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plusData 2013\Export\"/>
    </mc:Choice>
  </mc:AlternateContent>
  <bookViews>
    <workbookView xWindow="0" yWindow="0" windowWidth="0" windowHeight="0"/>
  </bookViews>
  <sheets>
    <sheet name="Rekapitulace stavby" sheetId="1" r:id="rId1"/>
    <sheet name="SO101a - Pozemní komunikace" sheetId="2" r:id="rId2"/>
    <sheet name="SO401a - Veřejné osvětlení" sheetId="3" r:id="rId3"/>
    <sheet name="Va - VON" sheetId="4" r:id="rId4"/>
    <sheet name="SO101b - Pozemní komunikace" sheetId="5" r:id="rId5"/>
    <sheet name="SO401b - Veřejné osvětlení" sheetId="6" r:id="rId6"/>
    <sheet name="Vb - VON" sheetId="7" r:id="rId7"/>
    <sheet name="Pokyny pro vyplnění" sheetId="8" r:id="rId8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'SO101a - Pozemní komunikace'!$C$100:$K$560</definedName>
    <definedName name="_xlnm.Print_Area" localSheetId="1">'SO101a - Pozemní komunikace'!$C$4:$J$41,'SO101a - Pozemní komunikace'!$C$47:$J$80,'SO101a - Pozemní komunikace'!$C$86:$K$560</definedName>
    <definedName name="_xlnm.Print_Titles" localSheetId="1">'SO101a - Pozemní komunikace'!$100:$100</definedName>
    <definedName name="_xlnm._FilterDatabase" localSheetId="2" hidden="1">'SO401a - Veřejné osvětlení'!$C$91:$K$211</definedName>
    <definedName name="_xlnm.Print_Area" localSheetId="2">'SO401a - Veřejné osvětlení'!$C$4:$J$41,'SO401a - Veřejné osvětlení'!$C$47:$J$71,'SO401a - Veřejné osvětlení'!$C$77:$K$211</definedName>
    <definedName name="_xlnm.Print_Titles" localSheetId="2">'SO401a - Veřejné osvětlení'!$91:$91</definedName>
    <definedName name="_xlnm._FilterDatabase" localSheetId="3" hidden="1">'Va - VON'!$C$89:$K$110</definedName>
    <definedName name="_xlnm.Print_Area" localSheetId="3">'Va - VON'!$C$4:$J$41,'Va - VON'!$C$47:$J$69,'Va - VON'!$C$75:$K$110</definedName>
    <definedName name="_xlnm.Print_Titles" localSheetId="3">'Va - VON'!$89:$89</definedName>
    <definedName name="_xlnm._FilterDatabase" localSheetId="4" hidden="1">'SO101b - Pozemní komunikace'!$C$100:$K$382</definedName>
    <definedName name="_xlnm.Print_Area" localSheetId="4">'SO101b - Pozemní komunikace'!$C$4:$J$41,'SO101b - Pozemní komunikace'!$C$47:$J$80,'SO101b - Pozemní komunikace'!$C$86:$K$382</definedName>
    <definedName name="_xlnm.Print_Titles" localSheetId="4">'SO101b - Pozemní komunikace'!$100:$100</definedName>
    <definedName name="_xlnm._FilterDatabase" localSheetId="5" hidden="1">'SO401b - Veřejné osvětlení'!$C$91:$K$211</definedName>
    <definedName name="_xlnm.Print_Area" localSheetId="5">'SO401b - Veřejné osvětlení'!$C$4:$J$41,'SO401b - Veřejné osvětlení'!$C$47:$J$71,'SO401b - Veřejné osvětlení'!$C$77:$K$211</definedName>
    <definedName name="_xlnm.Print_Titles" localSheetId="5">'SO401b - Veřejné osvětlení'!$91:$91</definedName>
    <definedName name="_xlnm._FilterDatabase" localSheetId="6" hidden="1">'Vb - VON'!$C$89:$K$110</definedName>
    <definedName name="_xlnm.Print_Area" localSheetId="6">'Vb - VON'!$C$4:$J$41,'Vb - VON'!$C$47:$J$69,'Vb - VON'!$C$75:$K$110</definedName>
    <definedName name="_xlnm.Print_Titles" localSheetId="6">'Vb - VON'!$89:$89</definedName>
    <definedName name="_xlnm.Print_Area" localSheetId="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7" l="1" r="J39"/>
  <c r="J38"/>
  <c i="1" r="AY62"/>
  <c i="7" r="J37"/>
  <c i="1" r="AX62"/>
  <c i="7" r="BI108"/>
  <c r="BH108"/>
  <c r="BG108"/>
  <c r="BF108"/>
  <c r="T108"/>
  <c r="T107"/>
  <c r="R108"/>
  <c r="R107"/>
  <c r="P108"/>
  <c r="P107"/>
  <c r="BI104"/>
  <c r="BH104"/>
  <c r="BG104"/>
  <c r="BF104"/>
  <c r="T104"/>
  <c r="T103"/>
  <c r="R104"/>
  <c r="R103"/>
  <c r="P104"/>
  <c r="P103"/>
  <c r="BI100"/>
  <c r="BH100"/>
  <c r="BG100"/>
  <c r="BF100"/>
  <c r="T100"/>
  <c r="T99"/>
  <c r="R100"/>
  <c r="R99"/>
  <c r="P100"/>
  <c r="P99"/>
  <c r="BI96"/>
  <c r="BH96"/>
  <c r="BG96"/>
  <c r="BF96"/>
  <c r="T96"/>
  <c r="R96"/>
  <c r="P96"/>
  <c r="BI93"/>
  <c r="BH93"/>
  <c r="BG93"/>
  <c r="BF93"/>
  <c r="T93"/>
  <c r="R93"/>
  <c r="P93"/>
  <c r="F86"/>
  <c r="F84"/>
  <c r="E82"/>
  <c r="F58"/>
  <c r="F56"/>
  <c r="E54"/>
  <c r="J26"/>
  <c r="E26"/>
  <c r="J87"/>
  <c r="J25"/>
  <c r="J23"/>
  <c r="E23"/>
  <c r="J58"/>
  <c r="J22"/>
  <c r="J20"/>
  <c r="E20"/>
  <c r="F87"/>
  <c r="J19"/>
  <c r="J14"/>
  <c r="J56"/>
  <c r="E7"/>
  <c r="E50"/>
  <c i="6" r="J39"/>
  <c r="J38"/>
  <c i="1" r="AY61"/>
  <c i="6" r="J37"/>
  <c i="1" r="AX61"/>
  <c i="6"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199"/>
  <c r="BH199"/>
  <c r="BG199"/>
  <c r="BF199"/>
  <c r="T199"/>
  <c r="R199"/>
  <c r="P199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2"/>
  <c r="BH172"/>
  <c r="BG172"/>
  <c r="BF172"/>
  <c r="T172"/>
  <c r="R172"/>
  <c r="P172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7"/>
  <c r="BH107"/>
  <c r="BG107"/>
  <c r="BF107"/>
  <c r="T107"/>
  <c r="T106"/>
  <c r="R107"/>
  <c r="R106"/>
  <c r="P107"/>
  <c r="P106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F88"/>
  <c r="F86"/>
  <c r="E84"/>
  <c r="F58"/>
  <c r="F56"/>
  <c r="E54"/>
  <c r="J26"/>
  <c r="E26"/>
  <c r="J59"/>
  <c r="J25"/>
  <c r="J23"/>
  <c r="E23"/>
  <c r="J58"/>
  <c r="J22"/>
  <c r="J20"/>
  <c r="E20"/>
  <c r="F59"/>
  <c r="J19"/>
  <c r="J14"/>
  <c r="J86"/>
  <c r="E7"/>
  <c r="E50"/>
  <c i="5" r="J39"/>
  <c r="J38"/>
  <c i="1" r="AY60"/>
  <c i="5" r="J37"/>
  <c i="1" r="AX60"/>
  <c i="5" r="BI381"/>
  <c r="BH381"/>
  <c r="BG381"/>
  <c r="BF381"/>
  <c r="T381"/>
  <c r="R381"/>
  <c r="P381"/>
  <c r="BI377"/>
  <c r="BH377"/>
  <c r="BG377"/>
  <c r="BF377"/>
  <c r="T377"/>
  <c r="R377"/>
  <c r="P377"/>
  <c r="BI373"/>
  <c r="BH373"/>
  <c r="BG373"/>
  <c r="BF373"/>
  <c r="T373"/>
  <c r="T372"/>
  <c r="R373"/>
  <c r="R372"/>
  <c r="P373"/>
  <c r="P372"/>
  <c r="BI368"/>
  <c r="BH368"/>
  <c r="BG368"/>
  <c r="BF368"/>
  <c r="T368"/>
  <c r="T367"/>
  <c r="R368"/>
  <c r="R367"/>
  <c r="P368"/>
  <c r="P367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5"/>
  <c r="BH355"/>
  <c r="BG355"/>
  <c r="BF355"/>
  <c r="T355"/>
  <c r="R355"/>
  <c r="P355"/>
  <c r="BI353"/>
  <c r="BH353"/>
  <c r="BG353"/>
  <c r="BF353"/>
  <c r="T353"/>
  <c r="R353"/>
  <c r="P353"/>
  <c r="BI349"/>
  <c r="BH349"/>
  <c r="BG349"/>
  <c r="BF349"/>
  <c r="T349"/>
  <c r="R349"/>
  <c r="P349"/>
  <c r="BI345"/>
  <c r="BH345"/>
  <c r="BG345"/>
  <c r="BF345"/>
  <c r="T345"/>
  <c r="T344"/>
  <c r="R345"/>
  <c r="R344"/>
  <c r="P345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2"/>
  <c r="BH302"/>
  <c r="BG302"/>
  <c r="BF302"/>
  <c r="T302"/>
  <c r="R302"/>
  <c r="P302"/>
  <c r="BI298"/>
  <c r="BH298"/>
  <c r="BG298"/>
  <c r="BF298"/>
  <c r="T298"/>
  <c r="R298"/>
  <c r="P298"/>
  <c r="BI297"/>
  <c r="BH297"/>
  <c r="BG297"/>
  <c r="BF297"/>
  <c r="T297"/>
  <c r="R297"/>
  <c r="P297"/>
  <c r="BI293"/>
  <c r="BH293"/>
  <c r="BG293"/>
  <c r="BF293"/>
  <c r="T293"/>
  <c r="R293"/>
  <c r="P293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3"/>
  <c r="BH283"/>
  <c r="BG283"/>
  <c r="BF283"/>
  <c r="T283"/>
  <c r="R283"/>
  <c r="P283"/>
  <c r="BI282"/>
  <c r="BH282"/>
  <c r="BG282"/>
  <c r="BF282"/>
  <c r="T282"/>
  <c r="R282"/>
  <c r="P282"/>
  <c r="BI279"/>
  <c r="BH279"/>
  <c r="BG279"/>
  <c r="BF279"/>
  <c r="T279"/>
  <c r="R279"/>
  <c r="P279"/>
  <c r="BI278"/>
  <c r="BH278"/>
  <c r="BG278"/>
  <c r="BF278"/>
  <c r="T278"/>
  <c r="R278"/>
  <c r="P278"/>
  <c r="BI275"/>
  <c r="BH275"/>
  <c r="BG275"/>
  <c r="BF275"/>
  <c r="T275"/>
  <c r="R275"/>
  <c r="P275"/>
  <c r="BI274"/>
  <c r="BH274"/>
  <c r="BG274"/>
  <c r="BF274"/>
  <c r="T274"/>
  <c r="R274"/>
  <c r="P274"/>
  <c r="BI271"/>
  <c r="BH271"/>
  <c r="BG271"/>
  <c r="BF271"/>
  <c r="T271"/>
  <c r="R271"/>
  <c r="P271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55"/>
  <c r="BH255"/>
  <c r="BG255"/>
  <c r="BF255"/>
  <c r="T255"/>
  <c r="R255"/>
  <c r="P255"/>
  <c r="BI250"/>
  <c r="BH250"/>
  <c r="BG250"/>
  <c r="BF250"/>
  <c r="T250"/>
  <c r="R250"/>
  <c r="P250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5"/>
  <c r="BH215"/>
  <c r="BG215"/>
  <c r="BF215"/>
  <c r="T215"/>
  <c r="R215"/>
  <c r="P215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6"/>
  <c r="BH196"/>
  <c r="BG196"/>
  <c r="BF196"/>
  <c r="T196"/>
  <c r="R196"/>
  <c r="P196"/>
  <c r="BI191"/>
  <c r="BH191"/>
  <c r="BG191"/>
  <c r="BF191"/>
  <c r="T191"/>
  <c r="R191"/>
  <c r="P191"/>
  <c r="BI186"/>
  <c r="BH186"/>
  <c r="BG186"/>
  <c r="BF186"/>
  <c r="T186"/>
  <c r="T185"/>
  <c r="R186"/>
  <c r="R185"/>
  <c r="P186"/>
  <c r="P185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64"/>
  <c r="BH164"/>
  <c r="BG164"/>
  <c r="BF164"/>
  <c r="T164"/>
  <c r="R164"/>
  <c r="P164"/>
  <c r="BI161"/>
  <c r="BH161"/>
  <c r="BG161"/>
  <c r="BF161"/>
  <c r="T161"/>
  <c r="R161"/>
  <c r="P161"/>
  <c r="BI155"/>
  <c r="BH155"/>
  <c r="BG155"/>
  <c r="BF155"/>
  <c r="T155"/>
  <c r="R155"/>
  <c r="P155"/>
  <c r="BI152"/>
  <c r="BH152"/>
  <c r="BG152"/>
  <c r="BF152"/>
  <c r="T152"/>
  <c r="R152"/>
  <c r="P152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F97"/>
  <c r="F95"/>
  <c r="E93"/>
  <c r="F58"/>
  <c r="F56"/>
  <c r="E54"/>
  <c r="J26"/>
  <c r="E26"/>
  <c r="J59"/>
  <c r="J25"/>
  <c r="J23"/>
  <c r="E23"/>
  <c r="J58"/>
  <c r="J22"/>
  <c r="J20"/>
  <c r="E20"/>
  <c r="F98"/>
  <c r="J19"/>
  <c r="J14"/>
  <c r="J56"/>
  <c r="E7"/>
  <c r="E89"/>
  <c i="4" r="J39"/>
  <c r="J38"/>
  <c i="1" r="AY58"/>
  <c i="4" r="J37"/>
  <c i="1" r="AX58"/>
  <c i="4" r="BI108"/>
  <c r="BH108"/>
  <c r="BG108"/>
  <c r="BF108"/>
  <c r="T108"/>
  <c r="T107"/>
  <c r="R108"/>
  <c r="R107"/>
  <c r="P108"/>
  <c r="P107"/>
  <c r="BI104"/>
  <c r="BH104"/>
  <c r="BG104"/>
  <c r="BF104"/>
  <c r="T104"/>
  <c r="T103"/>
  <c r="R104"/>
  <c r="R103"/>
  <c r="P104"/>
  <c r="P103"/>
  <c r="BI100"/>
  <c r="BH100"/>
  <c r="BG100"/>
  <c r="BF100"/>
  <c r="T100"/>
  <c r="T99"/>
  <c r="R100"/>
  <c r="R99"/>
  <c r="P100"/>
  <c r="P99"/>
  <c r="BI96"/>
  <c r="BH96"/>
  <c r="BG96"/>
  <c r="BF96"/>
  <c r="T96"/>
  <c r="R96"/>
  <c r="P96"/>
  <c r="BI93"/>
  <c r="BH93"/>
  <c r="BG93"/>
  <c r="BF93"/>
  <c r="T93"/>
  <c r="R93"/>
  <c r="P93"/>
  <c r="F86"/>
  <c r="F84"/>
  <c r="E82"/>
  <c r="F58"/>
  <c r="F56"/>
  <c r="E54"/>
  <c r="J26"/>
  <c r="E26"/>
  <c r="J59"/>
  <c r="J25"/>
  <c r="J23"/>
  <c r="E23"/>
  <c r="J58"/>
  <c r="J22"/>
  <c r="J20"/>
  <c r="E20"/>
  <c r="F59"/>
  <c r="J19"/>
  <c r="J14"/>
  <c r="J84"/>
  <c r="E7"/>
  <c r="E78"/>
  <c i="3" r="J39"/>
  <c r="J38"/>
  <c i="1" r="AY57"/>
  <c i="3" r="J37"/>
  <c i="1" r="AX57"/>
  <c i="3"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199"/>
  <c r="BH199"/>
  <c r="BG199"/>
  <c r="BF199"/>
  <c r="T199"/>
  <c r="R199"/>
  <c r="P199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2"/>
  <c r="BH172"/>
  <c r="BG172"/>
  <c r="BF172"/>
  <c r="T172"/>
  <c r="R172"/>
  <c r="P172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7"/>
  <c r="BH107"/>
  <c r="BG107"/>
  <c r="BF107"/>
  <c r="T107"/>
  <c r="T106"/>
  <c r="R107"/>
  <c r="R106"/>
  <c r="P107"/>
  <c r="P106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F88"/>
  <c r="F86"/>
  <c r="E84"/>
  <c r="F58"/>
  <c r="F56"/>
  <c r="E54"/>
  <c r="J26"/>
  <c r="E26"/>
  <c r="J59"/>
  <c r="J25"/>
  <c r="J23"/>
  <c r="E23"/>
  <c r="J58"/>
  <c r="J22"/>
  <c r="J20"/>
  <c r="E20"/>
  <c r="F89"/>
  <c r="J19"/>
  <c r="J14"/>
  <c r="J86"/>
  <c r="E7"/>
  <c r="E50"/>
  <c i="2" r="J39"/>
  <c r="J38"/>
  <c i="1" r="AY56"/>
  <c i="2" r="J37"/>
  <c i="1" r="AX56"/>
  <c i="2" r="BI559"/>
  <c r="BH559"/>
  <c r="BG559"/>
  <c r="BF559"/>
  <c r="T559"/>
  <c r="R559"/>
  <c r="P559"/>
  <c r="BI555"/>
  <c r="BH555"/>
  <c r="BG555"/>
  <c r="BF555"/>
  <c r="T555"/>
  <c r="R555"/>
  <c r="P555"/>
  <c r="BI551"/>
  <c r="BH551"/>
  <c r="BG551"/>
  <c r="BF551"/>
  <c r="T551"/>
  <c r="T550"/>
  <c r="R551"/>
  <c r="R550"/>
  <c r="P551"/>
  <c r="P550"/>
  <c r="BI546"/>
  <c r="BH546"/>
  <c r="BG546"/>
  <c r="BF546"/>
  <c r="T546"/>
  <c r="T545"/>
  <c r="R546"/>
  <c r="R545"/>
  <c r="P546"/>
  <c r="P545"/>
  <c r="BI543"/>
  <c r="BH543"/>
  <c r="BG543"/>
  <c r="BF543"/>
  <c r="T543"/>
  <c r="R543"/>
  <c r="P543"/>
  <c r="BI540"/>
  <c r="BH540"/>
  <c r="BG540"/>
  <c r="BF540"/>
  <c r="T540"/>
  <c r="R540"/>
  <c r="P540"/>
  <c r="BI537"/>
  <c r="BH537"/>
  <c r="BG537"/>
  <c r="BF537"/>
  <c r="T537"/>
  <c r="R537"/>
  <c r="P537"/>
  <c r="BI530"/>
  <c r="BH530"/>
  <c r="BG530"/>
  <c r="BF530"/>
  <c r="T530"/>
  <c r="R530"/>
  <c r="P530"/>
  <c r="BI528"/>
  <c r="BH528"/>
  <c r="BG528"/>
  <c r="BF528"/>
  <c r="T528"/>
  <c r="R528"/>
  <c r="P528"/>
  <c r="BI521"/>
  <c r="BH521"/>
  <c r="BG521"/>
  <c r="BF521"/>
  <c r="T521"/>
  <c r="R521"/>
  <c r="P521"/>
  <c r="BI517"/>
  <c r="BH517"/>
  <c r="BG517"/>
  <c r="BF517"/>
  <c r="T517"/>
  <c r="T516"/>
  <c r="R517"/>
  <c r="R516"/>
  <c r="P517"/>
  <c r="P516"/>
  <c r="BI514"/>
  <c r="BH514"/>
  <c r="BG514"/>
  <c r="BF514"/>
  <c r="T514"/>
  <c r="R514"/>
  <c r="P514"/>
  <c r="BI512"/>
  <c r="BH512"/>
  <c r="BG512"/>
  <c r="BF512"/>
  <c r="T512"/>
  <c r="R512"/>
  <c r="P512"/>
  <c r="BI510"/>
  <c r="BH510"/>
  <c r="BG510"/>
  <c r="BF510"/>
  <c r="T510"/>
  <c r="R510"/>
  <c r="P510"/>
  <c r="BI508"/>
  <c r="BH508"/>
  <c r="BG508"/>
  <c r="BF508"/>
  <c r="T508"/>
  <c r="R508"/>
  <c r="P508"/>
  <c r="BI503"/>
  <c r="BH503"/>
  <c r="BG503"/>
  <c r="BF503"/>
  <c r="T503"/>
  <c r="R503"/>
  <c r="P503"/>
  <c r="BI501"/>
  <c r="BH501"/>
  <c r="BG501"/>
  <c r="BF501"/>
  <c r="T501"/>
  <c r="R501"/>
  <c r="P501"/>
  <c r="BI497"/>
  <c r="BH497"/>
  <c r="BG497"/>
  <c r="BF497"/>
  <c r="T497"/>
  <c r="R497"/>
  <c r="P497"/>
  <c r="BI494"/>
  <c r="BH494"/>
  <c r="BG494"/>
  <c r="BF494"/>
  <c r="T494"/>
  <c r="R494"/>
  <c r="P494"/>
  <c r="BI491"/>
  <c r="BH491"/>
  <c r="BG491"/>
  <c r="BF491"/>
  <c r="T491"/>
  <c r="R491"/>
  <c r="P491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79"/>
  <c r="BH479"/>
  <c r="BG479"/>
  <c r="BF479"/>
  <c r="T479"/>
  <c r="R479"/>
  <c r="P479"/>
  <c r="BI473"/>
  <c r="BH473"/>
  <c r="BG473"/>
  <c r="BF473"/>
  <c r="T473"/>
  <c r="R473"/>
  <c r="P473"/>
  <c r="BI467"/>
  <c r="BH467"/>
  <c r="BG467"/>
  <c r="BF467"/>
  <c r="T467"/>
  <c r="R467"/>
  <c r="P467"/>
  <c r="BI465"/>
  <c r="BH465"/>
  <c r="BG465"/>
  <c r="BF465"/>
  <c r="T465"/>
  <c r="R465"/>
  <c r="P465"/>
  <c r="BI459"/>
  <c r="BH459"/>
  <c r="BG459"/>
  <c r="BF459"/>
  <c r="T459"/>
  <c r="R459"/>
  <c r="P459"/>
  <c r="BI454"/>
  <c r="BH454"/>
  <c r="BG454"/>
  <c r="BF454"/>
  <c r="T454"/>
  <c r="R454"/>
  <c r="P454"/>
  <c r="BI448"/>
  <c r="BH448"/>
  <c r="BG448"/>
  <c r="BF448"/>
  <c r="T448"/>
  <c r="R448"/>
  <c r="P448"/>
  <c r="BI445"/>
  <c r="BH445"/>
  <c r="BG445"/>
  <c r="BF445"/>
  <c r="T445"/>
  <c r="R445"/>
  <c r="P445"/>
  <c r="BI443"/>
  <c r="BH443"/>
  <c r="BG443"/>
  <c r="BF443"/>
  <c r="T443"/>
  <c r="R443"/>
  <c r="P443"/>
  <c r="BI436"/>
  <c r="BH436"/>
  <c r="BG436"/>
  <c r="BF436"/>
  <c r="T436"/>
  <c r="R436"/>
  <c r="P436"/>
  <c r="BI434"/>
  <c r="BH434"/>
  <c r="BG434"/>
  <c r="BF434"/>
  <c r="T434"/>
  <c r="R434"/>
  <c r="P434"/>
  <c r="BI433"/>
  <c r="BH433"/>
  <c r="BG433"/>
  <c r="BF433"/>
  <c r="T433"/>
  <c r="R433"/>
  <c r="P433"/>
  <c r="BI429"/>
  <c r="BH429"/>
  <c r="BG429"/>
  <c r="BF429"/>
  <c r="T429"/>
  <c r="R429"/>
  <c r="P429"/>
  <c r="BI427"/>
  <c r="BH427"/>
  <c r="BG427"/>
  <c r="BF427"/>
  <c r="T427"/>
  <c r="R427"/>
  <c r="P427"/>
  <c r="BI424"/>
  <c r="BH424"/>
  <c r="BG424"/>
  <c r="BF424"/>
  <c r="T424"/>
  <c r="R424"/>
  <c r="P424"/>
  <c r="BI421"/>
  <c r="BH421"/>
  <c r="BG421"/>
  <c r="BF421"/>
  <c r="T421"/>
  <c r="R421"/>
  <c r="P421"/>
  <c r="BI420"/>
  <c r="BH420"/>
  <c r="BG420"/>
  <c r="BF420"/>
  <c r="T420"/>
  <c r="R420"/>
  <c r="P420"/>
  <c r="BI417"/>
  <c r="BH417"/>
  <c r="BG417"/>
  <c r="BF417"/>
  <c r="T417"/>
  <c r="R417"/>
  <c r="P417"/>
  <c r="BI413"/>
  <c r="BH413"/>
  <c r="BG413"/>
  <c r="BF413"/>
  <c r="T413"/>
  <c r="R413"/>
  <c r="P413"/>
  <c r="BI409"/>
  <c r="BH409"/>
  <c r="BG409"/>
  <c r="BF409"/>
  <c r="T409"/>
  <c r="R409"/>
  <c r="P409"/>
  <c r="BI404"/>
  <c r="BH404"/>
  <c r="BG404"/>
  <c r="BF404"/>
  <c r="T404"/>
  <c r="R404"/>
  <c r="P404"/>
  <c r="BI402"/>
  <c r="BH402"/>
  <c r="BG402"/>
  <c r="BF402"/>
  <c r="T402"/>
  <c r="R402"/>
  <c r="P402"/>
  <c r="BI397"/>
  <c r="BH397"/>
  <c r="BG397"/>
  <c r="BF397"/>
  <c r="T397"/>
  <c r="R397"/>
  <c r="P397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3"/>
  <c r="BH383"/>
  <c r="BG383"/>
  <c r="BF383"/>
  <c r="T383"/>
  <c r="R383"/>
  <c r="P383"/>
  <c r="BI382"/>
  <c r="BH382"/>
  <c r="BG382"/>
  <c r="BF382"/>
  <c r="T382"/>
  <c r="R382"/>
  <c r="P382"/>
  <c r="BI379"/>
  <c r="BH379"/>
  <c r="BG379"/>
  <c r="BF379"/>
  <c r="T379"/>
  <c r="R379"/>
  <c r="P379"/>
  <c r="BI378"/>
  <c r="BH378"/>
  <c r="BG378"/>
  <c r="BF378"/>
  <c r="T378"/>
  <c r="R378"/>
  <c r="P378"/>
  <c r="BI373"/>
  <c r="BH373"/>
  <c r="BG373"/>
  <c r="BF373"/>
  <c r="T373"/>
  <c r="R373"/>
  <c r="P373"/>
  <c r="BI372"/>
  <c r="BH372"/>
  <c r="BG372"/>
  <c r="BF372"/>
  <c r="T372"/>
  <c r="R372"/>
  <c r="P372"/>
  <c r="BI367"/>
  <c r="BH367"/>
  <c r="BG367"/>
  <c r="BF367"/>
  <c r="T367"/>
  <c r="R367"/>
  <c r="P367"/>
  <c r="BI366"/>
  <c r="BH366"/>
  <c r="BG366"/>
  <c r="BF366"/>
  <c r="T366"/>
  <c r="R366"/>
  <c r="P366"/>
  <c r="BI361"/>
  <c r="BH361"/>
  <c r="BG361"/>
  <c r="BF361"/>
  <c r="T361"/>
  <c r="R361"/>
  <c r="P361"/>
  <c r="BI358"/>
  <c r="BH358"/>
  <c r="BG358"/>
  <c r="BF358"/>
  <c r="T358"/>
  <c r="R358"/>
  <c r="P358"/>
  <c r="BI357"/>
  <c r="BH357"/>
  <c r="BG357"/>
  <c r="BF357"/>
  <c r="T357"/>
  <c r="R357"/>
  <c r="P357"/>
  <c r="BI354"/>
  <c r="BH354"/>
  <c r="BG354"/>
  <c r="BF354"/>
  <c r="T354"/>
  <c r="R354"/>
  <c r="P354"/>
  <c r="BI353"/>
  <c r="BH353"/>
  <c r="BG353"/>
  <c r="BF353"/>
  <c r="T353"/>
  <c r="R353"/>
  <c r="P353"/>
  <c r="BI349"/>
  <c r="BH349"/>
  <c r="BG349"/>
  <c r="BF349"/>
  <c r="T349"/>
  <c r="R349"/>
  <c r="P349"/>
  <c r="BI347"/>
  <c r="BH347"/>
  <c r="BG347"/>
  <c r="BF347"/>
  <c r="T347"/>
  <c r="R347"/>
  <c r="P347"/>
  <c r="BI339"/>
  <c r="BH339"/>
  <c r="BG339"/>
  <c r="BF339"/>
  <c r="T339"/>
  <c r="R339"/>
  <c r="P339"/>
  <c r="BI337"/>
  <c r="BH337"/>
  <c r="BG337"/>
  <c r="BF337"/>
  <c r="T337"/>
  <c r="R337"/>
  <c r="P337"/>
  <c r="BI333"/>
  <c r="BH333"/>
  <c r="BG333"/>
  <c r="BF333"/>
  <c r="T333"/>
  <c r="R333"/>
  <c r="P333"/>
  <c r="BI328"/>
  <c r="BH328"/>
  <c r="BG328"/>
  <c r="BF328"/>
  <c r="T328"/>
  <c r="R328"/>
  <c r="P328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7"/>
  <c r="BH317"/>
  <c r="BG317"/>
  <c r="BF317"/>
  <c r="T317"/>
  <c r="R317"/>
  <c r="P317"/>
  <c r="BI309"/>
  <c r="BH309"/>
  <c r="BG309"/>
  <c r="BF309"/>
  <c r="T309"/>
  <c r="R309"/>
  <c r="P309"/>
  <c r="BI302"/>
  <c r="BH302"/>
  <c r="BG302"/>
  <c r="BF302"/>
  <c r="T302"/>
  <c r="R302"/>
  <c r="P302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5"/>
  <c r="BH285"/>
  <c r="BG285"/>
  <c r="BF285"/>
  <c r="T285"/>
  <c r="R285"/>
  <c r="P285"/>
  <c r="BI274"/>
  <c r="BH274"/>
  <c r="BG274"/>
  <c r="BF274"/>
  <c r="T274"/>
  <c r="R274"/>
  <c r="P274"/>
  <c r="BI271"/>
  <c r="BH271"/>
  <c r="BG271"/>
  <c r="BF271"/>
  <c r="T271"/>
  <c r="R271"/>
  <c r="P271"/>
  <c r="BI264"/>
  <c r="BH264"/>
  <c r="BG264"/>
  <c r="BF264"/>
  <c r="T264"/>
  <c r="R264"/>
  <c r="P264"/>
  <c r="BI259"/>
  <c r="BH259"/>
  <c r="BG259"/>
  <c r="BF259"/>
  <c r="T259"/>
  <c r="R259"/>
  <c r="P259"/>
  <c r="BI251"/>
  <c r="BH251"/>
  <c r="BG251"/>
  <c r="BF251"/>
  <c r="T251"/>
  <c r="R251"/>
  <c r="P251"/>
  <c r="BI242"/>
  <c r="BH242"/>
  <c r="BG242"/>
  <c r="BF242"/>
  <c r="T242"/>
  <c r="T241"/>
  <c r="R242"/>
  <c r="R241"/>
  <c r="P242"/>
  <c r="P241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0"/>
  <c r="BH210"/>
  <c r="BG210"/>
  <c r="BF210"/>
  <c r="T210"/>
  <c r="R210"/>
  <c r="P210"/>
  <c r="BI198"/>
  <c r="BH198"/>
  <c r="BG198"/>
  <c r="BF198"/>
  <c r="T198"/>
  <c r="R198"/>
  <c r="P198"/>
  <c r="BI195"/>
  <c r="BH195"/>
  <c r="BG195"/>
  <c r="BF195"/>
  <c r="T195"/>
  <c r="R195"/>
  <c r="P195"/>
  <c r="BI189"/>
  <c r="BH189"/>
  <c r="BG189"/>
  <c r="BF189"/>
  <c r="T189"/>
  <c r="R189"/>
  <c r="P189"/>
  <c r="BI186"/>
  <c r="BH186"/>
  <c r="BG186"/>
  <c r="BF186"/>
  <c r="T186"/>
  <c r="R186"/>
  <c r="P186"/>
  <c r="BI174"/>
  <c r="BH174"/>
  <c r="BG174"/>
  <c r="BF174"/>
  <c r="T174"/>
  <c r="R174"/>
  <c r="P174"/>
  <c r="BI167"/>
  <c r="BH167"/>
  <c r="BG167"/>
  <c r="BF167"/>
  <c r="T167"/>
  <c r="R167"/>
  <c r="P167"/>
  <c r="BI164"/>
  <c r="BH164"/>
  <c r="BG164"/>
  <c r="BF164"/>
  <c r="T164"/>
  <c r="R164"/>
  <c r="P164"/>
  <c r="BI158"/>
  <c r="BH158"/>
  <c r="BG158"/>
  <c r="BF158"/>
  <c r="T158"/>
  <c r="R158"/>
  <c r="P158"/>
  <c r="BI152"/>
  <c r="BH152"/>
  <c r="BG152"/>
  <c r="BF152"/>
  <c r="T152"/>
  <c r="R152"/>
  <c r="P152"/>
  <c r="BI146"/>
  <c r="BH146"/>
  <c r="BG146"/>
  <c r="BF146"/>
  <c r="T146"/>
  <c r="R146"/>
  <c r="P146"/>
  <c r="BI139"/>
  <c r="BH139"/>
  <c r="BG139"/>
  <c r="BF139"/>
  <c r="T139"/>
  <c r="R139"/>
  <c r="P139"/>
  <c r="BI132"/>
  <c r="BH132"/>
  <c r="BG132"/>
  <c r="BF132"/>
  <c r="T132"/>
  <c r="R132"/>
  <c r="P132"/>
  <c r="BI125"/>
  <c r="BH125"/>
  <c r="BG125"/>
  <c r="BF125"/>
  <c r="T125"/>
  <c r="R125"/>
  <c r="P125"/>
  <c r="BI117"/>
  <c r="BH117"/>
  <c r="BG117"/>
  <c r="BF117"/>
  <c r="T117"/>
  <c r="R117"/>
  <c r="P117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F97"/>
  <c r="F95"/>
  <c r="E93"/>
  <c r="F58"/>
  <c r="F56"/>
  <c r="E54"/>
  <c r="J26"/>
  <c r="E26"/>
  <c r="J59"/>
  <c r="J25"/>
  <c r="J23"/>
  <c r="E23"/>
  <c r="J58"/>
  <c r="J22"/>
  <c r="J20"/>
  <c r="E20"/>
  <c r="F98"/>
  <c r="J19"/>
  <c r="J14"/>
  <c r="J56"/>
  <c r="E7"/>
  <c r="E50"/>
  <c i="1" r="L50"/>
  <c r="AM50"/>
  <c r="AM49"/>
  <c r="L49"/>
  <c r="AM47"/>
  <c r="L47"/>
  <c r="L45"/>
  <c r="L44"/>
  <c i="2" r="BK404"/>
  <c r="BK347"/>
  <c r="BK235"/>
  <c r="J354"/>
  <c i="3" r="BK140"/>
  <c i="5" r="J304"/>
  <c r="BK325"/>
  <c r="BK221"/>
  <c i="6" r="J102"/>
  <c r="BK205"/>
  <c i="2" r="J501"/>
  <c r="J111"/>
  <c r="J555"/>
  <c i="5" r="BK126"/>
  <c r="BK239"/>
  <c i="6" r="J105"/>
  <c r="J115"/>
  <c i="2" r="BK514"/>
  <c r="BK152"/>
  <c r="J485"/>
  <c i="3" r="BK105"/>
  <c r="J102"/>
  <c i="5" r="BK278"/>
  <c r="J313"/>
  <c r="J342"/>
  <c r="J233"/>
  <c i="6" r="J167"/>
  <c i="2" r="J285"/>
  <c r="J530"/>
  <c r="BK484"/>
  <c r="J436"/>
  <c i="3" r="BK152"/>
  <c r="BK115"/>
  <c i="5" r="BK355"/>
  <c r="J325"/>
  <c r="J381"/>
  <c i="6" r="BK144"/>
  <c i="2" r="BK543"/>
  <c r="J409"/>
  <c r="J543"/>
  <c r="J424"/>
  <c i="5" r="J164"/>
  <c r="J267"/>
  <c r="BK310"/>
  <c i="6" r="BK113"/>
  <c r="BK105"/>
  <c i="2" r="BK494"/>
  <c r="J429"/>
  <c r="J174"/>
  <c r="J317"/>
  <c i="3" r="J152"/>
  <c i="4" r="BK96"/>
  <c i="5" r="BK246"/>
  <c r="BK242"/>
  <c r="BK262"/>
  <c i="6" r="BK124"/>
  <c i="2" r="BK421"/>
  <c r="J251"/>
  <c r="J186"/>
  <c r="J373"/>
  <c i="3" r="J205"/>
  <c r="J149"/>
  <c i="5" r="BK271"/>
  <c r="BK111"/>
  <c r="BK186"/>
  <c r="J139"/>
  <c i="6" r="J149"/>
  <c i="2" r="J483"/>
  <c r="BK220"/>
  <c r="J108"/>
  <c r="BK139"/>
  <c r="BK324"/>
  <c r="J491"/>
  <c r="BK259"/>
  <c i="3" r="BK164"/>
  <c r="J120"/>
  <c i="4" r="BK93"/>
  <c i="5" r="J152"/>
  <c r="J118"/>
  <c r="J307"/>
  <c i="6" r="J161"/>
  <c i="2" r="BK555"/>
  <c r="J104"/>
  <c r="J220"/>
  <c i="3" r="J139"/>
  <c i="5" r="J186"/>
  <c r="J271"/>
  <c r="J242"/>
  <c i="7" r="BK100"/>
  <c i="2" r="BK434"/>
  <c r="BK479"/>
  <c r="BK158"/>
  <c i="3" r="BK167"/>
  <c r="BK95"/>
  <c i="5" r="BK302"/>
  <c r="BK362"/>
  <c r="BK336"/>
  <c i="6" r="BK140"/>
  <c r="J194"/>
  <c i="2" r="BK108"/>
  <c r="BK388"/>
  <c r="BK483"/>
  <c r="BK397"/>
  <c i="3" r="BK157"/>
  <c r="J161"/>
  <c i="5" r="BK164"/>
  <c r="J349"/>
  <c r="BK297"/>
  <c i="6" r="BK127"/>
  <c r="BK199"/>
  <c i="2" r="BK510"/>
  <c r="J358"/>
  <c r="BK357"/>
  <c r="J366"/>
  <c i="5" r="BK229"/>
  <c r="J345"/>
  <c r="BK270"/>
  <c i="6" r="J107"/>
  <c i="2" r="BK433"/>
  <c r="BK448"/>
  <c r="J559"/>
  <c r="BK146"/>
  <c i="3" r="BK139"/>
  <c r="BK98"/>
  <c i="5" r="J229"/>
  <c r="J359"/>
  <c r="J331"/>
  <c i="6" r="BK120"/>
  <c i="7" r="J100"/>
  <c i="2" r="J210"/>
  <c r="J293"/>
  <c r="J486"/>
  <c r="BK167"/>
  <c i="3" r="J144"/>
  <c r="J105"/>
  <c i="5" r="BK223"/>
  <c r="BK298"/>
  <c r="BK321"/>
  <c i="6" r="J143"/>
  <c i="7" r="BK96"/>
  <c i="2" r="J164"/>
  <c r="BK409"/>
  <c r="J445"/>
  <c i="3" r="J167"/>
  <c i="2" r="BK111"/>
  <c r="J198"/>
  <c r="BK390"/>
  <c r="BK239"/>
  <c i="3" r="BK178"/>
  <c r="BK138"/>
  <c i="5" r="J143"/>
  <c r="BK205"/>
  <c r="J111"/>
  <c i="6" r="J118"/>
  <c i="7" r="BK104"/>
  <c i="2" r="J388"/>
  <c r="BK328"/>
  <c i="5" r="BK293"/>
  <c r="J278"/>
  <c r="J298"/>
  <c i="6" r="BK118"/>
  <c i="2" r="BK454"/>
  <c r="J372"/>
  <c r="BK491"/>
  <c r="BK228"/>
  <c i="3" r="J140"/>
  <c r="BK124"/>
  <c i="5" r="J340"/>
  <c r="J282"/>
  <c r="J315"/>
  <c i="6" r="BK138"/>
  <c i="7" r="BK93"/>
  <c i="2" r="BK436"/>
  <c r="J139"/>
  <c r="J328"/>
  <c i="3" r="BK154"/>
  <c i="4" r="J108"/>
  <c i="5" r="J327"/>
  <c r="BK275"/>
  <c r="J225"/>
  <c i="6" r="J133"/>
  <c i="2" r="J420"/>
  <c r="J235"/>
  <c r="J132"/>
  <c r="J231"/>
  <c i="5" r="BK318"/>
  <c r="J287"/>
  <c r="BK244"/>
  <c i="6" r="BK181"/>
  <c r="J142"/>
  <c i="2" r="J189"/>
  <c r="J402"/>
  <c r="BK528"/>
  <c r="BK285"/>
  <c i="3" r="J121"/>
  <c r="BK111"/>
  <c i="4" r="BK100"/>
  <c i="5" r="BK329"/>
  <c r="BK349"/>
  <c r="J338"/>
  <c i="6" r="J184"/>
  <c r="J127"/>
  <c i="2" r="BK117"/>
  <c r="BK413"/>
  <c r="BK521"/>
  <c r="BK186"/>
  <c i="3" r="J133"/>
  <c r="J107"/>
  <c i="5" r="BK225"/>
  <c r="J201"/>
  <c r="J365"/>
  <c i="6" r="J123"/>
  <c r="BK157"/>
  <c i="2" r="BK540"/>
  <c r="BK361"/>
  <c r="BK223"/>
  <c r="BK508"/>
  <c i="3" r="BK113"/>
  <c i="2" r="J503"/>
  <c r="BK389"/>
  <c r="BK497"/>
  <c i="3" r="BK207"/>
  <c r="J194"/>
  <c i="5" r="BK104"/>
  <c r="J262"/>
  <c r="BK307"/>
  <c r="J183"/>
  <c i="6" r="J172"/>
  <c r="BK139"/>
  <c i="2" r="BK517"/>
  <c r="BK226"/>
  <c r="BK420"/>
  <c i="5" r="BK267"/>
  <c r="J221"/>
  <c r="J336"/>
  <c i="6" r="BK147"/>
  <c i="2" r="BK358"/>
  <c r="BK132"/>
  <c r="BK349"/>
  <c i="3" r="J159"/>
  <c r="BK131"/>
  <c r="J118"/>
  <c i="5" r="J302"/>
  <c r="BK304"/>
  <c r="J368"/>
  <c i="6" r="BK128"/>
  <c i="2" r="BK465"/>
  <c r="J397"/>
  <c r="BK322"/>
  <c i="3" r="BK123"/>
  <c r="J131"/>
  <c i="5" r="BK279"/>
  <c r="BK136"/>
  <c r="BK179"/>
  <c i="6" r="BK207"/>
  <c r="BK167"/>
  <c i="2" r="J417"/>
  <c r="BK242"/>
  <c r="BK473"/>
  <c i="5" r="J283"/>
  <c r="J108"/>
  <c r="BK139"/>
  <c i="6" r="BK161"/>
  <c r="BK178"/>
  <c i="2" r="BK189"/>
  <c r="J339"/>
  <c r="BK424"/>
  <c r="J427"/>
  <c i="3" r="J124"/>
  <c r="BK142"/>
  <c i="5" r="BK215"/>
  <c r="BK172"/>
  <c r="BK155"/>
  <c i="6" r="BK210"/>
  <c i="7" r="J93"/>
  <c i="2" r="BK372"/>
  <c r="BK467"/>
  <c r="J413"/>
  <c r="BK309"/>
  <c i="3" r="J189"/>
  <c r="J157"/>
  <c i="5" r="J288"/>
  <c r="J321"/>
  <c r="BK381"/>
  <c i="6" r="BK95"/>
  <c r="J144"/>
  <c i="2" r="J239"/>
  <c r="J242"/>
  <c r="J218"/>
  <c i="3" r="BK127"/>
  <c i="2" r="J146"/>
  <c r="BK302"/>
  <c r="J337"/>
  <c i="3" r="J143"/>
  <c r="BK133"/>
  <c i="5" r="J250"/>
  <c r="BK327"/>
  <c r="J326"/>
  <c i="6" r="BK131"/>
  <c r="J205"/>
  <c i="2" r="BK373"/>
  <c r="J295"/>
  <c r="BK512"/>
  <c i="3" r="BK147"/>
  <c i="5" r="BK331"/>
  <c r="J205"/>
  <c i="6" r="J140"/>
  <c i="2" r="J546"/>
  <c r="BK320"/>
  <c r="BK164"/>
  <c r="J465"/>
  <c i="3" r="BK189"/>
  <c r="BK172"/>
  <c i="5" r="J215"/>
  <c r="J133"/>
  <c r="J161"/>
  <c i="6" r="BK143"/>
  <c i="2" r="BK485"/>
  <c r="J274"/>
  <c r="J259"/>
  <c r="J379"/>
  <c i="3" r="J210"/>
  <c r="BK107"/>
  <c i="5" r="J318"/>
  <c r="BK264"/>
  <c r="BK233"/>
  <c r="J274"/>
  <c i="6" r="BK133"/>
  <c i="7" r="BK108"/>
  <c i="2" r="BK198"/>
  <c r="BK295"/>
  <c r="BK333"/>
  <c i="5" r="BK315"/>
  <c r="J270"/>
  <c r="J246"/>
  <c r="BK208"/>
  <c i="6" r="BK121"/>
  <c r="BK142"/>
  <c i="2" r="J383"/>
  <c r="BK251"/>
  <c r="BK339"/>
  <c r="J378"/>
  <c i="3" r="BK102"/>
  <c r="BK194"/>
  <c i="5" r="BK122"/>
  <c r="J286"/>
  <c r="BK176"/>
  <c i="6" r="J157"/>
  <c i="2" r="J508"/>
  <c r="BK503"/>
  <c r="J271"/>
  <c r="J302"/>
  <c i="3" r="J172"/>
  <c r="J98"/>
  <c i="4" r="J100"/>
  <c i="5" r="J293"/>
  <c r="J239"/>
  <c i="6" r="BK154"/>
  <c r="J181"/>
  <c i="2" r="J389"/>
  <c r="J521"/>
  <c r="BK537"/>
  <c i="3" r="BK184"/>
  <c i="2" r="BK459"/>
  <c r="J195"/>
  <c r="J125"/>
  <c i="3" r="BK120"/>
  <c i="4" r="J104"/>
  <c i="5" r="BK345"/>
  <c r="BK274"/>
  <c r="BK359"/>
  <c i="6" r="J138"/>
  <c r="J95"/>
  <c i="2" r="BK231"/>
  <c r="BK427"/>
  <c i="3" r="BK199"/>
  <c i="5" r="BK283"/>
  <c r="BK368"/>
  <c i="6" r="J111"/>
  <c i="7" r="J108"/>
  <c i="2" r="J537"/>
  <c r="J349"/>
  <c r="BK383"/>
  <c i="3" r="J127"/>
  <c r="BK149"/>
  <c i="5" r="BK152"/>
  <c r="BK143"/>
  <c r="BK183"/>
  <c i="6" r="J98"/>
  <c i="2" r="BK559"/>
  <c r="BK378"/>
  <c r="BK546"/>
  <c r="J223"/>
  <c i="3" r="J128"/>
  <c r="J111"/>
  <c i="5" r="J155"/>
  <c r="BK377"/>
  <c r="J353"/>
  <c i="6" r="J128"/>
  <c r="J178"/>
  <c i="2" r="J291"/>
  <c r="BK530"/>
  <c r="BK271"/>
  <c i="4" r="J96"/>
  <c i="5" r="BK342"/>
  <c r="J114"/>
  <c i="6" r="J159"/>
  <c r="BK159"/>
  <c i="2" r="J347"/>
  <c r="J167"/>
  <c r="J361"/>
  <c r="BK402"/>
  <c r="BK195"/>
  <c i="3" r="BK143"/>
  <c r="J95"/>
  <c i="5" r="J377"/>
  <c r="BK326"/>
  <c r="BK250"/>
  <c i="6" r="BK98"/>
  <c r="J121"/>
  <c i="2" r="J353"/>
  <c r="J514"/>
  <c r="BK551"/>
  <c r="J473"/>
  <c i="3" r="J138"/>
  <c i="4" r="BK108"/>
  <c i="5" r="BK118"/>
  <c r="BK161"/>
  <c r="BK201"/>
  <c i="6" r="J147"/>
  <c r="BK115"/>
  <c i="2" r="BK104"/>
  <c r="BK486"/>
  <c r="BK291"/>
  <c i="3" r="J115"/>
  <c i="2" r="J467"/>
  <c r="J497"/>
  <c i="1" r="AS55"/>
  <c i="3" r="BK121"/>
  <c i="5" r="J275"/>
  <c r="J373"/>
  <c r="J279"/>
  <c i="6" r="J131"/>
  <c r="J139"/>
  <c i="2" r="J226"/>
  <c r="J333"/>
  <c r="J324"/>
  <c i="5" r="J179"/>
  <c r="J329"/>
  <c r="J130"/>
  <c i="6" r="BK164"/>
  <c i="2" r="BK210"/>
  <c r="BK445"/>
  <c r="J540"/>
  <c r="J320"/>
  <c i="3" r="BK161"/>
  <c i="4" r="BK104"/>
  <c i="5" r="J255"/>
  <c r="J223"/>
  <c i="6" r="BK194"/>
  <c r="J113"/>
  <c i="2" r="J367"/>
  <c r="BK174"/>
  <c r="J152"/>
  <c r="J484"/>
  <c i="3" r="J178"/>
  <c r="BK144"/>
  <c i="5" r="BK255"/>
  <c r="J104"/>
  <c r="BK114"/>
  <c i="6" r="J199"/>
  <c i="7" r="J96"/>
  <c i="2" r="J528"/>
  <c r="J448"/>
  <c r="J382"/>
  <c i="5" r="BK286"/>
  <c r="BK196"/>
  <c r="J196"/>
  <c i="6" r="J124"/>
  <c r="BK107"/>
  <c i="2" r="J512"/>
  <c r="J517"/>
  <c r="J459"/>
  <c i="3" r="J207"/>
  <c r="J142"/>
  <c i="5" r="J191"/>
  <c r="BK282"/>
  <c r="J208"/>
  <c i="6" r="J164"/>
  <c r="BK184"/>
  <c i="2" r="BK353"/>
  <c r="BK366"/>
  <c r="J434"/>
  <c i="3" r="J147"/>
  <c r="BK128"/>
  <c i="5" r="BK313"/>
  <c r="BK353"/>
  <c r="BK288"/>
  <c i="6" r="BK102"/>
  <c r="BK111"/>
  <c i="2" r="J479"/>
  <c r="J357"/>
  <c r="BK367"/>
  <c i="3" r="BK210"/>
  <c r="J184"/>
  <c i="2" r="J309"/>
  <c r="J404"/>
  <c r="BK317"/>
  <c r="J421"/>
  <c i="3" r="J164"/>
  <c r="BK181"/>
  <c i="5" r="J136"/>
  <c r="BK365"/>
  <c r="J172"/>
  <c i="6" r="J210"/>
  <c r="BK172"/>
  <c i="2" r="J433"/>
  <c r="BK429"/>
  <c r="J510"/>
  <c i="3" r="J199"/>
  <c i="5" r="BK108"/>
  <c r="BK133"/>
  <c i="6" r="J207"/>
  <c i="2" r="BK274"/>
  <c r="J264"/>
  <c r="BK264"/>
  <c r="J117"/>
  <c i="3" r="J123"/>
  <c i="4" r="J93"/>
  <c i="5" r="J264"/>
  <c r="BK340"/>
  <c r="BK287"/>
  <c i="6" r="BK149"/>
  <c r="BK152"/>
  <c i="2" r="BK125"/>
  <c r="J322"/>
  <c r="BK417"/>
  <c r="BK218"/>
  <c i="3" r="BK159"/>
  <c r="BK205"/>
  <c i="5" r="J297"/>
  <c r="J176"/>
  <c r="BK191"/>
  <c i="6" r="J189"/>
  <c r="BK123"/>
  <c i="2" r="J158"/>
  <c r="BK443"/>
  <c r="J454"/>
  <c r="BK501"/>
  <c i="5" r="BK130"/>
  <c r="BK373"/>
  <c r="J355"/>
  <c i="6" r="J120"/>
  <c i="2" r="J551"/>
  <c r="BK337"/>
  <c r="J228"/>
  <c r="BK354"/>
  <c i="3" r="J181"/>
  <c r="J154"/>
  <c i="5" r="J310"/>
  <c r="J122"/>
  <c r="J126"/>
  <c i="6" r="J152"/>
  <c r="J154"/>
  <c i="2" r="J443"/>
  <c r="J494"/>
  <c r="BK293"/>
  <c r="BK379"/>
  <c i="3" r="J113"/>
  <c r="BK118"/>
  <c i="5" r="BK338"/>
  <c r="J362"/>
  <c r="J244"/>
  <c i="6" r="BK189"/>
  <c i="7" r="J104"/>
  <c i="2" r="BK382"/>
  <c r="J390"/>
  <c i="1" r="AS59"/>
  <c i="2" l="1" r="P250"/>
  <c r="R332"/>
  <c r="T500"/>
  <c r="R539"/>
  <c i="3" r="BK101"/>
  <c r="J101"/>
  <c r="J66"/>
  <c r="P163"/>
  <c i="5" r="BK103"/>
  <c r="J103"/>
  <c r="J65"/>
  <c r="R178"/>
  <c r="P254"/>
  <c r="BK328"/>
  <c r="J328"/>
  <c r="J71"/>
  <c r="T348"/>
  <c r="P376"/>
  <c r="P371"/>
  <c i="6" r="P101"/>
  <c r="T110"/>
  <c i="2" r="T250"/>
  <c r="BK332"/>
  <c r="J332"/>
  <c r="J69"/>
  <c r="P500"/>
  <c r="BK539"/>
  <c r="J539"/>
  <c r="J75"/>
  <c r="BK554"/>
  <c r="J554"/>
  <c r="J79"/>
  <c i="3" r="T101"/>
  <c r="R110"/>
  <c i="5" r="BK178"/>
  <c r="J178"/>
  <c r="J66"/>
  <c r="R254"/>
  <c r="T328"/>
  <c r="R361"/>
  <c r="R376"/>
  <c r="R371"/>
  <c i="6" r="T101"/>
  <c r="R110"/>
  <c i="2" r="BK250"/>
  <c r="J250"/>
  <c r="J68"/>
  <c r="T332"/>
  <c r="R500"/>
  <c r="T539"/>
  <c r="P554"/>
  <c r="P549"/>
  <c i="3" r="R94"/>
  <c r="BK163"/>
  <c r="J163"/>
  <c r="J70"/>
  <c i="4" r="BK92"/>
  <c r="J92"/>
  <c r="J65"/>
  <c i="5" r="P178"/>
  <c r="T254"/>
  <c r="P328"/>
  <c r="BK361"/>
  <c r="J361"/>
  <c r="J75"/>
  <c r="T376"/>
  <c r="T371"/>
  <c i="6" r="P94"/>
  <c r="P93"/>
  <c r="T163"/>
  <c i="2" r="R250"/>
  <c r="P332"/>
  <c r="BK500"/>
  <c r="J500"/>
  <c r="J71"/>
  <c r="P539"/>
  <c i="3" r="BK94"/>
  <c r="J94"/>
  <c r="J65"/>
  <c r="T110"/>
  <c i="4" r="P92"/>
  <c r="P91"/>
  <c r="P90"/>
  <c i="1" r="AU58"/>
  <c i="5" r="T103"/>
  <c r="R190"/>
  <c r="R292"/>
  <c r="T361"/>
  <c i="6" r="BK101"/>
  <c r="J101"/>
  <c r="J66"/>
  <c r="P110"/>
  <c i="7" r="P92"/>
  <c r="P91"/>
  <c r="P90"/>
  <c i="1" r="AU62"/>
  <c i="2" r="BK103"/>
  <c r="J103"/>
  <c r="J65"/>
  <c r="BK234"/>
  <c r="J234"/>
  <c r="J66"/>
  <c r="R396"/>
  <c r="T520"/>
  <c r="T519"/>
  <c i="3" r="P101"/>
  <c r="T163"/>
  <c i="5" r="BK190"/>
  <c r="J190"/>
  <c r="J68"/>
  <c r="BK292"/>
  <c r="J292"/>
  <c r="J70"/>
  <c r="BK348"/>
  <c r="J348"/>
  <c r="J74"/>
  <c i="6" r="R94"/>
  <c r="R163"/>
  <c i="7" r="R92"/>
  <c r="R91"/>
  <c r="R90"/>
  <c i="2" r="T103"/>
  <c r="T102"/>
  <c r="T234"/>
  <c r="T396"/>
  <c r="R520"/>
  <c r="R519"/>
  <c r="T554"/>
  <c r="T549"/>
  <c i="3" r="R101"/>
  <c r="R163"/>
  <c i="5" r="P103"/>
  <c r="P190"/>
  <c r="T292"/>
  <c r="R348"/>
  <c r="R347"/>
  <c r="BK376"/>
  <c r="J376"/>
  <c r="J79"/>
  <c i="6" r="R101"/>
  <c r="BK163"/>
  <c r="J163"/>
  <c r="J70"/>
  <c i="7" r="T92"/>
  <c r="T91"/>
  <c r="T90"/>
  <c i="2" r="P103"/>
  <c r="R234"/>
  <c r="P396"/>
  <c r="P520"/>
  <c r="P519"/>
  <c i="3" r="T94"/>
  <c r="T93"/>
  <c r="P110"/>
  <c r="P109"/>
  <c i="4" r="T92"/>
  <c r="T91"/>
  <c r="T90"/>
  <c i="5" r="T190"/>
  <c r="P292"/>
  <c r="P348"/>
  <c i="6" r="T94"/>
  <c r="T93"/>
  <c r="BK110"/>
  <c r="BK109"/>
  <c r="J109"/>
  <c r="J68"/>
  <c i="7" r="BK92"/>
  <c r="J92"/>
  <c r="J65"/>
  <c i="2" r="R103"/>
  <c r="R102"/>
  <c r="P234"/>
  <c r="BK396"/>
  <c r="J396"/>
  <c r="J70"/>
  <c r="BK520"/>
  <c r="J520"/>
  <c r="J74"/>
  <c r="R554"/>
  <c r="R549"/>
  <c i="3" r="P94"/>
  <c r="P93"/>
  <c r="P92"/>
  <c i="1" r="AU57"/>
  <c i="3" r="BK110"/>
  <c r="J110"/>
  <c r="J69"/>
  <c i="4" r="R92"/>
  <c r="R91"/>
  <c r="R90"/>
  <c i="5" r="R103"/>
  <c r="R102"/>
  <c r="T178"/>
  <c r="BK254"/>
  <c r="J254"/>
  <c r="J69"/>
  <c r="R328"/>
  <c r="P361"/>
  <c i="6" r="BK94"/>
  <c r="J94"/>
  <c r="J65"/>
  <c r="P163"/>
  <c i="4" r="BK103"/>
  <c r="J103"/>
  <c r="J67"/>
  <c i="5" r="BK185"/>
  <c r="J185"/>
  <c r="J67"/>
  <c i="3" r="BK106"/>
  <c r="J106"/>
  <c r="J67"/>
  <c i="2" r="BK516"/>
  <c r="J516"/>
  <c r="J72"/>
  <c r="BK550"/>
  <c r="BK549"/>
  <c r="J549"/>
  <c r="J77"/>
  <c i="5" r="BK344"/>
  <c r="J344"/>
  <c r="J72"/>
  <c i="4" r="BK107"/>
  <c r="J107"/>
  <c r="J68"/>
  <c i="5" r="BK367"/>
  <c r="J367"/>
  <c r="J76"/>
  <c i="4" r="BK99"/>
  <c r="J99"/>
  <c r="J66"/>
  <c i="7" r="BK103"/>
  <c r="J103"/>
  <c r="J67"/>
  <c i="2" r="BK241"/>
  <c r="J241"/>
  <c r="J67"/>
  <c r="BK545"/>
  <c r="J545"/>
  <c r="J76"/>
  <c i="7" r="BK99"/>
  <c r="J99"/>
  <c r="J66"/>
  <c i="5" r="BK372"/>
  <c r="J372"/>
  <c r="J78"/>
  <c i="6" r="BK106"/>
  <c r="J106"/>
  <c r="J67"/>
  <c i="7" r="BK107"/>
  <c r="J107"/>
  <c r="J68"/>
  <c r="BE100"/>
  <c i="6" r="BK93"/>
  <c r="J93"/>
  <c r="J64"/>
  <c i="7" r="J59"/>
  <c r="J86"/>
  <c r="E78"/>
  <c r="J84"/>
  <c r="BE93"/>
  <c r="BE108"/>
  <c i="6" r="J110"/>
  <c r="J69"/>
  <c i="7" r="F59"/>
  <c r="BE104"/>
  <c r="BE96"/>
  <c i="5" r="BK371"/>
  <c r="J371"/>
  <c r="J77"/>
  <c i="6" r="E80"/>
  <c r="BE102"/>
  <c r="BE107"/>
  <c r="BE121"/>
  <c r="BE131"/>
  <c r="BE133"/>
  <c r="BE138"/>
  <c r="BE147"/>
  <c r="BE149"/>
  <c r="BE159"/>
  <c r="BE161"/>
  <c r="J89"/>
  <c r="BE113"/>
  <c r="BE164"/>
  <c r="BE181"/>
  <c r="BE189"/>
  <c r="BE199"/>
  <c r="J56"/>
  <c r="BE123"/>
  <c r="BE207"/>
  <c i="5" r="BK102"/>
  <c r="J102"/>
  <c r="J64"/>
  <c r="BK347"/>
  <c r="J347"/>
  <c r="J73"/>
  <c i="6" r="J88"/>
  <c r="BE95"/>
  <c r="BE120"/>
  <c r="BE127"/>
  <c r="BE128"/>
  <c r="BE140"/>
  <c r="BE142"/>
  <c r="BE143"/>
  <c r="BE178"/>
  <c r="F89"/>
  <c r="BE105"/>
  <c r="BE139"/>
  <c r="BE144"/>
  <c r="BE152"/>
  <c r="BE154"/>
  <c r="BE157"/>
  <c r="BE167"/>
  <c r="BE205"/>
  <c r="BE111"/>
  <c r="BE124"/>
  <c r="BE172"/>
  <c r="BE184"/>
  <c r="BE194"/>
  <c r="BE210"/>
  <c r="BE98"/>
  <c r="BE115"/>
  <c r="BE118"/>
  <c i="5" r="J98"/>
  <c r="BE104"/>
  <c r="BE155"/>
  <c r="BE191"/>
  <c r="BE221"/>
  <c r="BE246"/>
  <c r="BE279"/>
  <c r="BE287"/>
  <c r="BE293"/>
  <c r="BE302"/>
  <c r="BE331"/>
  <c r="BE353"/>
  <c r="BE381"/>
  <c r="F59"/>
  <c r="BE122"/>
  <c r="BE126"/>
  <c r="BE161"/>
  <c r="BE176"/>
  <c r="BE205"/>
  <c r="BE215"/>
  <c r="BE225"/>
  <c r="BE229"/>
  <c r="BE262"/>
  <c r="BE271"/>
  <c r="BE275"/>
  <c r="BE283"/>
  <c r="BE325"/>
  <c r="BE329"/>
  <c r="BE338"/>
  <c r="BE349"/>
  <c r="BE377"/>
  <c r="J95"/>
  <c r="BE264"/>
  <c r="BE267"/>
  <c r="BE288"/>
  <c r="BE321"/>
  <c r="BE327"/>
  <c r="BE340"/>
  <c r="BE345"/>
  <c r="BE359"/>
  <c r="BE136"/>
  <c r="BE196"/>
  <c r="BE223"/>
  <c r="BE233"/>
  <c r="BE250"/>
  <c r="BE310"/>
  <c r="BE313"/>
  <c r="BE315"/>
  <c r="BE336"/>
  <c r="BE342"/>
  <c r="BE355"/>
  <c r="BE368"/>
  <c i="4" r="BK91"/>
  <c r="J91"/>
  <c r="J64"/>
  <c i="5" r="BE114"/>
  <c r="BE130"/>
  <c r="BE179"/>
  <c r="BE186"/>
  <c r="BE208"/>
  <c r="BE286"/>
  <c r="BE304"/>
  <c r="BE307"/>
  <c r="BE326"/>
  <c r="BE362"/>
  <c r="BE365"/>
  <c r="BE373"/>
  <c r="E50"/>
  <c r="BE255"/>
  <c r="BE270"/>
  <c r="BE274"/>
  <c r="BE297"/>
  <c r="BE318"/>
  <c r="J97"/>
  <c r="BE108"/>
  <c r="BE111"/>
  <c r="BE133"/>
  <c r="BE239"/>
  <c r="BE278"/>
  <c r="BE118"/>
  <c r="BE139"/>
  <c r="BE143"/>
  <c r="BE152"/>
  <c r="BE164"/>
  <c r="BE172"/>
  <c r="BE183"/>
  <c r="BE201"/>
  <c r="BE242"/>
  <c r="BE244"/>
  <c r="BE282"/>
  <c r="BE298"/>
  <c i="3" r="BK109"/>
  <c r="J109"/>
  <c r="J68"/>
  <c i="4" r="F87"/>
  <c r="J86"/>
  <c r="BE104"/>
  <c r="J56"/>
  <c r="BE100"/>
  <c r="BE108"/>
  <c r="J87"/>
  <c r="BE93"/>
  <c r="E50"/>
  <c r="BE96"/>
  <c i="2" r="BK102"/>
  <c r="J102"/>
  <c r="J64"/>
  <c i="3" r="F59"/>
  <c r="BE115"/>
  <c r="BE120"/>
  <c r="BE121"/>
  <c r="BE164"/>
  <c r="BE167"/>
  <c r="BE172"/>
  <c r="BE98"/>
  <c r="BE157"/>
  <c r="BE184"/>
  <c r="BE189"/>
  <c i="2" r="BK519"/>
  <c r="J519"/>
  <c r="J73"/>
  <c i="3" r="J56"/>
  <c r="J89"/>
  <c r="BE102"/>
  <c i="2" r="J550"/>
  <c r="J78"/>
  <c i="3" r="E80"/>
  <c r="BE113"/>
  <c r="BE118"/>
  <c r="BE140"/>
  <c r="BE149"/>
  <c r="BE210"/>
  <c r="J88"/>
  <c r="BE142"/>
  <c r="BE144"/>
  <c r="BE147"/>
  <c r="BE159"/>
  <c r="BE181"/>
  <c r="BE105"/>
  <c r="BE139"/>
  <c r="BE143"/>
  <c r="BE194"/>
  <c r="BE207"/>
  <c r="BE95"/>
  <c r="BE107"/>
  <c r="BE111"/>
  <c r="BE152"/>
  <c r="BE154"/>
  <c r="BE161"/>
  <c r="BE199"/>
  <c r="BE205"/>
  <c r="BE123"/>
  <c r="BE124"/>
  <c r="BE127"/>
  <c r="BE128"/>
  <c r="BE131"/>
  <c r="BE133"/>
  <c r="BE138"/>
  <c r="BE178"/>
  <c i="2" r="F59"/>
  <c r="BE146"/>
  <c r="BE152"/>
  <c r="BE158"/>
  <c r="BE186"/>
  <c r="BE210"/>
  <c r="BE293"/>
  <c r="BE295"/>
  <c r="BE324"/>
  <c r="BE357"/>
  <c r="BE388"/>
  <c r="BE389"/>
  <c r="BE404"/>
  <c r="BE409"/>
  <c r="BE434"/>
  <c r="BE443"/>
  <c r="BE479"/>
  <c r="J98"/>
  <c r="BE111"/>
  <c r="BE235"/>
  <c r="BE339"/>
  <c r="BE347"/>
  <c r="BE367"/>
  <c r="BE383"/>
  <c r="BE417"/>
  <c r="BE421"/>
  <c r="BE427"/>
  <c r="BE429"/>
  <c r="BE433"/>
  <c r="BE448"/>
  <c r="E89"/>
  <c r="J95"/>
  <c r="BE108"/>
  <c r="BE198"/>
  <c r="BE251"/>
  <c r="BE285"/>
  <c r="BE372"/>
  <c r="BE373"/>
  <c r="BE382"/>
  <c r="BE473"/>
  <c r="BE501"/>
  <c r="BE514"/>
  <c r="BE537"/>
  <c r="BE546"/>
  <c r="BE551"/>
  <c r="BE555"/>
  <c r="J97"/>
  <c r="BE117"/>
  <c r="BE189"/>
  <c r="BE195"/>
  <c r="BE274"/>
  <c r="BE291"/>
  <c r="BE353"/>
  <c r="BE354"/>
  <c r="BE378"/>
  <c r="BE420"/>
  <c r="BE436"/>
  <c r="BE497"/>
  <c r="BE104"/>
  <c r="BE132"/>
  <c r="BE218"/>
  <c r="BE271"/>
  <c r="BE349"/>
  <c r="BE379"/>
  <c r="BE465"/>
  <c r="BE483"/>
  <c r="BE484"/>
  <c r="BE510"/>
  <c r="BE512"/>
  <c r="BE174"/>
  <c r="BE223"/>
  <c r="BE228"/>
  <c r="BE264"/>
  <c r="BE302"/>
  <c r="BE309"/>
  <c r="BE366"/>
  <c r="BE390"/>
  <c r="BE397"/>
  <c r="BE413"/>
  <c r="BE424"/>
  <c r="BE486"/>
  <c r="BE521"/>
  <c r="BE220"/>
  <c r="BE226"/>
  <c r="BE239"/>
  <c r="BE242"/>
  <c r="BE259"/>
  <c r="BE337"/>
  <c r="BE358"/>
  <c r="BE361"/>
  <c r="BE402"/>
  <c r="BE454"/>
  <c r="BE485"/>
  <c r="BE494"/>
  <c r="BE503"/>
  <c r="BE508"/>
  <c r="BE530"/>
  <c r="BE125"/>
  <c r="BE139"/>
  <c r="BE164"/>
  <c r="BE167"/>
  <c r="BE231"/>
  <c r="BE317"/>
  <c r="BE320"/>
  <c r="BE322"/>
  <c r="BE328"/>
  <c r="BE333"/>
  <c r="BE445"/>
  <c r="BE459"/>
  <c r="BE467"/>
  <c r="BE491"/>
  <c r="BE517"/>
  <c r="BE528"/>
  <c r="BE540"/>
  <c r="BE543"/>
  <c r="BE559"/>
  <c r="F37"/>
  <c i="1" r="BB56"/>
  <c i="3" r="J36"/>
  <c i="1" r="AW57"/>
  <c i="5" r="F37"/>
  <c i="1" r="BB60"/>
  <c i="5" r="F39"/>
  <c i="1" r="BD60"/>
  <c i="2" r="J36"/>
  <c i="1" r="AW56"/>
  <c i="4" r="J36"/>
  <c i="1" r="AW58"/>
  <c i="3" r="F37"/>
  <c i="1" r="BB57"/>
  <c i="6" r="F36"/>
  <c i="1" r="BA61"/>
  <c r="AS54"/>
  <c i="5" r="J36"/>
  <c i="1" r="AW60"/>
  <c i="4" r="F36"/>
  <c i="1" r="BA58"/>
  <c i="4" r="F39"/>
  <c i="1" r="BD58"/>
  <c i="7" r="F38"/>
  <c i="1" r="BC62"/>
  <c i="7" r="J36"/>
  <c i="1" r="AW62"/>
  <c i="7" r="F36"/>
  <c i="1" r="BA62"/>
  <c i="3" r="F39"/>
  <c i="1" r="BD57"/>
  <c i="2" r="F36"/>
  <c i="1" r="BA56"/>
  <c i="4" r="F37"/>
  <c i="1" r="BB58"/>
  <c i="5" r="F36"/>
  <c i="1" r="BA60"/>
  <c i="4" r="F38"/>
  <c i="1" r="BC58"/>
  <c i="2" r="F39"/>
  <c i="1" r="BD56"/>
  <c i="6" r="F38"/>
  <c i="1" r="BC61"/>
  <c i="6" r="F39"/>
  <c i="1" r="BD61"/>
  <c i="3" r="F38"/>
  <c i="1" r="BC57"/>
  <c i="7" r="F39"/>
  <c i="1" r="BD62"/>
  <c i="6" r="J36"/>
  <c i="1" r="AW61"/>
  <c i="3" r="F36"/>
  <c i="1" r="BA57"/>
  <c i="5" r="F38"/>
  <c i="1" r="BC60"/>
  <c i="6" r="F37"/>
  <c i="1" r="BB61"/>
  <c i="7" r="F37"/>
  <c i="1" r="BB62"/>
  <c i="2" r="F38"/>
  <c i="1" r="BC56"/>
  <c i="2" l="1" r="R101"/>
  <c i="5" r="P347"/>
  <c i="3" r="T109"/>
  <c r="T92"/>
  <c i="2" r="P102"/>
  <c r="P101"/>
  <c i="1" r="AU56"/>
  <c i="6" r="R93"/>
  <c i="5" r="R101"/>
  <c i="6" r="R109"/>
  <c i="2" r="T101"/>
  <c i="6" r="T109"/>
  <c r="T92"/>
  <c i="5" r="P102"/>
  <c r="P101"/>
  <c i="1" r="AU60"/>
  <c i="5" r="T102"/>
  <c i="3" r="R109"/>
  <c i="6" r="P109"/>
  <c r="P92"/>
  <c i="1" r="AU61"/>
  <c i="3" r="R93"/>
  <c r="R92"/>
  <c i="5" r="T347"/>
  <c i="3" r="BK93"/>
  <c r="J93"/>
  <c r="J64"/>
  <c i="7" r="BK91"/>
  <c r="J91"/>
  <c r="J64"/>
  <c i="6" r="BK92"/>
  <c r="J92"/>
  <c r="J63"/>
  <c i="5" r="BK101"/>
  <c r="J101"/>
  <c r="J63"/>
  <c i="4" r="BK90"/>
  <c r="J90"/>
  <c i="3" r="BK92"/>
  <c r="J92"/>
  <c i="2" r="BK101"/>
  <c r="J101"/>
  <c i="3" r="F35"/>
  <c i="1" r="AZ57"/>
  <c i="2" r="F35"/>
  <c i="1" r="AZ56"/>
  <c i="4" r="F35"/>
  <c i="1" r="AZ58"/>
  <c i="2" r="J35"/>
  <c i="1" r="AV56"/>
  <c r="AT56"/>
  <c r="BD59"/>
  <c r="BD55"/>
  <c r="BB55"/>
  <c i="7" r="J35"/>
  <c i="1" r="AV62"/>
  <c r="AT62"/>
  <c i="6" r="J35"/>
  <c i="1" r="AV61"/>
  <c r="AT61"/>
  <c i="5" r="J35"/>
  <c i="1" r="AV60"/>
  <c r="AT60"/>
  <c r="BC59"/>
  <c r="AY59"/>
  <c r="BA55"/>
  <c r="AW55"/>
  <c i="6" r="F35"/>
  <c i="1" r="AZ61"/>
  <c i="4" r="J32"/>
  <c i="1" r="AG58"/>
  <c r="AU55"/>
  <c r="BC55"/>
  <c r="AY55"/>
  <c r="BB59"/>
  <c r="AX59"/>
  <c r="BA59"/>
  <c r="AW59"/>
  <c i="2" r="J32"/>
  <c i="1" r="AG56"/>
  <c i="7" r="F35"/>
  <c i="1" r="AZ62"/>
  <c i="3" r="J32"/>
  <c i="1" r="AG57"/>
  <c i="3" r="J35"/>
  <c i="1" r="AV57"/>
  <c r="AT57"/>
  <c i="4" r="J35"/>
  <c i="1" r="AV58"/>
  <c r="AT58"/>
  <c i="5" r="F35"/>
  <c i="1" r="AZ60"/>
  <c i="5" l="1" r="T101"/>
  <c i="6" r="R92"/>
  <c i="7" r="BK90"/>
  <c r="J90"/>
  <c i="1" r="AN58"/>
  <c i="4" r="J63"/>
  <c i="1" r="AN57"/>
  <c i="4" r="J41"/>
  <c i="3" r="J63"/>
  <c i="1" r="AN56"/>
  <c i="3" r="J41"/>
  <c i="2" r="J63"/>
  <c r="J41"/>
  <c i="1" r="AZ55"/>
  <c r="AG55"/>
  <c i="5" r="J32"/>
  <c i="1" r="AG60"/>
  <c r="AU59"/>
  <c r="AX55"/>
  <c r="BB54"/>
  <c r="W31"/>
  <c r="AZ59"/>
  <c r="AV59"/>
  <c r="AT59"/>
  <c i="6" r="J32"/>
  <c i="1" r="AG61"/>
  <c r="AN61"/>
  <c r="BA54"/>
  <c r="W30"/>
  <c r="BD54"/>
  <c r="W33"/>
  <c i="7" r="J32"/>
  <c i="1" r="AG62"/>
  <c r="BC54"/>
  <c r="AY54"/>
  <c i="7" l="1" r="J41"/>
  <c r="J63"/>
  <c i="6" r="J41"/>
  <c i="5" r="J41"/>
  <c i="1" r="AN60"/>
  <c r="AN62"/>
  <c r="AU54"/>
  <c r="AV55"/>
  <c r="AT55"/>
  <c r="AN55"/>
  <c r="AZ54"/>
  <c r="AV54"/>
  <c r="AK29"/>
  <c r="AX54"/>
  <c r="AG59"/>
  <c r="W32"/>
  <c r="AW54"/>
  <c r="AK30"/>
  <c l="1" r="AN59"/>
  <c r="AT54"/>
  <c r="W29"/>
  <c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<sst xmlns="http://schemas.openxmlformats.org/spreadsheetml/2006/main">
  <si>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</si>
  <si>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</si>
  <si>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</si>
  <si>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</si>
  <si>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</si>
  <si>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{c1e8db64-09ca-4d5e-8f7e-e1f8cbdc24e4}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</si>
  <si>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</si>
  <si>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</si>
  <si>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</si>
  <si>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</si>
  <si>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</si>
  <si>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</si>
  <si>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</si>
  <si>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</si>
  <si>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250103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</si>
  <si>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</si>
  <si>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</si>
  <si>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Český Brod - rekonstrukce chodníku a VO Tyršova, Masarykova ulice</t>
  </si>
  <si>
    <t>KSO:</t>
  </si>
  <si>
    <t/>
  </si>
  <si>
    <t>CC-CZ:</t>
  </si>
  <si>
    <t>Místo:</t>
  </si>
  <si>
    <t>Český Brod</t>
  </si>
  <si>
    <t>Datum:</t>
  </si>
  <si>
    <t>3. 1. 2025</t>
  </si>
  <si>
    <t>Zadavatel:</t>
  </si>
  <si>
    <t>IČ:</t>
  </si>
  <si>
    <t>00235334</t>
  </si>
  <si>
    <t>Město Český Brod</t>
  </si>
  <si>
    <t>DIČ:</t>
  </si>
  <si>
    <t>CZ00235334</t>
  </si>
  <si>
    <t>Účastník: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</si>
  <si>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</si>
  <si>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</si>
  <si>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</si>
  <si>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</si>
  <si>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</si>
  <si>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</si>
  <si>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</si>
  <si>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</si>
  <si>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</si>
  <si>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</si>
  <si>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</si>
  <si>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</si>
  <si>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</si>
  <si>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</si>
  <si>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</si>
  <si>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</si>
  <si>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</si>
  <si>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</si>
  <si>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</si>
  <si>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</si>
  <si>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</si>
  <si>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</si>
  <si>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</si>
  <si>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</si>
  <si>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</si>
  <si>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</si>
  <si>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</si>
  <si>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</si>
  <si>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</si>
  <si>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</si>
  <si>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</si>
  <si>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</si>
  <si>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</si>
  <si>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</si>
  <si>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</si>
  <si>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</si>
  <si>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</si>
  <si>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</si>
  <si>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</si>
  <si>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</si>
  <si>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</si>
  <si>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</si>
  <si>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</si>
  <si>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</si>
  <si>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</si>
  <si>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A</t>
  </si>
  <si>
    <t>Větev A etapa I</t>
  </si>
  <si>
    <t>STA</t>
  </si>
  <si>
    <t>1</t>
  </si>
  <si>
    <t>{3f3d12f9-e8b6-4806-ba5b-a7b66396c838}</t>
  </si>
  <si>
    <t>2</t>
  </si>
  <si>
    <t>/</t>
  </si>
  <si>
    <t>SO101a</t>
  </si>
  <si>
    <t>Pozemní komunikace</t>
  </si>
  <si>
    <t>Soupis</t>
  </si>
  <si>
    <t>{67b9c3d2-a0de-4bd6-9e66-d128ecd111b5}</t>
  </si>
  <si>
    <t>SO401a</t>
  </si>
  <si>
    <t>Veřejné osvětlení</t>
  </si>
  <si>
    <t>{3deb42a3-ddee-439f-ab17-0644266ab7fb}</t>
  </si>
  <si>
    <t>Va</t>
  </si>
  <si>
    <t>VON</t>
  </si>
  <si>
    <t>{215441ac-758c-499a-a596-6ae1e49b03e0}</t>
  </si>
  <si>
    <t>B</t>
  </si>
  <si>
    <t>Větev A etapa II</t>
  </si>
  <si>
    <t>{66b3dfed-9b4a-42dd-805e-e27059ccdb58}</t>
  </si>
  <si>
    <t>SO101b</t>
  </si>
  <si>
    <t>{43a78c5f-3a08-4734-a431-7c54095cd53d}</t>
  </si>
  <si>
    <t>SO401b</t>
  </si>
  <si>
    <t>{cd973542-e730-4a71-ae13-cf0208e7b0e6}</t>
  </si>
  <si>
    <t>Vb</t>
  </si>
  <si>
    <t>{071496f6-61d3-4ade-9f61-f2824c8f77b2}</t>
  </si>
  <si>
    <t>KRYCÍ LIST SOUPISU PRACÍ</t>
  </si>
  <si>
    <t>Objekt:</t>
  </si>
  <si>
    <t>A - Větev A etapa I</t>
  </si>
  <si>
    <t>Soupis:</t>
  </si>
  <si>
    <t>SO101a - Pozemní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</si>
  <si>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</si>
  <si>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</si>
  <si>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</si>
  <si>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</si>
  <si>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</si>
  <si>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</si>
  <si>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</si>
  <si>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</si>
  <si>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</si>
  <si>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</si>
  <si>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</si>
  <si>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</si>
  <si>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</si>
  <si>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</si>
  <si>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</si>
  <si>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</si>
  <si>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764 - Konstrukce klempířské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</si>
  <si>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</si>
  <si>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</si>
  <si>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</si>
  <si>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</si>
  <si>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</si>
  <si>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</si>
  <si>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</si>
  <si>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</si>
  <si>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</si>
  <si>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</si>
  <si>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</si>
  <si>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</si>
  <si>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</si>
  <si>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</si>
  <si>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</si>
  <si>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</si>
  <si>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</si>
  <si>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</si>
  <si>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</si>
  <si>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</si>
  <si>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</si>
  <si>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</si>
  <si>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</si>
  <si>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m2</t>
  </si>
  <si>
    <t>CS ÚRS 2025 01</t>
  </si>
  <si>
    <t>4</t>
  </si>
  <si>
    <t>2101628552</t>
  </si>
  <si>
    <t>Online PSC</t>
  </si>
  <si>
    <t>https://podminky.urs.cz/item/CS_URS_2025_01/113106121</t>
  </si>
  <si>
    <t>VV</t>
  </si>
  <si>
    <t>"Stávající přídlažba"</t>
  </si>
  <si>
    <t>"Ulice Masarykova" (5,2+2,5*2)*0,25</t>
  </si>
  <si>
    <t>113106142</t>
  </si>
  <si>
    <t>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dlaždic, desek nebo tvarovek</t>
  </si>
  <si>
    <t>1975257488</t>
  </si>
  <si>
    <t>https://podminky.urs.cz/item/CS_URS_2025_01/113106142</t>
  </si>
  <si>
    <t>"Ulice Masarykova" 244,5</t>
  </si>
  <si>
    <t>3</t>
  </si>
  <si>
    <t>113106144</t>
  </si>
  <si>
    <t>Rozebrání dlažeb komunikací pro pěší s přemístěním hmot na skládku na vzdálenost do 3 m nebo s naložením na dopravní prostředek s ložem z kameniva nebo živice a s jakoukoliv výplní spár strojně plochy jednotlivě přes 50 m2 ze zámkové dlažby</t>
  </si>
  <si>
    <t>-1384259954</t>
  </si>
  <si>
    <t>https://podminky.urs.cz/item/CS_URS_2025_01/113106144</t>
  </si>
  <si>
    <t>"Stávající chodník"</t>
  </si>
  <si>
    <t>"Nároží Masarykova - Kollárova" 59,3</t>
  </si>
  <si>
    <t>"Nároží Masarykova - Komenského" 53,0</t>
  </si>
  <si>
    <t>Součet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</si>
  <si>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</si>
  <si>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</si>
  <si>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-2123359615</t>
  </si>
  <si>
    <t>https://podminky.urs.cz/item/CS_URS_2025_01/113107122</t>
  </si>
  <si>
    <t>"Chodník z dlaždic"</t>
  </si>
  <si>
    <t>"Chodník ze zámkové dlažby"</t>
  </si>
  <si>
    <t>5</t>
  </si>
  <si>
    <t>113107321</t>
  </si>
  <si>
    <t>Odstranění podkladů nebo krytů strojně plochy jednotlivě do 50 m2 s přemístěním hmot na skládku na vzdálenost do 3 m nebo s naložením na dopravní prostředek z kameniva hrubého drceného, o tl. vrstvy do 100 mm</t>
  </si>
  <si>
    <t>46041796</t>
  </si>
  <si>
    <t>https://podminky.urs.cz/item/CS_URS_2025_01/113107321</t>
  </si>
  <si>
    <t>"Stávající vozovka"</t>
  </si>
  <si>
    <t>"Ulice Masarykova" 1,9*2+(5,2+2,5*2)*0,25</t>
  </si>
  <si>
    <t>"Nároží Masarykova - Kollárova" 52,4</t>
  </si>
  <si>
    <t>"Nároží Masarykova - Komenského" 44,9</t>
  </si>
  <si>
    <t>6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</si>
  <si>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</si>
  <si>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</si>
  <si>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-69138906</t>
  </si>
  <si>
    <t>https://podminky.urs.cz/item/CS_URS_2025_01/113107342</t>
  </si>
  <si>
    <t>"Ulice Masarykova" 1,9*2</t>
  </si>
  <si>
    <t>7</t>
  </si>
  <si>
    <t>113154512</t>
  </si>
  <si>
    <t>Frézování živičného podkladu nebo krytu s naložením hmot na dopravní prostředek plochy do 500 m2 pruhu šířky do 0,5 m, tloušťky vrstvy 40 mm</t>
  </si>
  <si>
    <t>-622606194</t>
  </si>
  <si>
    <t>https://podminky.urs.cz/item/CS_URS_2025_01/113154512</t>
  </si>
  <si>
    <t>"Odfrézování obrusné vrstvy pro napojení"</t>
  </si>
  <si>
    <t>"Ulice Masarykova" (2,5+0,75*2)*2*0,25</t>
  </si>
  <si>
    <t>"Nároží Masarykova - Kollárova" 31,7*0,25</t>
  </si>
  <si>
    <t>"Nároží Masarykova - Komenského" 27,9*0,25</t>
  </si>
  <si>
    <t>8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</si>
  <si>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</si>
  <si>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</si>
  <si>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</si>
  <si>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840561244</t>
  </si>
  <si>
    <t>https://podminky.urs.cz/item/CS_URS_2025_01/113202111</t>
  </si>
  <si>
    <t>"Ulice Masarykova" 2,0+(2,5-0,6)*2</t>
  </si>
  <si>
    <t>"Nároží Masarykova - Kollárova" 28,3-3,2</t>
  </si>
  <si>
    <t>"Nároží Masarykova - Komenského" 22,3-(2,9+3,3)</t>
  </si>
  <si>
    <t>9</t>
  </si>
  <si>
    <t>113203111</t>
  </si>
  <si>
    <t>Vytrhání obrub s vybouráním lože, s přemístěním hmot na skládku na vzdálenost do 3 m nebo s naložením na dopravní prostředek z dlažebních kostek</t>
  </si>
  <si>
    <t>1771510520</t>
  </si>
  <si>
    <t>https://podminky.urs.cz/item/CS_URS_2025_01/113203111</t>
  </si>
  <si>
    <t>"Ulice Masarykova" 5,8+3,8</t>
  </si>
  <si>
    <t>"Nároží Masarykova - Kollárova" 3,2</t>
  </si>
  <si>
    <t>"Nároží Masarykova - Komenského" (2,9+3,3)</t>
  </si>
  <si>
    <t>10</t>
  </si>
  <si>
    <t>113204111</t>
  </si>
  <si>
    <t>Vytrhání obrub s vybouráním lože, s přemístěním hmot na skládku na vzdálenost do 3 m nebo s naložením na dopravní prostředek záhonových</t>
  </si>
  <si>
    <t>-1575897819</t>
  </si>
  <si>
    <t>https://podminky.urs.cz/item/CS_URS_2025_01/113204111</t>
  </si>
  <si>
    <t>"Ulice Masarykova" 74,9*2+14,6+1,5*4</t>
  </si>
  <si>
    <t>"Nároží Masarykova - Kollárova" 1,5</t>
  </si>
  <si>
    <t>"Nároží Masarykova - Komenského" 0,9*2+1,8+5,7+5,3</t>
  </si>
  <si>
    <t>11</t>
  </si>
  <si>
    <t>121151103</t>
  </si>
  <si>
    <t>Sejmutí ornice strojně při souvislé ploše do 100 m2, tl. vrstvy do 200 mm</t>
  </si>
  <si>
    <t>1323182090</t>
  </si>
  <si>
    <t>https://podminky.urs.cz/item/CS_URS_2025_01/121151103</t>
  </si>
  <si>
    <t>"Nároží Masarykova - Komenského" 10,8</t>
  </si>
  <si>
    <t>131213701</t>
  </si>
  <si>
    <t>Hloubení nezapažených jam ručně s urovnáním dna do předepsaného profilu a spádu v hornině třídy těžitelnosti I skupiny 3 soudržných</t>
  </si>
  <si>
    <t>m3</t>
  </si>
  <si>
    <t>402971347</t>
  </si>
  <si>
    <t>https://podminky.urs.cz/item/CS_URS_2025_01/131213701</t>
  </si>
  <si>
    <t>"Prohloubení v místě sjezdu"</t>
  </si>
  <si>
    <t>"Ulice Masarykova" 11,5*0,2</t>
  </si>
  <si>
    <t>"Prohloubení v místě nového chodníku v místě zeleně"</t>
  </si>
  <si>
    <t>"Nároží Masarykova - Komenského" 10,8*0,1</t>
  </si>
  <si>
    <t>13</t>
  </si>
  <si>
    <t>132212131</t>
  </si>
  <si>
    <t>Hloubení nezapažených rýh šířky do 800 mm ručně s urovnáním dna do předepsaného profilu a spádu v hornině třídy těžitelnosti I skupiny 3 soudržných</t>
  </si>
  <si>
    <t>1417975111</t>
  </si>
  <si>
    <t>https://podminky.urs.cz/item/CS_URS_2025_01/132212131</t>
  </si>
  <si>
    <t>"Přeložka - odkrytí kabelu CETIN ze zeleného pásu"</t>
  </si>
  <si>
    <t>"Ulice Masarykova" 97,2*0,3*(0,5-0,15)</t>
  </si>
  <si>
    <t>"Výkop pro novou trasu kabelu CETIN"</t>
  </si>
  <si>
    <t>"Ulice Masarykova" 96,2*0,3*0,3</t>
  </si>
  <si>
    <t>"Napojení gajgrů"</t>
  </si>
  <si>
    <t>"Nároží Masarykova - Kollárova" (4,5+14,5)*0,3*0,3</t>
  </si>
  <si>
    <t>"Vpustě, napojení vpustí"</t>
  </si>
  <si>
    <t>"Nová vpusť - UV01" 2,1*0,3*1,0+(0,8*0,8*1,0-Pi*(0,3)^2*1,0)</t>
  </si>
  <si>
    <t>"Náhrada stávajících vpustí - UV02, UV03" (2,0*0,3*1,3+(0,8*0,8*1,3-Pi*(0,3)^2*1,0))*2</t>
  </si>
  <si>
    <t>14</t>
  </si>
  <si>
    <t>139001101</t>
  </si>
  <si>
    <t>Příplatek k cenám hloubených vykopávek za ztížení vykopávky v blízkosti podzemního vedení nebo výbušnin pro jakoukoliv třídu horniny</t>
  </si>
  <si>
    <t>-953664834</t>
  </si>
  <si>
    <t>https://podminky.urs.cz/item/CS_URS_2025_01/139001101</t>
  </si>
  <si>
    <t>3,380+24,220</t>
  </si>
  <si>
    <t>15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</si>
  <si>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</si>
  <si>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</si>
  <si>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-1511104945</t>
  </si>
  <si>
    <t>https://podminky.urs.cz/item/CS_URS_2025_01/162751117</t>
  </si>
  <si>
    <t>"Přebytečný výkopek"</t>
  </si>
  <si>
    <t>"Výkopy" 3,380+24,220</t>
  </si>
  <si>
    <t>"Odečet zásypů" -1,496</t>
  </si>
  <si>
    <t>16</t>
  </si>
  <si>
    <t>171201231</t>
  </si>
  <si>
    <t>Poplatek za uložení stavebního odpadu na recyklační skládce (skládkovné) zeminy a kamení zatříděného do Katalogu odpadů pod kódem 17 05 04</t>
  </si>
  <si>
    <t>t</t>
  </si>
  <si>
    <t>807412464</t>
  </si>
  <si>
    <t>https://podminky.urs.cz/item/CS_URS_2025_01/171201231</t>
  </si>
  <si>
    <t>26,104*1,8 'Přepočtené koeficientem množství</t>
  </si>
  <si>
    <t>17</t>
  </si>
  <si>
    <t>174111101</t>
  </si>
  <si>
    <t>Zásyp sypaninou z jakékoliv horniny ručně s uložením výkopku ve vrstvách se zhutněním jam, šachet, rýh nebo kolem objektů v těchto vykopávkách</t>
  </si>
  <si>
    <t>125250422</t>
  </si>
  <si>
    <t>https://podminky.urs.cz/item/CS_URS_2025_01/174111101</t>
  </si>
  <si>
    <t>"Nová vpusť - UV01"</t>
  </si>
  <si>
    <t>"Výkop" 2,1*0,3*1,0+(0,8*0,8*1,0-Pi*(0,3)^2*1,0)</t>
  </si>
  <si>
    <t>"Odečet lože a obsypu" -2,1*(0,3*(0,3+0,1))</t>
  </si>
  <si>
    <t>"Odečet vpusti a obetonování" -((PI*0,25*0,25*0,2)+0,8*0,8*0,8-(PI*0,25*0,25*0,6))*1</t>
  </si>
  <si>
    <t>"Náhrada stávajících vpustí - UV02, UV03"</t>
  </si>
  <si>
    <t>"Výkop" (2,0*0,3*1,3+(0,8*0,8*1,3-Pi*(0,3)^2*1,0))*2</t>
  </si>
  <si>
    <t>"Odečet lože a obsypu" -2,0*2*(0,3*(0,3+0,1))</t>
  </si>
  <si>
    <t>"Odečet vpusti a obetonování" -((PI*0,25*0,25*0,5)+0,8*0,8*0,8-(PI*0,25*0,25*0,6))*2</t>
  </si>
  <si>
    <t>18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</si>
  <si>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</si>
  <si>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</si>
  <si>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1450638162</t>
  </si>
  <si>
    <t>https://podminky.urs.cz/item/CS_URS_2025_01/175111101</t>
  </si>
  <si>
    <t>"Nároží Masarykova - Kollárova" (4,5+14,5)*(0,3*0,3-Pi*(0,05)^2)</t>
  </si>
  <si>
    <t>"Napojení vpustí"</t>
  </si>
  <si>
    <t>"Nová vpusť - UV01" 2,1*(0,3*0,3-Pi*(0,08)^2)</t>
  </si>
  <si>
    <t>"Náhrada stávajících vpustí - UV02, UV03" 2,0*2*(0,3*0,3-Pi*(0,08)^2)</t>
  </si>
  <si>
    <t>19</t>
  </si>
  <si>
    <t>M</t>
  </si>
  <si>
    <t>58331200</t>
  </si>
  <si>
    <t>štěrkopísek netříděný</t>
  </si>
  <si>
    <t>1176193764</t>
  </si>
  <si>
    <t>1,988*2 'Přepočtené koeficientem množství</t>
  </si>
  <si>
    <t>20</t>
  </si>
  <si>
    <t>181311103</t>
  </si>
  <si>
    <t>Rozprostření a urovnání ornice v rovině nebo ve svahu sklonu do 1:5 ručně při souvislé ploše, tl. vrstvy do 200 mm</t>
  </si>
  <si>
    <t>2033779349</t>
  </si>
  <si>
    <t>https://podminky.urs.cz/item/CS_URS_2025_01/181311103</t>
  </si>
  <si>
    <t>"Nároží Masarykova - Komenského" 8,0</t>
  </si>
  <si>
    <t>181411141</t>
  </si>
  <si>
    <t>Založení trávníku na půdě předem připravené plochy do 1000 m2 výsevem včetně utažení parterového v rovině nebo na svahu do 1:5</t>
  </si>
  <si>
    <t>-1702982859</t>
  </si>
  <si>
    <t>https://podminky.urs.cz/item/CS_URS_2025_01/181411141</t>
  </si>
  <si>
    <t>22</t>
  </si>
  <si>
    <t>00572420</t>
  </si>
  <si>
    <t>osivo směs travní parková okrasná</t>
  </si>
  <si>
    <t>kg</t>
  </si>
  <si>
    <t>-1612720367</t>
  </si>
  <si>
    <t>8*0,02 'Přepočtené koeficientem množství</t>
  </si>
  <si>
    <t>23</t>
  </si>
  <si>
    <t>184813511</t>
  </si>
  <si>
    <t>Chemické odplevelení půdy před založením kultury, trávníku nebo zpevněných ploch ručně o jakékoli výměře postřikem na široko v rovině nebo na svahu do 1:5</t>
  </si>
  <si>
    <t>-219346015</t>
  </si>
  <si>
    <t>https://podminky.urs.cz/item/CS_URS_2025_01/184813511</t>
  </si>
  <si>
    <t>24</t>
  </si>
  <si>
    <t>185803111</t>
  </si>
  <si>
    <t>Ošetření trávníku jednorázové v rovině nebo na svahu do 1:5</t>
  </si>
  <si>
    <t>-187802002</t>
  </si>
  <si>
    <t>https://podminky.urs.cz/item/CS_URS_2025_01/185803111</t>
  </si>
  <si>
    <t>8*2 'Přepočtené koeficientem množství</t>
  </si>
  <si>
    <t>Zakládání</t>
  </si>
  <si>
    <t>25</t>
  </si>
  <si>
    <t>219991113</t>
  </si>
  <si>
    <t>Položení chráničky z plastových trubek vnitřní průměr přes 50 do 100 mm</t>
  </si>
  <si>
    <t>-1488665991</t>
  </si>
  <si>
    <t>https://podminky.urs.cz/item/CS_URS_2025_01/219991113</t>
  </si>
  <si>
    <t>"Ulice Masarykova" 96,2</t>
  </si>
  <si>
    <t>26</t>
  </si>
  <si>
    <t>34571098</t>
  </si>
  <si>
    <t>trubka elektroinstalační dělená (chránička) D 100/110mm, HDPE</t>
  </si>
  <si>
    <t>1104284599</t>
  </si>
  <si>
    <t>96,2*1,05 'Přepočtené koeficientem množství</t>
  </si>
  <si>
    <t>Vodorovné konstrukce</t>
  </si>
  <si>
    <t>27</t>
  </si>
  <si>
    <t>451572111</t>
  </si>
  <si>
    <t>Lože pod potrubí, stoky a drobné objekty v otevřeném výkopu z kameniva drobného těženého 0 až 4 mm</t>
  </si>
  <si>
    <t>-1620849394</t>
  </si>
  <si>
    <t>https://podminky.urs.cz/item/CS_URS_2025_01/451572111</t>
  </si>
  <si>
    <t>"Nároží Masarykova - Kollárova" (4,5+14,5)*0,3*0,1</t>
  </si>
  <si>
    <t>"Nová vpusť - UV01" 2,1*0,3*0,1</t>
  </si>
  <si>
    <t>"Náhrada stávajících vpustí - UV02, UV03" 2,0*2*0,3*0,1</t>
  </si>
  <si>
    <t>Komunikace pozemní</t>
  </si>
  <si>
    <t>28</t>
  </si>
  <si>
    <t>564851111</t>
  </si>
  <si>
    <t>Podklad ze štěrkodrti ŠD s rozprostřením a zhutněním plochy přes 100 m2, po zhutnění tl. 150 mm</t>
  </si>
  <si>
    <t>-579281345</t>
  </si>
  <si>
    <t>https://podminky.urs.cz/item/CS_URS_2025_01/564851111</t>
  </si>
  <si>
    <t>P</t>
  </si>
  <si>
    <t>Poznámka k položce:_x000d_
Štěrkodrť 0/32 ŠDb</t>
  </si>
  <si>
    <t>"Chodník"</t>
  </si>
  <si>
    <t>"Ulice Masarykova" 180,5</t>
  </si>
  <si>
    <t>"Nároží Masarykova - Kollárova" 104,1</t>
  </si>
  <si>
    <t>"Nároží Masarykova - Komenského" 75,5</t>
  </si>
  <si>
    <t>29</t>
  </si>
  <si>
    <t>564861011</t>
  </si>
  <si>
    <t>Podklad ze štěrkodrti ŠD s rozprostřením a zhutněním plochy jednotlivě do 100 m2, po zhutnění tl. 200 mm</t>
  </si>
  <si>
    <t>-584887906</t>
  </si>
  <si>
    <t>https://podminky.urs.cz/item/CS_URS_2025_01/564861011</t>
  </si>
  <si>
    <t>Poznámka k položce:_x000d_
Štěrkodrť 0/63 ŠDb</t>
  </si>
  <si>
    <t>"Sjezd"</t>
  </si>
  <si>
    <t>"Ulice Masarykova" 11,5</t>
  </si>
  <si>
    <t>30</t>
  </si>
  <si>
    <t>567122R01</t>
  </si>
  <si>
    <t>Podklad ze směsi stmelené cementem SC bez dilatačních spár, s rozprostřením a zhutněním SC C 8/10 (KSC I), po zhutnění tl. 100 mm</t>
  </si>
  <si>
    <t>1766923931</t>
  </si>
  <si>
    <t>Poznámka k položce:_x000d_
Tloušťka bude upravena podle skutečnosti</t>
  </si>
  <si>
    <t>"Oprava vozovky - skladba C"</t>
  </si>
  <si>
    <t>"Ulice Masarykova" 2,5*0,75*2</t>
  </si>
  <si>
    <t>"Nároží Masarykova - Kollárova" 30,3*0,5</t>
  </si>
  <si>
    <t>"Nároží Masarykova - Komenského" 21,4*0,5+5,4</t>
  </si>
  <si>
    <t>31</t>
  </si>
  <si>
    <t>567133R01</t>
  </si>
  <si>
    <t>Podklad ze směsi stmelené cementem SC bez dilatačních spár, s rozprostřením a zhutněním SC C 5/6 (KSC II), po zhutnění tl. 100 mm</t>
  </si>
  <si>
    <t>-391911551</t>
  </si>
  <si>
    <t>32</t>
  </si>
  <si>
    <t>577134031</t>
  </si>
  <si>
    <t>Asfaltový beton vrstva obrusná ACO 11 (ABS) s rozprostřením a se zhutněním z modifikovaného asfaltu v pruhu šířky do 1,5 m, po zhutnění tl. 40 mm</t>
  </si>
  <si>
    <t>1874692024</t>
  </si>
  <si>
    <t>https://podminky.urs.cz/item/CS_URS_2025_01/577134031</t>
  </si>
  <si>
    <t>"Napojení obrusné vrstvy"</t>
  </si>
  <si>
    <t>33</t>
  </si>
  <si>
    <t>591211111</t>
  </si>
  <si>
    <t>Kladení dlažby z kostek s provedením lože do tl. 50 mm, s vyplněním spár, s dvojím beraněním a se smetením přebytečného materiálu na krajnici drobných z kamene, do lože z kameniva těženého</t>
  </si>
  <si>
    <t>635698158</t>
  </si>
  <si>
    <t>https://podminky.urs.cz/item/CS_URS_2025_01/591211111</t>
  </si>
  <si>
    <t>"Odečet bezbariérových úprav" -2,1</t>
  </si>
  <si>
    <t>34</t>
  </si>
  <si>
    <t>58381007</t>
  </si>
  <si>
    <t>kostka štípaná dlažební žula drobná 8/10</t>
  </si>
  <si>
    <t>769401818</t>
  </si>
  <si>
    <t>9,4*1,02 'Přepočtené koeficientem množství</t>
  </si>
  <si>
    <t>35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</si>
  <si>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</si>
  <si>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</si>
  <si>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-694928270</t>
  </si>
  <si>
    <t>https://podminky.urs.cz/item/CS_URS_2025_01/596211110</t>
  </si>
  <si>
    <t>36</t>
  </si>
  <si>
    <t>59245006</t>
  </si>
  <si>
    <t>dlažba pro nevidomé betonová 200x100mm tl 60mm barevná</t>
  </si>
  <si>
    <t>-497994617</t>
  </si>
  <si>
    <t>"Ulice Masarykova" 3,2</t>
  </si>
  <si>
    <t>"Nároží Masarykova - Kollárova" 9,5</t>
  </si>
  <si>
    <t>"Nároží Masarykova - Komenského" 9,9</t>
  </si>
  <si>
    <t>22,6*1,03 'Přepočtené koeficientem množství</t>
  </si>
  <si>
    <t>37</t>
  </si>
  <si>
    <t>592452R01</t>
  </si>
  <si>
    <t>dlažba skladebná betonová 100x100mm tl 60mm barevná bez fazety</t>
  </si>
  <si>
    <t>138072518</t>
  </si>
  <si>
    <t>"Chodník - hladká dlažba"</t>
  </si>
  <si>
    <t>"Ulice Masarykova" 2,0</t>
  </si>
  <si>
    <t>"Nároží Masarykova - Kollárova" 5,3</t>
  </si>
  <si>
    <t>"Nároží Masarykova - Komenského" 5,5</t>
  </si>
  <si>
    <t>12,8*1,03 'Přepočtené koeficientem množství</t>
  </si>
  <si>
    <t>38</t>
  </si>
  <si>
    <t>596211112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</si>
  <si>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</si>
  <si>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>1238021030</t>
  </si>
  <si>
    <t>https://podminky.urs.cz/item/CS_URS_2025_01/596211112</t>
  </si>
  <si>
    <t>"Odečet bezbariérových úprav - reliéfní a hladká dlažba" -(3,2+9,5+9,9+2,0+5,3+5,5)</t>
  </si>
  <si>
    <t>39</t>
  </si>
  <si>
    <t>59245270</t>
  </si>
  <si>
    <t>dlažba skladebná betonová 100x100mm tl 60mm barevná</t>
  </si>
  <si>
    <t>-1207502026</t>
  </si>
  <si>
    <t>Poznámka k položce:_x000d_
Červená dlažba s černým vzorem</t>
  </si>
  <si>
    <t>324,7*1,03 'Přepočtené koeficientem množství</t>
  </si>
  <si>
    <t>40</t>
  </si>
  <si>
    <t>596211114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</si>
  <si>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Příplatek k cenám za dlažbu z prvků dvou barev</t>
  </si>
  <si>
    <t>797448687</t>
  </si>
  <si>
    <t>https://podminky.urs.cz/item/CS_URS_2025_01/596211114</t>
  </si>
  <si>
    <t>41</t>
  </si>
  <si>
    <t>596811122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</si>
  <si>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přes 100 do 300 m2</t>
  </si>
  <si>
    <t>-1059755856</t>
  </si>
  <si>
    <t>https://podminky.urs.cz/item/CS_URS_2025_01/596811122</t>
  </si>
  <si>
    <t>42</t>
  </si>
  <si>
    <t>592474R01</t>
  </si>
  <si>
    <t>polymerbetonová profilovaná dlažba tl. 60 mm</t>
  </si>
  <si>
    <t>389041066</t>
  </si>
  <si>
    <t>"Sjezd - varovný pás"</t>
  </si>
  <si>
    <t>"Ulice Masarykova" 1,3</t>
  </si>
  <si>
    <t>1,3*1,03 'Přepočtené koeficientem množství</t>
  </si>
  <si>
    <t>43</t>
  </si>
  <si>
    <t>592474R02</t>
  </si>
  <si>
    <t>polymerbetonová hladká chodníková dlažba tl. 60 mm</t>
  </si>
  <si>
    <t>-1061008143</t>
  </si>
  <si>
    <t>"Sjezd - hladké dlaždice"</t>
  </si>
  <si>
    <t>"Ulice Masarykova" 0,8</t>
  </si>
  <si>
    <t>0,8*1,03 'Přepočtené koeficientem množství</t>
  </si>
  <si>
    <t>Trubní vedení</t>
  </si>
  <si>
    <t>44</t>
  </si>
  <si>
    <t>871263121</t>
  </si>
  <si>
    <t>Montáž kanalizačního potrubí z tvrdého PVC-U hladkého plnostěnného tuhost SN 8 DN 110</t>
  </si>
  <si>
    <t>-1918258754</t>
  </si>
  <si>
    <t>https://podminky.urs.cz/item/CS_URS_2025_01/871263121</t>
  </si>
  <si>
    <t>"Nároží Masarykova - Kollárova" 4,5+14,5</t>
  </si>
  <si>
    <t>45</t>
  </si>
  <si>
    <t>28611118</t>
  </si>
  <si>
    <t>trubka kanalizační PVC-U plnostěnná jednovrstvá DN 110x1000mm SN8</t>
  </si>
  <si>
    <t>1682511550</t>
  </si>
  <si>
    <t>19*1,03 'Přepočtené koeficientem množství</t>
  </si>
  <si>
    <t>46</t>
  </si>
  <si>
    <t>871313122</t>
  </si>
  <si>
    <t>Montáž kanalizačního potrubí z tvrdého PVC-U hladkého plnostěnného tuhost SN 10 DN 160</t>
  </si>
  <si>
    <t>962897409</t>
  </si>
  <si>
    <t>https://podminky.urs.cz/item/CS_URS_2025_01/871313122</t>
  </si>
  <si>
    <t>"Nová vpusť - UV01" 2,1</t>
  </si>
  <si>
    <t>"Náhrada stávajících vpustí - UV02, UV03" 2,0*2</t>
  </si>
  <si>
    <t>"Napojení žlabů"</t>
  </si>
  <si>
    <t>0,3*8</t>
  </si>
  <si>
    <t>47</t>
  </si>
  <si>
    <t>28611173</t>
  </si>
  <si>
    <t>trubka kanalizační PVC-U plnostěnná jednovrstvá DN 160x1000mm SN10</t>
  </si>
  <si>
    <t>2035276556</t>
  </si>
  <si>
    <t>8,5*1,03 'Přepočtené koeficientem množství</t>
  </si>
  <si>
    <t>48</t>
  </si>
  <si>
    <t>877260310</t>
  </si>
  <si>
    <t>Montáž tvarovek na kanalizačním plastovém potrubí z PP nebo PVC-U hladkého plnostěnného kolen, víček nebo hrdlových uzávěrů DN 100</t>
  </si>
  <si>
    <t>kus</t>
  </si>
  <si>
    <t>837522849</t>
  </si>
  <si>
    <t>https://podminky.urs.cz/item/CS_URS_2025_01/877260310</t>
  </si>
  <si>
    <t>"Nároží Masarykova - Kollárova" 1</t>
  </si>
  <si>
    <t>49</t>
  </si>
  <si>
    <t>28611353</t>
  </si>
  <si>
    <t>koleno kanalizační PVC KG 110x87°</t>
  </si>
  <si>
    <t>1136179198</t>
  </si>
  <si>
    <t>50</t>
  </si>
  <si>
    <t>877315123</t>
  </si>
  <si>
    <t>Montáž navrtávacího sedla kanalizační přípojky v otevřeném výkopu pro hlavní potrubí betonové nebo kameninové, přípojka DN 150</t>
  </si>
  <si>
    <t>-854737539</t>
  </si>
  <si>
    <t>https://podminky.urs.cz/item/CS_URS_2025_01/877315123</t>
  </si>
  <si>
    <t>"Nová vpusť - UV01" 1</t>
  </si>
  <si>
    <t>51</t>
  </si>
  <si>
    <t>28651320</t>
  </si>
  <si>
    <t>sedlo kolmé mechanické jakékoli potrubí/KG DN 400/160</t>
  </si>
  <si>
    <t>-167796651</t>
  </si>
  <si>
    <t>52</t>
  </si>
  <si>
    <t>890411811</t>
  </si>
  <si>
    <t>Bourání šachet a jímek ručně velikosti obestavěného prostoru do 1,5 m3 z prefabrikovaných skruží</t>
  </si>
  <si>
    <t>2120869522</t>
  </si>
  <si>
    <t>https://podminky.urs.cz/item/CS_URS_2025_01/890411811</t>
  </si>
  <si>
    <t>"Stávající uliční vpusti v zeleném pásu" Pi*(0,3)^2*1,0*3</t>
  </si>
  <si>
    <t>53</t>
  </si>
  <si>
    <t>895941341</t>
  </si>
  <si>
    <t>Osazení vpusti uliční z betonových dílců DN 500 dno s výtokem</t>
  </si>
  <si>
    <t>1723383645</t>
  </si>
  <si>
    <t>https://podminky.urs.cz/item/CS_URS_2025_01/895941341</t>
  </si>
  <si>
    <t>"Náhrada stávajících vpustí - UV02, UV03" 2</t>
  </si>
  <si>
    <t>54</t>
  </si>
  <si>
    <t>59224472</t>
  </si>
  <si>
    <t>vpusť uliční DN 500 kaliště s odtokem 150mm 500/245x65mm</t>
  </si>
  <si>
    <t>595257242</t>
  </si>
  <si>
    <t>55</t>
  </si>
  <si>
    <t>895941351</t>
  </si>
  <si>
    <t>Osazení vpusti uliční z betonových dílců DN 500 skruž horní pro čtvercovou vtokovou mříž</t>
  </si>
  <si>
    <t>-213948021</t>
  </si>
  <si>
    <t>https://podminky.urs.cz/item/CS_URS_2025_01/895941351</t>
  </si>
  <si>
    <t>56</t>
  </si>
  <si>
    <t>59224460</t>
  </si>
  <si>
    <t>vpusť uliční DN 500 betonová 500x190x65mm čtvercový poklop</t>
  </si>
  <si>
    <t>2074947940</t>
  </si>
  <si>
    <t>57</t>
  </si>
  <si>
    <t>895941362</t>
  </si>
  <si>
    <t>Osazení vpusti uliční z betonových dílců DN 500 skruž středová 590 mm</t>
  </si>
  <si>
    <t>-1765719954</t>
  </si>
  <si>
    <t>https://podminky.urs.cz/item/CS_URS_2025_01/895941362</t>
  </si>
  <si>
    <t>58</t>
  </si>
  <si>
    <t>59224462</t>
  </si>
  <si>
    <t>vpusť uliční DN 500 skruž průběžná vysoká betonová 500/590x65mm</t>
  </si>
  <si>
    <t>-1684697665</t>
  </si>
  <si>
    <t>59</t>
  </si>
  <si>
    <t>895941366</t>
  </si>
  <si>
    <t>Osazení vpusti uliční z betonových dílců DN 500 skruž průběžná s výtokem</t>
  </si>
  <si>
    <t>446546305</t>
  </si>
  <si>
    <t>https://podminky.urs.cz/item/CS_URS_2025_01/895941366</t>
  </si>
  <si>
    <t>60</t>
  </si>
  <si>
    <t>59224465</t>
  </si>
  <si>
    <t>vpusť uliční DN 500 skruž průběžná 500/590x65mm betonová s odtokem 200mm PVC</t>
  </si>
  <si>
    <t>396535992</t>
  </si>
  <si>
    <t>61</t>
  </si>
  <si>
    <t>899204112</t>
  </si>
  <si>
    <t>Osazení mříží litinových včetně rámů a košů na bahno pro třídu zatížení D400, E600</t>
  </si>
  <si>
    <t>-762360293</t>
  </si>
  <si>
    <t>https://podminky.urs.cz/item/CS_URS_2025_01/899204112</t>
  </si>
  <si>
    <t>62</t>
  </si>
  <si>
    <t>59224481</t>
  </si>
  <si>
    <t>mříž vtoková s rámem pro uliční vpusť 500x500, zatížení 40 tun</t>
  </si>
  <si>
    <t>-156403960</t>
  </si>
  <si>
    <t>63</t>
  </si>
  <si>
    <t>55241001</t>
  </si>
  <si>
    <t>koš kalový pod kruhovou mříž - těžký</t>
  </si>
  <si>
    <t>2100670607</t>
  </si>
  <si>
    <t>64</t>
  </si>
  <si>
    <t>899623151</t>
  </si>
  <si>
    <t>Obetonování potrubí nebo zdiva stok betonem prostým v otevřeném výkopu, betonem tř. C 16/20</t>
  </si>
  <si>
    <t>2116273679</t>
  </si>
  <si>
    <t>https://podminky.urs.cz/item/CS_URS_2025_01/899623151</t>
  </si>
  <si>
    <t>"Obetonování dna dle TZ"</t>
  </si>
  <si>
    <t>"Náhrada stávajících vpustí - UV02, UV03" (0,8*0,8*0,8-(PI*0,25*0,25*0,6))*2</t>
  </si>
  <si>
    <t>"Nová vpusť - UV01" (0,8*0,8*0,8-(PI*0,25*0,25*0,6))*1</t>
  </si>
  <si>
    <t>Ostatní konstrukce a práce, bourání</t>
  </si>
  <si>
    <t>65</t>
  </si>
  <si>
    <t>912111112</t>
  </si>
  <si>
    <t>Montáž zábrany parkovací tvaru sloupku do výšky 800 mm se zabetonovanou patkou</t>
  </si>
  <si>
    <t>-1017284957</t>
  </si>
  <si>
    <t>https://podminky.urs.cz/item/CS_URS_2025_01/912111112</t>
  </si>
  <si>
    <t>"Nároží Masarykova - Kollárova" 8</t>
  </si>
  <si>
    <t>"Nároží Masarykova - Komenského" 7</t>
  </si>
  <si>
    <t>66</t>
  </si>
  <si>
    <t>749101R01</t>
  </si>
  <si>
    <t>litinový zahrazovací sloupek s oky pro řetěz</t>
  </si>
  <si>
    <t>1397575170</t>
  </si>
  <si>
    <t>Poznámka k položce:_x000d_
Vzhled podle již použitých sloupků z předchozí etapy</t>
  </si>
  <si>
    <t>67</t>
  </si>
  <si>
    <t>749101R02</t>
  </si>
  <si>
    <t>řetěz ocelový zinkovaný</t>
  </si>
  <si>
    <t>-994141100</t>
  </si>
  <si>
    <t>"Nároží Masarykova - Kollárova" 12,0</t>
  </si>
  <si>
    <t>"Nároží Masarykova - Komenského" 10,0</t>
  </si>
  <si>
    <t>68</t>
  </si>
  <si>
    <t>914111111</t>
  </si>
  <si>
    <t>Montáž svislé dopravní značky základní velikosti do 1 m2 objímkami na sloupky nebo konzoly</t>
  </si>
  <si>
    <t>-132858132</t>
  </si>
  <si>
    <t>https://podminky.urs.cz/item/CS_URS_2025_01/914111111</t>
  </si>
  <si>
    <t>Poznámka k položce:_x000d_
Stávající značky budou přemístěné do nové polohy</t>
  </si>
  <si>
    <t>"Přemístění stávajících značek B20a, IP6, IS21a" 3</t>
  </si>
  <si>
    <t>69</t>
  </si>
  <si>
    <t>914111112</t>
  </si>
  <si>
    <t>Montáž svislé dopravní značky základní velikosti do 1 m2 páskováním na sloupy</t>
  </si>
  <si>
    <t>-1939153926</t>
  </si>
  <si>
    <t>https://podminky.urs.cz/item/CS_URS_2025_01/914111112</t>
  </si>
  <si>
    <t>Poznámka k položce:_x000d_
Stávající značka bude umístěna na sloup VO</t>
  </si>
  <si>
    <t>"Přemístění stávající značky B24b" 1</t>
  </si>
  <si>
    <t>70</t>
  </si>
  <si>
    <t>914511111</t>
  </si>
  <si>
    <t>Montáž sloupku dopravních značek délky do 3,5 m do betonového základu</t>
  </si>
  <si>
    <t>1423790936</t>
  </si>
  <si>
    <t>https://podminky.urs.cz/item/CS_URS_2025_01/914511111</t>
  </si>
  <si>
    <t>71</t>
  </si>
  <si>
    <t>40445225</t>
  </si>
  <si>
    <t>sloupek pro dopravní značku Zn D 60mm v 3,5m</t>
  </si>
  <si>
    <t>539948359</t>
  </si>
  <si>
    <t>72</t>
  </si>
  <si>
    <t>915131111</t>
  </si>
  <si>
    <t>Vodorovné dopravní značení stříkané barvou přechody pro chodce, šipky, symboly bílé základní</t>
  </si>
  <si>
    <t>-1628150304</t>
  </si>
  <si>
    <t>https://podminky.urs.cz/item/CS_URS_2025_01/915131111</t>
  </si>
  <si>
    <t>"V7" 4,0*0,5*(6+7)+3,5*0,5*6</t>
  </si>
  <si>
    <t>73</t>
  </si>
  <si>
    <t>915223121</t>
  </si>
  <si>
    <t>Orientační prvky pro nevidomé z plastu na pozemních komunikacích a komunikacích pro pěší vodicí linie na přechodu šířky 170 mm</t>
  </si>
  <si>
    <t>832864520</t>
  </si>
  <si>
    <t>https://podminky.urs.cz/item/CS_URS_2025_01/915223121</t>
  </si>
  <si>
    <t>"V7" 6,0</t>
  </si>
  <si>
    <t>74</t>
  </si>
  <si>
    <t>915231111</t>
  </si>
  <si>
    <t>Vodorovné dopravní značení stříkaným plastem přechody pro chodce, šipky, symboly nápisy bílé základní</t>
  </si>
  <si>
    <t>-134737891</t>
  </si>
  <si>
    <t>https://podminky.urs.cz/item/CS_URS_2025_01/915231111</t>
  </si>
  <si>
    <t>75</t>
  </si>
  <si>
    <t>915491211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</si>
  <si>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</si>
  <si>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817279415</t>
  </si>
  <si>
    <t>https://podminky.urs.cz/item/CS_URS_2025_01/915491211</t>
  </si>
  <si>
    <t>Poznámka k položce:_x000d_
Lože C 16/20 XF1</t>
  </si>
  <si>
    <t>"Ulice Masarykova" 5,2+2,5*2</t>
  </si>
  <si>
    <t>76</t>
  </si>
  <si>
    <t>59246120</t>
  </si>
  <si>
    <t>přídlažba silniční betonová 500x250mm tl 80mm</t>
  </si>
  <si>
    <t>-1046375552</t>
  </si>
  <si>
    <t>77</t>
  </si>
  <si>
    <t>915621111</t>
  </si>
  <si>
    <t>Předznačení pro vodorovné značení stříkané barvou nebo prováděné z nátěrových hmot plošné šipky, symboly, nápisy</t>
  </si>
  <si>
    <t>-504180397</t>
  </si>
  <si>
    <t>https://podminky.urs.cz/item/CS_URS_2025_01/915621111</t>
  </si>
  <si>
    <t>78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</si>
  <si>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</si>
  <si>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</si>
  <si>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1670408282</t>
  </si>
  <si>
    <t>https://podminky.urs.cz/item/CS_URS_2025_01/916231213</t>
  </si>
  <si>
    <t>Poznámka k položce:_x000d_
Lože C 20/25 XF3</t>
  </si>
  <si>
    <t>"Ulice Masarykova" 78,6+1,6*12</t>
  </si>
  <si>
    <t>"Nároží Masarykova - Kollárova" 0</t>
  </si>
  <si>
    <t>"Nároží Masarykova - Komenského" 6,4+1,9</t>
  </si>
  <si>
    <t>79</t>
  </si>
  <si>
    <t>59217018</t>
  </si>
  <si>
    <t>obrubník betonový chodníkový 1000x80x200mm</t>
  </si>
  <si>
    <t>-1908621907</t>
  </si>
  <si>
    <t>106,1*1,02 'Přepočtené koeficientem množství</t>
  </si>
  <si>
    <t>80</t>
  </si>
  <si>
    <t>916241113</t>
  </si>
  <si>
    <t>Osazení obrubníku kamenného se zřízením lože, s vyplněním a zatřením spár cementovou maltou ležatého s boční opěrou z betonu prostého, do lože z betonu prostého</t>
  </si>
  <si>
    <t>-362884114</t>
  </si>
  <si>
    <t>https://podminky.urs.cz/item/CS_URS_2025_01/916241113</t>
  </si>
  <si>
    <t>81</t>
  </si>
  <si>
    <t>58380004</t>
  </si>
  <si>
    <t>obrubník kamenný žulový přímý 1000x250x200mm</t>
  </si>
  <si>
    <t>104872577</t>
  </si>
  <si>
    <t>"Ulice Masarykova" 5,3+(2,5+0,6*2)*2</t>
  </si>
  <si>
    <t>"Nároží Masarykova - Kollárova" 30,3-8,8</t>
  </si>
  <si>
    <t>"Nároží Masarykova - Komenského" 22,9-11,5</t>
  </si>
  <si>
    <t>45,6*1,02 'Přepočtené koeficientem množství</t>
  </si>
  <si>
    <t>82</t>
  </si>
  <si>
    <t>58380444</t>
  </si>
  <si>
    <t>obrubník kamenný žulový obloukový R 5-10m 250x200mm</t>
  </si>
  <si>
    <t>1928591022</t>
  </si>
  <si>
    <t>"Nároží Masarykova - Kollárova" 8,8</t>
  </si>
  <si>
    <t>"Nároží Masarykova - Komenského" 11,5</t>
  </si>
  <si>
    <t>20,3*1,02 'Přepočtené koeficientem množství</t>
  </si>
  <si>
    <t>83</t>
  </si>
  <si>
    <t>919112222</t>
  </si>
  <si>
    <t>Řezání dilatačních spár v živičném krytu vytvoření komůrky pro těsnící zálivku šířky 15 mm, hloubky 25 mm</t>
  </si>
  <si>
    <t>-1049189808</t>
  </si>
  <si>
    <t>https://podminky.urs.cz/item/CS_URS_2025_01/919112222</t>
  </si>
  <si>
    <t>"Ulice Masarykova" 10,0</t>
  </si>
  <si>
    <t>"Nároží Masarykova - Kollárova" 33,9</t>
  </si>
  <si>
    <t>"Nároží Masarykova - Komenského" 29,8</t>
  </si>
  <si>
    <t>84</t>
  </si>
  <si>
    <t>919122121</t>
  </si>
  <si>
    <t>Utěsnění dilatačních spár zálivkou za tepla v cementobetonovém nebo živičném krytu včetně adhezního nátěru s těsnicím profilem pod zálivkou, pro komůrky šířky 15 mm, hloubky 25 mm</t>
  </si>
  <si>
    <t>1432893730</t>
  </si>
  <si>
    <t>https://podminky.urs.cz/item/CS_URS_2025_01/919122121</t>
  </si>
  <si>
    <t>85</t>
  </si>
  <si>
    <t>919735111</t>
  </si>
  <si>
    <t>Řezání stávajícího živičného krytu nebo podkladu hloubky do 50 mm</t>
  </si>
  <si>
    <t>796199363</t>
  </si>
  <si>
    <t>https://podminky.urs.cz/item/CS_URS_2025_01/919735111</t>
  </si>
  <si>
    <t>86</t>
  </si>
  <si>
    <t>919735112</t>
  </si>
  <si>
    <t>Řezání stávajícího živičného krytu nebo podkladu hloubky přes 50 do 100 mm</t>
  </si>
  <si>
    <t>-1594365659</t>
  </si>
  <si>
    <t>https://podminky.urs.cz/item/CS_URS_2025_01/919735112</t>
  </si>
  <si>
    <t>"Ulice Masarykova" 8,0</t>
  </si>
  <si>
    <t>"Nároží Masarykova - Kollárova" 32,4</t>
  </si>
  <si>
    <t>"Nároží Masarykova - Komenského" 28,4</t>
  </si>
  <si>
    <t>87</t>
  </si>
  <si>
    <t>935113111</t>
  </si>
  <si>
    <t>Osazení odvodňovacího žlabu s krycím roštem polymerbetonového šířky do 200 mm</t>
  </si>
  <si>
    <t>1305568191</t>
  </si>
  <si>
    <t>https://podminky.urs.cz/item/CS_URS_2025_01/935113111</t>
  </si>
  <si>
    <t>"Napříč chodníkem"</t>
  </si>
  <si>
    <t>"Ulice Masarykova - úprava stávajících svodů vyvedených na chodník" 2,0*8</t>
  </si>
  <si>
    <t>88</t>
  </si>
  <si>
    <t>59227102</t>
  </si>
  <si>
    <t>žlab odvodňovací z polymerbetonu bez spádu dna pozinkovaná hrana š 150mm</t>
  </si>
  <si>
    <t>-527987765</t>
  </si>
  <si>
    <t>89</t>
  </si>
  <si>
    <t>562410R01</t>
  </si>
  <si>
    <t>zakrytí plné B125 pro žlab š 150mm</t>
  </si>
  <si>
    <t>1464607023</t>
  </si>
  <si>
    <t>90</t>
  </si>
  <si>
    <t>59227059</t>
  </si>
  <si>
    <t>čelo s odtokem na konec odvodňovacího žlabu monolitického z polymerbetonu š 150mm</t>
  </si>
  <si>
    <t>1099405343</t>
  </si>
  <si>
    <t>91</t>
  </si>
  <si>
    <t>966005111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</si>
  <si>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</si>
  <si>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-65424563</t>
  </si>
  <si>
    <t>https://podminky.urs.cz/item/CS_URS_2025_01/966005111</t>
  </si>
  <si>
    <t>"Nároží Masarykova - Kollárova" 7,0</t>
  </si>
  <si>
    <t>"Nároží Masarykova - Komenského" 6,0</t>
  </si>
  <si>
    <t>92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</si>
  <si>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</si>
  <si>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</si>
  <si>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1585723513</t>
  </si>
  <si>
    <t>https://podminky.urs.cz/item/CS_URS_2025_01/966006132</t>
  </si>
  <si>
    <t>"Přemístění stávajících značek B20a, IP6, IS21a, B24b" 4</t>
  </si>
  <si>
    <t>93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</si>
  <si>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</si>
  <si>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</si>
  <si>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-2027854419</t>
  </si>
  <si>
    <t>https://podminky.urs.cz/item/CS_URS_2025_01/966006211</t>
  </si>
  <si>
    <t>94</t>
  </si>
  <si>
    <t>966007223</t>
  </si>
  <si>
    <t>Odstranění vodorovného dopravního značení vodním paprskem pod tlakem 2 500 barů (např. Peel Jet) z betonového nebo živičného povrchu značeného plastem plošného</t>
  </si>
  <si>
    <t>493689074</t>
  </si>
  <si>
    <t>https://podminky.urs.cz/item/CS_URS_2025_01/966007223</t>
  </si>
  <si>
    <t>"Stávající přechody pro chodce" 4,0*0,5*(7+6+6)+2,0*0,5</t>
  </si>
  <si>
    <t>997</t>
  </si>
  <si>
    <t>Přesun sutě</t>
  </si>
  <si>
    <t>95</t>
  </si>
  <si>
    <t>997221551</t>
  </si>
  <si>
    <t>Vodorovná doprava suti bez naložení, ale se složením a s hrubým urovnáním ze sypkých materiálů, na vzdálenost do 1 km</t>
  </si>
  <si>
    <t>-174721582</t>
  </si>
  <si>
    <t>https://podminky.urs.cz/item/CS_URS_2025_01/997221551</t>
  </si>
  <si>
    <t>96</t>
  </si>
  <si>
    <t>997221559</t>
  </si>
  <si>
    <t>Vodorovná doprava suti bez naložení, ale se složením a s hrubým urovnáním Příplatek k ceně za každý další započatý 1 km přes 1 km</t>
  </si>
  <si>
    <t>-2063382503</t>
  </si>
  <si>
    <t>https://podminky.urs.cz/item/CS_URS_2025_01/997221559</t>
  </si>
  <si>
    <t>"Asfaltový odpad - 30 km" 23,797*29</t>
  </si>
  <si>
    <t>"Ostatní odpady - 10 km" (101,612+132,913+0,469)*9</t>
  </si>
  <si>
    <t>97</t>
  </si>
  <si>
    <t>997221615</t>
  </si>
  <si>
    <t>Poplatek za uložení stavebního odpadu na skládce (skládkovné) z prostého betonu zatříděného do Katalogu odpadů pod kódem 17 01 01</t>
  </si>
  <si>
    <t>772577304</t>
  </si>
  <si>
    <t>https://podminky.urs.cz/item/CS_URS_2025_01/997221615</t>
  </si>
  <si>
    <t>98</t>
  </si>
  <si>
    <t>997221645</t>
  </si>
  <si>
    <t>Poplatek za uložení stavebního odpadu na skládce (skládkovné) asfaltového bez obsahu dehtu zatříděného do Katalogu odpadů pod kódem 17 03 02</t>
  </si>
  <si>
    <t>-215564421</t>
  </si>
  <si>
    <t>https://podminky.urs.cz/item/CS_URS_2025_01/997221645</t>
  </si>
  <si>
    <t>99</t>
  </si>
  <si>
    <t>997221655</t>
  </si>
  <si>
    <t>Poplatek za uložení stavebního odpadu na skládce (skládkovné) zeminy a kamení zatříděného do Katalogu odpadů pod kódem 17 05 04</t>
  </si>
  <si>
    <t>1665515967</t>
  </si>
  <si>
    <t>https://podminky.urs.cz/item/CS_URS_2025_01/997221655</t>
  </si>
  <si>
    <t>100</t>
  </si>
  <si>
    <t>997013631</t>
  </si>
  <si>
    <t>Poplatek za uložení stavebního odpadu na skládce (skládkovné) směsného stavebního a demoličního zatříděného do Katalogu odpadů pod kódem 17 09 04</t>
  </si>
  <si>
    <t>547824578</t>
  </si>
  <si>
    <t>https://podminky.urs.cz/item/CS_URS_2025_01/997013631</t>
  </si>
  <si>
    <t>998</t>
  </si>
  <si>
    <t>Přesun hmot</t>
  </si>
  <si>
    <t>101</t>
  </si>
  <si>
    <t>998223011</t>
  </si>
  <si>
    <t>Přesun hmot pro pozemní komunikace s krytem dlážděným dopravní vzdálenost do 200 m jakékoliv délky objektu</t>
  </si>
  <si>
    <t>2050730953</t>
  </si>
  <si>
    <t>https://podminky.urs.cz/item/CS_URS_2025_01/998223011</t>
  </si>
  <si>
    <t>PSV</t>
  </si>
  <si>
    <t>Práce a dodávky PSV</t>
  </si>
  <si>
    <t>711</t>
  </si>
  <si>
    <t>Izolace proti vodě, vlhkosti a plynům</t>
  </si>
  <si>
    <t>102</t>
  </si>
  <si>
    <t>711161274</t>
  </si>
  <si>
    <t>Provedení izolace proti zemní vlhkosti nopovou fólií na ploše svislé S výška nopu do 20 mm</t>
  </si>
  <si>
    <t>224380266</t>
  </si>
  <si>
    <t>https://podminky.urs.cz/item/CS_URS_2025_01/711161274</t>
  </si>
  <si>
    <t>"Podél objektů"</t>
  </si>
  <si>
    <t>"Ulice Masarykova" 94,3*0,5</t>
  </si>
  <si>
    <t>"Nároží Masarykova - Kollárova" 19,7*0,5</t>
  </si>
  <si>
    <t>"Nároží Masarykova - Komenského" 21,1*0,5</t>
  </si>
  <si>
    <t>103</t>
  </si>
  <si>
    <t>28323005</t>
  </si>
  <si>
    <t>fólie profilovaná (nopová) drenážní HDPE s výškou nopů 8mm</t>
  </si>
  <si>
    <t>1608993597</t>
  </si>
  <si>
    <t>67,55*1,221 'Přepočtené koeficientem množství</t>
  </si>
  <si>
    <t>104</t>
  </si>
  <si>
    <t>711161383</t>
  </si>
  <si>
    <t>Izolace proti zemní vlhkosti a beztlakové vodě nopovými fóliemi ostatní ukončení izolace lištou</t>
  </si>
  <si>
    <t>1584191169</t>
  </si>
  <si>
    <t>https://podminky.urs.cz/item/CS_URS_2025_01/711161383</t>
  </si>
  <si>
    <t>"Ulice Masarykova" 94,3</t>
  </si>
  <si>
    <t>"Nároží Masarykova - Kollárova" 19,7</t>
  </si>
  <si>
    <t>"Nároží Masarykova - Komenského" 21,1</t>
  </si>
  <si>
    <t>105</t>
  </si>
  <si>
    <t>998711201</t>
  </si>
  <si>
    <t>Přesun hmot pro izolace proti vodě, vlhkosti a plynům stanovený procentní sazbou (%) z ceny vodorovná dopravní vzdálenost do 50 m základní v objektech výšky do 6 m</t>
  </si>
  <si>
    <t>%</t>
  </si>
  <si>
    <t>-71233512</t>
  </si>
  <si>
    <t>https://podminky.urs.cz/item/CS_URS_2025_01/998711201</t>
  </si>
  <si>
    <t>721</t>
  </si>
  <si>
    <t>Zdravotechnika - vnitřní kanalizace</t>
  </si>
  <si>
    <t>106</t>
  </si>
  <si>
    <t>721242105</t>
  </si>
  <si>
    <t>Lapače střešních splavenin polypropylenové (PP) se svislým odtokem DN 110</t>
  </si>
  <si>
    <t>-24161949</t>
  </si>
  <si>
    <t>https://podminky.urs.cz/item/CS_URS_2025_01/721242105</t>
  </si>
  <si>
    <t>"Úprava stávajících svodů vyvedených na chodník" 8+2</t>
  </si>
  <si>
    <t>107</t>
  </si>
  <si>
    <t>998721201</t>
  </si>
  <si>
    <t>Přesun hmot pro vnitřní kanalizaci stanovený procentní sazbou (%) z ceny vodorovná dopravní vzdálenost do 50 m základní v objektech výšky do 6 m</t>
  </si>
  <si>
    <t>1495691013</t>
  </si>
  <si>
    <t>https://podminky.urs.cz/item/CS_URS_2025_01/998721201</t>
  </si>
  <si>
    <t>764</t>
  </si>
  <si>
    <t>Konstrukce klempířské</t>
  </si>
  <si>
    <t>108</t>
  </si>
  <si>
    <t>764004861</t>
  </si>
  <si>
    <t>Demontáž klempířských konstrukcí svodu do suti</t>
  </si>
  <si>
    <t>2071758722</t>
  </si>
  <si>
    <t>https://podminky.urs.cz/item/CS_URS_2025_01/764004861</t>
  </si>
  <si>
    <t>"Úprava stávajících svodů vyvedených na chodník" 0,5*8</t>
  </si>
  <si>
    <t>Práce a dodávky M</t>
  </si>
  <si>
    <t>22-M</t>
  </si>
  <si>
    <t>Montáže technologických zařízení pro dopravní stavby</t>
  </si>
  <si>
    <t>109</t>
  </si>
  <si>
    <t>220182R01</t>
  </si>
  <si>
    <t>Stranové přeložení kabelu - uložení do chráničky</t>
  </si>
  <si>
    <t>290077275</t>
  </si>
  <si>
    <t>46-M</t>
  </si>
  <si>
    <t>Zemní práce při extr.mont.pracích</t>
  </si>
  <si>
    <t>110</t>
  </si>
  <si>
    <t>460661111</t>
  </si>
  <si>
    <t>Kabelové lože z písku včetně podsypu, zhutnění a urovnání povrchu pro kabely nn bez zakrytí, šířky do 35 cm</t>
  </si>
  <si>
    <t>1684412893</t>
  </si>
  <si>
    <t>https://podminky.urs.cz/item/CS_URS_2025_01/460661111</t>
  </si>
  <si>
    <t>111</t>
  </si>
  <si>
    <t>460671111</t>
  </si>
  <si>
    <t>Výstražné prvky pro krytí kabelů včetně vyrovnání povrchu rýhy, rozvinutí a uložení fólie, šířky přes 10 do 20 cm</t>
  </si>
  <si>
    <t>2041776962</t>
  </si>
  <si>
    <t>https://podminky.urs.cz/item/CS_URS_2025_01/460671111</t>
  </si>
  <si>
    <t>SO401a - Veřejné osvětlení</t>
  </si>
  <si>
    <t xml:space="preserve">    21-M - Elektromontáže</t>
  </si>
  <si>
    <t>271572211</t>
  </si>
  <si>
    <t>Podsyp pod základové konstrukce se zhutněním a urovnáním povrchu ze štěrkopísku netříděného</t>
  </si>
  <si>
    <t>865411150</t>
  </si>
  <si>
    <t>https://podminky.urs.cz/item/CS_URS_2025_01/271572211</t>
  </si>
  <si>
    <t>"Základ pro stožár" 0,05*5</t>
  </si>
  <si>
    <t>275313811</t>
  </si>
  <si>
    <t>Základy z betonu prostého patky a bloky z betonu kamenem neprokládaného tř. C 25/30</t>
  </si>
  <si>
    <t>528096283</t>
  </si>
  <si>
    <t>https://podminky.urs.cz/item/CS_URS_2025_01/275313811</t>
  </si>
  <si>
    <t>"Základ pro stožár" 0,5*5</t>
  </si>
  <si>
    <t>953943123</t>
  </si>
  <si>
    <t>Osazování drobných kovových předmětů výrobků ostatních jinde neuvedených do betonu se zajištěním polohy k bednění či k výztuži před zabetonováním hmotnosti přes 5 do 15 kg/kus</t>
  </si>
  <si>
    <t>473164394</t>
  </si>
  <si>
    <t>https://podminky.urs.cz/item/CS_URS_2025_01/953943123</t>
  </si>
  <si>
    <t>"Patky sloupů - plastová trubka DN 300" 5</t>
  </si>
  <si>
    <t>28611145</t>
  </si>
  <si>
    <t>trubka kanalizační PVC DN 315x5000mm SN4</t>
  </si>
  <si>
    <t>505879226</t>
  </si>
  <si>
    <t>998011001</t>
  </si>
  <si>
    <t>Přesun hmot pro budovy občanské výstavby, bydlení, výrobu a služby s nosnou svislou konstrukcí zděnou z cihel, tvárnic nebo kamene vodorovná dopravní vzdálenost do 100 m základní pro budovy výšky do 6 m</t>
  </si>
  <si>
    <t>1009034392</t>
  </si>
  <si>
    <t>https://podminky.urs.cz/item/CS_URS_2025_01/998011001</t>
  </si>
  <si>
    <t>21-M</t>
  </si>
  <si>
    <t>Elektromontáže</t>
  </si>
  <si>
    <t>210100013</t>
  </si>
  <si>
    <t>Ukončení vodičů izolovaných s označením a zapojením v rozváděči nebo na přístroji průřezu žíly do 4 mm2</t>
  </si>
  <si>
    <t>-581880914</t>
  </si>
  <si>
    <t>https://podminky.urs.cz/item/CS_URS_2025_01/210100013</t>
  </si>
  <si>
    <t>210203901</t>
  </si>
  <si>
    <t>Montáž svítidel LED se zapojením vodičů průmyslových nebo venkovních na výložník nebo dřík</t>
  </si>
  <si>
    <t>-279692072</t>
  </si>
  <si>
    <t>https://podminky.urs.cz/item/CS_URS_2025_01/210203901</t>
  </si>
  <si>
    <t>347740R02</t>
  </si>
  <si>
    <t>svítidlo veřejného osvětlení na výložník zdroj LED</t>
  </si>
  <si>
    <t>128</t>
  </si>
  <si>
    <t>2041606030</t>
  </si>
  <si>
    <t>Poznámka k položce:_x000d_
NANO 1 / 5102 / 24 LED / WW 3000 K / 700mA/ 4,3 klm / 58 W</t>
  </si>
  <si>
    <t>"Doplnění stávajících svítidel" 1</t>
  </si>
  <si>
    <t>210204011</t>
  </si>
  <si>
    <t>Montáž stožárů osvětlení samostatně stojících ocelových, délky do 12 m</t>
  </si>
  <si>
    <t>627668493</t>
  </si>
  <si>
    <t>https://podminky.urs.cz/item/CS_URS_2025_01/210204011</t>
  </si>
  <si>
    <t>31674107</t>
  </si>
  <si>
    <t>stožár osvětlovací uliční Pz 159/133/114 v 8,2m</t>
  </si>
  <si>
    <t>-2138013253</t>
  </si>
  <si>
    <t>210204103</t>
  </si>
  <si>
    <t>Montáž výložníků osvětlení jednoramenných sloupových, hmotnosti do 35 kg</t>
  </si>
  <si>
    <t>-1239292873</t>
  </si>
  <si>
    <t>https://podminky.urs.cz/item/CS_URS_2025_01/210204103</t>
  </si>
  <si>
    <t>31674001</t>
  </si>
  <si>
    <t>výložník rovný jednoduchý k osvětlovacím stožárům uličním vyložení 1000mm</t>
  </si>
  <si>
    <t>-1073989317</t>
  </si>
  <si>
    <t>210204201</t>
  </si>
  <si>
    <t>Montáž elektrovýzbroje stožárů osvětlení 1 okruh</t>
  </si>
  <si>
    <t>-819210625</t>
  </si>
  <si>
    <t>https://podminky.urs.cz/item/CS_URS_2025_01/210204201</t>
  </si>
  <si>
    <t>Poznámka k položce:_x000d_
Vnitřní elektroinstalce uvnitř stožáru (zapojení a programování)</t>
  </si>
  <si>
    <t>31674129</t>
  </si>
  <si>
    <t>výzbroj stožárová SV 6.6.4</t>
  </si>
  <si>
    <t>-1917415219</t>
  </si>
  <si>
    <t>210220002</t>
  </si>
  <si>
    <t>Montáž uzemňovacího vedení s upevněním, propojením a připojením pomocí svorek na povrchu vodičů FeZn drátem nebo lanem průměru do 10 mm</t>
  </si>
  <si>
    <t>-366629090</t>
  </si>
  <si>
    <t>https://podminky.urs.cz/item/CS_URS_2025_01/210220002</t>
  </si>
  <si>
    <t>5*2,0</t>
  </si>
  <si>
    <t>35441073</t>
  </si>
  <si>
    <t>drát D 10mm FeZn</t>
  </si>
  <si>
    <t>-208659556</t>
  </si>
  <si>
    <t>10*0,62 'Přepočtené koeficientem množství</t>
  </si>
  <si>
    <t>210220020</t>
  </si>
  <si>
    <t>Montáž uzemňovacího vedení s upevněním, propojením a připojením pomocí svorek v zemi s izolací spojů vodičů FeZn páskou průřezu do 120 mm2 v městské zástavbě</t>
  </si>
  <si>
    <t>226751933</t>
  </si>
  <si>
    <t>https://podminky.urs.cz/item/CS_URS_2025_01/210220020</t>
  </si>
  <si>
    <t>"Trasa" 106,3</t>
  </si>
  <si>
    <t>"Napojení stožárů" 2,6+2,6+1,2</t>
  </si>
  <si>
    <t>35442062</t>
  </si>
  <si>
    <t>pás zemnící 30x4mm FeZn</t>
  </si>
  <si>
    <t>1449127627</t>
  </si>
  <si>
    <t>35441986</t>
  </si>
  <si>
    <t>svorka odbočovací a spojovací pro pásek 30x4mm, FeZn</t>
  </si>
  <si>
    <t>1988361307</t>
  </si>
  <si>
    <t>210220300</t>
  </si>
  <si>
    <t>Montáž hromosvodného vedení svorek s jedním šroubem</t>
  </si>
  <si>
    <t>203287258</t>
  </si>
  <si>
    <t>https://podminky.urs.cz/item/CS_URS_2025_01/210220300</t>
  </si>
  <si>
    <t>35431000</t>
  </si>
  <si>
    <t>svorka uzemnění FeZn univerzální</t>
  </si>
  <si>
    <t>1403851533</t>
  </si>
  <si>
    <t>347R01</t>
  </si>
  <si>
    <t>Drobný montážní materiál</t>
  </si>
  <si>
    <t>kpl</t>
  </si>
  <si>
    <t>-1705843766</t>
  </si>
  <si>
    <t>210812011</t>
  </si>
  <si>
    <t>Montáž izolovaných kabelů měděných do 1 kV bez ukončení plných nebo laněných kulatých (např. CYKY, CHKE-R) uložených volně nebo v liště počtu a průřezu žil 3x1,5 až 6 mm2</t>
  </si>
  <si>
    <t>-1381545063</t>
  </si>
  <si>
    <t>https://podminky.urs.cz/item/CS_URS_2025_01/210812011</t>
  </si>
  <si>
    <t>"Ve stožáru" 5*(8,0+2,0)</t>
  </si>
  <si>
    <t>34111030</t>
  </si>
  <si>
    <t>kabel instalační jádro Cu plné izolace PVC plášť PVC 450/750V (CYKY) 3x1,5mm2</t>
  </si>
  <si>
    <t>-1585865505</t>
  </si>
  <si>
    <t>50*1,15 'Přepočtené koeficientem množství</t>
  </si>
  <si>
    <t>210812033</t>
  </si>
  <si>
    <t>Montáž izolovaných kabelů měděných do 1 kV bez ukončení plných nebo laněných kulatých (např. CYKY, CHKE-R) uložených volně nebo v liště počtu a průřezu žil 4x6 až 10 mm2</t>
  </si>
  <si>
    <t>2001948534</t>
  </si>
  <si>
    <t>https://podminky.urs.cz/item/CS_URS_2025_01/210812033</t>
  </si>
  <si>
    <t>"Ve výkopu" 106,3*2</t>
  </si>
  <si>
    <t>34111076</t>
  </si>
  <si>
    <t>kabel instalační jádro Cu plné izolace PVC plášť PVC 450/750V (CYKY) 4x10mm2</t>
  </si>
  <si>
    <t>1269134275</t>
  </si>
  <si>
    <t>212,6*1,15 'Přepočtené koeficientem množství</t>
  </si>
  <si>
    <t>218202013</t>
  </si>
  <si>
    <t>Demontáž svítidel výbojkových s odpojením vodičů průmyslových nebo venkovních z výložníku</t>
  </si>
  <si>
    <t>-1895820705</t>
  </si>
  <si>
    <t>https://podminky.urs.cz/item/CS_URS_2025_01/218202013</t>
  </si>
  <si>
    <t>"Stávající svítidla budou zachována a znovu osazena" 4</t>
  </si>
  <si>
    <t>218204011</t>
  </si>
  <si>
    <t>Demontáž stožárů osvětlení ocelových samostatně stojících, délky do 12 m</t>
  </si>
  <si>
    <t>413975410</t>
  </si>
  <si>
    <t>https://podminky.urs.cz/item/CS_URS_2025_01/218204011</t>
  </si>
  <si>
    <t>218204103</t>
  </si>
  <si>
    <t>Demontáž výložníků osvětlení jednoramenných sloupových, hmotnosti do 35 kg</t>
  </si>
  <si>
    <t>1039369925</t>
  </si>
  <si>
    <t>https://podminky.urs.cz/item/CS_URS_2025_01/218204103</t>
  </si>
  <si>
    <t>218204201</t>
  </si>
  <si>
    <t>Demontáž elektrovýzbroje stožárů osvětlení 1 okruh</t>
  </si>
  <si>
    <t>367697477</t>
  </si>
  <si>
    <t>https://podminky.urs.cz/item/CS_URS_2025_01/218204201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</si>
  <si>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</si>
  <si>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</si>
  <si>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-28660614</t>
  </si>
  <si>
    <t>https://podminky.urs.cz/item/CS_URS_2025_01/460131113</t>
  </si>
  <si>
    <t>"Základ pro stožár" 0,54*5</t>
  </si>
  <si>
    <t>460161262</t>
  </si>
  <si>
    <t>Hloubení kabelových rýh ručně včetně urovnání dna s přemístěním výkopku do vzdálenosti 3 m od okraje jámy nebo s naložením na dopravní prostředek šířky 50 cm hloubky 70 cm v hornině třídy těžitelnosti I skupiny 3</t>
  </si>
  <si>
    <t>1218365280</t>
  </si>
  <si>
    <t>https://podminky.urs.cz/item/CS_URS_2025_01/460161262</t>
  </si>
  <si>
    <t>460341113</t>
  </si>
  <si>
    <t>Vodorovné přemístění (odvoz) horniny dopravními prostředky včetně složení, bez naložení a rozprostření jakékoliv třídy, na vzdálenost přes 500 do 1000 m</t>
  </si>
  <si>
    <t>-2058620587</t>
  </si>
  <si>
    <t>https://podminky.urs.cz/item/CS_URS_2025_01/460341113</t>
  </si>
  <si>
    <t>"Výkopy" 112,7*0,5*0,7</t>
  </si>
  <si>
    <t>"Odečet zásypů" -112,7*0,5*0,5</t>
  </si>
  <si>
    <t>460341121</t>
  </si>
  <si>
    <t>Vodorovné přemístění (odvoz) horniny dopravními prostředky včetně složení, bez naložení a rozprostření jakékoliv třídy, na vzdálenost Příplatek k ceně -1113 za každých dalších i započatých 1000 m</t>
  </si>
  <si>
    <t>-1790167687</t>
  </si>
  <si>
    <t>https://podminky.urs.cz/item/CS_URS_2025_01/460341121</t>
  </si>
  <si>
    <t>11,27*9 'Přepočtené koeficientem množství</t>
  </si>
  <si>
    <t>460361121</t>
  </si>
  <si>
    <t>Poplatek (skládkovné) za uložení zeminy na recyklační skládce zatříděné do Katalogu odpadů pod kódem 17 05 04</t>
  </si>
  <si>
    <t>-1731461241</t>
  </si>
  <si>
    <t>https://podminky.urs.cz/item/CS_URS_2025_01/460361121</t>
  </si>
  <si>
    <t>11,27*1,8 'Přepočtené koeficientem množství</t>
  </si>
  <si>
    <t>460431252</t>
  </si>
  <si>
    <t>Zásyp kabelových rýh ručně s přemístění sypaniny ze vzdálenosti do 10 m, s uložením výkopku ve vrstvách včetně zhutnění a úpravy povrchu šířky 50 cm hloubky 50 cm z horniny třídy těžitelnosti I skupiny 3</t>
  </si>
  <si>
    <t>1595302342</t>
  </si>
  <si>
    <t>https://podminky.urs.cz/item/CS_URS_2025_01/460431252</t>
  </si>
  <si>
    <t>460662112</t>
  </si>
  <si>
    <t>Kabelové lože z písku včetně podsypu, zhutnění a urovnání povrchu pro kabely vn a vvn bez zakrytí, šířky přes 35 do 50 cm</t>
  </si>
  <si>
    <t>-86425010</t>
  </si>
  <si>
    <t>https://podminky.urs.cz/item/CS_URS_2025_01/460662112</t>
  </si>
  <si>
    <t>460671113</t>
  </si>
  <si>
    <t>Výstražné prvky pro krytí kabelů včetně vyrovnání povrchu rýhy, rozvinutí a uložení fólie, šířky přes 25 do 35 cm</t>
  </si>
  <si>
    <t>2047798260</t>
  </si>
  <si>
    <t>https://podminky.urs.cz/item/CS_URS_2025_01/460671113</t>
  </si>
  <si>
    <t>460791213</t>
  </si>
  <si>
    <t>Montáž trubek ochranných uložených volně do rýhy plastových ohebných, vnitřního průměru přes 50 do 90 mm</t>
  </si>
  <si>
    <t>906410025</t>
  </si>
  <si>
    <t>https://podminky.urs.cz/item/CS_URS_2025_01/460791213</t>
  </si>
  <si>
    <t>"Trasa" 106,3-3,2</t>
  </si>
  <si>
    <t>"Připoložení chráničky" 106,3-3,2</t>
  </si>
  <si>
    <t>34571345</t>
  </si>
  <si>
    <t>trubka elektroinstalační ohebná dvouplášťová korugovaná HDPE (chránička) D 62/75mm</t>
  </si>
  <si>
    <t>839641565</t>
  </si>
  <si>
    <t>212,6*1,05 'Přepočtené koeficientem množství</t>
  </si>
  <si>
    <t>460791216</t>
  </si>
  <si>
    <t>Montáž trubek ochranných uložených volně do rýhy plastových ohebných, vnitřního průměru přes 133 do 172 mm</t>
  </si>
  <si>
    <t>-1013887942</t>
  </si>
  <si>
    <t>https://podminky.urs.cz/item/CS_URS_2025_01/460791216</t>
  </si>
  <si>
    <t>"Vjezd" 3,2+1,0*2</t>
  </si>
  <si>
    <t>34571358</t>
  </si>
  <si>
    <t>trubka elektroinstalační ohebná dvouplášťová korugovaná HDPE (chránička) D 136/160mm</t>
  </si>
  <si>
    <t>900491895</t>
  </si>
  <si>
    <t>5,2*1,05 'Přepočtené koeficientem množství</t>
  </si>
  <si>
    <t>Va - VON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</si>
  <si>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</si>
  <si>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</si>
  <si>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</si>
  <si>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</si>
  <si>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</si>
  <si>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</si>
  <si>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</si>
  <si>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</si>
  <si>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</si>
  <si>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012002000</t>
  </si>
  <si>
    <t>Zeměměřičské práce</t>
  </si>
  <si>
    <t>soubor</t>
  </si>
  <si>
    <t>1024</t>
  </si>
  <si>
    <t>1812193172</t>
  </si>
  <si>
    <t>https://podminky.urs.cz/item/CS_URS_2025_01/012002000</t>
  </si>
  <si>
    <t>Poznámka k položce:_x000d_
Vytyčení sítí, zaměření po dokončení</t>
  </si>
  <si>
    <t>013002000</t>
  </si>
  <si>
    <t>Projektové práce</t>
  </si>
  <si>
    <t>1544290039</t>
  </si>
  <si>
    <t>https://podminky.urs.cz/item/CS_URS_2025_01/013002000</t>
  </si>
  <si>
    <t>Poznámka k položce:_x000d_
Realizační dokumentace stavby_x000d_
Dokumentace skutečného provedení stavby</t>
  </si>
  <si>
    <t>VRN3</t>
  </si>
  <si>
    <t>Zařízení staveniště</t>
  </si>
  <si>
    <t>030001000</t>
  </si>
  <si>
    <t>-1533105981</t>
  </si>
  <si>
    <t>https://podminky.urs.cz/item/CS_URS_2025_01/030001000</t>
  </si>
  <si>
    <t>Poznámka k položce:_x000d_
Označení staveniště (informační tabule); dočasný zábor - včetně likvidace po ukončení výstavby</t>
  </si>
  <si>
    <t>VRN4</t>
  </si>
  <si>
    <t>Inženýrská činnost</t>
  </si>
  <si>
    <t>040001000</t>
  </si>
  <si>
    <t>1331587882</t>
  </si>
  <si>
    <t>https://podminky.urs.cz/item/CS_URS_2025_01/040001000</t>
  </si>
  <si>
    <t>Poznámka k položce:_x000d_
Kompletační a koordinační činnost</t>
  </si>
  <si>
    <t>VRN7</t>
  </si>
  <si>
    <t>Provozní vlivy</t>
  </si>
  <si>
    <t>070001000</t>
  </si>
  <si>
    <t>-468899102</t>
  </si>
  <si>
    <t>https://podminky.urs.cz/item/CS_URS_2025_01/070001000</t>
  </si>
  <si>
    <t>Poznámka k položce:_x000d_
DIO, DIR (pokud bude nutné)_x000d_
Dopravní omezení, objížďky a výluky dopravy dle PD_x000d_
Provozní opatření během výstavby vjezdů</t>
  </si>
  <si>
    <t>B - Větev A etapa II</t>
  </si>
  <si>
    <t>SO101b - Pozemní komunikace</t>
  </si>
  <si>
    <t>"Ulice Masarykova" (6,0+5,5+5,4+2,5*2)*0,25</t>
  </si>
  <si>
    <t>"Ulice Masarykova" 277,5-2,3*3,6</t>
  </si>
  <si>
    <t>113106151</t>
  </si>
  <si>
    <t>Rozebrání dlažeb vozovek a ploch s přemístěním hmot na skládku na vzdálenost do 3 m nebo s naložením na dopravní prostředek, s jakoukoliv výplní spár ručně z velkých kostek s ložem z kameniva</t>
  </si>
  <si>
    <t>871224739</t>
  </si>
  <si>
    <t>https://podminky.urs.cz/item/CS_URS_2025_01/113106151</t>
  </si>
  <si>
    <t>"Ulice Masarykova" 2,3*3,6</t>
  </si>
  <si>
    <t>"Ulice Masarykova" 277,5</t>
  </si>
  <si>
    <t>"Ulice Masarykova" 1,9*2+(6,0+5,5+5,4+2,5*2)*0,25</t>
  </si>
  <si>
    <t>"Ulice Masarykova" 2,0+(2,5-0,6)+2,6+3,9+1,8+2,5</t>
  </si>
  <si>
    <t>"Ulice Masarykova" 3,2+3,6+2,8</t>
  </si>
  <si>
    <t>"Ulice Masarykova" 87,9*2+24,6</t>
  </si>
  <si>
    <t>"Ulice Masarykova" 36,1*0,2</t>
  </si>
  <si>
    <t>"Ulice Masarykova" 108,5*0,3*(0,5-0,15)</t>
  </si>
  <si>
    <t>"Ulice Masarykova" 106,7*0,3*0,3</t>
  </si>
  <si>
    <t>"Náhrada stávajících vpustí - UV04, UV05" (2,0*0,3*1,3+(0,8*0,8*1,3-Pi*(0,3)^2*1,0))*2</t>
  </si>
  <si>
    <t>7,220+23,655</t>
  </si>
  <si>
    <t>"Výkopy" 7,220+23,655</t>
  </si>
  <si>
    <t>"Odečet zásypů" -1,194</t>
  </si>
  <si>
    <t>29,681*1,8 'Přepočtené koeficientem množství</t>
  </si>
  <si>
    <t>"Náhrada stávajících vpustí - UV04, UV05"</t>
  </si>
  <si>
    <t>"Náhrada stávajících vpustí - UV04, UV05" 2,0*2*(0,3*0,3-Pi*(0,08)^2)</t>
  </si>
  <si>
    <t>0,28*2 'Přepočtené koeficientem množství</t>
  </si>
  <si>
    <t>"Ulice Masarykova" 106,7</t>
  </si>
  <si>
    <t>106,7*1,05 'Přepočtené koeficientem množství</t>
  </si>
  <si>
    <t>"Náhrada stávajících vpustí - UV04, UV05" 2,0*2*0,3*0,1</t>
  </si>
  <si>
    <t>"Ulice Masarykova" 196,6</t>
  </si>
  <si>
    <t>"Ulice Masarykova" 36,1</t>
  </si>
  <si>
    <t>"Odečet bezbariérových úprav" -6,5</t>
  </si>
  <si>
    <t>29,6*1,02 'Přepočtené koeficientem množství</t>
  </si>
  <si>
    <t>"Ulice Masarykova" 3,3</t>
  </si>
  <si>
    <t>3,3*1,03 'Přepočtené koeficientem množství</t>
  </si>
  <si>
    <t>"Ulice Masarykova" 2,1</t>
  </si>
  <si>
    <t>2,1*1,03 'Přepočtené koeficientem množství</t>
  </si>
  <si>
    <t>"Odečet bezbariérových úprav - reliéfní a hladká dlažba" -(2,1+3,3)</t>
  </si>
  <si>
    <t>191,2*1,03 'Přepočtené koeficientem množství</t>
  </si>
  <si>
    <t>"Ulice Masarykova" 4,0</t>
  </si>
  <si>
    <t>4*1,03 'Přepočtené koeficientem množství</t>
  </si>
  <si>
    <t>"Ulice Masarykova" 2,5</t>
  </si>
  <si>
    <t>2,5*1,03 'Přepočtené koeficientem množství</t>
  </si>
  <si>
    <t>"Náhrada stávajících vpustí - UV04, UV05" 2,0*2</t>
  </si>
  <si>
    <t>0,3*6</t>
  </si>
  <si>
    <t>5,8*1,03 'Přepočtené koeficientem množství</t>
  </si>
  <si>
    <t>"Stávající uliční vpusti v zeleném pásu" Pi*(0,3)^2*1,0*2</t>
  </si>
  <si>
    <t>"Náhrada stávajících vpustí - UV04, UV05" 2</t>
  </si>
  <si>
    <t>"Náhrada stávajících vpustí - UV04, UV05" (0,8*0,8*0,8-(PI*0,25*0,25*0,6))*2</t>
  </si>
  <si>
    <t>"Ulice Masarykova" 6,0+5,5+5,4+2,5*2</t>
  </si>
  <si>
    <t>"Ulice Masarykova" 88,3+1,6*12+3,6</t>
  </si>
  <si>
    <t>111,1*1,02 'Přepočtené koeficientem množství</t>
  </si>
  <si>
    <t>"Ulice Masarykova" 5,8+5,5+5,3+(2,5+0,6*2)*2</t>
  </si>
  <si>
    <t>24*1,02 'Přepočtené koeficientem množství</t>
  </si>
  <si>
    <t>"Ulice Masarykova - úprava stávajících svodů vyvedených na chodník" 2,0*6</t>
  </si>
  <si>
    <t>"Asfaltový odpad - 30 km" 1,020*29</t>
  </si>
  <si>
    <t>"Ostatní odpady - 10 km" (79,148+89,622+0,012)*9</t>
  </si>
  <si>
    <t>"Ulice Masarykova" 106,7*0,5</t>
  </si>
  <si>
    <t>53,35*1,221 'Přepočtené koeficientem množství</t>
  </si>
  <si>
    <t>"Úprava stávajících svodů vyvedených na chodník" 6</t>
  </si>
  <si>
    <t>"Úprava stávajících svodů vyvedených na chodník" 0,5*6</t>
  </si>
  <si>
    <t>SO401b - Veřejné osvětlení</t>
  </si>
  <si>
    <t>"Základ pro stožár" 0,05*4</t>
  </si>
  <si>
    <t>"Základ pro stožár" 0,5*4</t>
  </si>
  <si>
    <t>"Patky sloupů - plastová trubka DN 300" 4</t>
  </si>
  <si>
    <t>4*2,0</t>
  </si>
  <si>
    <t>8*0,62 'Přepočtené koeficientem množství</t>
  </si>
  <si>
    <t>"Trasa" 130,6</t>
  </si>
  <si>
    <t>"Napojení stožárů" 2,5*7</t>
  </si>
  <si>
    <t>"Ve stožáru" 4*(8,0+2,0)</t>
  </si>
  <si>
    <t>40*1,15 'Přepočtené koeficientem množství</t>
  </si>
  <si>
    <t>"Ve výkopu" 130,6*2</t>
  </si>
  <si>
    <t>261,2*1,15 'Přepočtené koeficientem množství</t>
  </si>
  <si>
    <t>"Stávající svítidla budou zachována a znovu osazena" 3</t>
  </si>
  <si>
    <t>"Základ pro stožár" 0,54*4</t>
  </si>
  <si>
    <t>"Výkopy" 148,1*0,5*0,7</t>
  </si>
  <si>
    <t>"Odečet zásypů" -148,1*0,5*0,5</t>
  </si>
  <si>
    <t>14,81*9 'Přepočtené koeficientem množství</t>
  </si>
  <si>
    <t>14,81*1,8 'Přepočtené koeficientem množství</t>
  </si>
  <si>
    <t>"Připoložení chráničky" 130,6-(3,0+3,5+3,8)</t>
  </si>
  <si>
    <t>268,4*1,05 'Přepočtené koeficientem množství</t>
  </si>
  <si>
    <t>"Vjezd" (3,0+3,5+3,8)+1,0*2*3</t>
  </si>
  <si>
    <t>16,3*1,05 'Přepočtené koeficientem množství</t>
  </si>
  <si>
    <t>Vb - VON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</si>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</sst>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6121" TargetMode="External" /><Relationship Id="rId2" Type="http://schemas.openxmlformats.org/officeDocument/2006/relationships/hyperlink" Target="https://podminky.urs.cz/item/CS_URS_2025_01/113106142" TargetMode="External" /><Relationship Id="rId3" Type="http://schemas.openxmlformats.org/officeDocument/2006/relationships/hyperlink" Target="https://podminky.urs.cz/item/CS_URS_2025_01/113106144" TargetMode="External" /><Relationship Id="rId4" Type="http://schemas.openxmlformats.org/officeDocument/2006/relationships/hyperlink" Target="https://podminky.urs.cz/item/CS_URS_2025_01/113107122" TargetMode="External" /><Relationship Id="rId5" Type="http://schemas.openxmlformats.org/officeDocument/2006/relationships/hyperlink" Target="https://podminky.urs.cz/item/CS_URS_2025_01/113107321" TargetMode="External" /><Relationship Id="rId6" Type="http://schemas.openxmlformats.org/officeDocument/2006/relationships/hyperlink" Target="https://podminky.urs.cz/item/CS_URS_2025_01/113107342" TargetMode="External" /><Relationship Id="rId7" Type="http://schemas.openxmlformats.org/officeDocument/2006/relationships/hyperlink" Target="https://podminky.urs.cz/item/CS_URS_2025_01/113154512" TargetMode="External" /><Relationship Id="rId8" Type="http://schemas.openxmlformats.org/officeDocument/2006/relationships/hyperlink" Target="https://podminky.urs.cz/item/CS_URS_2025_01/113202111" TargetMode="External" /><Relationship Id="rId9" Type="http://schemas.openxmlformats.org/officeDocument/2006/relationships/hyperlink" Target="https://podminky.urs.cz/item/CS_URS_2025_01/113203111" TargetMode="External" /><Relationship Id="rId10" Type="http://schemas.openxmlformats.org/officeDocument/2006/relationships/hyperlink" Target="https://podminky.urs.cz/item/CS_URS_2025_01/113204111" TargetMode="External" /><Relationship Id="rId11" Type="http://schemas.openxmlformats.org/officeDocument/2006/relationships/hyperlink" Target="https://podminky.urs.cz/item/CS_URS_2025_01/121151103" TargetMode="External" /><Relationship Id="rId12" Type="http://schemas.openxmlformats.org/officeDocument/2006/relationships/hyperlink" Target="https://podminky.urs.cz/item/CS_URS_2025_01/131213701" TargetMode="External" /><Relationship Id="rId13" Type="http://schemas.openxmlformats.org/officeDocument/2006/relationships/hyperlink" Target="https://podminky.urs.cz/item/CS_URS_2025_01/132212131" TargetMode="External" /><Relationship Id="rId14" Type="http://schemas.openxmlformats.org/officeDocument/2006/relationships/hyperlink" Target="https://podminky.urs.cz/item/CS_URS_2025_01/139001101" TargetMode="External" /><Relationship Id="rId15" Type="http://schemas.openxmlformats.org/officeDocument/2006/relationships/hyperlink" Target="https://podminky.urs.cz/item/CS_URS_2025_01/162751117" TargetMode="External" /><Relationship Id="rId16" Type="http://schemas.openxmlformats.org/officeDocument/2006/relationships/hyperlink" Target="https://podminky.urs.cz/item/CS_URS_2025_01/171201231" TargetMode="External" /><Relationship Id="rId17" Type="http://schemas.openxmlformats.org/officeDocument/2006/relationships/hyperlink" Target="https://podminky.urs.cz/item/CS_URS_2025_01/174111101" TargetMode="External" /><Relationship Id="rId18" Type="http://schemas.openxmlformats.org/officeDocument/2006/relationships/hyperlink" Target="https://podminky.urs.cz/item/CS_URS_2025_01/175111101" TargetMode="External" /><Relationship Id="rId19" Type="http://schemas.openxmlformats.org/officeDocument/2006/relationships/hyperlink" Target="https://podminky.urs.cz/item/CS_URS_2025_01/181311103" TargetMode="External" /><Relationship Id="rId20" Type="http://schemas.openxmlformats.org/officeDocument/2006/relationships/hyperlink" Target="https://podminky.urs.cz/item/CS_URS_2025_01/181411141" TargetMode="External" /><Relationship Id="rId21" Type="http://schemas.openxmlformats.org/officeDocument/2006/relationships/hyperlink" Target="https://podminky.urs.cz/item/CS_URS_2025_01/184813511" TargetMode="External" /><Relationship Id="rId22" Type="http://schemas.openxmlformats.org/officeDocument/2006/relationships/hyperlink" Target="https://podminky.urs.cz/item/CS_URS_2025_01/185803111" TargetMode="External" /><Relationship Id="rId23" Type="http://schemas.openxmlformats.org/officeDocument/2006/relationships/hyperlink" Target="https://podminky.urs.cz/item/CS_URS_2025_01/219991113" TargetMode="External" /><Relationship Id="rId24" Type="http://schemas.openxmlformats.org/officeDocument/2006/relationships/hyperlink" Target="https://podminky.urs.cz/item/CS_URS_2025_01/451572111" TargetMode="External" /><Relationship Id="rId25" Type="http://schemas.openxmlformats.org/officeDocument/2006/relationships/hyperlink" Target="https://podminky.urs.cz/item/CS_URS_2025_01/564851111" TargetMode="External" /><Relationship Id="rId26" Type="http://schemas.openxmlformats.org/officeDocument/2006/relationships/hyperlink" Target="https://podminky.urs.cz/item/CS_URS_2025_01/564861011" TargetMode="External" /><Relationship Id="rId27" Type="http://schemas.openxmlformats.org/officeDocument/2006/relationships/hyperlink" Target="https://podminky.urs.cz/item/CS_URS_2025_01/577134031" TargetMode="External" /><Relationship Id="rId28" Type="http://schemas.openxmlformats.org/officeDocument/2006/relationships/hyperlink" Target="https://podminky.urs.cz/item/CS_URS_2025_01/591211111" TargetMode="External" /><Relationship Id="rId29" Type="http://schemas.openxmlformats.org/officeDocument/2006/relationships/hyperlink" Target="https://podminky.urs.cz/item/CS_URS_2025_01/596211110" TargetMode="External" /><Relationship Id="rId30" Type="http://schemas.openxmlformats.org/officeDocument/2006/relationships/hyperlink" Target="https://podminky.urs.cz/item/CS_URS_2025_01/596211112" TargetMode="External" /><Relationship Id="rId31" Type="http://schemas.openxmlformats.org/officeDocument/2006/relationships/hyperlink" Target="https://podminky.urs.cz/item/CS_URS_2025_01/596211114" TargetMode="External" /><Relationship Id="rId32" Type="http://schemas.openxmlformats.org/officeDocument/2006/relationships/hyperlink" Target="https://podminky.urs.cz/item/CS_URS_2025_01/596811122" TargetMode="External" /><Relationship Id="rId33" Type="http://schemas.openxmlformats.org/officeDocument/2006/relationships/hyperlink" Target="https://podminky.urs.cz/item/CS_URS_2025_01/871263121" TargetMode="External" /><Relationship Id="rId34" Type="http://schemas.openxmlformats.org/officeDocument/2006/relationships/hyperlink" Target="https://podminky.urs.cz/item/CS_URS_2025_01/871313122" TargetMode="External" /><Relationship Id="rId35" Type="http://schemas.openxmlformats.org/officeDocument/2006/relationships/hyperlink" Target="https://podminky.urs.cz/item/CS_URS_2025_01/877260310" TargetMode="External" /><Relationship Id="rId36" Type="http://schemas.openxmlformats.org/officeDocument/2006/relationships/hyperlink" Target="https://podminky.urs.cz/item/CS_URS_2025_01/877315123" TargetMode="External" /><Relationship Id="rId37" Type="http://schemas.openxmlformats.org/officeDocument/2006/relationships/hyperlink" Target="https://podminky.urs.cz/item/CS_URS_2025_01/890411811" TargetMode="External" /><Relationship Id="rId38" Type="http://schemas.openxmlformats.org/officeDocument/2006/relationships/hyperlink" Target="https://podminky.urs.cz/item/CS_URS_2025_01/895941341" TargetMode="External" /><Relationship Id="rId39" Type="http://schemas.openxmlformats.org/officeDocument/2006/relationships/hyperlink" Target="https://podminky.urs.cz/item/CS_URS_2025_01/895941351" TargetMode="External" /><Relationship Id="rId40" Type="http://schemas.openxmlformats.org/officeDocument/2006/relationships/hyperlink" Target="https://podminky.urs.cz/item/CS_URS_2025_01/895941362" TargetMode="External" /><Relationship Id="rId41" Type="http://schemas.openxmlformats.org/officeDocument/2006/relationships/hyperlink" Target="https://podminky.urs.cz/item/CS_URS_2025_01/895941366" TargetMode="External" /><Relationship Id="rId42" Type="http://schemas.openxmlformats.org/officeDocument/2006/relationships/hyperlink" Target="https://podminky.urs.cz/item/CS_URS_2025_01/899204112" TargetMode="External" /><Relationship Id="rId43" Type="http://schemas.openxmlformats.org/officeDocument/2006/relationships/hyperlink" Target="https://podminky.urs.cz/item/CS_URS_2025_01/899623151" TargetMode="External" /><Relationship Id="rId44" Type="http://schemas.openxmlformats.org/officeDocument/2006/relationships/hyperlink" Target="https://podminky.urs.cz/item/CS_URS_2025_01/912111112" TargetMode="External" /><Relationship Id="rId45" Type="http://schemas.openxmlformats.org/officeDocument/2006/relationships/hyperlink" Target="https://podminky.urs.cz/item/CS_URS_2025_01/914111111" TargetMode="External" /><Relationship Id="rId46" Type="http://schemas.openxmlformats.org/officeDocument/2006/relationships/hyperlink" Target="https://podminky.urs.cz/item/CS_URS_2025_01/914111112" TargetMode="External" /><Relationship Id="rId47" Type="http://schemas.openxmlformats.org/officeDocument/2006/relationships/hyperlink" Target="https://podminky.urs.cz/item/CS_URS_2025_01/914511111" TargetMode="External" /><Relationship Id="rId48" Type="http://schemas.openxmlformats.org/officeDocument/2006/relationships/hyperlink" Target="https://podminky.urs.cz/item/CS_URS_2025_01/915131111" TargetMode="External" /><Relationship Id="rId49" Type="http://schemas.openxmlformats.org/officeDocument/2006/relationships/hyperlink" Target="https://podminky.urs.cz/item/CS_URS_2025_01/915223121" TargetMode="External" /><Relationship Id="rId50" Type="http://schemas.openxmlformats.org/officeDocument/2006/relationships/hyperlink" Target="https://podminky.urs.cz/item/CS_URS_2025_01/915231111" TargetMode="External" /><Relationship Id="rId51" Type="http://schemas.openxmlformats.org/officeDocument/2006/relationships/hyperlink" Target="https://podminky.urs.cz/item/CS_URS_2025_01/915491211" TargetMode="External" /><Relationship Id="rId52" Type="http://schemas.openxmlformats.org/officeDocument/2006/relationships/hyperlink" Target="https://podminky.urs.cz/item/CS_URS_2025_01/915621111" TargetMode="External" /><Relationship Id="rId53" Type="http://schemas.openxmlformats.org/officeDocument/2006/relationships/hyperlink" Target="https://podminky.urs.cz/item/CS_URS_2025_01/916231213" TargetMode="External" /><Relationship Id="rId54" Type="http://schemas.openxmlformats.org/officeDocument/2006/relationships/hyperlink" Target="https://podminky.urs.cz/item/CS_URS_2025_01/916241113" TargetMode="External" /><Relationship Id="rId55" Type="http://schemas.openxmlformats.org/officeDocument/2006/relationships/hyperlink" Target="https://podminky.urs.cz/item/CS_URS_2025_01/919112222" TargetMode="External" /><Relationship Id="rId56" Type="http://schemas.openxmlformats.org/officeDocument/2006/relationships/hyperlink" Target="https://podminky.urs.cz/item/CS_URS_2025_01/919122121" TargetMode="External" /><Relationship Id="rId57" Type="http://schemas.openxmlformats.org/officeDocument/2006/relationships/hyperlink" Target="https://podminky.urs.cz/item/CS_URS_2025_01/919735111" TargetMode="External" /><Relationship Id="rId58" Type="http://schemas.openxmlformats.org/officeDocument/2006/relationships/hyperlink" Target="https://podminky.urs.cz/item/CS_URS_2025_01/919735112" TargetMode="External" /><Relationship Id="rId59" Type="http://schemas.openxmlformats.org/officeDocument/2006/relationships/hyperlink" Target="https://podminky.urs.cz/item/CS_URS_2025_01/935113111" TargetMode="External" /><Relationship Id="rId60" Type="http://schemas.openxmlformats.org/officeDocument/2006/relationships/hyperlink" Target="https://podminky.urs.cz/item/CS_URS_2025_01/966005111" TargetMode="External" /><Relationship Id="rId61" Type="http://schemas.openxmlformats.org/officeDocument/2006/relationships/hyperlink" Target="https://podminky.urs.cz/item/CS_URS_2025_01/966006132" TargetMode="External" /><Relationship Id="rId62" Type="http://schemas.openxmlformats.org/officeDocument/2006/relationships/hyperlink" Target="https://podminky.urs.cz/item/CS_URS_2025_01/966006211" TargetMode="External" /><Relationship Id="rId63" Type="http://schemas.openxmlformats.org/officeDocument/2006/relationships/hyperlink" Target="https://podminky.urs.cz/item/CS_URS_2025_01/966007223" TargetMode="External" /><Relationship Id="rId64" Type="http://schemas.openxmlformats.org/officeDocument/2006/relationships/hyperlink" Target="https://podminky.urs.cz/item/CS_URS_2025_01/997221551" TargetMode="External" /><Relationship Id="rId65" Type="http://schemas.openxmlformats.org/officeDocument/2006/relationships/hyperlink" Target="https://podminky.urs.cz/item/CS_URS_2025_01/997221559" TargetMode="External" /><Relationship Id="rId66" Type="http://schemas.openxmlformats.org/officeDocument/2006/relationships/hyperlink" Target="https://podminky.urs.cz/item/CS_URS_2025_01/997221615" TargetMode="External" /><Relationship Id="rId67" Type="http://schemas.openxmlformats.org/officeDocument/2006/relationships/hyperlink" Target="https://podminky.urs.cz/item/CS_URS_2025_01/997221645" TargetMode="External" /><Relationship Id="rId68" Type="http://schemas.openxmlformats.org/officeDocument/2006/relationships/hyperlink" Target="https://podminky.urs.cz/item/CS_URS_2025_01/997221655" TargetMode="External" /><Relationship Id="rId69" Type="http://schemas.openxmlformats.org/officeDocument/2006/relationships/hyperlink" Target="https://podminky.urs.cz/item/CS_URS_2025_01/997013631" TargetMode="External" /><Relationship Id="rId70" Type="http://schemas.openxmlformats.org/officeDocument/2006/relationships/hyperlink" Target="https://podminky.urs.cz/item/CS_URS_2025_01/998223011" TargetMode="External" /><Relationship Id="rId71" Type="http://schemas.openxmlformats.org/officeDocument/2006/relationships/hyperlink" Target="https://podminky.urs.cz/item/CS_URS_2025_01/711161274" TargetMode="External" /><Relationship Id="rId72" Type="http://schemas.openxmlformats.org/officeDocument/2006/relationships/hyperlink" Target="https://podminky.urs.cz/item/CS_URS_2025_01/711161383" TargetMode="External" /><Relationship Id="rId73" Type="http://schemas.openxmlformats.org/officeDocument/2006/relationships/hyperlink" Target="https://podminky.urs.cz/item/CS_URS_2025_01/998711201" TargetMode="External" /><Relationship Id="rId74" Type="http://schemas.openxmlformats.org/officeDocument/2006/relationships/hyperlink" Target="https://podminky.urs.cz/item/CS_URS_2025_01/721242105" TargetMode="External" /><Relationship Id="rId75" Type="http://schemas.openxmlformats.org/officeDocument/2006/relationships/hyperlink" Target="https://podminky.urs.cz/item/CS_URS_2025_01/998721201" TargetMode="External" /><Relationship Id="rId76" Type="http://schemas.openxmlformats.org/officeDocument/2006/relationships/hyperlink" Target="https://podminky.urs.cz/item/CS_URS_2025_01/764004861" TargetMode="External" /><Relationship Id="rId77" Type="http://schemas.openxmlformats.org/officeDocument/2006/relationships/hyperlink" Target="https://podminky.urs.cz/item/CS_URS_2025_01/460661111" TargetMode="External" /><Relationship Id="rId78" Type="http://schemas.openxmlformats.org/officeDocument/2006/relationships/hyperlink" Target="https://podminky.urs.cz/item/CS_URS_2025_01/460671111" TargetMode="External" /><Relationship Id="rId7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271572211" TargetMode="External" /><Relationship Id="rId2" Type="http://schemas.openxmlformats.org/officeDocument/2006/relationships/hyperlink" Target="https://podminky.urs.cz/item/CS_URS_2025_01/275313811" TargetMode="External" /><Relationship Id="rId3" Type="http://schemas.openxmlformats.org/officeDocument/2006/relationships/hyperlink" Target="https://podminky.urs.cz/item/CS_URS_2025_01/953943123" TargetMode="External" /><Relationship Id="rId4" Type="http://schemas.openxmlformats.org/officeDocument/2006/relationships/hyperlink" Target="https://podminky.urs.cz/item/CS_URS_2025_01/998011001" TargetMode="External" /><Relationship Id="rId5" Type="http://schemas.openxmlformats.org/officeDocument/2006/relationships/hyperlink" Target="https://podminky.urs.cz/item/CS_URS_2025_01/210100013" TargetMode="External" /><Relationship Id="rId6" Type="http://schemas.openxmlformats.org/officeDocument/2006/relationships/hyperlink" Target="https://podminky.urs.cz/item/CS_URS_2025_01/210203901" TargetMode="External" /><Relationship Id="rId7" Type="http://schemas.openxmlformats.org/officeDocument/2006/relationships/hyperlink" Target="https://podminky.urs.cz/item/CS_URS_2025_01/210204011" TargetMode="External" /><Relationship Id="rId8" Type="http://schemas.openxmlformats.org/officeDocument/2006/relationships/hyperlink" Target="https://podminky.urs.cz/item/CS_URS_2025_01/210204103" TargetMode="External" /><Relationship Id="rId9" Type="http://schemas.openxmlformats.org/officeDocument/2006/relationships/hyperlink" Target="https://podminky.urs.cz/item/CS_URS_2025_01/210204201" TargetMode="External" /><Relationship Id="rId10" Type="http://schemas.openxmlformats.org/officeDocument/2006/relationships/hyperlink" Target="https://podminky.urs.cz/item/CS_URS_2025_01/210220002" TargetMode="External" /><Relationship Id="rId11" Type="http://schemas.openxmlformats.org/officeDocument/2006/relationships/hyperlink" Target="https://podminky.urs.cz/item/CS_URS_2025_01/210220020" TargetMode="External" /><Relationship Id="rId12" Type="http://schemas.openxmlformats.org/officeDocument/2006/relationships/hyperlink" Target="https://podminky.urs.cz/item/CS_URS_2025_01/210220300" TargetMode="External" /><Relationship Id="rId13" Type="http://schemas.openxmlformats.org/officeDocument/2006/relationships/hyperlink" Target="https://podminky.urs.cz/item/CS_URS_2025_01/210812011" TargetMode="External" /><Relationship Id="rId14" Type="http://schemas.openxmlformats.org/officeDocument/2006/relationships/hyperlink" Target="https://podminky.urs.cz/item/CS_URS_2025_01/210812033" TargetMode="External" /><Relationship Id="rId15" Type="http://schemas.openxmlformats.org/officeDocument/2006/relationships/hyperlink" Target="https://podminky.urs.cz/item/CS_URS_2025_01/218202013" TargetMode="External" /><Relationship Id="rId16" Type="http://schemas.openxmlformats.org/officeDocument/2006/relationships/hyperlink" Target="https://podminky.urs.cz/item/CS_URS_2025_01/218204011" TargetMode="External" /><Relationship Id="rId17" Type="http://schemas.openxmlformats.org/officeDocument/2006/relationships/hyperlink" Target="https://podminky.urs.cz/item/CS_URS_2025_01/218204103" TargetMode="External" /><Relationship Id="rId18" Type="http://schemas.openxmlformats.org/officeDocument/2006/relationships/hyperlink" Target="https://podminky.urs.cz/item/CS_URS_2025_01/218204201" TargetMode="External" /><Relationship Id="rId19" Type="http://schemas.openxmlformats.org/officeDocument/2006/relationships/hyperlink" Target="https://podminky.urs.cz/item/CS_URS_2025_01/460131113" TargetMode="External" /><Relationship Id="rId20" Type="http://schemas.openxmlformats.org/officeDocument/2006/relationships/hyperlink" Target="https://podminky.urs.cz/item/CS_URS_2025_01/460161262" TargetMode="External" /><Relationship Id="rId21" Type="http://schemas.openxmlformats.org/officeDocument/2006/relationships/hyperlink" Target="https://podminky.urs.cz/item/CS_URS_2025_01/460341113" TargetMode="External" /><Relationship Id="rId22" Type="http://schemas.openxmlformats.org/officeDocument/2006/relationships/hyperlink" Target="https://podminky.urs.cz/item/CS_URS_2025_01/460341121" TargetMode="External" /><Relationship Id="rId23" Type="http://schemas.openxmlformats.org/officeDocument/2006/relationships/hyperlink" Target="https://podminky.urs.cz/item/CS_URS_2025_01/460361121" TargetMode="External" /><Relationship Id="rId24" Type="http://schemas.openxmlformats.org/officeDocument/2006/relationships/hyperlink" Target="https://podminky.urs.cz/item/CS_URS_2025_01/460431252" TargetMode="External" /><Relationship Id="rId25" Type="http://schemas.openxmlformats.org/officeDocument/2006/relationships/hyperlink" Target="https://podminky.urs.cz/item/CS_URS_2025_01/460662112" TargetMode="External" /><Relationship Id="rId26" Type="http://schemas.openxmlformats.org/officeDocument/2006/relationships/hyperlink" Target="https://podminky.urs.cz/item/CS_URS_2025_01/460671113" TargetMode="External" /><Relationship Id="rId27" Type="http://schemas.openxmlformats.org/officeDocument/2006/relationships/hyperlink" Target="https://podminky.urs.cz/item/CS_URS_2025_01/460791213" TargetMode="External" /><Relationship Id="rId28" Type="http://schemas.openxmlformats.org/officeDocument/2006/relationships/hyperlink" Target="https://podminky.urs.cz/item/CS_URS_2025_01/460791216" TargetMode="External" /><Relationship Id="rId2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2002000" TargetMode="External" /><Relationship Id="rId2" Type="http://schemas.openxmlformats.org/officeDocument/2006/relationships/hyperlink" Target="https://podminky.urs.cz/item/CS_URS_2025_01/013002000" TargetMode="External" /><Relationship Id="rId3" Type="http://schemas.openxmlformats.org/officeDocument/2006/relationships/hyperlink" Target="https://podminky.urs.cz/item/CS_URS_2025_01/030001000" TargetMode="External" /><Relationship Id="rId4" Type="http://schemas.openxmlformats.org/officeDocument/2006/relationships/hyperlink" Target="https://podminky.urs.cz/item/CS_URS_2025_01/040001000" TargetMode="External" /><Relationship Id="rId5" Type="http://schemas.openxmlformats.org/officeDocument/2006/relationships/hyperlink" Target="https://podminky.urs.cz/item/CS_URS_2025_01/070001000" TargetMode="External" /><Relationship Id="rId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6121" TargetMode="External" /><Relationship Id="rId2" Type="http://schemas.openxmlformats.org/officeDocument/2006/relationships/hyperlink" Target="https://podminky.urs.cz/item/CS_URS_2025_01/113106142" TargetMode="External" /><Relationship Id="rId3" Type="http://schemas.openxmlformats.org/officeDocument/2006/relationships/hyperlink" Target="https://podminky.urs.cz/item/CS_URS_2025_01/113106151" TargetMode="External" /><Relationship Id="rId4" Type="http://schemas.openxmlformats.org/officeDocument/2006/relationships/hyperlink" Target="https://podminky.urs.cz/item/CS_URS_2025_01/113107122" TargetMode="External" /><Relationship Id="rId5" Type="http://schemas.openxmlformats.org/officeDocument/2006/relationships/hyperlink" Target="https://podminky.urs.cz/item/CS_URS_2025_01/113107321" TargetMode="External" /><Relationship Id="rId6" Type="http://schemas.openxmlformats.org/officeDocument/2006/relationships/hyperlink" Target="https://podminky.urs.cz/item/CS_URS_2025_01/113107342" TargetMode="External" /><Relationship Id="rId7" Type="http://schemas.openxmlformats.org/officeDocument/2006/relationships/hyperlink" Target="https://podminky.urs.cz/item/CS_URS_2025_01/113154512" TargetMode="External" /><Relationship Id="rId8" Type="http://schemas.openxmlformats.org/officeDocument/2006/relationships/hyperlink" Target="https://podminky.urs.cz/item/CS_URS_2025_01/113202111" TargetMode="External" /><Relationship Id="rId9" Type="http://schemas.openxmlformats.org/officeDocument/2006/relationships/hyperlink" Target="https://podminky.urs.cz/item/CS_URS_2025_01/113203111" TargetMode="External" /><Relationship Id="rId10" Type="http://schemas.openxmlformats.org/officeDocument/2006/relationships/hyperlink" Target="https://podminky.urs.cz/item/CS_URS_2025_01/113204111" TargetMode="External" /><Relationship Id="rId11" Type="http://schemas.openxmlformats.org/officeDocument/2006/relationships/hyperlink" Target="https://podminky.urs.cz/item/CS_URS_2025_01/131213701" TargetMode="External" /><Relationship Id="rId12" Type="http://schemas.openxmlformats.org/officeDocument/2006/relationships/hyperlink" Target="https://podminky.urs.cz/item/CS_URS_2025_01/132212131" TargetMode="External" /><Relationship Id="rId13" Type="http://schemas.openxmlformats.org/officeDocument/2006/relationships/hyperlink" Target="https://podminky.urs.cz/item/CS_URS_2025_01/139001101" TargetMode="External" /><Relationship Id="rId14" Type="http://schemas.openxmlformats.org/officeDocument/2006/relationships/hyperlink" Target="https://podminky.urs.cz/item/CS_URS_2025_01/162751117" TargetMode="External" /><Relationship Id="rId15" Type="http://schemas.openxmlformats.org/officeDocument/2006/relationships/hyperlink" Target="https://podminky.urs.cz/item/CS_URS_2025_01/171201231" TargetMode="External" /><Relationship Id="rId16" Type="http://schemas.openxmlformats.org/officeDocument/2006/relationships/hyperlink" Target="https://podminky.urs.cz/item/CS_URS_2025_01/174111101" TargetMode="External" /><Relationship Id="rId17" Type="http://schemas.openxmlformats.org/officeDocument/2006/relationships/hyperlink" Target="https://podminky.urs.cz/item/CS_URS_2025_01/175111101" TargetMode="External" /><Relationship Id="rId18" Type="http://schemas.openxmlformats.org/officeDocument/2006/relationships/hyperlink" Target="https://podminky.urs.cz/item/CS_URS_2025_01/219991113" TargetMode="External" /><Relationship Id="rId19" Type="http://schemas.openxmlformats.org/officeDocument/2006/relationships/hyperlink" Target="https://podminky.urs.cz/item/CS_URS_2025_01/451572111" TargetMode="External" /><Relationship Id="rId20" Type="http://schemas.openxmlformats.org/officeDocument/2006/relationships/hyperlink" Target="https://podminky.urs.cz/item/CS_URS_2025_01/564851111" TargetMode="External" /><Relationship Id="rId21" Type="http://schemas.openxmlformats.org/officeDocument/2006/relationships/hyperlink" Target="https://podminky.urs.cz/item/CS_URS_2025_01/564861011" TargetMode="External" /><Relationship Id="rId22" Type="http://schemas.openxmlformats.org/officeDocument/2006/relationships/hyperlink" Target="https://podminky.urs.cz/item/CS_URS_2025_01/577134031" TargetMode="External" /><Relationship Id="rId23" Type="http://schemas.openxmlformats.org/officeDocument/2006/relationships/hyperlink" Target="https://podminky.urs.cz/item/CS_URS_2025_01/591211111" TargetMode="External" /><Relationship Id="rId24" Type="http://schemas.openxmlformats.org/officeDocument/2006/relationships/hyperlink" Target="https://podminky.urs.cz/item/CS_URS_2025_01/596211110" TargetMode="External" /><Relationship Id="rId25" Type="http://schemas.openxmlformats.org/officeDocument/2006/relationships/hyperlink" Target="https://podminky.urs.cz/item/CS_URS_2025_01/596211112" TargetMode="External" /><Relationship Id="rId26" Type="http://schemas.openxmlformats.org/officeDocument/2006/relationships/hyperlink" Target="https://podminky.urs.cz/item/CS_URS_2025_01/596211114" TargetMode="External" /><Relationship Id="rId27" Type="http://schemas.openxmlformats.org/officeDocument/2006/relationships/hyperlink" Target="https://podminky.urs.cz/item/CS_URS_2025_01/596811122" TargetMode="External" /><Relationship Id="rId28" Type="http://schemas.openxmlformats.org/officeDocument/2006/relationships/hyperlink" Target="https://podminky.urs.cz/item/CS_URS_2025_01/871313122" TargetMode="External" /><Relationship Id="rId29" Type="http://schemas.openxmlformats.org/officeDocument/2006/relationships/hyperlink" Target="https://podminky.urs.cz/item/CS_URS_2025_01/890411811" TargetMode="External" /><Relationship Id="rId30" Type="http://schemas.openxmlformats.org/officeDocument/2006/relationships/hyperlink" Target="https://podminky.urs.cz/item/CS_URS_2025_01/895941341" TargetMode="External" /><Relationship Id="rId31" Type="http://schemas.openxmlformats.org/officeDocument/2006/relationships/hyperlink" Target="https://podminky.urs.cz/item/CS_URS_2025_01/895941351" TargetMode="External" /><Relationship Id="rId32" Type="http://schemas.openxmlformats.org/officeDocument/2006/relationships/hyperlink" Target="https://podminky.urs.cz/item/CS_URS_2025_01/895941362" TargetMode="External" /><Relationship Id="rId33" Type="http://schemas.openxmlformats.org/officeDocument/2006/relationships/hyperlink" Target="https://podminky.urs.cz/item/CS_URS_2025_01/895941366" TargetMode="External" /><Relationship Id="rId34" Type="http://schemas.openxmlformats.org/officeDocument/2006/relationships/hyperlink" Target="https://podminky.urs.cz/item/CS_URS_2025_01/899204112" TargetMode="External" /><Relationship Id="rId35" Type="http://schemas.openxmlformats.org/officeDocument/2006/relationships/hyperlink" Target="https://podminky.urs.cz/item/CS_URS_2025_01/899623151" TargetMode="External" /><Relationship Id="rId36" Type="http://schemas.openxmlformats.org/officeDocument/2006/relationships/hyperlink" Target="https://podminky.urs.cz/item/CS_URS_2025_01/915491211" TargetMode="External" /><Relationship Id="rId37" Type="http://schemas.openxmlformats.org/officeDocument/2006/relationships/hyperlink" Target="https://podminky.urs.cz/item/CS_URS_2025_01/916231213" TargetMode="External" /><Relationship Id="rId38" Type="http://schemas.openxmlformats.org/officeDocument/2006/relationships/hyperlink" Target="https://podminky.urs.cz/item/CS_URS_2025_01/916241113" TargetMode="External" /><Relationship Id="rId39" Type="http://schemas.openxmlformats.org/officeDocument/2006/relationships/hyperlink" Target="https://podminky.urs.cz/item/CS_URS_2025_01/919112222" TargetMode="External" /><Relationship Id="rId40" Type="http://schemas.openxmlformats.org/officeDocument/2006/relationships/hyperlink" Target="https://podminky.urs.cz/item/CS_URS_2025_01/919122121" TargetMode="External" /><Relationship Id="rId41" Type="http://schemas.openxmlformats.org/officeDocument/2006/relationships/hyperlink" Target="https://podminky.urs.cz/item/CS_URS_2025_01/919735111" TargetMode="External" /><Relationship Id="rId42" Type="http://schemas.openxmlformats.org/officeDocument/2006/relationships/hyperlink" Target="https://podminky.urs.cz/item/CS_URS_2025_01/919735112" TargetMode="External" /><Relationship Id="rId43" Type="http://schemas.openxmlformats.org/officeDocument/2006/relationships/hyperlink" Target="https://podminky.urs.cz/item/CS_URS_2025_01/935113111" TargetMode="External" /><Relationship Id="rId44" Type="http://schemas.openxmlformats.org/officeDocument/2006/relationships/hyperlink" Target="https://podminky.urs.cz/item/CS_URS_2025_01/997221551" TargetMode="External" /><Relationship Id="rId45" Type="http://schemas.openxmlformats.org/officeDocument/2006/relationships/hyperlink" Target="https://podminky.urs.cz/item/CS_URS_2025_01/997221559" TargetMode="External" /><Relationship Id="rId46" Type="http://schemas.openxmlformats.org/officeDocument/2006/relationships/hyperlink" Target="https://podminky.urs.cz/item/CS_URS_2025_01/997221615" TargetMode="External" /><Relationship Id="rId47" Type="http://schemas.openxmlformats.org/officeDocument/2006/relationships/hyperlink" Target="https://podminky.urs.cz/item/CS_URS_2025_01/997221645" TargetMode="External" /><Relationship Id="rId48" Type="http://schemas.openxmlformats.org/officeDocument/2006/relationships/hyperlink" Target="https://podminky.urs.cz/item/CS_URS_2025_01/997221655" TargetMode="External" /><Relationship Id="rId49" Type="http://schemas.openxmlformats.org/officeDocument/2006/relationships/hyperlink" Target="https://podminky.urs.cz/item/CS_URS_2025_01/997013631" TargetMode="External" /><Relationship Id="rId50" Type="http://schemas.openxmlformats.org/officeDocument/2006/relationships/hyperlink" Target="https://podminky.urs.cz/item/CS_URS_2025_01/998223011" TargetMode="External" /><Relationship Id="rId51" Type="http://schemas.openxmlformats.org/officeDocument/2006/relationships/hyperlink" Target="https://podminky.urs.cz/item/CS_URS_2025_01/711161274" TargetMode="External" /><Relationship Id="rId52" Type="http://schemas.openxmlformats.org/officeDocument/2006/relationships/hyperlink" Target="https://podminky.urs.cz/item/CS_URS_2025_01/711161383" TargetMode="External" /><Relationship Id="rId53" Type="http://schemas.openxmlformats.org/officeDocument/2006/relationships/hyperlink" Target="https://podminky.urs.cz/item/CS_URS_2025_01/998711201" TargetMode="External" /><Relationship Id="rId54" Type="http://schemas.openxmlformats.org/officeDocument/2006/relationships/hyperlink" Target="https://podminky.urs.cz/item/CS_URS_2025_01/721242105" TargetMode="External" /><Relationship Id="rId55" Type="http://schemas.openxmlformats.org/officeDocument/2006/relationships/hyperlink" Target="https://podminky.urs.cz/item/CS_URS_2025_01/998721201" TargetMode="External" /><Relationship Id="rId56" Type="http://schemas.openxmlformats.org/officeDocument/2006/relationships/hyperlink" Target="https://podminky.urs.cz/item/CS_URS_2025_01/764004861" TargetMode="External" /><Relationship Id="rId57" Type="http://schemas.openxmlformats.org/officeDocument/2006/relationships/hyperlink" Target="https://podminky.urs.cz/item/CS_URS_2025_01/460661111" TargetMode="External" /><Relationship Id="rId58" Type="http://schemas.openxmlformats.org/officeDocument/2006/relationships/hyperlink" Target="https://podminky.urs.cz/item/CS_URS_2025_01/460671111" TargetMode="External" /><Relationship Id="rId5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271572211" TargetMode="External" /><Relationship Id="rId2" Type="http://schemas.openxmlformats.org/officeDocument/2006/relationships/hyperlink" Target="https://podminky.urs.cz/item/CS_URS_2025_01/275313811" TargetMode="External" /><Relationship Id="rId3" Type="http://schemas.openxmlformats.org/officeDocument/2006/relationships/hyperlink" Target="https://podminky.urs.cz/item/CS_URS_2025_01/953943123" TargetMode="External" /><Relationship Id="rId4" Type="http://schemas.openxmlformats.org/officeDocument/2006/relationships/hyperlink" Target="https://podminky.urs.cz/item/CS_URS_2025_01/998011001" TargetMode="External" /><Relationship Id="rId5" Type="http://schemas.openxmlformats.org/officeDocument/2006/relationships/hyperlink" Target="https://podminky.urs.cz/item/CS_URS_2025_01/210100013" TargetMode="External" /><Relationship Id="rId6" Type="http://schemas.openxmlformats.org/officeDocument/2006/relationships/hyperlink" Target="https://podminky.urs.cz/item/CS_URS_2025_01/210203901" TargetMode="External" /><Relationship Id="rId7" Type="http://schemas.openxmlformats.org/officeDocument/2006/relationships/hyperlink" Target="https://podminky.urs.cz/item/CS_URS_2025_01/210204011" TargetMode="External" /><Relationship Id="rId8" Type="http://schemas.openxmlformats.org/officeDocument/2006/relationships/hyperlink" Target="https://podminky.urs.cz/item/CS_URS_2025_01/210204103" TargetMode="External" /><Relationship Id="rId9" Type="http://schemas.openxmlformats.org/officeDocument/2006/relationships/hyperlink" Target="https://podminky.urs.cz/item/CS_URS_2025_01/210204201" TargetMode="External" /><Relationship Id="rId10" Type="http://schemas.openxmlformats.org/officeDocument/2006/relationships/hyperlink" Target="https://podminky.urs.cz/item/CS_URS_2025_01/210220002" TargetMode="External" /><Relationship Id="rId11" Type="http://schemas.openxmlformats.org/officeDocument/2006/relationships/hyperlink" Target="https://podminky.urs.cz/item/CS_URS_2025_01/210220020" TargetMode="External" /><Relationship Id="rId12" Type="http://schemas.openxmlformats.org/officeDocument/2006/relationships/hyperlink" Target="https://podminky.urs.cz/item/CS_URS_2025_01/210220300" TargetMode="External" /><Relationship Id="rId13" Type="http://schemas.openxmlformats.org/officeDocument/2006/relationships/hyperlink" Target="https://podminky.urs.cz/item/CS_URS_2025_01/210812011" TargetMode="External" /><Relationship Id="rId14" Type="http://schemas.openxmlformats.org/officeDocument/2006/relationships/hyperlink" Target="https://podminky.urs.cz/item/CS_URS_2025_01/210812033" TargetMode="External" /><Relationship Id="rId15" Type="http://schemas.openxmlformats.org/officeDocument/2006/relationships/hyperlink" Target="https://podminky.urs.cz/item/CS_URS_2025_01/218202013" TargetMode="External" /><Relationship Id="rId16" Type="http://schemas.openxmlformats.org/officeDocument/2006/relationships/hyperlink" Target="https://podminky.urs.cz/item/CS_URS_2025_01/218204011" TargetMode="External" /><Relationship Id="rId17" Type="http://schemas.openxmlformats.org/officeDocument/2006/relationships/hyperlink" Target="https://podminky.urs.cz/item/CS_URS_2025_01/218204103" TargetMode="External" /><Relationship Id="rId18" Type="http://schemas.openxmlformats.org/officeDocument/2006/relationships/hyperlink" Target="https://podminky.urs.cz/item/CS_URS_2025_01/218204201" TargetMode="External" /><Relationship Id="rId19" Type="http://schemas.openxmlformats.org/officeDocument/2006/relationships/hyperlink" Target="https://podminky.urs.cz/item/CS_URS_2025_01/460131113" TargetMode="External" /><Relationship Id="rId20" Type="http://schemas.openxmlformats.org/officeDocument/2006/relationships/hyperlink" Target="https://podminky.urs.cz/item/CS_URS_2025_01/460161262" TargetMode="External" /><Relationship Id="rId21" Type="http://schemas.openxmlformats.org/officeDocument/2006/relationships/hyperlink" Target="https://podminky.urs.cz/item/CS_URS_2025_01/460341113" TargetMode="External" /><Relationship Id="rId22" Type="http://schemas.openxmlformats.org/officeDocument/2006/relationships/hyperlink" Target="https://podminky.urs.cz/item/CS_URS_2025_01/460341121" TargetMode="External" /><Relationship Id="rId23" Type="http://schemas.openxmlformats.org/officeDocument/2006/relationships/hyperlink" Target="https://podminky.urs.cz/item/CS_URS_2025_01/460361121" TargetMode="External" /><Relationship Id="rId24" Type="http://schemas.openxmlformats.org/officeDocument/2006/relationships/hyperlink" Target="https://podminky.urs.cz/item/CS_URS_2025_01/460431252" TargetMode="External" /><Relationship Id="rId25" Type="http://schemas.openxmlformats.org/officeDocument/2006/relationships/hyperlink" Target="https://podminky.urs.cz/item/CS_URS_2025_01/460662112" TargetMode="External" /><Relationship Id="rId26" Type="http://schemas.openxmlformats.org/officeDocument/2006/relationships/hyperlink" Target="https://podminky.urs.cz/item/CS_URS_2025_01/460671113" TargetMode="External" /><Relationship Id="rId27" Type="http://schemas.openxmlformats.org/officeDocument/2006/relationships/hyperlink" Target="https://podminky.urs.cz/item/CS_URS_2025_01/460791213" TargetMode="External" /><Relationship Id="rId28" Type="http://schemas.openxmlformats.org/officeDocument/2006/relationships/hyperlink" Target="https://podminky.urs.cz/item/CS_URS_2025_01/460791216" TargetMode="External" /><Relationship Id="rId29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2002000" TargetMode="External" /><Relationship Id="rId2" Type="http://schemas.openxmlformats.org/officeDocument/2006/relationships/hyperlink" Target="https://podminky.urs.cz/item/CS_URS_2025_01/013002000" TargetMode="External" /><Relationship Id="rId3" Type="http://schemas.openxmlformats.org/officeDocument/2006/relationships/hyperlink" Target="https://podminky.urs.cz/item/CS_URS_2025_01/030001000" TargetMode="External" /><Relationship Id="rId4" Type="http://schemas.openxmlformats.org/officeDocument/2006/relationships/hyperlink" Target="https://podminky.urs.cz/item/CS_URS_2025_01/040001000" TargetMode="External" /><Relationship Id="rId5" Type="http://schemas.openxmlformats.org/officeDocument/2006/relationships/hyperlink" Target="https://podminky.urs.cz/item/CS_URS_2025_01/070001000" TargetMode="External" /><Relationship Id="rId6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250103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Český Brod - rekonstrukce chodníku a VO Tyršova, Masarykova ulice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Český Brod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3. 1. 2025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Český Brod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ROUND(AG55+AG59,2)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ROUND(AS55+AS59,2)</f>
        <v>0</v>
      </c>
      <c r="AT54" s="108">
        <f>ROUND(SUM(AV54:AW54),2)</f>
        <v>0</v>
      </c>
      <c r="AU54" s="109">
        <f>ROUND(AU55+AU59,5)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ROUND(AZ55+AZ59,2)</f>
        <v>0</v>
      </c>
      <c r="BA54" s="108">
        <f>ROUND(BA55+BA59,2)</f>
        <v>0</v>
      </c>
      <c r="BB54" s="108">
        <f>ROUND(BB55+BB59,2)</f>
        <v>0</v>
      </c>
      <c r="BC54" s="108">
        <f>ROUND(BC55+BC59,2)</f>
        <v>0</v>
      </c>
      <c r="BD54" s="110">
        <f>ROUND(BD55+BD59,2)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7"/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ROUND(SUM(AG56:AG58),2)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79</v>
      </c>
      <c r="AR55" s="120"/>
      <c r="AS55" s="121">
        <f>ROUND(SUM(AS56:AS58),2)</f>
        <v>0</v>
      </c>
      <c r="AT55" s="122">
        <f>ROUND(SUM(AV55:AW55),2)</f>
        <v>0</v>
      </c>
      <c r="AU55" s="123">
        <f>ROUND(SUM(AU56:AU58),5)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ROUND(SUM(AZ56:AZ58),2)</f>
        <v>0</v>
      </c>
      <c r="BA55" s="122">
        <f>ROUND(SUM(BA56:BA58),2)</f>
        <v>0</v>
      </c>
      <c r="BB55" s="122">
        <f>ROUND(SUM(BB56:BB58),2)</f>
        <v>0</v>
      </c>
      <c r="BC55" s="122">
        <f>ROUND(SUM(BC56:BC58),2)</f>
        <v>0</v>
      </c>
      <c r="BD55" s="124">
        <f>ROUND(SUM(BD56:BD58),2)</f>
        <v>0</v>
      </c>
      <c r="BE55" s="7"/>
      <c r="BS55" s="125" t="s">
        <v>72</v>
      </c>
      <c r="BT55" s="125" t="s">
        <v>80</v>
      </c>
      <c r="BU55" s="125" t="s">
        <v>74</v>
      </c>
      <c r="BV55" s="125" t="s">
        <v>75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4" customFormat="1" ht="16.5" customHeight="1">
      <c r="A56" s="126" t="s">
        <v>83</v>
      </c>
      <c r="B56" s="65"/>
      <c r="C56" s="127"/>
      <c r="D56" s="127"/>
      <c r="E56" s="128" t="s">
        <v>84</v>
      </c>
      <c r="F56" s="128"/>
      <c r="G56" s="128"/>
      <c r="H56" s="128"/>
      <c r="I56" s="128"/>
      <c r="J56" s="127"/>
      <c r="K56" s="128" t="s">
        <v>85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'SO101a - Pozemní komunikace'!J32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86</v>
      </c>
      <c r="AR56" s="67"/>
      <c r="AS56" s="131">
        <v>0</v>
      </c>
      <c r="AT56" s="132">
        <f>ROUND(SUM(AV56:AW56),2)</f>
        <v>0</v>
      </c>
      <c r="AU56" s="133">
        <f>'SO101a - Pozemní komunikace'!P101</f>
        <v>0</v>
      </c>
      <c r="AV56" s="132">
        <f>'SO101a - Pozemní komunikace'!J35</f>
        <v>0</v>
      </c>
      <c r="AW56" s="132">
        <f>'SO101a - Pozemní komunikace'!J36</f>
        <v>0</v>
      </c>
      <c r="AX56" s="132">
        <f>'SO101a - Pozemní komunikace'!J37</f>
        <v>0</v>
      </c>
      <c r="AY56" s="132">
        <f>'SO101a - Pozemní komunikace'!J38</f>
        <v>0</v>
      </c>
      <c r="AZ56" s="132">
        <f>'SO101a - Pozemní komunikace'!F35</f>
        <v>0</v>
      </c>
      <c r="BA56" s="132">
        <f>'SO101a - Pozemní komunikace'!F36</f>
        <v>0</v>
      </c>
      <c r="BB56" s="132">
        <f>'SO101a - Pozemní komunikace'!F37</f>
        <v>0</v>
      </c>
      <c r="BC56" s="132">
        <f>'SO101a - Pozemní komunikace'!F38</f>
        <v>0</v>
      </c>
      <c r="BD56" s="134">
        <f>'SO101a - Pozemní komunikace'!F39</f>
        <v>0</v>
      </c>
      <c r="BE56" s="4"/>
      <c r="BT56" s="135" t="s">
        <v>82</v>
      </c>
      <c r="BV56" s="135" t="s">
        <v>75</v>
      </c>
      <c r="BW56" s="135" t="s">
        <v>87</v>
      </c>
      <c r="BX56" s="135" t="s">
        <v>81</v>
      </c>
      <c r="CL56" s="135" t="s">
        <v>19</v>
      </c>
    </row>
    <row r="57" s="4" customFormat="1" ht="16.5" customHeight="1">
      <c r="A57" s="126" t="s">
        <v>83</v>
      </c>
      <c r="B57" s="65"/>
      <c r="C57" s="127"/>
      <c r="D57" s="127"/>
      <c r="E57" s="128" t="s">
        <v>88</v>
      </c>
      <c r="F57" s="128"/>
      <c r="G57" s="128"/>
      <c r="H57" s="128"/>
      <c r="I57" s="128"/>
      <c r="J57" s="127"/>
      <c r="K57" s="128" t="s">
        <v>89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'SO401a - Veřejné osvětlení'!J32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86</v>
      </c>
      <c r="AR57" s="67"/>
      <c r="AS57" s="131">
        <v>0</v>
      </c>
      <c r="AT57" s="132">
        <f>ROUND(SUM(AV57:AW57),2)</f>
        <v>0</v>
      </c>
      <c r="AU57" s="133">
        <f>'SO401a - Veřejné osvětlení'!P92</f>
        <v>0</v>
      </c>
      <c r="AV57" s="132">
        <f>'SO401a - Veřejné osvětlení'!J35</f>
        <v>0</v>
      </c>
      <c r="AW57" s="132">
        <f>'SO401a - Veřejné osvětlení'!J36</f>
        <v>0</v>
      </c>
      <c r="AX57" s="132">
        <f>'SO401a - Veřejné osvětlení'!J37</f>
        <v>0</v>
      </c>
      <c r="AY57" s="132">
        <f>'SO401a - Veřejné osvětlení'!J38</f>
        <v>0</v>
      </c>
      <c r="AZ57" s="132">
        <f>'SO401a - Veřejné osvětlení'!F35</f>
        <v>0</v>
      </c>
      <c r="BA57" s="132">
        <f>'SO401a - Veřejné osvětlení'!F36</f>
        <v>0</v>
      </c>
      <c r="BB57" s="132">
        <f>'SO401a - Veřejné osvětlení'!F37</f>
        <v>0</v>
      </c>
      <c r="BC57" s="132">
        <f>'SO401a - Veřejné osvětlení'!F38</f>
        <v>0</v>
      </c>
      <c r="BD57" s="134">
        <f>'SO401a - Veřejné osvětlení'!F39</f>
        <v>0</v>
      </c>
      <c r="BE57" s="4"/>
      <c r="BT57" s="135" t="s">
        <v>82</v>
      </c>
      <c r="BV57" s="135" t="s">
        <v>75</v>
      </c>
      <c r="BW57" s="135" t="s">
        <v>90</v>
      </c>
      <c r="BX57" s="135" t="s">
        <v>81</v>
      </c>
      <c r="CL57" s="135" t="s">
        <v>19</v>
      </c>
    </row>
    <row r="58" s="4" customFormat="1" ht="16.5" customHeight="1">
      <c r="A58" s="126" t="s">
        <v>83</v>
      </c>
      <c r="B58" s="65"/>
      <c r="C58" s="127"/>
      <c r="D58" s="127"/>
      <c r="E58" s="128" t="s">
        <v>91</v>
      </c>
      <c r="F58" s="128"/>
      <c r="G58" s="128"/>
      <c r="H58" s="128"/>
      <c r="I58" s="128"/>
      <c r="J58" s="127"/>
      <c r="K58" s="128" t="s">
        <v>92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'Va - VON'!J32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86</v>
      </c>
      <c r="AR58" s="67"/>
      <c r="AS58" s="131">
        <v>0</v>
      </c>
      <c r="AT58" s="132">
        <f>ROUND(SUM(AV58:AW58),2)</f>
        <v>0</v>
      </c>
      <c r="AU58" s="133">
        <f>'Va - VON'!P90</f>
        <v>0</v>
      </c>
      <c r="AV58" s="132">
        <f>'Va - VON'!J35</f>
        <v>0</v>
      </c>
      <c r="AW58" s="132">
        <f>'Va - VON'!J36</f>
        <v>0</v>
      </c>
      <c r="AX58" s="132">
        <f>'Va - VON'!J37</f>
        <v>0</v>
      </c>
      <c r="AY58" s="132">
        <f>'Va - VON'!J38</f>
        <v>0</v>
      </c>
      <c r="AZ58" s="132">
        <f>'Va - VON'!F35</f>
        <v>0</v>
      </c>
      <c r="BA58" s="132">
        <f>'Va - VON'!F36</f>
        <v>0</v>
      </c>
      <c r="BB58" s="132">
        <f>'Va - VON'!F37</f>
        <v>0</v>
      </c>
      <c r="BC58" s="132">
        <f>'Va - VON'!F38</f>
        <v>0</v>
      </c>
      <c r="BD58" s="134">
        <f>'Va - VON'!F39</f>
        <v>0</v>
      </c>
      <c r="BE58" s="4"/>
      <c r="BT58" s="135" t="s">
        <v>82</v>
      </c>
      <c r="BV58" s="135" t="s">
        <v>75</v>
      </c>
      <c r="BW58" s="135" t="s">
        <v>93</v>
      </c>
      <c r="BX58" s="135" t="s">
        <v>81</v>
      </c>
      <c r="CL58" s="135" t="s">
        <v>19</v>
      </c>
    </row>
    <row r="59" s="7" customFormat="1" ht="16.5" customHeight="1">
      <c r="A59" s="7"/>
      <c r="B59" s="113"/>
      <c r="C59" s="114"/>
      <c r="D59" s="115" t="s">
        <v>94</v>
      </c>
      <c r="E59" s="115"/>
      <c r="F59" s="115"/>
      <c r="G59" s="115"/>
      <c r="H59" s="115"/>
      <c r="I59" s="116"/>
      <c r="J59" s="115" t="s">
        <v>95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ROUND(SUM(AG60:AG62),2)</f>
        <v>0</v>
      </c>
      <c r="AH59" s="116"/>
      <c r="AI59" s="116"/>
      <c r="AJ59" s="116"/>
      <c r="AK59" s="116"/>
      <c r="AL59" s="116"/>
      <c r="AM59" s="116"/>
      <c r="AN59" s="118">
        <f>SUM(AG59,AT59)</f>
        <v>0</v>
      </c>
      <c r="AO59" s="116"/>
      <c r="AP59" s="116"/>
      <c r="AQ59" s="119" t="s">
        <v>79</v>
      </c>
      <c r="AR59" s="120"/>
      <c r="AS59" s="121">
        <f>ROUND(SUM(AS60:AS62),2)</f>
        <v>0</v>
      </c>
      <c r="AT59" s="122">
        <f>ROUND(SUM(AV59:AW59),2)</f>
        <v>0</v>
      </c>
      <c r="AU59" s="123">
        <f>ROUND(SUM(AU60:AU62),5)</f>
        <v>0</v>
      </c>
      <c r="AV59" s="122">
        <f>ROUND(AZ59*L29,2)</f>
        <v>0</v>
      </c>
      <c r="AW59" s="122">
        <f>ROUND(BA59*L30,2)</f>
        <v>0</v>
      </c>
      <c r="AX59" s="122">
        <f>ROUND(BB59*L29,2)</f>
        <v>0</v>
      </c>
      <c r="AY59" s="122">
        <f>ROUND(BC59*L30,2)</f>
        <v>0</v>
      </c>
      <c r="AZ59" s="122">
        <f>ROUND(SUM(AZ60:AZ62),2)</f>
        <v>0</v>
      </c>
      <c r="BA59" s="122">
        <f>ROUND(SUM(BA60:BA62),2)</f>
        <v>0</v>
      </c>
      <c r="BB59" s="122">
        <f>ROUND(SUM(BB60:BB62),2)</f>
        <v>0</v>
      </c>
      <c r="BC59" s="122">
        <f>ROUND(SUM(BC60:BC62),2)</f>
        <v>0</v>
      </c>
      <c r="BD59" s="124">
        <f>ROUND(SUM(BD60:BD62),2)</f>
        <v>0</v>
      </c>
      <c r="BE59" s="7"/>
      <c r="BS59" s="125" t="s">
        <v>72</v>
      </c>
      <c r="BT59" s="125" t="s">
        <v>80</v>
      </c>
      <c r="BU59" s="125" t="s">
        <v>74</v>
      </c>
      <c r="BV59" s="125" t="s">
        <v>75</v>
      </c>
      <c r="BW59" s="125" t="s">
        <v>96</v>
      </c>
      <c r="BX59" s="125" t="s">
        <v>5</v>
      </c>
      <c r="CL59" s="125" t="s">
        <v>19</v>
      </c>
      <c r="CM59" s="125" t="s">
        <v>82</v>
      </c>
    </row>
    <row r="60" s="4" customFormat="1" ht="16.5" customHeight="1">
      <c r="A60" s="126" t="s">
        <v>83</v>
      </c>
      <c r="B60" s="65"/>
      <c r="C60" s="127"/>
      <c r="D60" s="127"/>
      <c r="E60" s="128" t="s">
        <v>97</v>
      </c>
      <c r="F60" s="128"/>
      <c r="G60" s="128"/>
      <c r="H60" s="128"/>
      <c r="I60" s="128"/>
      <c r="J60" s="127"/>
      <c r="K60" s="128" t="s">
        <v>85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'SO101b - Pozemní komunikace'!J32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86</v>
      </c>
      <c r="AR60" s="67"/>
      <c r="AS60" s="131">
        <v>0</v>
      </c>
      <c r="AT60" s="132">
        <f>ROUND(SUM(AV60:AW60),2)</f>
        <v>0</v>
      </c>
      <c r="AU60" s="133">
        <f>'SO101b - Pozemní komunikace'!P101</f>
        <v>0</v>
      </c>
      <c r="AV60" s="132">
        <f>'SO101b - Pozemní komunikace'!J35</f>
        <v>0</v>
      </c>
      <c r="AW60" s="132">
        <f>'SO101b - Pozemní komunikace'!J36</f>
        <v>0</v>
      </c>
      <c r="AX60" s="132">
        <f>'SO101b - Pozemní komunikace'!J37</f>
        <v>0</v>
      </c>
      <c r="AY60" s="132">
        <f>'SO101b - Pozemní komunikace'!J38</f>
        <v>0</v>
      </c>
      <c r="AZ60" s="132">
        <f>'SO101b - Pozemní komunikace'!F35</f>
        <v>0</v>
      </c>
      <c r="BA60" s="132">
        <f>'SO101b - Pozemní komunikace'!F36</f>
        <v>0</v>
      </c>
      <c r="BB60" s="132">
        <f>'SO101b - Pozemní komunikace'!F37</f>
        <v>0</v>
      </c>
      <c r="BC60" s="132">
        <f>'SO101b - Pozemní komunikace'!F38</f>
        <v>0</v>
      </c>
      <c r="BD60" s="134">
        <f>'SO101b - Pozemní komunikace'!F39</f>
        <v>0</v>
      </c>
      <c r="BE60" s="4"/>
      <c r="BT60" s="135" t="s">
        <v>82</v>
      </c>
      <c r="BV60" s="135" t="s">
        <v>75</v>
      </c>
      <c r="BW60" s="135" t="s">
        <v>98</v>
      </c>
      <c r="BX60" s="135" t="s">
        <v>96</v>
      </c>
      <c r="CL60" s="135" t="s">
        <v>19</v>
      </c>
    </row>
    <row r="61" s="4" customFormat="1" ht="16.5" customHeight="1">
      <c r="A61" s="126" t="s">
        <v>83</v>
      </c>
      <c r="B61" s="65"/>
      <c r="C61" s="127"/>
      <c r="D61" s="127"/>
      <c r="E61" s="128" t="s">
        <v>99</v>
      </c>
      <c r="F61" s="128"/>
      <c r="G61" s="128"/>
      <c r="H61" s="128"/>
      <c r="I61" s="128"/>
      <c r="J61" s="127"/>
      <c r="K61" s="128" t="s">
        <v>89</v>
      </c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9">
        <f>'SO401b - Veřejné osvětlení'!J32</f>
        <v>0</v>
      </c>
      <c r="AH61" s="127"/>
      <c r="AI61" s="127"/>
      <c r="AJ61" s="127"/>
      <c r="AK61" s="127"/>
      <c r="AL61" s="127"/>
      <c r="AM61" s="127"/>
      <c r="AN61" s="129">
        <f>SUM(AG61,AT61)</f>
        <v>0</v>
      </c>
      <c r="AO61" s="127"/>
      <c r="AP61" s="127"/>
      <c r="AQ61" s="130" t="s">
        <v>86</v>
      </c>
      <c r="AR61" s="67"/>
      <c r="AS61" s="131">
        <v>0</v>
      </c>
      <c r="AT61" s="132">
        <f>ROUND(SUM(AV61:AW61),2)</f>
        <v>0</v>
      </c>
      <c r="AU61" s="133">
        <f>'SO401b - Veřejné osvětlení'!P92</f>
        <v>0</v>
      </c>
      <c r="AV61" s="132">
        <f>'SO401b - Veřejné osvětlení'!J35</f>
        <v>0</v>
      </c>
      <c r="AW61" s="132">
        <f>'SO401b - Veřejné osvětlení'!J36</f>
        <v>0</v>
      </c>
      <c r="AX61" s="132">
        <f>'SO401b - Veřejné osvětlení'!J37</f>
        <v>0</v>
      </c>
      <c r="AY61" s="132">
        <f>'SO401b - Veřejné osvětlení'!J38</f>
        <v>0</v>
      </c>
      <c r="AZ61" s="132">
        <f>'SO401b - Veřejné osvětlení'!F35</f>
        <v>0</v>
      </c>
      <c r="BA61" s="132">
        <f>'SO401b - Veřejné osvětlení'!F36</f>
        <v>0</v>
      </c>
      <c r="BB61" s="132">
        <f>'SO401b - Veřejné osvětlení'!F37</f>
        <v>0</v>
      </c>
      <c r="BC61" s="132">
        <f>'SO401b - Veřejné osvětlení'!F38</f>
        <v>0</v>
      </c>
      <c r="BD61" s="134">
        <f>'SO401b - Veřejné osvětlení'!F39</f>
        <v>0</v>
      </c>
      <c r="BE61" s="4"/>
      <c r="BT61" s="135" t="s">
        <v>82</v>
      </c>
      <c r="BV61" s="135" t="s">
        <v>75</v>
      </c>
      <c r="BW61" s="135" t="s">
        <v>100</v>
      </c>
      <c r="BX61" s="135" t="s">
        <v>96</v>
      </c>
      <c r="CL61" s="135" t="s">
        <v>19</v>
      </c>
    </row>
    <row r="62" s="4" customFormat="1" ht="16.5" customHeight="1">
      <c r="A62" s="126" t="s">
        <v>83</v>
      </c>
      <c r="B62" s="65"/>
      <c r="C62" s="127"/>
      <c r="D62" s="127"/>
      <c r="E62" s="128" t="s">
        <v>101</v>
      </c>
      <c r="F62" s="128"/>
      <c r="G62" s="128"/>
      <c r="H62" s="128"/>
      <c r="I62" s="128"/>
      <c r="J62" s="127"/>
      <c r="K62" s="128" t="s">
        <v>92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9">
        <f>'Vb - VON'!J32</f>
        <v>0</v>
      </c>
      <c r="AH62" s="127"/>
      <c r="AI62" s="127"/>
      <c r="AJ62" s="127"/>
      <c r="AK62" s="127"/>
      <c r="AL62" s="127"/>
      <c r="AM62" s="127"/>
      <c r="AN62" s="129">
        <f>SUM(AG62,AT62)</f>
        <v>0</v>
      </c>
      <c r="AO62" s="127"/>
      <c r="AP62" s="127"/>
      <c r="AQ62" s="130" t="s">
        <v>86</v>
      </c>
      <c r="AR62" s="67"/>
      <c r="AS62" s="136">
        <v>0</v>
      </c>
      <c r="AT62" s="137">
        <f>ROUND(SUM(AV62:AW62),2)</f>
        <v>0</v>
      </c>
      <c r="AU62" s="138">
        <f>'Vb - VON'!P90</f>
        <v>0</v>
      </c>
      <c r="AV62" s="137">
        <f>'Vb - VON'!J35</f>
        <v>0</v>
      </c>
      <c r="AW62" s="137">
        <f>'Vb - VON'!J36</f>
        <v>0</v>
      </c>
      <c r="AX62" s="137">
        <f>'Vb - VON'!J37</f>
        <v>0</v>
      </c>
      <c r="AY62" s="137">
        <f>'Vb - VON'!J38</f>
        <v>0</v>
      </c>
      <c r="AZ62" s="137">
        <f>'Vb - VON'!F35</f>
        <v>0</v>
      </c>
      <c r="BA62" s="137">
        <f>'Vb - VON'!F36</f>
        <v>0</v>
      </c>
      <c r="BB62" s="137">
        <f>'Vb - VON'!F37</f>
        <v>0</v>
      </c>
      <c r="BC62" s="137">
        <f>'Vb - VON'!F38</f>
        <v>0</v>
      </c>
      <c r="BD62" s="139">
        <f>'Vb - VON'!F39</f>
        <v>0</v>
      </c>
      <c r="BE62" s="4"/>
      <c r="BT62" s="135" t="s">
        <v>82</v>
      </c>
      <c r="BV62" s="135" t="s">
        <v>75</v>
      </c>
      <c r="BW62" s="135" t="s">
        <v>102</v>
      </c>
      <c r="BX62" s="135" t="s">
        <v>96</v>
      </c>
      <c r="CL62" s="135" t="s">
        <v>19</v>
      </c>
    </row>
    <row r="63" s="2" customFormat="1" ht="30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6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</sheetData>
  <sheetProtection sheet="1" formatColumns="0" formatRows="0" objects="1" scenarios="1" spinCount="100000" saltValue="d3je8UARpEpx+Vegw3xkGx1pBstiqzWGXSg2kA9MrV2Firilqe4Tb+AG/n5ER126cKqt/TX/cE0vBneYRxmYQw==" hashValue="7QVLeFTNiwguydFRajHlucWufPhD4OCdAZCf8fBZeJBR2tDnW1wDTmMxXkvNTnMg7r8J24WTLfiCIBrrRZNGwg==" algorithmName="SHA-512" password="CBFB"/>
  <mergeCells count="70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101a - Pozemní komunikace'!C2" display="/"/>
    <hyperlink ref="A57" location="'SO401a - Veřejné osvětlení'!C2" display="/"/>
    <hyperlink ref="A58" location="'Va - VON'!C2" display="/"/>
    <hyperlink ref="A60" location="'SO101b - Pozemní komunikace'!C2" display="/"/>
    <hyperlink ref="A61" location="'SO401b - Veřejné osvětlení'!C2" display="/"/>
    <hyperlink ref="A62" location="'Vb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82</v>
      </c>
    </row>
    <row r="4" s="1" customFormat="1" ht="24.96" customHeight="1">
      <c r="B4" s="22"/>
      <c r="D4" s="142" t="s">
        <v>103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Český Brod - rekonstrukce chodníku a VO Tyršova, Masarykova ulice</v>
      </c>
      <c r="F7" s="144"/>
      <c r="G7" s="144"/>
      <c r="H7" s="144"/>
      <c r="L7" s="22"/>
    </row>
    <row r="8" s="1" customFormat="1" ht="12" customHeight="1">
      <c r="B8" s="22"/>
      <c r="D8" s="144" t="s">
        <v>104</v>
      </c>
      <c r="L8" s="22"/>
    </row>
    <row r="9" s="2" customFormat="1" ht="16.5" customHeight="1">
      <c r="A9" s="40"/>
      <c r="B9" s="46"/>
      <c r="C9" s="40"/>
      <c r="D9" s="40"/>
      <c r="E9" s="145" t="s">
        <v>105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106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107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3. 1. 2025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4" t="s">
        <v>29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36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29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37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39</v>
      </c>
      <c r="E32" s="40"/>
      <c r="F32" s="40"/>
      <c r="G32" s="40"/>
      <c r="H32" s="40"/>
      <c r="I32" s="40"/>
      <c r="J32" s="155">
        <f>ROUND(J101,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41</v>
      </c>
      <c r="G34" s="40"/>
      <c r="H34" s="40"/>
      <c r="I34" s="156" t="s">
        <v>40</v>
      </c>
      <c r="J34" s="156" t="s">
        <v>42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43</v>
      </c>
      <c r="E35" s="144" t="s">
        <v>44</v>
      </c>
      <c r="F35" s="158">
        <f>ROUND((SUM(BE101:BE560)),  2)</f>
        <v>0</v>
      </c>
      <c r="G35" s="40"/>
      <c r="H35" s="40"/>
      <c r="I35" s="159">
        <v>0.20999999999999999</v>
      </c>
      <c r="J35" s="158">
        <f>ROUND(((SUM(BE101:BE560))*I35),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45</v>
      </c>
      <c r="F36" s="158">
        <f>ROUND((SUM(BF101:BF560)),  2)</f>
        <v>0</v>
      </c>
      <c r="G36" s="40"/>
      <c r="H36" s="40"/>
      <c r="I36" s="159">
        <v>0.12</v>
      </c>
      <c r="J36" s="158">
        <f>ROUND(((SUM(BF101:BF560))*I36),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ROUND((SUM(BG101:BG560)),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47</v>
      </c>
      <c r="F38" s="158">
        <f>ROUND((SUM(BH101:BH560)),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48</v>
      </c>
      <c r="F39" s="158">
        <f>ROUND((SUM(BI101:BI560)),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49</v>
      </c>
      <c r="E41" s="162"/>
      <c r="F41" s="162"/>
      <c r="G41" s="163" t="s">
        <v>50</v>
      </c>
      <c r="H41" s="164" t="s">
        <v>51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108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Český Brod - rekonstrukce chodníku a VO Tyršova, Masarykova ulice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105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SO101a - Pozemní komunikace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Český Brod</v>
      </c>
      <c r="G56" s="42"/>
      <c r="H56" s="42"/>
      <c r="I56" s="34" t="s">
        <v>23</v>
      </c>
      <c r="J56" s="74" t="str">
        <f>IF(J14="","",J14)</f>
        <v>3. 1. 2025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Český Brod</v>
      </c>
      <c r="G58" s="42"/>
      <c r="H58" s="42"/>
      <c r="I58" s="34" t="s">
        <v>33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109</v>
      </c>
      <c r="D61" s="173"/>
      <c r="E61" s="173"/>
      <c r="F61" s="173"/>
      <c r="G61" s="173"/>
      <c r="H61" s="173"/>
      <c r="I61" s="173"/>
      <c r="J61" s="174" t="s">
        <v>110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71</v>
      </c>
      <c r="D63" s="42"/>
      <c r="E63" s="42"/>
      <c r="F63" s="42"/>
      <c r="G63" s="42"/>
      <c r="H63" s="42"/>
      <c r="I63" s="42"/>
      <c r="J63" s="104">
        <f>J101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111</v>
      </c>
    </row>
    <row r="64" s="9" customFormat="1" ht="24.96" customHeight="1">
      <c r="A64" s="9"/>
      <c r="B64" s="176"/>
      <c r="C64" s="177"/>
      <c r="D64" s="178" t="s">
        <v>112</v>
      </c>
      <c r="E64" s="179"/>
      <c r="F64" s="179"/>
      <c r="G64" s="179"/>
      <c r="H64" s="179"/>
      <c r="I64" s="179"/>
      <c r="J64" s="180">
        <f>J102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113</v>
      </c>
      <c r="E65" s="184"/>
      <c r="F65" s="184"/>
      <c r="G65" s="184"/>
      <c r="H65" s="184"/>
      <c r="I65" s="184"/>
      <c r="J65" s="185">
        <f>J103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114</v>
      </c>
      <c r="E66" s="184"/>
      <c r="F66" s="184"/>
      <c r="G66" s="184"/>
      <c r="H66" s="184"/>
      <c r="I66" s="184"/>
      <c r="J66" s="185">
        <f>J234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115</v>
      </c>
      <c r="E67" s="184"/>
      <c r="F67" s="184"/>
      <c r="G67" s="184"/>
      <c r="H67" s="184"/>
      <c r="I67" s="184"/>
      <c r="J67" s="185">
        <f>J241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116</v>
      </c>
      <c r="E68" s="184"/>
      <c r="F68" s="184"/>
      <c r="G68" s="184"/>
      <c r="H68" s="184"/>
      <c r="I68" s="184"/>
      <c r="J68" s="185">
        <f>J250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117</v>
      </c>
      <c r="E69" s="184"/>
      <c r="F69" s="184"/>
      <c r="G69" s="184"/>
      <c r="H69" s="184"/>
      <c r="I69" s="184"/>
      <c r="J69" s="185">
        <f>J332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118</v>
      </c>
      <c r="E70" s="184"/>
      <c r="F70" s="184"/>
      <c r="G70" s="184"/>
      <c r="H70" s="184"/>
      <c r="I70" s="184"/>
      <c r="J70" s="185">
        <f>J396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119</v>
      </c>
      <c r="E71" s="184"/>
      <c r="F71" s="184"/>
      <c r="G71" s="184"/>
      <c r="H71" s="184"/>
      <c r="I71" s="184"/>
      <c r="J71" s="185">
        <f>J500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120</v>
      </c>
      <c r="E72" s="184"/>
      <c r="F72" s="184"/>
      <c r="G72" s="184"/>
      <c r="H72" s="184"/>
      <c r="I72" s="184"/>
      <c r="J72" s="185">
        <f>J516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6"/>
      <c r="C73" s="177"/>
      <c r="D73" s="178" t="s">
        <v>121</v>
      </c>
      <c r="E73" s="179"/>
      <c r="F73" s="179"/>
      <c r="G73" s="179"/>
      <c r="H73" s="179"/>
      <c r="I73" s="179"/>
      <c r="J73" s="180">
        <f>J519</f>
        <v>0</v>
      </c>
      <c r="K73" s="177"/>
      <c r="L73" s="18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2"/>
      <c r="C74" s="127"/>
      <c r="D74" s="183" t="s">
        <v>122</v>
      </c>
      <c r="E74" s="184"/>
      <c r="F74" s="184"/>
      <c r="G74" s="184"/>
      <c r="H74" s="184"/>
      <c r="I74" s="184"/>
      <c r="J74" s="185">
        <f>J520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123</v>
      </c>
      <c r="E75" s="184"/>
      <c r="F75" s="184"/>
      <c r="G75" s="184"/>
      <c r="H75" s="184"/>
      <c r="I75" s="184"/>
      <c r="J75" s="185">
        <f>J539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7"/>
      <c r="D76" s="183" t="s">
        <v>124</v>
      </c>
      <c r="E76" s="184"/>
      <c r="F76" s="184"/>
      <c r="G76" s="184"/>
      <c r="H76" s="184"/>
      <c r="I76" s="184"/>
      <c r="J76" s="185">
        <f>J545</f>
        <v>0</v>
      </c>
      <c r="K76" s="127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9" customFormat="1" ht="24.96" customHeight="1">
      <c r="A77" s="9"/>
      <c r="B77" s="176"/>
      <c r="C77" s="177"/>
      <c r="D77" s="178" t="s">
        <v>125</v>
      </c>
      <c r="E77" s="179"/>
      <c r="F77" s="179"/>
      <c r="G77" s="179"/>
      <c r="H77" s="179"/>
      <c r="I77" s="179"/>
      <c r="J77" s="180">
        <f>J549</f>
        <v>0</v>
      </c>
      <c r="K77" s="177"/>
      <c r="L77" s="181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10" customFormat="1" ht="19.92" customHeight="1">
      <c r="A78" s="10"/>
      <c r="B78" s="182"/>
      <c r="C78" s="127"/>
      <c r="D78" s="183" t="s">
        <v>126</v>
      </c>
      <c r="E78" s="184"/>
      <c r="F78" s="184"/>
      <c r="G78" s="184"/>
      <c r="H78" s="184"/>
      <c r="I78" s="184"/>
      <c r="J78" s="185">
        <f>J550</f>
        <v>0</v>
      </c>
      <c r="K78" s="127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7"/>
      <c r="D79" s="183" t="s">
        <v>127</v>
      </c>
      <c r="E79" s="184"/>
      <c r="F79" s="184"/>
      <c r="G79" s="184"/>
      <c r="H79" s="184"/>
      <c r="I79" s="184"/>
      <c r="J79" s="185">
        <f>J554</f>
        <v>0</v>
      </c>
      <c r="K79" s="127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2" customFormat="1" ht="21.84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5" s="2" customFormat="1" ht="6.96" customHeight="1">
      <c r="A85" s="40"/>
      <c r="B85" s="63"/>
      <c r="C85" s="64"/>
      <c r="D85" s="64"/>
      <c r="E85" s="64"/>
      <c r="F85" s="64"/>
      <c r="G85" s="64"/>
      <c r="H85" s="64"/>
      <c r="I85" s="64"/>
      <c r="J85" s="64"/>
      <c r="K85" s="64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4.96" customHeight="1">
      <c r="A86" s="40"/>
      <c r="B86" s="41"/>
      <c r="C86" s="25" t="s">
        <v>128</v>
      </c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16</v>
      </c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171" t="str">
        <f>E7</f>
        <v>Český Brod - rekonstrukce chodníku a VO Tyršova, Masarykova ulice</v>
      </c>
      <c r="F89" s="34"/>
      <c r="G89" s="34"/>
      <c r="H89" s="34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" customFormat="1" ht="12" customHeight="1">
      <c r="B90" s="23"/>
      <c r="C90" s="34" t="s">
        <v>104</v>
      </c>
      <c r="D90" s="24"/>
      <c r="E90" s="24"/>
      <c r="F90" s="24"/>
      <c r="G90" s="24"/>
      <c r="H90" s="24"/>
      <c r="I90" s="24"/>
      <c r="J90" s="24"/>
      <c r="K90" s="24"/>
      <c r="L90" s="22"/>
    </row>
    <row r="91" s="2" customFormat="1" ht="16.5" customHeight="1">
      <c r="A91" s="40"/>
      <c r="B91" s="41"/>
      <c r="C91" s="42"/>
      <c r="D91" s="42"/>
      <c r="E91" s="171" t="s">
        <v>105</v>
      </c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4" t="s">
        <v>106</v>
      </c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6.5" customHeight="1">
      <c r="A93" s="40"/>
      <c r="B93" s="41"/>
      <c r="C93" s="42"/>
      <c r="D93" s="42"/>
      <c r="E93" s="71" t="str">
        <f>E11</f>
        <v>SO101a - Pozemní komunikace</v>
      </c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2" customHeight="1">
      <c r="A95" s="40"/>
      <c r="B95" s="41"/>
      <c r="C95" s="34" t="s">
        <v>21</v>
      </c>
      <c r="D95" s="42"/>
      <c r="E95" s="42"/>
      <c r="F95" s="29" t="str">
        <f>F14</f>
        <v>Český Brod</v>
      </c>
      <c r="G95" s="42"/>
      <c r="H95" s="42"/>
      <c r="I95" s="34" t="s">
        <v>23</v>
      </c>
      <c r="J95" s="74" t="str">
        <f>IF(J14="","",J14)</f>
        <v>3. 1. 2025</v>
      </c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6.96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4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5.15" customHeight="1">
      <c r="A97" s="40"/>
      <c r="B97" s="41"/>
      <c r="C97" s="34" t="s">
        <v>25</v>
      </c>
      <c r="D97" s="42"/>
      <c r="E97" s="42"/>
      <c r="F97" s="29" t="str">
        <f>E17</f>
        <v>Město Český Brod</v>
      </c>
      <c r="G97" s="42"/>
      <c r="H97" s="42"/>
      <c r="I97" s="34" t="s">
        <v>33</v>
      </c>
      <c r="J97" s="38" t="str">
        <f>E23</f>
        <v xml:space="preserve"> </v>
      </c>
      <c r="K97" s="42"/>
      <c r="L97" s="14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5.15" customHeight="1">
      <c r="A98" s="40"/>
      <c r="B98" s="41"/>
      <c r="C98" s="34" t="s">
        <v>31</v>
      </c>
      <c r="D98" s="42"/>
      <c r="E98" s="42"/>
      <c r="F98" s="29" t="str">
        <f>IF(E20="","",E20)</f>
        <v>Vyplň údaj</v>
      </c>
      <c r="G98" s="42"/>
      <c r="H98" s="42"/>
      <c r="I98" s="34" t="s">
        <v>36</v>
      </c>
      <c r="J98" s="38" t="str">
        <f>E26</f>
        <v xml:space="preserve"> </v>
      </c>
      <c r="K98" s="42"/>
      <c r="L98" s="14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0.32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14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11" customFormat="1" ht="29.28" customHeight="1">
      <c r="A100" s="187"/>
      <c r="B100" s="188"/>
      <c r="C100" s="189" t="s">
        <v>129</v>
      </c>
      <c r="D100" s="190" t="s">
        <v>58</v>
      </c>
      <c r="E100" s="190" t="s">
        <v>54</v>
      </c>
      <c r="F100" s="190" t="s">
        <v>55</v>
      </c>
      <c r="G100" s="190" t="s">
        <v>130</v>
      </c>
      <c r="H100" s="190" t="s">
        <v>131</v>
      </c>
      <c r="I100" s="190" t="s">
        <v>132</v>
      </c>
      <c r="J100" s="190" t="s">
        <v>110</v>
      </c>
      <c r="K100" s="191" t="s">
        <v>133</v>
      </c>
      <c r="L100" s="192"/>
      <c r="M100" s="94" t="s">
        <v>19</v>
      </c>
      <c r="N100" s="95" t="s">
        <v>43</v>
      </c>
      <c r="O100" s="95" t="s">
        <v>134</v>
      </c>
      <c r="P100" s="95" t="s">
        <v>135</v>
      </c>
      <c r="Q100" s="95" t="s">
        <v>136</v>
      </c>
      <c r="R100" s="95" t="s">
        <v>137</v>
      </c>
      <c r="S100" s="95" t="s">
        <v>138</v>
      </c>
      <c r="T100" s="96" t="s">
        <v>139</v>
      </c>
      <c r="U100" s="187"/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/>
    </row>
    <row r="101" s="2" customFormat="1" ht="22.8" customHeight="1">
      <c r="A101" s="40"/>
      <c r="B101" s="41"/>
      <c r="C101" s="101" t="s">
        <v>140</v>
      </c>
      <c r="D101" s="42"/>
      <c r="E101" s="42"/>
      <c r="F101" s="42"/>
      <c r="G101" s="42"/>
      <c r="H101" s="42"/>
      <c r="I101" s="42"/>
      <c r="J101" s="193">
        <f>BK101</f>
        <v>0</v>
      </c>
      <c r="K101" s="42"/>
      <c r="L101" s="46"/>
      <c r="M101" s="97"/>
      <c r="N101" s="194"/>
      <c r="O101" s="98"/>
      <c r="P101" s="195">
        <f>P102+P519+P549</f>
        <v>0</v>
      </c>
      <c r="Q101" s="98"/>
      <c r="R101" s="195">
        <f>R102+R519+R549</f>
        <v>136.81979504999998</v>
      </c>
      <c r="S101" s="98"/>
      <c r="T101" s="196">
        <f>T102+T519+T549</f>
        <v>258.80796999999995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72</v>
      </c>
      <c r="AU101" s="19" t="s">
        <v>111</v>
      </c>
      <c r="BK101" s="197">
        <f>BK102+BK519+BK549</f>
        <v>0</v>
      </c>
    </row>
    <row r="102" s="12" customFormat="1" ht="25.92" customHeight="1">
      <c r="A102" s="12"/>
      <c r="B102" s="198"/>
      <c r="C102" s="199"/>
      <c r="D102" s="200" t="s">
        <v>72</v>
      </c>
      <c r="E102" s="201" t="s">
        <v>141</v>
      </c>
      <c r="F102" s="201" t="s">
        <v>142</v>
      </c>
      <c r="G102" s="199"/>
      <c r="H102" s="199"/>
      <c r="I102" s="202"/>
      <c r="J102" s="203">
        <f>BK102</f>
        <v>0</v>
      </c>
      <c r="K102" s="199"/>
      <c r="L102" s="204"/>
      <c r="M102" s="205"/>
      <c r="N102" s="206"/>
      <c r="O102" s="206"/>
      <c r="P102" s="207">
        <f>P103+P234+P241+P250+P332+P396+P500+P516</f>
        <v>0</v>
      </c>
      <c r="Q102" s="206"/>
      <c r="R102" s="207">
        <f>R103+R234+R241+R250+R332+R396+R500+R516</f>
        <v>136.74928584999998</v>
      </c>
      <c r="S102" s="206"/>
      <c r="T102" s="208">
        <f>T103+T234+T241+T250+T332+T396+T500+T516</f>
        <v>258.79220999999995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9" t="s">
        <v>80</v>
      </c>
      <c r="AT102" s="210" t="s">
        <v>72</v>
      </c>
      <c r="AU102" s="210" t="s">
        <v>73</v>
      </c>
      <c r="AY102" s="209" t="s">
        <v>143</v>
      </c>
      <c r="BK102" s="211">
        <f>BK103+BK234+BK241+BK250+BK332+BK396+BK500+BK516</f>
        <v>0</v>
      </c>
    </row>
    <row r="103" s="12" customFormat="1" ht="22.8" customHeight="1">
      <c r="A103" s="12"/>
      <c r="B103" s="198"/>
      <c r="C103" s="199"/>
      <c r="D103" s="200" t="s">
        <v>72</v>
      </c>
      <c r="E103" s="212" t="s">
        <v>80</v>
      </c>
      <c r="F103" s="212" t="s">
        <v>144</v>
      </c>
      <c r="G103" s="199"/>
      <c r="H103" s="199"/>
      <c r="I103" s="202"/>
      <c r="J103" s="213">
        <f>BK103</f>
        <v>0</v>
      </c>
      <c r="K103" s="199"/>
      <c r="L103" s="204"/>
      <c r="M103" s="205"/>
      <c r="N103" s="206"/>
      <c r="O103" s="206"/>
      <c r="P103" s="207">
        <f>SUM(P104:P233)</f>
        <v>0</v>
      </c>
      <c r="Q103" s="206"/>
      <c r="R103" s="207">
        <f>SUM(R104:R233)</f>
        <v>3.9763290000000002</v>
      </c>
      <c r="S103" s="206"/>
      <c r="T103" s="208">
        <f>SUM(T104:T233)</f>
        <v>256.36505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9" t="s">
        <v>80</v>
      </c>
      <c r="AT103" s="210" t="s">
        <v>72</v>
      </c>
      <c r="AU103" s="210" t="s">
        <v>80</v>
      </c>
      <c r="AY103" s="209" t="s">
        <v>143</v>
      </c>
      <c r="BK103" s="211">
        <f>SUM(BK104:BK233)</f>
        <v>0</v>
      </c>
    </row>
    <row r="104" s="2" customFormat="1" ht="37.8" customHeight="1">
      <c r="A104" s="40"/>
      <c r="B104" s="41"/>
      <c r="C104" s="214" t="s">
        <v>80</v>
      </c>
      <c r="D104" s="214" t="s">
        <v>145</v>
      </c>
      <c r="E104" s="215" t="s">
        <v>146</v>
      </c>
      <c r="F104" s="216" t="s">
        <v>147</v>
      </c>
      <c r="G104" s="217" t="s">
        <v>148</v>
      </c>
      <c r="H104" s="218">
        <v>2.5499999999999998</v>
      </c>
      <c r="I104" s="219"/>
      <c r="J104" s="220">
        <f>ROUND(I104*H104,2)</f>
        <v>0</v>
      </c>
      <c r="K104" s="216" t="s">
        <v>149</v>
      </c>
      <c r="L104" s="46"/>
      <c r="M104" s="221" t="s">
        <v>19</v>
      </c>
      <c r="N104" s="222" t="s">
        <v>44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0.255</v>
      </c>
      <c r="T104" s="224">
        <f>S104*H104</f>
        <v>0.65024999999999999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150</v>
      </c>
      <c r="AT104" s="225" t="s">
        <v>145</v>
      </c>
      <c r="AU104" s="225" t="s">
        <v>82</v>
      </c>
      <c r="AY104" s="19" t="s">
        <v>143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80</v>
      </c>
      <c r="BK104" s="226">
        <f>ROUND(I104*H104,2)</f>
        <v>0</v>
      </c>
      <c r="BL104" s="19" t="s">
        <v>150</v>
      </c>
      <c r="BM104" s="225" t="s">
        <v>151</v>
      </c>
    </row>
    <row r="105" s="2" customFormat="1">
      <c r="A105" s="40"/>
      <c r="B105" s="41"/>
      <c r="C105" s="42"/>
      <c r="D105" s="227" t="s">
        <v>152</v>
      </c>
      <c r="E105" s="42"/>
      <c r="F105" s="228" t="s">
        <v>153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152</v>
      </c>
      <c r="AU105" s="19" t="s">
        <v>82</v>
      </c>
    </row>
    <row r="106" s="13" customFormat="1">
      <c r="A106" s="13"/>
      <c r="B106" s="232"/>
      <c r="C106" s="233"/>
      <c r="D106" s="234" t="s">
        <v>154</v>
      </c>
      <c r="E106" s="235" t="s">
        <v>19</v>
      </c>
      <c r="F106" s="236" t="s">
        <v>155</v>
      </c>
      <c r="G106" s="233"/>
      <c r="H106" s="235" t="s">
        <v>19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154</v>
      </c>
      <c r="AU106" s="242" t="s">
        <v>82</v>
      </c>
      <c r="AV106" s="13" t="s">
        <v>80</v>
      </c>
      <c r="AW106" s="13" t="s">
        <v>35</v>
      </c>
      <c r="AX106" s="13" t="s">
        <v>73</v>
      </c>
      <c r="AY106" s="242" t="s">
        <v>143</v>
      </c>
    </row>
    <row r="107" s="14" customFormat="1">
      <c r="A107" s="14"/>
      <c r="B107" s="243"/>
      <c r="C107" s="244"/>
      <c r="D107" s="234" t="s">
        <v>154</v>
      </c>
      <c r="E107" s="245" t="s">
        <v>19</v>
      </c>
      <c r="F107" s="246" t="s">
        <v>156</v>
      </c>
      <c r="G107" s="244"/>
      <c r="H107" s="247">
        <v>2.5499999999999998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154</v>
      </c>
      <c r="AU107" s="253" t="s">
        <v>82</v>
      </c>
      <c r="AV107" s="14" t="s">
        <v>82</v>
      </c>
      <c r="AW107" s="14" t="s">
        <v>35</v>
      </c>
      <c r="AX107" s="14" t="s">
        <v>80</v>
      </c>
      <c r="AY107" s="253" t="s">
        <v>143</v>
      </c>
    </row>
    <row r="108" s="2" customFormat="1" ht="44.25" customHeight="1">
      <c r="A108" s="40"/>
      <c r="B108" s="41"/>
      <c r="C108" s="214" t="s">
        <v>82</v>
      </c>
      <c r="D108" s="214" t="s">
        <v>145</v>
      </c>
      <c r="E108" s="215" t="s">
        <v>157</v>
      </c>
      <c r="F108" s="216" t="s">
        <v>158</v>
      </c>
      <c r="G108" s="217" t="s">
        <v>148</v>
      </c>
      <c r="H108" s="218">
        <v>244.5</v>
      </c>
      <c r="I108" s="219"/>
      <c r="J108" s="220">
        <f>ROUND(I108*H108,2)</f>
        <v>0</v>
      </c>
      <c r="K108" s="216" t="s">
        <v>149</v>
      </c>
      <c r="L108" s="46"/>
      <c r="M108" s="221" t="s">
        <v>19</v>
      </c>
      <c r="N108" s="222" t="s">
        <v>44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0.255</v>
      </c>
      <c r="T108" s="224">
        <f>S108*H108</f>
        <v>62.347500000000004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150</v>
      </c>
      <c r="AT108" s="225" t="s">
        <v>145</v>
      </c>
      <c r="AU108" s="225" t="s">
        <v>82</v>
      </c>
      <c r="AY108" s="19" t="s">
        <v>143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80</v>
      </c>
      <c r="BK108" s="226">
        <f>ROUND(I108*H108,2)</f>
        <v>0</v>
      </c>
      <c r="BL108" s="19" t="s">
        <v>150</v>
      </c>
      <c r="BM108" s="225" t="s">
        <v>159</v>
      </c>
    </row>
    <row r="109" s="2" customFormat="1">
      <c r="A109" s="40"/>
      <c r="B109" s="41"/>
      <c r="C109" s="42"/>
      <c r="D109" s="227" t="s">
        <v>152</v>
      </c>
      <c r="E109" s="42"/>
      <c r="F109" s="228" t="s">
        <v>160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152</v>
      </c>
      <c r="AU109" s="19" t="s">
        <v>82</v>
      </c>
    </row>
    <row r="110" s="14" customFormat="1">
      <c r="A110" s="14"/>
      <c r="B110" s="243"/>
      <c r="C110" s="244"/>
      <c r="D110" s="234" t="s">
        <v>154</v>
      </c>
      <c r="E110" s="245" t="s">
        <v>19</v>
      </c>
      <c r="F110" s="246" t="s">
        <v>161</v>
      </c>
      <c r="G110" s="244"/>
      <c r="H110" s="247">
        <v>244.5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3" t="s">
        <v>154</v>
      </c>
      <c r="AU110" s="253" t="s">
        <v>82</v>
      </c>
      <c r="AV110" s="14" t="s">
        <v>82</v>
      </c>
      <c r="AW110" s="14" t="s">
        <v>35</v>
      </c>
      <c r="AX110" s="14" t="s">
        <v>80</v>
      </c>
      <c r="AY110" s="253" t="s">
        <v>143</v>
      </c>
    </row>
    <row r="111" s="2" customFormat="1" ht="37.8" customHeight="1">
      <c r="A111" s="40"/>
      <c r="B111" s="41"/>
      <c r="C111" s="214" t="s">
        <v>162</v>
      </c>
      <c r="D111" s="214" t="s">
        <v>145</v>
      </c>
      <c r="E111" s="215" t="s">
        <v>163</v>
      </c>
      <c r="F111" s="216" t="s">
        <v>164</v>
      </c>
      <c r="G111" s="217" t="s">
        <v>148</v>
      </c>
      <c r="H111" s="218">
        <v>112.3</v>
      </c>
      <c r="I111" s="219"/>
      <c r="J111" s="220">
        <f>ROUND(I111*H111,2)</f>
        <v>0</v>
      </c>
      <c r="K111" s="216" t="s">
        <v>149</v>
      </c>
      <c r="L111" s="46"/>
      <c r="M111" s="221" t="s">
        <v>19</v>
      </c>
      <c r="N111" s="222" t="s">
        <v>44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0.26000000000000001</v>
      </c>
      <c r="T111" s="224">
        <f>S111*H111</f>
        <v>29.198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150</v>
      </c>
      <c r="AT111" s="225" t="s">
        <v>145</v>
      </c>
      <c r="AU111" s="225" t="s">
        <v>82</v>
      </c>
      <c r="AY111" s="19" t="s">
        <v>143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80</v>
      </c>
      <c r="BK111" s="226">
        <f>ROUND(I111*H111,2)</f>
        <v>0</v>
      </c>
      <c r="BL111" s="19" t="s">
        <v>150</v>
      </c>
      <c r="BM111" s="225" t="s">
        <v>165</v>
      </c>
    </row>
    <row r="112" s="2" customFormat="1">
      <c r="A112" s="40"/>
      <c r="B112" s="41"/>
      <c r="C112" s="42"/>
      <c r="D112" s="227" t="s">
        <v>152</v>
      </c>
      <c r="E112" s="42"/>
      <c r="F112" s="228" t="s">
        <v>166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152</v>
      </c>
      <c r="AU112" s="19" t="s">
        <v>82</v>
      </c>
    </row>
    <row r="113" s="13" customFormat="1">
      <c r="A113" s="13"/>
      <c r="B113" s="232"/>
      <c r="C113" s="233"/>
      <c r="D113" s="234" t="s">
        <v>154</v>
      </c>
      <c r="E113" s="235" t="s">
        <v>19</v>
      </c>
      <c r="F113" s="236" t="s">
        <v>167</v>
      </c>
      <c r="G113" s="233"/>
      <c r="H113" s="235" t="s">
        <v>19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154</v>
      </c>
      <c r="AU113" s="242" t="s">
        <v>82</v>
      </c>
      <c r="AV113" s="13" t="s">
        <v>80</v>
      </c>
      <c r="AW113" s="13" t="s">
        <v>35</v>
      </c>
      <c r="AX113" s="13" t="s">
        <v>73</v>
      </c>
      <c r="AY113" s="242" t="s">
        <v>143</v>
      </c>
    </row>
    <row r="114" s="14" customFormat="1">
      <c r="A114" s="14"/>
      <c r="B114" s="243"/>
      <c r="C114" s="244"/>
      <c r="D114" s="234" t="s">
        <v>154</v>
      </c>
      <c r="E114" s="245" t="s">
        <v>19</v>
      </c>
      <c r="F114" s="246" t="s">
        <v>168</v>
      </c>
      <c r="G114" s="244"/>
      <c r="H114" s="247">
        <v>59.299999999999997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154</v>
      </c>
      <c r="AU114" s="253" t="s">
        <v>82</v>
      </c>
      <c r="AV114" s="14" t="s">
        <v>82</v>
      </c>
      <c r="AW114" s="14" t="s">
        <v>35</v>
      </c>
      <c r="AX114" s="14" t="s">
        <v>73</v>
      </c>
      <c r="AY114" s="253" t="s">
        <v>143</v>
      </c>
    </row>
    <row r="115" s="14" customFormat="1">
      <c r="A115" s="14"/>
      <c r="B115" s="243"/>
      <c r="C115" s="244"/>
      <c r="D115" s="234" t="s">
        <v>154</v>
      </c>
      <c r="E115" s="245" t="s">
        <v>19</v>
      </c>
      <c r="F115" s="246" t="s">
        <v>169</v>
      </c>
      <c r="G115" s="244"/>
      <c r="H115" s="247">
        <v>53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154</v>
      </c>
      <c r="AU115" s="253" t="s">
        <v>82</v>
      </c>
      <c r="AV115" s="14" t="s">
        <v>82</v>
      </c>
      <c r="AW115" s="14" t="s">
        <v>35</v>
      </c>
      <c r="AX115" s="14" t="s">
        <v>73</v>
      </c>
      <c r="AY115" s="253" t="s">
        <v>143</v>
      </c>
    </row>
    <row r="116" s="15" customFormat="1">
      <c r="A116" s="15"/>
      <c r="B116" s="254"/>
      <c r="C116" s="255"/>
      <c r="D116" s="234" t="s">
        <v>154</v>
      </c>
      <c r="E116" s="256" t="s">
        <v>19</v>
      </c>
      <c r="F116" s="257" t="s">
        <v>170</v>
      </c>
      <c r="G116" s="255"/>
      <c r="H116" s="258">
        <v>112.3</v>
      </c>
      <c r="I116" s="259"/>
      <c r="J116" s="255"/>
      <c r="K116" s="255"/>
      <c r="L116" s="260"/>
      <c r="M116" s="261"/>
      <c r="N116" s="262"/>
      <c r="O116" s="262"/>
      <c r="P116" s="262"/>
      <c r="Q116" s="262"/>
      <c r="R116" s="262"/>
      <c r="S116" s="262"/>
      <c r="T116" s="263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4" t="s">
        <v>154</v>
      </c>
      <c r="AU116" s="264" t="s">
        <v>82</v>
      </c>
      <c r="AV116" s="15" t="s">
        <v>150</v>
      </c>
      <c r="AW116" s="15" t="s">
        <v>35</v>
      </c>
      <c r="AX116" s="15" t="s">
        <v>80</v>
      </c>
      <c r="AY116" s="264" t="s">
        <v>143</v>
      </c>
    </row>
    <row r="117" s="2" customFormat="1" ht="33" customHeight="1">
      <c r="A117" s="40"/>
      <c r="B117" s="41"/>
      <c r="C117" s="214" t="s">
        <v>150</v>
      </c>
      <c r="D117" s="214" t="s">
        <v>145</v>
      </c>
      <c r="E117" s="215" t="s">
        <v>171</v>
      </c>
      <c r="F117" s="216" t="s">
        <v>172</v>
      </c>
      <c r="G117" s="217" t="s">
        <v>148</v>
      </c>
      <c r="H117" s="218">
        <v>356.80000000000001</v>
      </c>
      <c r="I117" s="219"/>
      <c r="J117" s="220">
        <f>ROUND(I117*H117,2)</f>
        <v>0</v>
      </c>
      <c r="K117" s="216" t="s">
        <v>149</v>
      </c>
      <c r="L117" s="46"/>
      <c r="M117" s="221" t="s">
        <v>19</v>
      </c>
      <c r="N117" s="222" t="s">
        <v>44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0.28999999999999998</v>
      </c>
      <c r="T117" s="224">
        <f>S117*H117</f>
        <v>103.47199999999999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150</v>
      </c>
      <c r="AT117" s="225" t="s">
        <v>145</v>
      </c>
      <c r="AU117" s="225" t="s">
        <v>82</v>
      </c>
      <c r="AY117" s="19" t="s">
        <v>143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80</v>
      </c>
      <c r="BK117" s="226">
        <f>ROUND(I117*H117,2)</f>
        <v>0</v>
      </c>
      <c r="BL117" s="19" t="s">
        <v>150</v>
      </c>
      <c r="BM117" s="225" t="s">
        <v>173</v>
      </c>
    </row>
    <row r="118" s="2" customFormat="1">
      <c r="A118" s="40"/>
      <c r="B118" s="41"/>
      <c r="C118" s="42"/>
      <c r="D118" s="227" t="s">
        <v>152</v>
      </c>
      <c r="E118" s="42"/>
      <c r="F118" s="228" t="s">
        <v>174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152</v>
      </c>
      <c r="AU118" s="19" t="s">
        <v>82</v>
      </c>
    </row>
    <row r="119" s="13" customFormat="1">
      <c r="A119" s="13"/>
      <c r="B119" s="232"/>
      <c r="C119" s="233"/>
      <c r="D119" s="234" t="s">
        <v>154</v>
      </c>
      <c r="E119" s="235" t="s">
        <v>19</v>
      </c>
      <c r="F119" s="236" t="s">
        <v>175</v>
      </c>
      <c r="G119" s="233"/>
      <c r="H119" s="235" t="s">
        <v>19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154</v>
      </c>
      <c r="AU119" s="242" t="s">
        <v>82</v>
      </c>
      <c r="AV119" s="13" t="s">
        <v>80</v>
      </c>
      <c r="AW119" s="13" t="s">
        <v>35</v>
      </c>
      <c r="AX119" s="13" t="s">
        <v>73</v>
      </c>
      <c r="AY119" s="242" t="s">
        <v>143</v>
      </c>
    </row>
    <row r="120" s="14" customFormat="1">
      <c r="A120" s="14"/>
      <c r="B120" s="243"/>
      <c r="C120" s="244"/>
      <c r="D120" s="234" t="s">
        <v>154</v>
      </c>
      <c r="E120" s="245" t="s">
        <v>19</v>
      </c>
      <c r="F120" s="246" t="s">
        <v>161</v>
      </c>
      <c r="G120" s="244"/>
      <c r="H120" s="247">
        <v>244.5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154</v>
      </c>
      <c r="AU120" s="253" t="s">
        <v>82</v>
      </c>
      <c r="AV120" s="14" t="s">
        <v>82</v>
      </c>
      <c r="AW120" s="14" t="s">
        <v>35</v>
      </c>
      <c r="AX120" s="14" t="s">
        <v>73</v>
      </c>
      <c r="AY120" s="253" t="s">
        <v>143</v>
      </c>
    </row>
    <row r="121" s="13" customFormat="1">
      <c r="A121" s="13"/>
      <c r="B121" s="232"/>
      <c r="C121" s="233"/>
      <c r="D121" s="234" t="s">
        <v>154</v>
      </c>
      <c r="E121" s="235" t="s">
        <v>19</v>
      </c>
      <c r="F121" s="236" t="s">
        <v>176</v>
      </c>
      <c r="G121" s="233"/>
      <c r="H121" s="235" t="s">
        <v>19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154</v>
      </c>
      <c r="AU121" s="242" t="s">
        <v>82</v>
      </c>
      <c r="AV121" s="13" t="s">
        <v>80</v>
      </c>
      <c r="AW121" s="13" t="s">
        <v>35</v>
      </c>
      <c r="AX121" s="13" t="s">
        <v>73</v>
      </c>
      <c r="AY121" s="242" t="s">
        <v>143</v>
      </c>
    </row>
    <row r="122" s="14" customFormat="1">
      <c r="A122" s="14"/>
      <c r="B122" s="243"/>
      <c r="C122" s="244"/>
      <c r="D122" s="234" t="s">
        <v>154</v>
      </c>
      <c r="E122" s="245" t="s">
        <v>19</v>
      </c>
      <c r="F122" s="246" t="s">
        <v>168</v>
      </c>
      <c r="G122" s="244"/>
      <c r="H122" s="247">
        <v>59.299999999999997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154</v>
      </c>
      <c r="AU122" s="253" t="s">
        <v>82</v>
      </c>
      <c r="AV122" s="14" t="s">
        <v>82</v>
      </c>
      <c r="AW122" s="14" t="s">
        <v>35</v>
      </c>
      <c r="AX122" s="14" t="s">
        <v>73</v>
      </c>
      <c r="AY122" s="253" t="s">
        <v>143</v>
      </c>
    </row>
    <row r="123" s="14" customFormat="1">
      <c r="A123" s="14"/>
      <c r="B123" s="243"/>
      <c r="C123" s="244"/>
      <c r="D123" s="234" t="s">
        <v>154</v>
      </c>
      <c r="E123" s="245" t="s">
        <v>19</v>
      </c>
      <c r="F123" s="246" t="s">
        <v>169</v>
      </c>
      <c r="G123" s="244"/>
      <c r="H123" s="247">
        <v>53</v>
      </c>
      <c r="I123" s="248"/>
      <c r="J123" s="244"/>
      <c r="K123" s="244"/>
      <c r="L123" s="249"/>
      <c r="M123" s="250"/>
      <c r="N123" s="251"/>
      <c r="O123" s="251"/>
      <c r="P123" s="251"/>
      <c r="Q123" s="251"/>
      <c r="R123" s="251"/>
      <c r="S123" s="251"/>
      <c r="T123" s="25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3" t="s">
        <v>154</v>
      </c>
      <c r="AU123" s="253" t="s">
        <v>82</v>
      </c>
      <c r="AV123" s="14" t="s">
        <v>82</v>
      </c>
      <c r="AW123" s="14" t="s">
        <v>35</v>
      </c>
      <c r="AX123" s="14" t="s">
        <v>73</v>
      </c>
      <c r="AY123" s="253" t="s">
        <v>143</v>
      </c>
    </row>
    <row r="124" s="15" customFormat="1">
      <c r="A124" s="15"/>
      <c r="B124" s="254"/>
      <c r="C124" s="255"/>
      <c r="D124" s="234" t="s">
        <v>154</v>
      </c>
      <c r="E124" s="256" t="s">
        <v>19</v>
      </c>
      <c r="F124" s="257" t="s">
        <v>170</v>
      </c>
      <c r="G124" s="255"/>
      <c r="H124" s="258">
        <v>356.80000000000001</v>
      </c>
      <c r="I124" s="259"/>
      <c r="J124" s="255"/>
      <c r="K124" s="255"/>
      <c r="L124" s="260"/>
      <c r="M124" s="261"/>
      <c r="N124" s="262"/>
      <c r="O124" s="262"/>
      <c r="P124" s="262"/>
      <c r="Q124" s="262"/>
      <c r="R124" s="262"/>
      <c r="S124" s="262"/>
      <c r="T124" s="263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4" t="s">
        <v>154</v>
      </c>
      <c r="AU124" s="264" t="s">
        <v>82</v>
      </c>
      <c r="AV124" s="15" t="s">
        <v>150</v>
      </c>
      <c r="AW124" s="15" t="s">
        <v>35</v>
      </c>
      <c r="AX124" s="15" t="s">
        <v>80</v>
      </c>
      <c r="AY124" s="264" t="s">
        <v>143</v>
      </c>
    </row>
    <row r="125" s="2" customFormat="1" ht="37.8" customHeight="1">
      <c r="A125" s="40"/>
      <c r="B125" s="41"/>
      <c r="C125" s="214" t="s">
        <v>177</v>
      </c>
      <c r="D125" s="214" t="s">
        <v>145</v>
      </c>
      <c r="E125" s="215" t="s">
        <v>178</v>
      </c>
      <c r="F125" s="216" t="s">
        <v>179</v>
      </c>
      <c r="G125" s="217" t="s">
        <v>148</v>
      </c>
      <c r="H125" s="218">
        <v>103.65000000000001</v>
      </c>
      <c r="I125" s="219"/>
      <c r="J125" s="220">
        <f>ROUND(I125*H125,2)</f>
        <v>0</v>
      </c>
      <c r="K125" s="216" t="s">
        <v>149</v>
      </c>
      <c r="L125" s="46"/>
      <c r="M125" s="221" t="s">
        <v>19</v>
      </c>
      <c r="N125" s="222" t="s">
        <v>44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0.17000000000000001</v>
      </c>
      <c r="T125" s="224">
        <f>S125*H125</f>
        <v>17.620500000000003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150</v>
      </c>
      <c r="AT125" s="225" t="s">
        <v>145</v>
      </c>
      <c r="AU125" s="225" t="s">
        <v>82</v>
      </c>
      <c r="AY125" s="19" t="s">
        <v>143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80</v>
      </c>
      <c r="BK125" s="226">
        <f>ROUND(I125*H125,2)</f>
        <v>0</v>
      </c>
      <c r="BL125" s="19" t="s">
        <v>150</v>
      </c>
      <c r="BM125" s="225" t="s">
        <v>180</v>
      </c>
    </row>
    <row r="126" s="2" customFormat="1">
      <c r="A126" s="40"/>
      <c r="B126" s="41"/>
      <c r="C126" s="42"/>
      <c r="D126" s="227" t="s">
        <v>152</v>
      </c>
      <c r="E126" s="42"/>
      <c r="F126" s="228" t="s">
        <v>181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152</v>
      </c>
      <c r="AU126" s="19" t="s">
        <v>82</v>
      </c>
    </row>
    <row r="127" s="13" customFormat="1">
      <c r="A127" s="13"/>
      <c r="B127" s="232"/>
      <c r="C127" s="233"/>
      <c r="D127" s="234" t="s">
        <v>154</v>
      </c>
      <c r="E127" s="235" t="s">
        <v>19</v>
      </c>
      <c r="F127" s="236" t="s">
        <v>182</v>
      </c>
      <c r="G127" s="233"/>
      <c r="H127" s="235" t="s">
        <v>19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154</v>
      </c>
      <c r="AU127" s="242" t="s">
        <v>82</v>
      </c>
      <c r="AV127" s="13" t="s">
        <v>80</v>
      </c>
      <c r="AW127" s="13" t="s">
        <v>35</v>
      </c>
      <c r="AX127" s="13" t="s">
        <v>73</v>
      </c>
      <c r="AY127" s="242" t="s">
        <v>143</v>
      </c>
    </row>
    <row r="128" s="14" customFormat="1">
      <c r="A128" s="14"/>
      <c r="B128" s="243"/>
      <c r="C128" s="244"/>
      <c r="D128" s="234" t="s">
        <v>154</v>
      </c>
      <c r="E128" s="245" t="s">
        <v>19</v>
      </c>
      <c r="F128" s="246" t="s">
        <v>183</v>
      </c>
      <c r="G128" s="244"/>
      <c r="H128" s="247">
        <v>6.3499999999999996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154</v>
      </c>
      <c r="AU128" s="253" t="s">
        <v>82</v>
      </c>
      <c r="AV128" s="14" t="s">
        <v>82</v>
      </c>
      <c r="AW128" s="14" t="s">
        <v>35</v>
      </c>
      <c r="AX128" s="14" t="s">
        <v>73</v>
      </c>
      <c r="AY128" s="253" t="s">
        <v>143</v>
      </c>
    </row>
    <row r="129" s="14" customFormat="1">
      <c r="A129" s="14"/>
      <c r="B129" s="243"/>
      <c r="C129" s="244"/>
      <c r="D129" s="234" t="s">
        <v>154</v>
      </c>
      <c r="E129" s="245" t="s">
        <v>19</v>
      </c>
      <c r="F129" s="246" t="s">
        <v>184</v>
      </c>
      <c r="G129" s="244"/>
      <c r="H129" s="247">
        <v>52.399999999999999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154</v>
      </c>
      <c r="AU129" s="253" t="s">
        <v>82</v>
      </c>
      <c r="AV129" s="14" t="s">
        <v>82</v>
      </c>
      <c r="AW129" s="14" t="s">
        <v>35</v>
      </c>
      <c r="AX129" s="14" t="s">
        <v>73</v>
      </c>
      <c r="AY129" s="253" t="s">
        <v>143</v>
      </c>
    </row>
    <row r="130" s="14" customFormat="1">
      <c r="A130" s="14"/>
      <c r="B130" s="243"/>
      <c r="C130" s="244"/>
      <c r="D130" s="234" t="s">
        <v>154</v>
      </c>
      <c r="E130" s="245" t="s">
        <v>19</v>
      </c>
      <c r="F130" s="246" t="s">
        <v>185</v>
      </c>
      <c r="G130" s="244"/>
      <c r="H130" s="247">
        <v>44.899999999999999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154</v>
      </c>
      <c r="AU130" s="253" t="s">
        <v>82</v>
      </c>
      <c r="AV130" s="14" t="s">
        <v>82</v>
      </c>
      <c r="AW130" s="14" t="s">
        <v>35</v>
      </c>
      <c r="AX130" s="14" t="s">
        <v>73</v>
      </c>
      <c r="AY130" s="253" t="s">
        <v>143</v>
      </c>
    </row>
    <row r="131" s="15" customFormat="1">
      <c r="A131" s="15"/>
      <c r="B131" s="254"/>
      <c r="C131" s="255"/>
      <c r="D131" s="234" t="s">
        <v>154</v>
      </c>
      <c r="E131" s="256" t="s">
        <v>19</v>
      </c>
      <c r="F131" s="257" t="s">
        <v>170</v>
      </c>
      <c r="G131" s="255"/>
      <c r="H131" s="258">
        <v>103.65000000000001</v>
      </c>
      <c r="I131" s="259"/>
      <c r="J131" s="255"/>
      <c r="K131" s="255"/>
      <c r="L131" s="260"/>
      <c r="M131" s="261"/>
      <c r="N131" s="262"/>
      <c r="O131" s="262"/>
      <c r="P131" s="262"/>
      <c r="Q131" s="262"/>
      <c r="R131" s="262"/>
      <c r="S131" s="262"/>
      <c r="T131" s="263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4" t="s">
        <v>154</v>
      </c>
      <c r="AU131" s="264" t="s">
        <v>82</v>
      </c>
      <c r="AV131" s="15" t="s">
        <v>150</v>
      </c>
      <c r="AW131" s="15" t="s">
        <v>35</v>
      </c>
      <c r="AX131" s="15" t="s">
        <v>80</v>
      </c>
      <c r="AY131" s="264" t="s">
        <v>143</v>
      </c>
    </row>
    <row r="132" s="2" customFormat="1" ht="33" customHeight="1">
      <c r="A132" s="40"/>
      <c r="B132" s="41"/>
      <c r="C132" s="214" t="s">
        <v>186</v>
      </c>
      <c r="D132" s="214" t="s">
        <v>145</v>
      </c>
      <c r="E132" s="215" t="s">
        <v>187</v>
      </c>
      <c r="F132" s="216" t="s">
        <v>188</v>
      </c>
      <c r="G132" s="217" t="s">
        <v>148</v>
      </c>
      <c r="H132" s="218">
        <v>101.09999999999999</v>
      </c>
      <c r="I132" s="219"/>
      <c r="J132" s="220">
        <f>ROUND(I132*H132,2)</f>
        <v>0</v>
      </c>
      <c r="K132" s="216" t="s">
        <v>149</v>
      </c>
      <c r="L132" s="46"/>
      <c r="M132" s="221" t="s">
        <v>19</v>
      </c>
      <c r="N132" s="222" t="s">
        <v>44</v>
      </c>
      <c r="O132" s="86"/>
      <c r="P132" s="223">
        <f>O132*H132</f>
        <v>0</v>
      </c>
      <c r="Q132" s="223">
        <v>0</v>
      </c>
      <c r="R132" s="223">
        <f>Q132*H132</f>
        <v>0</v>
      </c>
      <c r="S132" s="223">
        <v>0.22</v>
      </c>
      <c r="T132" s="224">
        <f>S132*H132</f>
        <v>22.241999999999997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150</v>
      </c>
      <c r="AT132" s="225" t="s">
        <v>145</v>
      </c>
      <c r="AU132" s="225" t="s">
        <v>82</v>
      </c>
      <c r="AY132" s="19" t="s">
        <v>143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80</v>
      </c>
      <c r="BK132" s="226">
        <f>ROUND(I132*H132,2)</f>
        <v>0</v>
      </c>
      <c r="BL132" s="19" t="s">
        <v>150</v>
      </c>
      <c r="BM132" s="225" t="s">
        <v>189</v>
      </c>
    </row>
    <row r="133" s="2" customFormat="1">
      <c r="A133" s="40"/>
      <c r="B133" s="41"/>
      <c r="C133" s="42"/>
      <c r="D133" s="227" t="s">
        <v>152</v>
      </c>
      <c r="E133" s="42"/>
      <c r="F133" s="228" t="s">
        <v>190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152</v>
      </c>
      <c r="AU133" s="19" t="s">
        <v>82</v>
      </c>
    </row>
    <row r="134" s="13" customFormat="1">
      <c r="A134" s="13"/>
      <c r="B134" s="232"/>
      <c r="C134" s="233"/>
      <c r="D134" s="234" t="s">
        <v>154</v>
      </c>
      <c r="E134" s="235" t="s">
        <v>19</v>
      </c>
      <c r="F134" s="236" t="s">
        <v>182</v>
      </c>
      <c r="G134" s="233"/>
      <c r="H134" s="235" t="s">
        <v>19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154</v>
      </c>
      <c r="AU134" s="242" t="s">
        <v>82</v>
      </c>
      <c r="AV134" s="13" t="s">
        <v>80</v>
      </c>
      <c r="AW134" s="13" t="s">
        <v>35</v>
      </c>
      <c r="AX134" s="13" t="s">
        <v>73</v>
      </c>
      <c r="AY134" s="242" t="s">
        <v>143</v>
      </c>
    </row>
    <row r="135" s="14" customFormat="1">
      <c r="A135" s="14"/>
      <c r="B135" s="243"/>
      <c r="C135" s="244"/>
      <c r="D135" s="234" t="s">
        <v>154</v>
      </c>
      <c r="E135" s="245" t="s">
        <v>19</v>
      </c>
      <c r="F135" s="246" t="s">
        <v>191</v>
      </c>
      <c r="G135" s="244"/>
      <c r="H135" s="247">
        <v>3.7999999999999998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154</v>
      </c>
      <c r="AU135" s="253" t="s">
        <v>82</v>
      </c>
      <c r="AV135" s="14" t="s">
        <v>82</v>
      </c>
      <c r="AW135" s="14" t="s">
        <v>35</v>
      </c>
      <c r="AX135" s="14" t="s">
        <v>73</v>
      </c>
      <c r="AY135" s="253" t="s">
        <v>143</v>
      </c>
    </row>
    <row r="136" s="14" customFormat="1">
      <c r="A136" s="14"/>
      <c r="B136" s="243"/>
      <c r="C136" s="244"/>
      <c r="D136" s="234" t="s">
        <v>154</v>
      </c>
      <c r="E136" s="245" t="s">
        <v>19</v>
      </c>
      <c r="F136" s="246" t="s">
        <v>184</v>
      </c>
      <c r="G136" s="244"/>
      <c r="H136" s="247">
        <v>52.399999999999999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154</v>
      </c>
      <c r="AU136" s="253" t="s">
        <v>82</v>
      </c>
      <c r="AV136" s="14" t="s">
        <v>82</v>
      </c>
      <c r="AW136" s="14" t="s">
        <v>35</v>
      </c>
      <c r="AX136" s="14" t="s">
        <v>73</v>
      </c>
      <c r="AY136" s="253" t="s">
        <v>143</v>
      </c>
    </row>
    <row r="137" s="14" customFormat="1">
      <c r="A137" s="14"/>
      <c r="B137" s="243"/>
      <c r="C137" s="244"/>
      <c r="D137" s="234" t="s">
        <v>154</v>
      </c>
      <c r="E137" s="245" t="s">
        <v>19</v>
      </c>
      <c r="F137" s="246" t="s">
        <v>185</v>
      </c>
      <c r="G137" s="244"/>
      <c r="H137" s="247">
        <v>44.899999999999999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154</v>
      </c>
      <c r="AU137" s="253" t="s">
        <v>82</v>
      </c>
      <c r="AV137" s="14" t="s">
        <v>82</v>
      </c>
      <c r="AW137" s="14" t="s">
        <v>35</v>
      </c>
      <c r="AX137" s="14" t="s">
        <v>73</v>
      </c>
      <c r="AY137" s="253" t="s">
        <v>143</v>
      </c>
    </row>
    <row r="138" s="15" customFormat="1">
      <c r="A138" s="15"/>
      <c r="B138" s="254"/>
      <c r="C138" s="255"/>
      <c r="D138" s="234" t="s">
        <v>154</v>
      </c>
      <c r="E138" s="256" t="s">
        <v>19</v>
      </c>
      <c r="F138" s="257" t="s">
        <v>170</v>
      </c>
      <c r="G138" s="255"/>
      <c r="H138" s="258">
        <v>101.09999999999999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4" t="s">
        <v>154</v>
      </c>
      <c r="AU138" s="264" t="s">
        <v>82</v>
      </c>
      <c r="AV138" s="15" t="s">
        <v>150</v>
      </c>
      <c r="AW138" s="15" t="s">
        <v>35</v>
      </c>
      <c r="AX138" s="15" t="s">
        <v>80</v>
      </c>
      <c r="AY138" s="264" t="s">
        <v>143</v>
      </c>
    </row>
    <row r="139" s="2" customFormat="1" ht="24.15" customHeight="1">
      <c r="A139" s="40"/>
      <c r="B139" s="41"/>
      <c r="C139" s="214" t="s">
        <v>192</v>
      </c>
      <c r="D139" s="214" t="s">
        <v>145</v>
      </c>
      <c r="E139" s="215" t="s">
        <v>193</v>
      </c>
      <c r="F139" s="216" t="s">
        <v>194</v>
      </c>
      <c r="G139" s="217" t="s">
        <v>148</v>
      </c>
      <c r="H139" s="218">
        <v>16.899999999999999</v>
      </c>
      <c r="I139" s="219"/>
      <c r="J139" s="220">
        <f>ROUND(I139*H139,2)</f>
        <v>0</v>
      </c>
      <c r="K139" s="216" t="s">
        <v>149</v>
      </c>
      <c r="L139" s="46"/>
      <c r="M139" s="221" t="s">
        <v>19</v>
      </c>
      <c r="N139" s="222" t="s">
        <v>44</v>
      </c>
      <c r="O139" s="86"/>
      <c r="P139" s="223">
        <f>O139*H139</f>
        <v>0</v>
      </c>
      <c r="Q139" s="223">
        <v>1.0000000000000001E-05</v>
      </c>
      <c r="R139" s="223">
        <f>Q139*H139</f>
        <v>0.00016899999999999999</v>
      </c>
      <c r="S139" s="223">
        <v>0.091999999999999998</v>
      </c>
      <c r="T139" s="224">
        <f>S139*H139</f>
        <v>1.5547999999999997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150</v>
      </c>
      <c r="AT139" s="225" t="s">
        <v>145</v>
      </c>
      <c r="AU139" s="225" t="s">
        <v>82</v>
      </c>
      <c r="AY139" s="19" t="s">
        <v>143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80</v>
      </c>
      <c r="BK139" s="226">
        <f>ROUND(I139*H139,2)</f>
        <v>0</v>
      </c>
      <c r="BL139" s="19" t="s">
        <v>150</v>
      </c>
      <c r="BM139" s="225" t="s">
        <v>195</v>
      </c>
    </row>
    <row r="140" s="2" customFormat="1">
      <c r="A140" s="40"/>
      <c r="B140" s="41"/>
      <c r="C140" s="42"/>
      <c r="D140" s="227" t="s">
        <v>152</v>
      </c>
      <c r="E140" s="42"/>
      <c r="F140" s="228" t="s">
        <v>196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152</v>
      </c>
      <c r="AU140" s="19" t="s">
        <v>82</v>
      </c>
    </row>
    <row r="141" s="13" customFormat="1">
      <c r="A141" s="13"/>
      <c r="B141" s="232"/>
      <c r="C141" s="233"/>
      <c r="D141" s="234" t="s">
        <v>154</v>
      </c>
      <c r="E141" s="235" t="s">
        <v>19</v>
      </c>
      <c r="F141" s="236" t="s">
        <v>197</v>
      </c>
      <c r="G141" s="233"/>
      <c r="H141" s="235" t="s">
        <v>19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154</v>
      </c>
      <c r="AU141" s="242" t="s">
        <v>82</v>
      </c>
      <c r="AV141" s="13" t="s">
        <v>80</v>
      </c>
      <c r="AW141" s="13" t="s">
        <v>35</v>
      </c>
      <c r="AX141" s="13" t="s">
        <v>73</v>
      </c>
      <c r="AY141" s="242" t="s">
        <v>143</v>
      </c>
    </row>
    <row r="142" s="14" customFormat="1">
      <c r="A142" s="14"/>
      <c r="B142" s="243"/>
      <c r="C142" s="244"/>
      <c r="D142" s="234" t="s">
        <v>154</v>
      </c>
      <c r="E142" s="245" t="s">
        <v>19</v>
      </c>
      <c r="F142" s="246" t="s">
        <v>198</v>
      </c>
      <c r="G142" s="244"/>
      <c r="H142" s="247">
        <v>2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154</v>
      </c>
      <c r="AU142" s="253" t="s">
        <v>82</v>
      </c>
      <c r="AV142" s="14" t="s">
        <v>82</v>
      </c>
      <c r="AW142" s="14" t="s">
        <v>35</v>
      </c>
      <c r="AX142" s="14" t="s">
        <v>73</v>
      </c>
      <c r="AY142" s="253" t="s">
        <v>143</v>
      </c>
    </row>
    <row r="143" s="14" customFormat="1">
      <c r="A143" s="14"/>
      <c r="B143" s="243"/>
      <c r="C143" s="244"/>
      <c r="D143" s="234" t="s">
        <v>154</v>
      </c>
      <c r="E143" s="245" t="s">
        <v>19</v>
      </c>
      <c r="F143" s="246" t="s">
        <v>199</v>
      </c>
      <c r="G143" s="244"/>
      <c r="H143" s="247">
        <v>7.9249999999999998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154</v>
      </c>
      <c r="AU143" s="253" t="s">
        <v>82</v>
      </c>
      <c r="AV143" s="14" t="s">
        <v>82</v>
      </c>
      <c r="AW143" s="14" t="s">
        <v>35</v>
      </c>
      <c r="AX143" s="14" t="s">
        <v>73</v>
      </c>
      <c r="AY143" s="253" t="s">
        <v>143</v>
      </c>
    </row>
    <row r="144" s="14" customFormat="1">
      <c r="A144" s="14"/>
      <c r="B144" s="243"/>
      <c r="C144" s="244"/>
      <c r="D144" s="234" t="s">
        <v>154</v>
      </c>
      <c r="E144" s="245" t="s">
        <v>19</v>
      </c>
      <c r="F144" s="246" t="s">
        <v>200</v>
      </c>
      <c r="G144" s="244"/>
      <c r="H144" s="247">
        <v>6.9749999999999996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154</v>
      </c>
      <c r="AU144" s="253" t="s">
        <v>82</v>
      </c>
      <c r="AV144" s="14" t="s">
        <v>82</v>
      </c>
      <c r="AW144" s="14" t="s">
        <v>35</v>
      </c>
      <c r="AX144" s="14" t="s">
        <v>73</v>
      </c>
      <c r="AY144" s="253" t="s">
        <v>143</v>
      </c>
    </row>
    <row r="145" s="15" customFormat="1">
      <c r="A145" s="15"/>
      <c r="B145" s="254"/>
      <c r="C145" s="255"/>
      <c r="D145" s="234" t="s">
        <v>154</v>
      </c>
      <c r="E145" s="256" t="s">
        <v>19</v>
      </c>
      <c r="F145" s="257" t="s">
        <v>170</v>
      </c>
      <c r="G145" s="255"/>
      <c r="H145" s="258">
        <v>16.899999999999999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4" t="s">
        <v>154</v>
      </c>
      <c r="AU145" s="264" t="s">
        <v>82</v>
      </c>
      <c r="AV145" s="15" t="s">
        <v>150</v>
      </c>
      <c r="AW145" s="15" t="s">
        <v>35</v>
      </c>
      <c r="AX145" s="15" t="s">
        <v>80</v>
      </c>
      <c r="AY145" s="264" t="s">
        <v>143</v>
      </c>
    </row>
    <row r="146" s="2" customFormat="1" ht="24.15" customHeight="1">
      <c r="A146" s="40"/>
      <c r="B146" s="41"/>
      <c r="C146" s="214" t="s">
        <v>201</v>
      </c>
      <c r="D146" s="214" t="s">
        <v>145</v>
      </c>
      <c r="E146" s="215" t="s">
        <v>202</v>
      </c>
      <c r="F146" s="216" t="s">
        <v>203</v>
      </c>
      <c r="G146" s="217" t="s">
        <v>204</v>
      </c>
      <c r="H146" s="218">
        <v>47</v>
      </c>
      <c r="I146" s="219"/>
      <c r="J146" s="220">
        <f>ROUND(I146*H146,2)</f>
        <v>0</v>
      </c>
      <c r="K146" s="216" t="s">
        <v>149</v>
      </c>
      <c r="L146" s="46"/>
      <c r="M146" s="221" t="s">
        <v>19</v>
      </c>
      <c r="N146" s="222" t="s">
        <v>44</v>
      </c>
      <c r="O146" s="86"/>
      <c r="P146" s="223">
        <f>O146*H146</f>
        <v>0</v>
      </c>
      <c r="Q146" s="223">
        <v>0</v>
      </c>
      <c r="R146" s="223">
        <f>Q146*H146</f>
        <v>0</v>
      </c>
      <c r="S146" s="223">
        <v>0.20499999999999999</v>
      </c>
      <c r="T146" s="224">
        <f>S146*H146</f>
        <v>9.6349999999999998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150</v>
      </c>
      <c r="AT146" s="225" t="s">
        <v>145</v>
      </c>
      <c r="AU146" s="225" t="s">
        <v>82</v>
      </c>
      <c r="AY146" s="19" t="s">
        <v>143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80</v>
      </c>
      <c r="BK146" s="226">
        <f>ROUND(I146*H146,2)</f>
        <v>0</v>
      </c>
      <c r="BL146" s="19" t="s">
        <v>150</v>
      </c>
      <c r="BM146" s="225" t="s">
        <v>205</v>
      </c>
    </row>
    <row r="147" s="2" customFormat="1">
      <c r="A147" s="40"/>
      <c r="B147" s="41"/>
      <c r="C147" s="42"/>
      <c r="D147" s="227" t="s">
        <v>152</v>
      </c>
      <c r="E147" s="42"/>
      <c r="F147" s="228" t="s">
        <v>206</v>
      </c>
      <c r="G147" s="42"/>
      <c r="H147" s="42"/>
      <c r="I147" s="229"/>
      <c r="J147" s="42"/>
      <c r="K147" s="42"/>
      <c r="L147" s="46"/>
      <c r="M147" s="230"/>
      <c r="N147" s="231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152</v>
      </c>
      <c r="AU147" s="19" t="s">
        <v>82</v>
      </c>
    </row>
    <row r="148" s="14" customFormat="1">
      <c r="A148" s="14"/>
      <c r="B148" s="243"/>
      <c r="C148" s="244"/>
      <c r="D148" s="234" t="s">
        <v>154</v>
      </c>
      <c r="E148" s="245" t="s">
        <v>19</v>
      </c>
      <c r="F148" s="246" t="s">
        <v>207</v>
      </c>
      <c r="G148" s="244"/>
      <c r="H148" s="247">
        <v>5.7999999999999998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154</v>
      </c>
      <c r="AU148" s="253" t="s">
        <v>82</v>
      </c>
      <c r="AV148" s="14" t="s">
        <v>82</v>
      </c>
      <c r="AW148" s="14" t="s">
        <v>35</v>
      </c>
      <c r="AX148" s="14" t="s">
        <v>73</v>
      </c>
      <c r="AY148" s="253" t="s">
        <v>143</v>
      </c>
    </row>
    <row r="149" s="14" customFormat="1">
      <c r="A149" s="14"/>
      <c r="B149" s="243"/>
      <c r="C149" s="244"/>
      <c r="D149" s="234" t="s">
        <v>154</v>
      </c>
      <c r="E149" s="245" t="s">
        <v>19</v>
      </c>
      <c r="F149" s="246" t="s">
        <v>208</v>
      </c>
      <c r="G149" s="244"/>
      <c r="H149" s="247">
        <v>25.100000000000001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154</v>
      </c>
      <c r="AU149" s="253" t="s">
        <v>82</v>
      </c>
      <c r="AV149" s="14" t="s">
        <v>82</v>
      </c>
      <c r="AW149" s="14" t="s">
        <v>35</v>
      </c>
      <c r="AX149" s="14" t="s">
        <v>73</v>
      </c>
      <c r="AY149" s="253" t="s">
        <v>143</v>
      </c>
    </row>
    <row r="150" s="14" customFormat="1">
      <c r="A150" s="14"/>
      <c r="B150" s="243"/>
      <c r="C150" s="244"/>
      <c r="D150" s="234" t="s">
        <v>154</v>
      </c>
      <c r="E150" s="245" t="s">
        <v>19</v>
      </c>
      <c r="F150" s="246" t="s">
        <v>209</v>
      </c>
      <c r="G150" s="244"/>
      <c r="H150" s="247">
        <v>16.100000000000001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154</v>
      </c>
      <c r="AU150" s="253" t="s">
        <v>82</v>
      </c>
      <c r="AV150" s="14" t="s">
        <v>82</v>
      </c>
      <c r="AW150" s="14" t="s">
        <v>35</v>
      </c>
      <c r="AX150" s="14" t="s">
        <v>73</v>
      </c>
      <c r="AY150" s="253" t="s">
        <v>143</v>
      </c>
    </row>
    <row r="151" s="15" customFormat="1">
      <c r="A151" s="15"/>
      <c r="B151" s="254"/>
      <c r="C151" s="255"/>
      <c r="D151" s="234" t="s">
        <v>154</v>
      </c>
      <c r="E151" s="256" t="s">
        <v>19</v>
      </c>
      <c r="F151" s="257" t="s">
        <v>170</v>
      </c>
      <c r="G151" s="255"/>
      <c r="H151" s="258">
        <v>47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4" t="s">
        <v>154</v>
      </c>
      <c r="AU151" s="264" t="s">
        <v>82</v>
      </c>
      <c r="AV151" s="15" t="s">
        <v>150</v>
      </c>
      <c r="AW151" s="15" t="s">
        <v>35</v>
      </c>
      <c r="AX151" s="15" t="s">
        <v>80</v>
      </c>
      <c r="AY151" s="264" t="s">
        <v>143</v>
      </c>
    </row>
    <row r="152" s="2" customFormat="1" ht="24.15" customHeight="1">
      <c r="A152" s="40"/>
      <c r="B152" s="41"/>
      <c r="C152" s="214" t="s">
        <v>210</v>
      </c>
      <c r="D152" s="214" t="s">
        <v>145</v>
      </c>
      <c r="E152" s="215" t="s">
        <v>211</v>
      </c>
      <c r="F152" s="216" t="s">
        <v>212</v>
      </c>
      <c r="G152" s="217" t="s">
        <v>204</v>
      </c>
      <c r="H152" s="218">
        <v>19</v>
      </c>
      <c r="I152" s="219"/>
      <c r="J152" s="220">
        <f>ROUND(I152*H152,2)</f>
        <v>0</v>
      </c>
      <c r="K152" s="216" t="s">
        <v>149</v>
      </c>
      <c r="L152" s="46"/>
      <c r="M152" s="221" t="s">
        <v>19</v>
      </c>
      <c r="N152" s="222" t="s">
        <v>44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0.11500000000000001</v>
      </c>
      <c r="T152" s="224">
        <f>S152*H152</f>
        <v>2.1850000000000001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150</v>
      </c>
      <c r="AT152" s="225" t="s">
        <v>145</v>
      </c>
      <c r="AU152" s="225" t="s">
        <v>82</v>
      </c>
      <c r="AY152" s="19" t="s">
        <v>143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80</v>
      </c>
      <c r="BK152" s="226">
        <f>ROUND(I152*H152,2)</f>
        <v>0</v>
      </c>
      <c r="BL152" s="19" t="s">
        <v>150</v>
      </c>
      <c r="BM152" s="225" t="s">
        <v>213</v>
      </c>
    </row>
    <row r="153" s="2" customFormat="1">
      <c r="A153" s="40"/>
      <c r="B153" s="41"/>
      <c r="C153" s="42"/>
      <c r="D153" s="227" t="s">
        <v>152</v>
      </c>
      <c r="E153" s="42"/>
      <c r="F153" s="228" t="s">
        <v>214</v>
      </c>
      <c r="G153" s="42"/>
      <c r="H153" s="42"/>
      <c r="I153" s="229"/>
      <c r="J153" s="42"/>
      <c r="K153" s="42"/>
      <c r="L153" s="46"/>
      <c r="M153" s="230"/>
      <c r="N153" s="231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152</v>
      </c>
      <c r="AU153" s="19" t="s">
        <v>82</v>
      </c>
    </row>
    <row r="154" s="14" customFormat="1">
      <c r="A154" s="14"/>
      <c r="B154" s="243"/>
      <c r="C154" s="244"/>
      <c r="D154" s="234" t="s">
        <v>154</v>
      </c>
      <c r="E154" s="245" t="s">
        <v>19</v>
      </c>
      <c r="F154" s="246" t="s">
        <v>215</v>
      </c>
      <c r="G154" s="244"/>
      <c r="H154" s="247">
        <v>9.5999999999999996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154</v>
      </c>
      <c r="AU154" s="253" t="s">
        <v>82</v>
      </c>
      <c r="AV154" s="14" t="s">
        <v>82</v>
      </c>
      <c r="AW154" s="14" t="s">
        <v>35</v>
      </c>
      <c r="AX154" s="14" t="s">
        <v>73</v>
      </c>
      <c r="AY154" s="253" t="s">
        <v>143</v>
      </c>
    </row>
    <row r="155" s="14" customFormat="1">
      <c r="A155" s="14"/>
      <c r="B155" s="243"/>
      <c r="C155" s="244"/>
      <c r="D155" s="234" t="s">
        <v>154</v>
      </c>
      <c r="E155" s="245" t="s">
        <v>19</v>
      </c>
      <c r="F155" s="246" t="s">
        <v>216</v>
      </c>
      <c r="G155" s="244"/>
      <c r="H155" s="247">
        <v>3.2000000000000002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154</v>
      </c>
      <c r="AU155" s="253" t="s">
        <v>82</v>
      </c>
      <c r="AV155" s="14" t="s">
        <v>82</v>
      </c>
      <c r="AW155" s="14" t="s">
        <v>35</v>
      </c>
      <c r="AX155" s="14" t="s">
        <v>73</v>
      </c>
      <c r="AY155" s="253" t="s">
        <v>143</v>
      </c>
    </row>
    <row r="156" s="14" customFormat="1">
      <c r="A156" s="14"/>
      <c r="B156" s="243"/>
      <c r="C156" s="244"/>
      <c r="D156" s="234" t="s">
        <v>154</v>
      </c>
      <c r="E156" s="245" t="s">
        <v>19</v>
      </c>
      <c r="F156" s="246" t="s">
        <v>217</v>
      </c>
      <c r="G156" s="244"/>
      <c r="H156" s="247">
        <v>6.2000000000000002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154</v>
      </c>
      <c r="AU156" s="253" t="s">
        <v>82</v>
      </c>
      <c r="AV156" s="14" t="s">
        <v>82</v>
      </c>
      <c r="AW156" s="14" t="s">
        <v>35</v>
      </c>
      <c r="AX156" s="14" t="s">
        <v>73</v>
      </c>
      <c r="AY156" s="253" t="s">
        <v>143</v>
      </c>
    </row>
    <row r="157" s="15" customFormat="1">
      <c r="A157" s="15"/>
      <c r="B157" s="254"/>
      <c r="C157" s="255"/>
      <c r="D157" s="234" t="s">
        <v>154</v>
      </c>
      <c r="E157" s="256" t="s">
        <v>19</v>
      </c>
      <c r="F157" s="257" t="s">
        <v>170</v>
      </c>
      <c r="G157" s="255"/>
      <c r="H157" s="258">
        <v>19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4" t="s">
        <v>154</v>
      </c>
      <c r="AU157" s="264" t="s">
        <v>82</v>
      </c>
      <c r="AV157" s="15" t="s">
        <v>150</v>
      </c>
      <c r="AW157" s="15" t="s">
        <v>35</v>
      </c>
      <c r="AX157" s="15" t="s">
        <v>80</v>
      </c>
      <c r="AY157" s="264" t="s">
        <v>143</v>
      </c>
    </row>
    <row r="158" s="2" customFormat="1" ht="24.15" customHeight="1">
      <c r="A158" s="40"/>
      <c r="B158" s="41"/>
      <c r="C158" s="214" t="s">
        <v>218</v>
      </c>
      <c r="D158" s="214" t="s">
        <v>145</v>
      </c>
      <c r="E158" s="215" t="s">
        <v>219</v>
      </c>
      <c r="F158" s="216" t="s">
        <v>220</v>
      </c>
      <c r="G158" s="217" t="s">
        <v>204</v>
      </c>
      <c r="H158" s="218">
        <v>186.5</v>
      </c>
      <c r="I158" s="219"/>
      <c r="J158" s="220">
        <f>ROUND(I158*H158,2)</f>
        <v>0</v>
      </c>
      <c r="K158" s="216" t="s">
        <v>149</v>
      </c>
      <c r="L158" s="46"/>
      <c r="M158" s="221" t="s">
        <v>19</v>
      </c>
      <c r="N158" s="222" t="s">
        <v>44</v>
      </c>
      <c r="O158" s="86"/>
      <c r="P158" s="223">
        <f>O158*H158</f>
        <v>0</v>
      </c>
      <c r="Q158" s="223">
        <v>0</v>
      </c>
      <c r="R158" s="223">
        <f>Q158*H158</f>
        <v>0</v>
      </c>
      <c r="S158" s="223">
        <v>0.040000000000000001</v>
      </c>
      <c r="T158" s="224">
        <f>S158*H158</f>
        <v>7.46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150</v>
      </c>
      <c r="AT158" s="225" t="s">
        <v>145</v>
      </c>
      <c r="AU158" s="225" t="s">
        <v>82</v>
      </c>
      <c r="AY158" s="19" t="s">
        <v>143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80</v>
      </c>
      <c r="BK158" s="226">
        <f>ROUND(I158*H158,2)</f>
        <v>0</v>
      </c>
      <c r="BL158" s="19" t="s">
        <v>150</v>
      </c>
      <c r="BM158" s="225" t="s">
        <v>221</v>
      </c>
    </row>
    <row r="159" s="2" customFormat="1">
      <c r="A159" s="40"/>
      <c r="B159" s="41"/>
      <c r="C159" s="42"/>
      <c r="D159" s="227" t="s">
        <v>152</v>
      </c>
      <c r="E159" s="42"/>
      <c r="F159" s="228" t="s">
        <v>222</v>
      </c>
      <c r="G159" s="42"/>
      <c r="H159" s="42"/>
      <c r="I159" s="229"/>
      <c r="J159" s="42"/>
      <c r="K159" s="42"/>
      <c r="L159" s="46"/>
      <c r="M159" s="230"/>
      <c r="N159" s="23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152</v>
      </c>
      <c r="AU159" s="19" t="s">
        <v>82</v>
      </c>
    </row>
    <row r="160" s="14" customFormat="1">
      <c r="A160" s="14"/>
      <c r="B160" s="243"/>
      <c r="C160" s="244"/>
      <c r="D160" s="234" t="s">
        <v>154</v>
      </c>
      <c r="E160" s="245" t="s">
        <v>19</v>
      </c>
      <c r="F160" s="246" t="s">
        <v>223</v>
      </c>
      <c r="G160" s="244"/>
      <c r="H160" s="247">
        <v>170.40000000000001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154</v>
      </c>
      <c r="AU160" s="253" t="s">
        <v>82</v>
      </c>
      <c r="AV160" s="14" t="s">
        <v>82</v>
      </c>
      <c r="AW160" s="14" t="s">
        <v>35</v>
      </c>
      <c r="AX160" s="14" t="s">
        <v>73</v>
      </c>
      <c r="AY160" s="253" t="s">
        <v>143</v>
      </c>
    </row>
    <row r="161" s="14" customFormat="1">
      <c r="A161" s="14"/>
      <c r="B161" s="243"/>
      <c r="C161" s="244"/>
      <c r="D161" s="234" t="s">
        <v>154</v>
      </c>
      <c r="E161" s="245" t="s">
        <v>19</v>
      </c>
      <c r="F161" s="246" t="s">
        <v>224</v>
      </c>
      <c r="G161" s="244"/>
      <c r="H161" s="247">
        <v>1.5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154</v>
      </c>
      <c r="AU161" s="253" t="s">
        <v>82</v>
      </c>
      <c r="AV161" s="14" t="s">
        <v>82</v>
      </c>
      <c r="AW161" s="14" t="s">
        <v>35</v>
      </c>
      <c r="AX161" s="14" t="s">
        <v>73</v>
      </c>
      <c r="AY161" s="253" t="s">
        <v>143</v>
      </c>
    </row>
    <row r="162" s="14" customFormat="1">
      <c r="A162" s="14"/>
      <c r="B162" s="243"/>
      <c r="C162" s="244"/>
      <c r="D162" s="234" t="s">
        <v>154</v>
      </c>
      <c r="E162" s="245" t="s">
        <v>19</v>
      </c>
      <c r="F162" s="246" t="s">
        <v>225</v>
      </c>
      <c r="G162" s="244"/>
      <c r="H162" s="247">
        <v>14.6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154</v>
      </c>
      <c r="AU162" s="253" t="s">
        <v>82</v>
      </c>
      <c r="AV162" s="14" t="s">
        <v>82</v>
      </c>
      <c r="AW162" s="14" t="s">
        <v>35</v>
      </c>
      <c r="AX162" s="14" t="s">
        <v>73</v>
      </c>
      <c r="AY162" s="253" t="s">
        <v>143</v>
      </c>
    </row>
    <row r="163" s="15" customFormat="1">
      <c r="A163" s="15"/>
      <c r="B163" s="254"/>
      <c r="C163" s="255"/>
      <c r="D163" s="234" t="s">
        <v>154</v>
      </c>
      <c r="E163" s="256" t="s">
        <v>19</v>
      </c>
      <c r="F163" s="257" t="s">
        <v>170</v>
      </c>
      <c r="G163" s="255"/>
      <c r="H163" s="258">
        <v>186.5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4" t="s">
        <v>154</v>
      </c>
      <c r="AU163" s="264" t="s">
        <v>82</v>
      </c>
      <c r="AV163" s="15" t="s">
        <v>150</v>
      </c>
      <c r="AW163" s="15" t="s">
        <v>35</v>
      </c>
      <c r="AX163" s="15" t="s">
        <v>80</v>
      </c>
      <c r="AY163" s="264" t="s">
        <v>143</v>
      </c>
    </row>
    <row r="164" s="2" customFormat="1" ht="16.5" customHeight="1">
      <c r="A164" s="40"/>
      <c r="B164" s="41"/>
      <c r="C164" s="214" t="s">
        <v>226</v>
      </c>
      <c r="D164" s="214" t="s">
        <v>145</v>
      </c>
      <c r="E164" s="215" t="s">
        <v>227</v>
      </c>
      <c r="F164" s="216" t="s">
        <v>228</v>
      </c>
      <c r="G164" s="217" t="s">
        <v>148</v>
      </c>
      <c r="H164" s="218">
        <v>10.800000000000001</v>
      </c>
      <c r="I164" s="219"/>
      <c r="J164" s="220">
        <f>ROUND(I164*H164,2)</f>
        <v>0</v>
      </c>
      <c r="K164" s="216" t="s">
        <v>149</v>
      </c>
      <c r="L164" s="46"/>
      <c r="M164" s="221" t="s">
        <v>19</v>
      </c>
      <c r="N164" s="222" t="s">
        <v>44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150</v>
      </c>
      <c r="AT164" s="225" t="s">
        <v>145</v>
      </c>
      <c r="AU164" s="225" t="s">
        <v>82</v>
      </c>
      <c r="AY164" s="19" t="s">
        <v>143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80</v>
      </c>
      <c r="BK164" s="226">
        <f>ROUND(I164*H164,2)</f>
        <v>0</v>
      </c>
      <c r="BL164" s="19" t="s">
        <v>150</v>
      </c>
      <c r="BM164" s="225" t="s">
        <v>229</v>
      </c>
    </row>
    <row r="165" s="2" customFormat="1">
      <c r="A165" s="40"/>
      <c r="B165" s="41"/>
      <c r="C165" s="42"/>
      <c r="D165" s="227" t="s">
        <v>152</v>
      </c>
      <c r="E165" s="42"/>
      <c r="F165" s="228" t="s">
        <v>230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152</v>
      </c>
      <c r="AU165" s="19" t="s">
        <v>82</v>
      </c>
    </row>
    <row r="166" s="14" customFormat="1">
      <c r="A166" s="14"/>
      <c r="B166" s="243"/>
      <c r="C166" s="244"/>
      <c r="D166" s="234" t="s">
        <v>154</v>
      </c>
      <c r="E166" s="245" t="s">
        <v>19</v>
      </c>
      <c r="F166" s="246" t="s">
        <v>231</v>
      </c>
      <c r="G166" s="244"/>
      <c r="H166" s="247">
        <v>10.800000000000001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154</v>
      </c>
      <c r="AU166" s="253" t="s">
        <v>82</v>
      </c>
      <c r="AV166" s="14" t="s">
        <v>82</v>
      </c>
      <c r="AW166" s="14" t="s">
        <v>35</v>
      </c>
      <c r="AX166" s="14" t="s">
        <v>80</v>
      </c>
      <c r="AY166" s="253" t="s">
        <v>143</v>
      </c>
    </row>
    <row r="167" s="2" customFormat="1" ht="24.15" customHeight="1">
      <c r="A167" s="40"/>
      <c r="B167" s="41"/>
      <c r="C167" s="214" t="s">
        <v>8</v>
      </c>
      <c r="D167" s="214" t="s">
        <v>145</v>
      </c>
      <c r="E167" s="215" t="s">
        <v>232</v>
      </c>
      <c r="F167" s="216" t="s">
        <v>233</v>
      </c>
      <c r="G167" s="217" t="s">
        <v>234</v>
      </c>
      <c r="H167" s="218">
        <v>3.3799999999999999</v>
      </c>
      <c r="I167" s="219"/>
      <c r="J167" s="220">
        <f>ROUND(I167*H167,2)</f>
        <v>0</v>
      </c>
      <c r="K167" s="216" t="s">
        <v>149</v>
      </c>
      <c r="L167" s="46"/>
      <c r="M167" s="221" t="s">
        <v>19</v>
      </c>
      <c r="N167" s="222" t="s">
        <v>44</v>
      </c>
      <c r="O167" s="86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150</v>
      </c>
      <c r="AT167" s="225" t="s">
        <v>145</v>
      </c>
      <c r="AU167" s="225" t="s">
        <v>82</v>
      </c>
      <c r="AY167" s="19" t="s">
        <v>143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80</v>
      </c>
      <c r="BK167" s="226">
        <f>ROUND(I167*H167,2)</f>
        <v>0</v>
      </c>
      <c r="BL167" s="19" t="s">
        <v>150</v>
      </c>
      <c r="BM167" s="225" t="s">
        <v>235</v>
      </c>
    </row>
    <row r="168" s="2" customFormat="1">
      <c r="A168" s="40"/>
      <c r="B168" s="41"/>
      <c r="C168" s="42"/>
      <c r="D168" s="227" t="s">
        <v>152</v>
      </c>
      <c r="E168" s="42"/>
      <c r="F168" s="228" t="s">
        <v>236</v>
      </c>
      <c r="G168" s="42"/>
      <c r="H168" s="42"/>
      <c r="I168" s="229"/>
      <c r="J168" s="42"/>
      <c r="K168" s="42"/>
      <c r="L168" s="46"/>
      <c r="M168" s="230"/>
      <c r="N168" s="231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152</v>
      </c>
      <c r="AU168" s="19" t="s">
        <v>82</v>
      </c>
    </row>
    <row r="169" s="13" customFormat="1">
      <c r="A169" s="13"/>
      <c r="B169" s="232"/>
      <c r="C169" s="233"/>
      <c r="D169" s="234" t="s">
        <v>154</v>
      </c>
      <c r="E169" s="235" t="s">
        <v>19</v>
      </c>
      <c r="F169" s="236" t="s">
        <v>237</v>
      </c>
      <c r="G169" s="233"/>
      <c r="H169" s="235" t="s">
        <v>19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154</v>
      </c>
      <c r="AU169" s="242" t="s">
        <v>82</v>
      </c>
      <c r="AV169" s="13" t="s">
        <v>80</v>
      </c>
      <c r="AW169" s="13" t="s">
        <v>35</v>
      </c>
      <c r="AX169" s="13" t="s">
        <v>73</v>
      </c>
      <c r="AY169" s="242" t="s">
        <v>143</v>
      </c>
    </row>
    <row r="170" s="14" customFormat="1">
      <c r="A170" s="14"/>
      <c r="B170" s="243"/>
      <c r="C170" s="244"/>
      <c r="D170" s="234" t="s">
        <v>154</v>
      </c>
      <c r="E170" s="245" t="s">
        <v>19</v>
      </c>
      <c r="F170" s="246" t="s">
        <v>238</v>
      </c>
      <c r="G170" s="244"/>
      <c r="H170" s="247">
        <v>2.2999999999999998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154</v>
      </c>
      <c r="AU170" s="253" t="s">
        <v>82</v>
      </c>
      <c r="AV170" s="14" t="s">
        <v>82</v>
      </c>
      <c r="AW170" s="14" t="s">
        <v>35</v>
      </c>
      <c r="AX170" s="14" t="s">
        <v>73</v>
      </c>
      <c r="AY170" s="253" t="s">
        <v>143</v>
      </c>
    </row>
    <row r="171" s="13" customFormat="1">
      <c r="A171" s="13"/>
      <c r="B171" s="232"/>
      <c r="C171" s="233"/>
      <c r="D171" s="234" t="s">
        <v>154</v>
      </c>
      <c r="E171" s="235" t="s">
        <v>19</v>
      </c>
      <c r="F171" s="236" t="s">
        <v>239</v>
      </c>
      <c r="G171" s="233"/>
      <c r="H171" s="235" t="s">
        <v>19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154</v>
      </c>
      <c r="AU171" s="242" t="s">
        <v>82</v>
      </c>
      <c r="AV171" s="13" t="s">
        <v>80</v>
      </c>
      <c r="AW171" s="13" t="s">
        <v>35</v>
      </c>
      <c r="AX171" s="13" t="s">
        <v>73</v>
      </c>
      <c r="AY171" s="242" t="s">
        <v>143</v>
      </c>
    </row>
    <row r="172" s="14" customFormat="1">
      <c r="A172" s="14"/>
      <c r="B172" s="243"/>
      <c r="C172" s="244"/>
      <c r="D172" s="234" t="s">
        <v>154</v>
      </c>
      <c r="E172" s="245" t="s">
        <v>19</v>
      </c>
      <c r="F172" s="246" t="s">
        <v>240</v>
      </c>
      <c r="G172" s="244"/>
      <c r="H172" s="247">
        <v>1.0800000000000001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154</v>
      </c>
      <c r="AU172" s="253" t="s">
        <v>82</v>
      </c>
      <c r="AV172" s="14" t="s">
        <v>82</v>
      </c>
      <c r="AW172" s="14" t="s">
        <v>35</v>
      </c>
      <c r="AX172" s="14" t="s">
        <v>73</v>
      </c>
      <c r="AY172" s="253" t="s">
        <v>143</v>
      </c>
    </row>
    <row r="173" s="15" customFormat="1">
      <c r="A173" s="15"/>
      <c r="B173" s="254"/>
      <c r="C173" s="255"/>
      <c r="D173" s="234" t="s">
        <v>154</v>
      </c>
      <c r="E173" s="256" t="s">
        <v>19</v>
      </c>
      <c r="F173" s="257" t="s">
        <v>170</v>
      </c>
      <c r="G173" s="255"/>
      <c r="H173" s="258">
        <v>3.3799999999999999</v>
      </c>
      <c r="I173" s="259"/>
      <c r="J173" s="255"/>
      <c r="K173" s="255"/>
      <c r="L173" s="260"/>
      <c r="M173" s="261"/>
      <c r="N173" s="262"/>
      <c r="O173" s="262"/>
      <c r="P173" s="262"/>
      <c r="Q173" s="262"/>
      <c r="R173" s="262"/>
      <c r="S173" s="262"/>
      <c r="T173" s="26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4" t="s">
        <v>154</v>
      </c>
      <c r="AU173" s="264" t="s">
        <v>82</v>
      </c>
      <c r="AV173" s="15" t="s">
        <v>150</v>
      </c>
      <c r="AW173" s="15" t="s">
        <v>35</v>
      </c>
      <c r="AX173" s="15" t="s">
        <v>80</v>
      </c>
      <c r="AY173" s="264" t="s">
        <v>143</v>
      </c>
    </row>
    <row r="174" s="2" customFormat="1" ht="24.15" customHeight="1">
      <c r="A174" s="40"/>
      <c r="B174" s="41"/>
      <c r="C174" s="214" t="s">
        <v>241</v>
      </c>
      <c r="D174" s="214" t="s">
        <v>145</v>
      </c>
      <c r="E174" s="215" t="s">
        <v>242</v>
      </c>
      <c r="F174" s="216" t="s">
        <v>243</v>
      </c>
      <c r="G174" s="217" t="s">
        <v>234</v>
      </c>
      <c r="H174" s="218">
        <v>24.219999999999999</v>
      </c>
      <c r="I174" s="219"/>
      <c r="J174" s="220">
        <f>ROUND(I174*H174,2)</f>
        <v>0</v>
      </c>
      <c r="K174" s="216" t="s">
        <v>149</v>
      </c>
      <c r="L174" s="46"/>
      <c r="M174" s="221" t="s">
        <v>19</v>
      </c>
      <c r="N174" s="222" t="s">
        <v>44</v>
      </c>
      <c r="O174" s="86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150</v>
      </c>
      <c r="AT174" s="225" t="s">
        <v>145</v>
      </c>
      <c r="AU174" s="225" t="s">
        <v>82</v>
      </c>
      <c r="AY174" s="19" t="s">
        <v>143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80</v>
      </c>
      <c r="BK174" s="226">
        <f>ROUND(I174*H174,2)</f>
        <v>0</v>
      </c>
      <c r="BL174" s="19" t="s">
        <v>150</v>
      </c>
      <c r="BM174" s="225" t="s">
        <v>244</v>
      </c>
    </row>
    <row r="175" s="2" customFormat="1">
      <c r="A175" s="40"/>
      <c r="B175" s="41"/>
      <c r="C175" s="42"/>
      <c r="D175" s="227" t="s">
        <v>152</v>
      </c>
      <c r="E175" s="42"/>
      <c r="F175" s="228" t="s">
        <v>245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152</v>
      </c>
      <c r="AU175" s="19" t="s">
        <v>82</v>
      </c>
    </row>
    <row r="176" s="13" customFormat="1">
      <c r="A176" s="13"/>
      <c r="B176" s="232"/>
      <c r="C176" s="233"/>
      <c r="D176" s="234" t="s">
        <v>154</v>
      </c>
      <c r="E176" s="235" t="s">
        <v>19</v>
      </c>
      <c r="F176" s="236" t="s">
        <v>246</v>
      </c>
      <c r="G176" s="233"/>
      <c r="H176" s="235" t="s">
        <v>19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154</v>
      </c>
      <c r="AU176" s="242" t="s">
        <v>82</v>
      </c>
      <c r="AV176" s="13" t="s">
        <v>80</v>
      </c>
      <c r="AW176" s="13" t="s">
        <v>35</v>
      </c>
      <c r="AX176" s="13" t="s">
        <v>73</v>
      </c>
      <c r="AY176" s="242" t="s">
        <v>143</v>
      </c>
    </row>
    <row r="177" s="14" customFormat="1">
      <c r="A177" s="14"/>
      <c r="B177" s="243"/>
      <c r="C177" s="244"/>
      <c r="D177" s="234" t="s">
        <v>154</v>
      </c>
      <c r="E177" s="245" t="s">
        <v>19</v>
      </c>
      <c r="F177" s="246" t="s">
        <v>247</v>
      </c>
      <c r="G177" s="244"/>
      <c r="H177" s="247">
        <v>10.206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154</v>
      </c>
      <c r="AU177" s="253" t="s">
        <v>82</v>
      </c>
      <c r="AV177" s="14" t="s">
        <v>82</v>
      </c>
      <c r="AW177" s="14" t="s">
        <v>35</v>
      </c>
      <c r="AX177" s="14" t="s">
        <v>73</v>
      </c>
      <c r="AY177" s="253" t="s">
        <v>143</v>
      </c>
    </row>
    <row r="178" s="13" customFormat="1">
      <c r="A178" s="13"/>
      <c r="B178" s="232"/>
      <c r="C178" s="233"/>
      <c r="D178" s="234" t="s">
        <v>154</v>
      </c>
      <c r="E178" s="235" t="s">
        <v>19</v>
      </c>
      <c r="F178" s="236" t="s">
        <v>248</v>
      </c>
      <c r="G178" s="233"/>
      <c r="H178" s="235" t="s">
        <v>19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154</v>
      </c>
      <c r="AU178" s="242" t="s">
        <v>82</v>
      </c>
      <c r="AV178" s="13" t="s">
        <v>80</v>
      </c>
      <c r="AW178" s="13" t="s">
        <v>35</v>
      </c>
      <c r="AX178" s="13" t="s">
        <v>73</v>
      </c>
      <c r="AY178" s="242" t="s">
        <v>143</v>
      </c>
    </row>
    <row r="179" s="14" customFormat="1">
      <c r="A179" s="14"/>
      <c r="B179" s="243"/>
      <c r="C179" s="244"/>
      <c r="D179" s="234" t="s">
        <v>154</v>
      </c>
      <c r="E179" s="245" t="s">
        <v>19</v>
      </c>
      <c r="F179" s="246" t="s">
        <v>249</v>
      </c>
      <c r="G179" s="244"/>
      <c r="H179" s="247">
        <v>8.6579999999999995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154</v>
      </c>
      <c r="AU179" s="253" t="s">
        <v>82</v>
      </c>
      <c r="AV179" s="14" t="s">
        <v>82</v>
      </c>
      <c r="AW179" s="14" t="s">
        <v>35</v>
      </c>
      <c r="AX179" s="14" t="s">
        <v>73</v>
      </c>
      <c r="AY179" s="253" t="s">
        <v>143</v>
      </c>
    </row>
    <row r="180" s="13" customFormat="1">
      <c r="A180" s="13"/>
      <c r="B180" s="232"/>
      <c r="C180" s="233"/>
      <c r="D180" s="234" t="s">
        <v>154</v>
      </c>
      <c r="E180" s="235" t="s">
        <v>19</v>
      </c>
      <c r="F180" s="236" t="s">
        <v>250</v>
      </c>
      <c r="G180" s="233"/>
      <c r="H180" s="235" t="s">
        <v>19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154</v>
      </c>
      <c r="AU180" s="242" t="s">
        <v>82</v>
      </c>
      <c r="AV180" s="13" t="s">
        <v>80</v>
      </c>
      <c r="AW180" s="13" t="s">
        <v>35</v>
      </c>
      <c r="AX180" s="13" t="s">
        <v>73</v>
      </c>
      <c r="AY180" s="242" t="s">
        <v>143</v>
      </c>
    </row>
    <row r="181" s="14" customFormat="1">
      <c r="A181" s="14"/>
      <c r="B181" s="243"/>
      <c r="C181" s="244"/>
      <c r="D181" s="234" t="s">
        <v>154</v>
      </c>
      <c r="E181" s="245" t="s">
        <v>19</v>
      </c>
      <c r="F181" s="246" t="s">
        <v>251</v>
      </c>
      <c r="G181" s="244"/>
      <c r="H181" s="247">
        <v>1.71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154</v>
      </c>
      <c r="AU181" s="253" t="s">
        <v>82</v>
      </c>
      <c r="AV181" s="14" t="s">
        <v>82</v>
      </c>
      <c r="AW181" s="14" t="s">
        <v>35</v>
      </c>
      <c r="AX181" s="14" t="s">
        <v>73</v>
      </c>
      <c r="AY181" s="253" t="s">
        <v>143</v>
      </c>
    </row>
    <row r="182" s="13" customFormat="1">
      <c r="A182" s="13"/>
      <c r="B182" s="232"/>
      <c r="C182" s="233"/>
      <c r="D182" s="234" t="s">
        <v>154</v>
      </c>
      <c r="E182" s="235" t="s">
        <v>19</v>
      </c>
      <c r="F182" s="236" t="s">
        <v>252</v>
      </c>
      <c r="G182" s="233"/>
      <c r="H182" s="235" t="s">
        <v>19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154</v>
      </c>
      <c r="AU182" s="242" t="s">
        <v>82</v>
      </c>
      <c r="AV182" s="13" t="s">
        <v>80</v>
      </c>
      <c r="AW182" s="13" t="s">
        <v>35</v>
      </c>
      <c r="AX182" s="13" t="s">
        <v>73</v>
      </c>
      <c r="AY182" s="242" t="s">
        <v>143</v>
      </c>
    </row>
    <row r="183" s="14" customFormat="1">
      <c r="A183" s="14"/>
      <c r="B183" s="243"/>
      <c r="C183" s="244"/>
      <c r="D183" s="234" t="s">
        <v>154</v>
      </c>
      <c r="E183" s="245" t="s">
        <v>19</v>
      </c>
      <c r="F183" s="246" t="s">
        <v>253</v>
      </c>
      <c r="G183" s="244"/>
      <c r="H183" s="247">
        <v>0.98699999999999999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154</v>
      </c>
      <c r="AU183" s="253" t="s">
        <v>82</v>
      </c>
      <c r="AV183" s="14" t="s">
        <v>82</v>
      </c>
      <c r="AW183" s="14" t="s">
        <v>35</v>
      </c>
      <c r="AX183" s="14" t="s">
        <v>73</v>
      </c>
      <c r="AY183" s="253" t="s">
        <v>143</v>
      </c>
    </row>
    <row r="184" s="14" customFormat="1">
      <c r="A184" s="14"/>
      <c r="B184" s="243"/>
      <c r="C184" s="244"/>
      <c r="D184" s="234" t="s">
        <v>154</v>
      </c>
      <c r="E184" s="245" t="s">
        <v>19</v>
      </c>
      <c r="F184" s="246" t="s">
        <v>254</v>
      </c>
      <c r="G184" s="244"/>
      <c r="H184" s="247">
        <v>2.6589999999999998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154</v>
      </c>
      <c r="AU184" s="253" t="s">
        <v>82</v>
      </c>
      <c r="AV184" s="14" t="s">
        <v>82</v>
      </c>
      <c r="AW184" s="14" t="s">
        <v>35</v>
      </c>
      <c r="AX184" s="14" t="s">
        <v>73</v>
      </c>
      <c r="AY184" s="253" t="s">
        <v>143</v>
      </c>
    </row>
    <row r="185" s="15" customFormat="1">
      <c r="A185" s="15"/>
      <c r="B185" s="254"/>
      <c r="C185" s="255"/>
      <c r="D185" s="234" t="s">
        <v>154</v>
      </c>
      <c r="E185" s="256" t="s">
        <v>19</v>
      </c>
      <c r="F185" s="257" t="s">
        <v>170</v>
      </c>
      <c r="G185" s="255"/>
      <c r="H185" s="258">
        <v>24.219999999999999</v>
      </c>
      <c r="I185" s="259"/>
      <c r="J185" s="255"/>
      <c r="K185" s="255"/>
      <c r="L185" s="260"/>
      <c r="M185" s="261"/>
      <c r="N185" s="262"/>
      <c r="O185" s="262"/>
      <c r="P185" s="262"/>
      <c r="Q185" s="262"/>
      <c r="R185" s="262"/>
      <c r="S185" s="262"/>
      <c r="T185" s="263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4" t="s">
        <v>154</v>
      </c>
      <c r="AU185" s="264" t="s">
        <v>82</v>
      </c>
      <c r="AV185" s="15" t="s">
        <v>150</v>
      </c>
      <c r="AW185" s="15" t="s">
        <v>35</v>
      </c>
      <c r="AX185" s="15" t="s">
        <v>80</v>
      </c>
      <c r="AY185" s="264" t="s">
        <v>143</v>
      </c>
    </row>
    <row r="186" s="2" customFormat="1" ht="24.15" customHeight="1">
      <c r="A186" s="40"/>
      <c r="B186" s="41"/>
      <c r="C186" s="214" t="s">
        <v>255</v>
      </c>
      <c r="D186" s="214" t="s">
        <v>145</v>
      </c>
      <c r="E186" s="215" t="s">
        <v>256</v>
      </c>
      <c r="F186" s="216" t="s">
        <v>257</v>
      </c>
      <c r="G186" s="217" t="s">
        <v>234</v>
      </c>
      <c r="H186" s="218">
        <v>27.600000000000001</v>
      </c>
      <c r="I186" s="219"/>
      <c r="J186" s="220">
        <f>ROUND(I186*H186,2)</f>
        <v>0</v>
      </c>
      <c r="K186" s="216" t="s">
        <v>149</v>
      </c>
      <c r="L186" s="46"/>
      <c r="M186" s="221" t="s">
        <v>19</v>
      </c>
      <c r="N186" s="222" t="s">
        <v>44</v>
      </c>
      <c r="O186" s="86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150</v>
      </c>
      <c r="AT186" s="225" t="s">
        <v>145</v>
      </c>
      <c r="AU186" s="225" t="s">
        <v>82</v>
      </c>
      <c r="AY186" s="19" t="s">
        <v>143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80</v>
      </c>
      <c r="BK186" s="226">
        <f>ROUND(I186*H186,2)</f>
        <v>0</v>
      </c>
      <c r="BL186" s="19" t="s">
        <v>150</v>
      </c>
      <c r="BM186" s="225" t="s">
        <v>258</v>
      </c>
    </row>
    <row r="187" s="2" customFormat="1">
      <c r="A187" s="40"/>
      <c r="B187" s="41"/>
      <c r="C187" s="42"/>
      <c r="D187" s="227" t="s">
        <v>152</v>
      </c>
      <c r="E187" s="42"/>
      <c r="F187" s="228" t="s">
        <v>259</v>
      </c>
      <c r="G187" s="42"/>
      <c r="H187" s="42"/>
      <c r="I187" s="229"/>
      <c r="J187" s="42"/>
      <c r="K187" s="42"/>
      <c r="L187" s="46"/>
      <c r="M187" s="230"/>
      <c r="N187" s="231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152</v>
      </c>
      <c r="AU187" s="19" t="s">
        <v>82</v>
      </c>
    </row>
    <row r="188" s="14" customFormat="1">
      <c r="A188" s="14"/>
      <c r="B188" s="243"/>
      <c r="C188" s="244"/>
      <c r="D188" s="234" t="s">
        <v>154</v>
      </c>
      <c r="E188" s="245" t="s">
        <v>19</v>
      </c>
      <c r="F188" s="246" t="s">
        <v>260</v>
      </c>
      <c r="G188" s="244"/>
      <c r="H188" s="247">
        <v>27.600000000000001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154</v>
      </c>
      <c r="AU188" s="253" t="s">
        <v>82</v>
      </c>
      <c r="AV188" s="14" t="s">
        <v>82</v>
      </c>
      <c r="AW188" s="14" t="s">
        <v>35</v>
      </c>
      <c r="AX188" s="14" t="s">
        <v>80</v>
      </c>
      <c r="AY188" s="253" t="s">
        <v>143</v>
      </c>
    </row>
    <row r="189" s="2" customFormat="1" ht="37.8" customHeight="1">
      <c r="A189" s="40"/>
      <c r="B189" s="41"/>
      <c r="C189" s="214" t="s">
        <v>261</v>
      </c>
      <c r="D189" s="214" t="s">
        <v>145</v>
      </c>
      <c r="E189" s="215" t="s">
        <v>262</v>
      </c>
      <c r="F189" s="216" t="s">
        <v>263</v>
      </c>
      <c r="G189" s="217" t="s">
        <v>234</v>
      </c>
      <c r="H189" s="218">
        <v>26.103999999999999</v>
      </c>
      <c r="I189" s="219"/>
      <c r="J189" s="220">
        <f>ROUND(I189*H189,2)</f>
        <v>0</v>
      </c>
      <c r="K189" s="216" t="s">
        <v>149</v>
      </c>
      <c r="L189" s="46"/>
      <c r="M189" s="221" t="s">
        <v>19</v>
      </c>
      <c r="N189" s="222" t="s">
        <v>44</v>
      </c>
      <c r="O189" s="86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150</v>
      </c>
      <c r="AT189" s="225" t="s">
        <v>145</v>
      </c>
      <c r="AU189" s="225" t="s">
        <v>82</v>
      </c>
      <c r="AY189" s="19" t="s">
        <v>143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80</v>
      </c>
      <c r="BK189" s="226">
        <f>ROUND(I189*H189,2)</f>
        <v>0</v>
      </c>
      <c r="BL189" s="19" t="s">
        <v>150</v>
      </c>
      <c r="BM189" s="225" t="s">
        <v>264</v>
      </c>
    </row>
    <row r="190" s="2" customFormat="1">
      <c r="A190" s="40"/>
      <c r="B190" s="41"/>
      <c r="C190" s="42"/>
      <c r="D190" s="227" t="s">
        <v>152</v>
      </c>
      <c r="E190" s="42"/>
      <c r="F190" s="228" t="s">
        <v>265</v>
      </c>
      <c r="G190" s="42"/>
      <c r="H190" s="42"/>
      <c r="I190" s="229"/>
      <c r="J190" s="42"/>
      <c r="K190" s="42"/>
      <c r="L190" s="46"/>
      <c r="M190" s="230"/>
      <c r="N190" s="231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152</v>
      </c>
      <c r="AU190" s="19" t="s">
        <v>82</v>
      </c>
    </row>
    <row r="191" s="13" customFormat="1">
      <c r="A191" s="13"/>
      <c r="B191" s="232"/>
      <c r="C191" s="233"/>
      <c r="D191" s="234" t="s">
        <v>154</v>
      </c>
      <c r="E191" s="235" t="s">
        <v>19</v>
      </c>
      <c r="F191" s="236" t="s">
        <v>266</v>
      </c>
      <c r="G191" s="233"/>
      <c r="H191" s="235" t="s">
        <v>19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154</v>
      </c>
      <c r="AU191" s="242" t="s">
        <v>82</v>
      </c>
      <c r="AV191" s="13" t="s">
        <v>80</v>
      </c>
      <c r="AW191" s="13" t="s">
        <v>35</v>
      </c>
      <c r="AX191" s="13" t="s">
        <v>73</v>
      </c>
      <c r="AY191" s="242" t="s">
        <v>143</v>
      </c>
    </row>
    <row r="192" s="14" customFormat="1">
      <c r="A192" s="14"/>
      <c r="B192" s="243"/>
      <c r="C192" s="244"/>
      <c r="D192" s="234" t="s">
        <v>154</v>
      </c>
      <c r="E192" s="245" t="s">
        <v>19</v>
      </c>
      <c r="F192" s="246" t="s">
        <v>267</v>
      </c>
      <c r="G192" s="244"/>
      <c r="H192" s="247">
        <v>27.600000000000001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154</v>
      </c>
      <c r="AU192" s="253" t="s">
        <v>82</v>
      </c>
      <c r="AV192" s="14" t="s">
        <v>82</v>
      </c>
      <c r="AW192" s="14" t="s">
        <v>35</v>
      </c>
      <c r="AX192" s="14" t="s">
        <v>73</v>
      </c>
      <c r="AY192" s="253" t="s">
        <v>143</v>
      </c>
    </row>
    <row r="193" s="14" customFormat="1">
      <c r="A193" s="14"/>
      <c r="B193" s="243"/>
      <c r="C193" s="244"/>
      <c r="D193" s="234" t="s">
        <v>154</v>
      </c>
      <c r="E193" s="245" t="s">
        <v>19</v>
      </c>
      <c r="F193" s="246" t="s">
        <v>268</v>
      </c>
      <c r="G193" s="244"/>
      <c r="H193" s="247">
        <v>-1.496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154</v>
      </c>
      <c r="AU193" s="253" t="s">
        <v>82</v>
      </c>
      <c r="AV193" s="14" t="s">
        <v>82</v>
      </c>
      <c r="AW193" s="14" t="s">
        <v>35</v>
      </c>
      <c r="AX193" s="14" t="s">
        <v>73</v>
      </c>
      <c r="AY193" s="253" t="s">
        <v>143</v>
      </c>
    </row>
    <row r="194" s="15" customFormat="1">
      <c r="A194" s="15"/>
      <c r="B194" s="254"/>
      <c r="C194" s="255"/>
      <c r="D194" s="234" t="s">
        <v>154</v>
      </c>
      <c r="E194" s="256" t="s">
        <v>19</v>
      </c>
      <c r="F194" s="257" t="s">
        <v>170</v>
      </c>
      <c r="G194" s="255"/>
      <c r="H194" s="258">
        <v>26.103999999999999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4" t="s">
        <v>154</v>
      </c>
      <c r="AU194" s="264" t="s">
        <v>82</v>
      </c>
      <c r="AV194" s="15" t="s">
        <v>150</v>
      </c>
      <c r="AW194" s="15" t="s">
        <v>35</v>
      </c>
      <c r="AX194" s="15" t="s">
        <v>80</v>
      </c>
      <c r="AY194" s="264" t="s">
        <v>143</v>
      </c>
    </row>
    <row r="195" s="2" customFormat="1" ht="24.15" customHeight="1">
      <c r="A195" s="40"/>
      <c r="B195" s="41"/>
      <c r="C195" s="214" t="s">
        <v>269</v>
      </c>
      <c r="D195" s="214" t="s">
        <v>145</v>
      </c>
      <c r="E195" s="215" t="s">
        <v>270</v>
      </c>
      <c r="F195" s="216" t="s">
        <v>271</v>
      </c>
      <c r="G195" s="217" t="s">
        <v>272</v>
      </c>
      <c r="H195" s="218">
        <v>46.987000000000002</v>
      </c>
      <c r="I195" s="219"/>
      <c r="J195" s="220">
        <f>ROUND(I195*H195,2)</f>
        <v>0</v>
      </c>
      <c r="K195" s="216" t="s">
        <v>149</v>
      </c>
      <c r="L195" s="46"/>
      <c r="M195" s="221" t="s">
        <v>19</v>
      </c>
      <c r="N195" s="222" t="s">
        <v>44</v>
      </c>
      <c r="O195" s="86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150</v>
      </c>
      <c r="AT195" s="225" t="s">
        <v>145</v>
      </c>
      <c r="AU195" s="225" t="s">
        <v>82</v>
      </c>
      <c r="AY195" s="19" t="s">
        <v>143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9" t="s">
        <v>80</v>
      </c>
      <c r="BK195" s="226">
        <f>ROUND(I195*H195,2)</f>
        <v>0</v>
      </c>
      <c r="BL195" s="19" t="s">
        <v>150</v>
      </c>
      <c r="BM195" s="225" t="s">
        <v>273</v>
      </c>
    </row>
    <row r="196" s="2" customFormat="1">
      <c r="A196" s="40"/>
      <c r="B196" s="41"/>
      <c r="C196" s="42"/>
      <c r="D196" s="227" t="s">
        <v>152</v>
      </c>
      <c r="E196" s="42"/>
      <c r="F196" s="228" t="s">
        <v>274</v>
      </c>
      <c r="G196" s="42"/>
      <c r="H196" s="42"/>
      <c r="I196" s="229"/>
      <c r="J196" s="42"/>
      <c r="K196" s="42"/>
      <c r="L196" s="46"/>
      <c r="M196" s="230"/>
      <c r="N196" s="231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152</v>
      </c>
      <c r="AU196" s="19" t="s">
        <v>82</v>
      </c>
    </row>
    <row r="197" s="14" customFormat="1">
      <c r="A197" s="14"/>
      <c r="B197" s="243"/>
      <c r="C197" s="244"/>
      <c r="D197" s="234" t="s">
        <v>154</v>
      </c>
      <c r="E197" s="244"/>
      <c r="F197" s="246" t="s">
        <v>275</v>
      </c>
      <c r="G197" s="244"/>
      <c r="H197" s="247">
        <v>46.987000000000002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154</v>
      </c>
      <c r="AU197" s="253" t="s">
        <v>82</v>
      </c>
      <c r="AV197" s="14" t="s">
        <v>82</v>
      </c>
      <c r="AW197" s="14" t="s">
        <v>4</v>
      </c>
      <c r="AX197" s="14" t="s">
        <v>80</v>
      </c>
      <c r="AY197" s="253" t="s">
        <v>143</v>
      </c>
    </row>
    <row r="198" s="2" customFormat="1" ht="24.15" customHeight="1">
      <c r="A198" s="40"/>
      <c r="B198" s="41"/>
      <c r="C198" s="214" t="s">
        <v>276</v>
      </c>
      <c r="D198" s="214" t="s">
        <v>145</v>
      </c>
      <c r="E198" s="215" t="s">
        <v>277</v>
      </c>
      <c r="F198" s="216" t="s">
        <v>278</v>
      </c>
      <c r="G198" s="217" t="s">
        <v>234</v>
      </c>
      <c r="H198" s="218">
        <v>1.496</v>
      </c>
      <c r="I198" s="219"/>
      <c r="J198" s="220">
        <f>ROUND(I198*H198,2)</f>
        <v>0</v>
      </c>
      <c r="K198" s="216" t="s">
        <v>149</v>
      </c>
      <c r="L198" s="46"/>
      <c r="M198" s="221" t="s">
        <v>19</v>
      </c>
      <c r="N198" s="222" t="s">
        <v>44</v>
      </c>
      <c r="O198" s="86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5" t="s">
        <v>150</v>
      </c>
      <c r="AT198" s="225" t="s">
        <v>145</v>
      </c>
      <c r="AU198" s="225" t="s">
        <v>82</v>
      </c>
      <c r="AY198" s="19" t="s">
        <v>143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9" t="s">
        <v>80</v>
      </c>
      <c r="BK198" s="226">
        <f>ROUND(I198*H198,2)</f>
        <v>0</v>
      </c>
      <c r="BL198" s="19" t="s">
        <v>150</v>
      </c>
      <c r="BM198" s="225" t="s">
        <v>279</v>
      </c>
    </row>
    <row r="199" s="2" customFormat="1">
      <c r="A199" s="40"/>
      <c r="B199" s="41"/>
      <c r="C199" s="42"/>
      <c r="D199" s="227" t="s">
        <v>152</v>
      </c>
      <c r="E199" s="42"/>
      <c r="F199" s="228" t="s">
        <v>280</v>
      </c>
      <c r="G199" s="42"/>
      <c r="H199" s="42"/>
      <c r="I199" s="229"/>
      <c r="J199" s="42"/>
      <c r="K199" s="42"/>
      <c r="L199" s="46"/>
      <c r="M199" s="230"/>
      <c r="N199" s="231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152</v>
      </c>
      <c r="AU199" s="19" t="s">
        <v>82</v>
      </c>
    </row>
    <row r="200" s="13" customFormat="1">
      <c r="A200" s="13"/>
      <c r="B200" s="232"/>
      <c r="C200" s="233"/>
      <c r="D200" s="234" t="s">
        <v>154</v>
      </c>
      <c r="E200" s="235" t="s">
        <v>19</v>
      </c>
      <c r="F200" s="236" t="s">
        <v>252</v>
      </c>
      <c r="G200" s="233"/>
      <c r="H200" s="235" t="s">
        <v>19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154</v>
      </c>
      <c r="AU200" s="242" t="s">
        <v>82</v>
      </c>
      <c r="AV200" s="13" t="s">
        <v>80</v>
      </c>
      <c r="AW200" s="13" t="s">
        <v>35</v>
      </c>
      <c r="AX200" s="13" t="s">
        <v>73</v>
      </c>
      <c r="AY200" s="242" t="s">
        <v>143</v>
      </c>
    </row>
    <row r="201" s="13" customFormat="1">
      <c r="A201" s="13"/>
      <c r="B201" s="232"/>
      <c r="C201" s="233"/>
      <c r="D201" s="234" t="s">
        <v>154</v>
      </c>
      <c r="E201" s="235" t="s">
        <v>19</v>
      </c>
      <c r="F201" s="236" t="s">
        <v>281</v>
      </c>
      <c r="G201" s="233"/>
      <c r="H201" s="235" t="s">
        <v>19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154</v>
      </c>
      <c r="AU201" s="242" t="s">
        <v>82</v>
      </c>
      <c r="AV201" s="13" t="s">
        <v>80</v>
      </c>
      <c r="AW201" s="13" t="s">
        <v>35</v>
      </c>
      <c r="AX201" s="13" t="s">
        <v>73</v>
      </c>
      <c r="AY201" s="242" t="s">
        <v>143</v>
      </c>
    </row>
    <row r="202" s="14" customFormat="1">
      <c r="A202" s="14"/>
      <c r="B202" s="243"/>
      <c r="C202" s="244"/>
      <c r="D202" s="234" t="s">
        <v>154</v>
      </c>
      <c r="E202" s="245" t="s">
        <v>19</v>
      </c>
      <c r="F202" s="246" t="s">
        <v>282</v>
      </c>
      <c r="G202" s="244"/>
      <c r="H202" s="247">
        <v>0.98699999999999999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154</v>
      </c>
      <c r="AU202" s="253" t="s">
        <v>82</v>
      </c>
      <c r="AV202" s="14" t="s">
        <v>82</v>
      </c>
      <c r="AW202" s="14" t="s">
        <v>35</v>
      </c>
      <c r="AX202" s="14" t="s">
        <v>73</v>
      </c>
      <c r="AY202" s="253" t="s">
        <v>143</v>
      </c>
    </row>
    <row r="203" s="14" customFormat="1">
      <c r="A203" s="14"/>
      <c r="B203" s="243"/>
      <c r="C203" s="244"/>
      <c r="D203" s="234" t="s">
        <v>154</v>
      </c>
      <c r="E203" s="245" t="s">
        <v>19</v>
      </c>
      <c r="F203" s="246" t="s">
        <v>283</v>
      </c>
      <c r="G203" s="244"/>
      <c r="H203" s="247">
        <v>-0.252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154</v>
      </c>
      <c r="AU203" s="253" t="s">
        <v>82</v>
      </c>
      <c r="AV203" s="14" t="s">
        <v>82</v>
      </c>
      <c r="AW203" s="14" t="s">
        <v>35</v>
      </c>
      <c r="AX203" s="14" t="s">
        <v>73</v>
      </c>
      <c r="AY203" s="253" t="s">
        <v>143</v>
      </c>
    </row>
    <row r="204" s="14" customFormat="1">
      <c r="A204" s="14"/>
      <c r="B204" s="243"/>
      <c r="C204" s="244"/>
      <c r="D204" s="234" t="s">
        <v>154</v>
      </c>
      <c r="E204" s="245" t="s">
        <v>19</v>
      </c>
      <c r="F204" s="246" t="s">
        <v>284</v>
      </c>
      <c r="G204" s="244"/>
      <c r="H204" s="247">
        <v>-0.433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154</v>
      </c>
      <c r="AU204" s="253" t="s">
        <v>82</v>
      </c>
      <c r="AV204" s="14" t="s">
        <v>82</v>
      </c>
      <c r="AW204" s="14" t="s">
        <v>35</v>
      </c>
      <c r="AX204" s="14" t="s">
        <v>73</v>
      </c>
      <c r="AY204" s="253" t="s">
        <v>143</v>
      </c>
    </row>
    <row r="205" s="13" customFormat="1">
      <c r="A205" s="13"/>
      <c r="B205" s="232"/>
      <c r="C205" s="233"/>
      <c r="D205" s="234" t="s">
        <v>154</v>
      </c>
      <c r="E205" s="235" t="s">
        <v>19</v>
      </c>
      <c r="F205" s="236" t="s">
        <v>285</v>
      </c>
      <c r="G205" s="233"/>
      <c r="H205" s="235" t="s">
        <v>19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154</v>
      </c>
      <c r="AU205" s="242" t="s">
        <v>82</v>
      </c>
      <c r="AV205" s="13" t="s">
        <v>80</v>
      </c>
      <c r="AW205" s="13" t="s">
        <v>35</v>
      </c>
      <c r="AX205" s="13" t="s">
        <v>73</v>
      </c>
      <c r="AY205" s="242" t="s">
        <v>143</v>
      </c>
    </row>
    <row r="206" s="14" customFormat="1">
      <c r="A206" s="14"/>
      <c r="B206" s="243"/>
      <c r="C206" s="244"/>
      <c r="D206" s="234" t="s">
        <v>154</v>
      </c>
      <c r="E206" s="245" t="s">
        <v>19</v>
      </c>
      <c r="F206" s="246" t="s">
        <v>286</v>
      </c>
      <c r="G206" s="244"/>
      <c r="H206" s="247">
        <v>2.6589999999999998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154</v>
      </c>
      <c r="AU206" s="253" t="s">
        <v>82</v>
      </c>
      <c r="AV206" s="14" t="s">
        <v>82</v>
      </c>
      <c r="AW206" s="14" t="s">
        <v>35</v>
      </c>
      <c r="AX206" s="14" t="s">
        <v>73</v>
      </c>
      <c r="AY206" s="253" t="s">
        <v>143</v>
      </c>
    </row>
    <row r="207" s="14" customFormat="1">
      <c r="A207" s="14"/>
      <c r="B207" s="243"/>
      <c r="C207" s="244"/>
      <c r="D207" s="234" t="s">
        <v>154</v>
      </c>
      <c r="E207" s="245" t="s">
        <v>19</v>
      </c>
      <c r="F207" s="246" t="s">
        <v>287</v>
      </c>
      <c r="G207" s="244"/>
      <c r="H207" s="247">
        <v>-0.47999999999999998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154</v>
      </c>
      <c r="AU207" s="253" t="s">
        <v>82</v>
      </c>
      <c r="AV207" s="14" t="s">
        <v>82</v>
      </c>
      <c r="AW207" s="14" t="s">
        <v>35</v>
      </c>
      <c r="AX207" s="14" t="s">
        <v>73</v>
      </c>
      <c r="AY207" s="253" t="s">
        <v>143</v>
      </c>
    </row>
    <row r="208" s="14" customFormat="1">
      <c r="A208" s="14"/>
      <c r="B208" s="243"/>
      <c r="C208" s="244"/>
      <c r="D208" s="234" t="s">
        <v>154</v>
      </c>
      <c r="E208" s="245" t="s">
        <v>19</v>
      </c>
      <c r="F208" s="246" t="s">
        <v>288</v>
      </c>
      <c r="G208" s="244"/>
      <c r="H208" s="247">
        <v>-0.98499999999999999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154</v>
      </c>
      <c r="AU208" s="253" t="s">
        <v>82</v>
      </c>
      <c r="AV208" s="14" t="s">
        <v>82</v>
      </c>
      <c r="AW208" s="14" t="s">
        <v>35</v>
      </c>
      <c r="AX208" s="14" t="s">
        <v>73</v>
      </c>
      <c r="AY208" s="253" t="s">
        <v>143</v>
      </c>
    </row>
    <row r="209" s="15" customFormat="1">
      <c r="A209" s="15"/>
      <c r="B209" s="254"/>
      <c r="C209" s="255"/>
      <c r="D209" s="234" t="s">
        <v>154</v>
      </c>
      <c r="E209" s="256" t="s">
        <v>19</v>
      </c>
      <c r="F209" s="257" t="s">
        <v>170</v>
      </c>
      <c r="G209" s="255"/>
      <c r="H209" s="258">
        <v>1.496</v>
      </c>
      <c r="I209" s="259"/>
      <c r="J209" s="255"/>
      <c r="K209" s="255"/>
      <c r="L209" s="260"/>
      <c r="M209" s="261"/>
      <c r="N209" s="262"/>
      <c r="O209" s="262"/>
      <c r="P209" s="262"/>
      <c r="Q209" s="262"/>
      <c r="R209" s="262"/>
      <c r="S209" s="262"/>
      <c r="T209" s="263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4" t="s">
        <v>154</v>
      </c>
      <c r="AU209" s="264" t="s">
        <v>82</v>
      </c>
      <c r="AV209" s="15" t="s">
        <v>150</v>
      </c>
      <c r="AW209" s="15" t="s">
        <v>35</v>
      </c>
      <c r="AX209" s="15" t="s">
        <v>80</v>
      </c>
      <c r="AY209" s="264" t="s">
        <v>143</v>
      </c>
    </row>
    <row r="210" s="2" customFormat="1" ht="37.8" customHeight="1">
      <c r="A210" s="40"/>
      <c r="B210" s="41"/>
      <c r="C210" s="214" t="s">
        <v>289</v>
      </c>
      <c r="D210" s="214" t="s">
        <v>145</v>
      </c>
      <c r="E210" s="215" t="s">
        <v>290</v>
      </c>
      <c r="F210" s="216" t="s">
        <v>291</v>
      </c>
      <c r="G210" s="217" t="s">
        <v>234</v>
      </c>
      <c r="H210" s="218">
        <v>1.988</v>
      </c>
      <c r="I210" s="219"/>
      <c r="J210" s="220">
        <f>ROUND(I210*H210,2)</f>
        <v>0</v>
      </c>
      <c r="K210" s="216" t="s">
        <v>149</v>
      </c>
      <c r="L210" s="46"/>
      <c r="M210" s="221" t="s">
        <v>19</v>
      </c>
      <c r="N210" s="222" t="s">
        <v>44</v>
      </c>
      <c r="O210" s="86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5" t="s">
        <v>150</v>
      </c>
      <c r="AT210" s="225" t="s">
        <v>145</v>
      </c>
      <c r="AU210" s="225" t="s">
        <v>82</v>
      </c>
      <c r="AY210" s="19" t="s">
        <v>143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9" t="s">
        <v>80</v>
      </c>
      <c r="BK210" s="226">
        <f>ROUND(I210*H210,2)</f>
        <v>0</v>
      </c>
      <c r="BL210" s="19" t="s">
        <v>150</v>
      </c>
      <c r="BM210" s="225" t="s">
        <v>292</v>
      </c>
    </row>
    <row r="211" s="2" customFormat="1">
      <c r="A211" s="40"/>
      <c r="B211" s="41"/>
      <c r="C211" s="42"/>
      <c r="D211" s="227" t="s">
        <v>152</v>
      </c>
      <c r="E211" s="42"/>
      <c r="F211" s="228" t="s">
        <v>293</v>
      </c>
      <c r="G211" s="42"/>
      <c r="H211" s="42"/>
      <c r="I211" s="229"/>
      <c r="J211" s="42"/>
      <c r="K211" s="42"/>
      <c r="L211" s="46"/>
      <c r="M211" s="230"/>
      <c r="N211" s="231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152</v>
      </c>
      <c r="AU211" s="19" t="s">
        <v>82</v>
      </c>
    </row>
    <row r="212" s="13" customFormat="1">
      <c r="A212" s="13"/>
      <c r="B212" s="232"/>
      <c r="C212" s="233"/>
      <c r="D212" s="234" t="s">
        <v>154</v>
      </c>
      <c r="E212" s="235" t="s">
        <v>19</v>
      </c>
      <c r="F212" s="236" t="s">
        <v>250</v>
      </c>
      <c r="G212" s="233"/>
      <c r="H212" s="235" t="s">
        <v>19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154</v>
      </c>
      <c r="AU212" s="242" t="s">
        <v>82</v>
      </c>
      <c r="AV212" s="13" t="s">
        <v>80</v>
      </c>
      <c r="AW212" s="13" t="s">
        <v>35</v>
      </c>
      <c r="AX212" s="13" t="s">
        <v>73</v>
      </c>
      <c r="AY212" s="242" t="s">
        <v>143</v>
      </c>
    </row>
    <row r="213" s="14" customFormat="1">
      <c r="A213" s="14"/>
      <c r="B213" s="243"/>
      <c r="C213" s="244"/>
      <c r="D213" s="234" t="s">
        <v>154</v>
      </c>
      <c r="E213" s="245" t="s">
        <v>19</v>
      </c>
      <c r="F213" s="246" t="s">
        <v>294</v>
      </c>
      <c r="G213" s="244"/>
      <c r="H213" s="247">
        <v>1.5609999999999999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154</v>
      </c>
      <c r="AU213" s="253" t="s">
        <v>82</v>
      </c>
      <c r="AV213" s="14" t="s">
        <v>82</v>
      </c>
      <c r="AW213" s="14" t="s">
        <v>35</v>
      </c>
      <c r="AX213" s="14" t="s">
        <v>73</v>
      </c>
      <c r="AY213" s="253" t="s">
        <v>143</v>
      </c>
    </row>
    <row r="214" s="13" customFormat="1">
      <c r="A214" s="13"/>
      <c r="B214" s="232"/>
      <c r="C214" s="233"/>
      <c r="D214" s="234" t="s">
        <v>154</v>
      </c>
      <c r="E214" s="235" t="s">
        <v>19</v>
      </c>
      <c r="F214" s="236" t="s">
        <v>295</v>
      </c>
      <c r="G214" s="233"/>
      <c r="H214" s="235" t="s">
        <v>19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154</v>
      </c>
      <c r="AU214" s="242" t="s">
        <v>82</v>
      </c>
      <c r="AV214" s="13" t="s">
        <v>80</v>
      </c>
      <c r="AW214" s="13" t="s">
        <v>35</v>
      </c>
      <c r="AX214" s="13" t="s">
        <v>73</v>
      </c>
      <c r="AY214" s="242" t="s">
        <v>143</v>
      </c>
    </row>
    <row r="215" s="14" customFormat="1">
      <c r="A215" s="14"/>
      <c r="B215" s="243"/>
      <c r="C215" s="244"/>
      <c r="D215" s="234" t="s">
        <v>154</v>
      </c>
      <c r="E215" s="245" t="s">
        <v>19</v>
      </c>
      <c r="F215" s="246" t="s">
        <v>296</v>
      </c>
      <c r="G215" s="244"/>
      <c r="H215" s="247">
        <v>0.14699999999999999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154</v>
      </c>
      <c r="AU215" s="253" t="s">
        <v>82</v>
      </c>
      <c r="AV215" s="14" t="s">
        <v>82</v>
      </c>
      <c r="AW215" s="14" t="s">
        <v>35</v>
      </c>
      <c r="AX215" s="14" t="s">
        <v>73</v>
      </c>
      <c r="AY215" s="253" t="s">
        <v>143</v>
      </c>
    </row>
    <row r="216" s="14" customFormat="1">
      <c r="A216" s="14"/>
      <c r="B216" s="243"/>
      <c r="C216" s="244"/>
      <c r="D216" s="234" t="s">
        <v>154</v>
      </c>
      <c r="E216" s="245" t="s">
        <v>19</v>
      </c>
      <c r="F216" s="246" t="s">
        <v>297</v>
      </c>
      <c r="G216" s="244"/>
      <c r="H216" s="247">
        <v>0.28000000000000003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154</v>
      </c>
      <c r="AU216" s="253" t="s">
        <v>82</v>
      </c>
      <c r="AV216" s="14" t="s">
        <v>82</v>
      </c>
      <c r="AW216" s="14" t="s">
        <v>35</v>
      </c>
      <c r="AX216" s="14" t="s">
        <v>73</v>
      </c>
      <c r="AY216" s="253" t="s">
        <v>143</v>
      </c>
    </row>
    <row r="217" s="15" customFormat="1">
      <c r="A217" s="15"/>
      <c r="B217" s="254"/>
      <c r="C217" s="255"/>
      <c r="D217" s="234" t="s">
        <v>154</v>
      </c>
      <c r="E217" s="256" t="s">
        <v>19</v>
      </c>
      <c r="F217" s="257" t="s">
        <v>170</v>
      </c>
      <c r="G217" s="255"/>
      <c r="H217" s="258">
        <v>1.988</v>
      </c>
      <c r="I217" s="259"/>
      <c r="J217" s="255"/>
      <c r="K217" s="255"/>
      <c r="L217" s="260"/>
      <c r="M217" s="261"/>
      <c r="N217" s="262"/>
      <c r="O217" s="262"/>
      <c r="P217" s="262"/>
      <c r="Q217" s="262"/>
      <c r="R217" s="262"/>
      <c r="S217" s="262"/>
      <c r="T217" s="263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4" t="s">
        <v>154</v>
      </c>
      <c r="AU217" s="264" t="s">
        <v>82</v>
      </c>
      <c r="AV217" s="15" t="s">
        <v>150</v>
      </c>
      <c r="AW217" s="15" t="s">
        <v>35</v>
      </c>
      <c r="AX217" s="15" t="s">
        <v>80</v>
      </c>
      <c r="AY217" s="264" t="s">
        <v>143</v>
      </c>
    </row>
    <row r="218" s="2" customFormat="1" ht="16.5" customHeight="1">
      <c r="A218" s="40"/>
      <c r="B218" s="41"/>
      <c r="C218" s="265" t="s">
        <v>298</v>
      </c>
      <c r="D218" s="265" t="s">
        <v>299</v>
      </c>
      <c r="E218" s="266" t="s">
        <v>300</v>
      </c>
      <c r="F218" s="267" t="s">
        <v>301</v>
      </c>
      <c r="G218" s="268" t="s">
        <v>272</v>
      </c>
      <c r="H218" s="269">
        <v>3.976</v>
      </c>
      <c r="I218" s="270"/>
      <c r="J218" s="271">
        <f>ROUND(I218*H218,2)</f>
        <v>0</v>
      </c>
      <c r="K218" s="267" t="s">
        <v>149</v>
      </c>
      <c r="L218" s="272"/>
      <c r="M218" s="273" t="s">
        <v>19</v>
      </c>
      <c r="N218" s="274" t="s">
        <v>44</v>
      </c>
      <c r="O218" s="86"/>
      <c r="P218" s="223">
        <f>O218*H218</f>
        <v>0</v>
      </c>
      <c r="Q218" s="223">
        <v>1</v>
      </c>
      <c r="R218" s="223">
        <f>Q218*H218</f>
        <v>3.976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201</v>
      </c>
      <c r="AT218" s="225" t="s">
        <v>299</v>
      </c>
      <c r="AU218" s="225" t="s">
        <v>82</v>
      </c>
      <c r="AY218" s="19" t="s">
        <v>143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80</v>
      </c>
      <c r="BK218" s="226">
        <f>ROUND(I218*H218,2)</f>
        <v>0</v>
      </c>
      <c r="BL218" s="19" t="s">
        <v>150</v>
      </c>
      <c r="BM218" s="225" t="s">
        <v>302</v>
      </c>
    </row>
    <row r="219" s="14" customFormat="1">
      <c r="A219" s="14"/>
      <c r="B219" s="243"/>
      <c r="C219" s="244"/>
      <c r="D219" s="234" t="s">
        <v>154</v>
      </c>
      <c r="E219" s="244"/>
      <c r="F219" s="246" t="s">
        <v>303</v>
      </c>
      <c r="G219" s="244"/>
      <c r="H219" s="247">
        <v>3.976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154</v>
      </c>
      <c r="AU219" s="253" t="s">
        <v>82</v>
      </c>
      <c r="AV219" s="14" t="s">
        <v>82</v>
      </c>
      <c r="AW219" s="14" t="s">
        <v>4</v>
      </c>
      <c r="AX219" s="14" t="s">
        <v>80</v>
      </c>
      <c r="AY219" s="253" t="s">
        <v>143</v>
      </c>
    </row>
    <row r="220" s="2" customFormat="1" ht="24.15" customHeight="1">
      <c r="A220" s="40"/>
      <c r="B220" s="41"/>
      <c r="C220" s="214" t="s">
        <v>304</v>
      </c>
      <c r="D220" s="214" t="s">
        <v>145</v>
      </c>
      <c r="E220" s="215" t="s">
        <v>305</v>
      </c>
      <c r="F220" s="216" t="s">
        <v>306</v>
      </c>
      <c r="G220" s="217" t="s">
        <v>148</v>
      </c>
      <c r="H220" s="218">
        <v>8</v>
      </c>
      <c r="I220" s="219"/>
      <c r="J220" s="220">
        <f>ROUND(I220*H220,2)</f>
        <v>0</v>
      </c>
      <c r="K220" s="216" t="s">
        <v>149</v>
      </c>
      <c r="L220" s="46"/>
      <c r="M220" s="221" t="s">
        <v>19</v>
      </c>
      <c r="N220" s="222" t="s">
        <v>44</v>
      </c>
      <c r="O220" s="86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150</v>
      </c>
      <c r="AT220" s="225" t="s">
        <v>145</v>
      </c>
      <c r="AU220" s="225" t="s">
        <v>82</v>
      </c>
      <c r="AY220" s="19" t="s">
        <v>143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80</v>
      </c>
      <c r="BK220" s="226">
        <f>ROUND(I220*H220,2)</f>
        <v>0</v>
      </c>
      <c r="BL220" s="19" t="s">
        <v>150</v>
      </c>
      <c r="BM220" s="225" t="s">
        <v>307</v>
      </c>
    </row>
    <row r="221" s="2" customFormat="1">
      <c r="A221" s="40"/>
      <c r="B221" s="41"/>
      <c r="C221" s="42"/>
      <c r="D221" s="227" t="s">
        <v>152</v>
      </c>
      <c r="E221" s="42"/>
      <c r="F221" s="228" t="s">
        <v>308</v>
      </c>
      <c r="G221" s="42"/>
      <c r="H221" s="42"/>
      <c r="I221" s="229"/>
      <c r="J221" s="42"/>
      <c r="K221" s="42"/>
      <c r="L221" s="46"/>
      <c r="M221" s="230"/>
      <c r="N221" s="231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152</v>
      </c>
      <c r="AU221" s="19" t="s">
        <v>82</v>
      </c>
    </row>
    <row r="222" s="14" customFormat="1">
      <c r="A222" s="14"/>
      <c r="B222" s="243"/>
      <c r="C222" s="244"/>
      <c r="D222" s="234" t="s">
        <v>154</v>
      </c>
      <c r="E222" s="245" t="s">
        <v>19</v>
      </c>
      <c r="F222" s="246" t="s">
        <v>309</v>
      </c>
      <c r="G222" s="244"/>
      <c r="H222" s="247">
        <v>8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154</v>
      </c>
      <c r="AU222" s="253" t="s">
        <v>82</v>
      </c>
      <c r="AV222" s="14" t="s">
        <v>82</v>
      </c>
      <c r="AW222" s="14" t="s">
        <v>35</v>
      </c>
      <c r="AX222" s="14" t="s">
        <v>80</v>
      </c>
      <c r="AY222" s="253" t="s">
        <v>143</v>
      </c>
    </row>
    <row r="223" s="2" customFormat="1" ht="24.15" customHeight="1">
      <c r="A223" s="40"/>
      <c r="B223" s="41"/>
      <c r="C223" s="214" t="s">
        <v>7</v>
      </c>
      <c r="D223" s="214" t="s">
        <v>145</v>
      </c>
      <c r="E223" s="215" t="s">
        <v>310</v>
      </c>
      <c r="F223" s="216" t="s">
        <v>311</v>
      </c>
      <c r="G223" s="217" t="s">
        <v>148</v>
      </c>
      <c r="H223" s="218">
        <v>8</v>
      </c>
      <c r="I223" s="219"/>
      <c r="J223" s="220">
        <f>ROUND(I223*H223,2)</f>
        <v>0</v>
      </c>
      <c r="K223" s="216" t="s">
        <v>149</v>
      </c>
      <c r="L223" s="46"/>
      <c r="M223" s="221" t="s">
        <v>19</v>
      </c>
      <c r="N223" s="222" t="s">
        <v>44</v>
      </c>
      <c r="O223" s="86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150</v>
      </c>
      <c r="AT223" s="225" t="s">
        <v>145</v>
      </c>
      <c r="AU223" s="225" t="s">
        <v>82</v>
      </c>
      <c r="AY223" s="19" t="s">
        <v>143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80</v>
      </c>
      <c r="BK223" s="226">
        <f>ROUND(I223*H223,2)</f>
        <v>0</v>
      </c>
      <c r="BL223" s="19" t="s">
        <v>150</v>
      </c>
      <c r="BM223" s="225" t="s">
        <v>312</v>
      </c>
    </row>
    <row r="224" s="2" customFormat="1">
      <c r="A224" s="40"/>
      <c r="B224" s="41"/>
      <c r="C224" s="42"/>
      <c r="D224" s="227" t="s">
        <v>152</v>
      </c>
      <c r="E224" s="42"/>
      <c r="F224" s="228" t="s">
        <v>313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152</v>
      </c>
      <c r="AU224" s="19" t="s">
        <v>82</v>
      </c>
    </row>
    <row r="225" s="14" customFormat="1">
      <c r="A225" s="14"/>
      <c r="B225" s="243"/>
      <c r="C225" s="244"/>
      <c r="D225" s="234" t="s">
        <v>154</v>
      </c>
      <c r="E225" s="245" t="s">
        <v>19</v>
      </c>
      <c r="F225" s="246" t="s">
        <v>309</v>
      </c>
      <c r="G225" s="244"/>
      <c r="H225" s="247">
        <v>8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154</v>
      </c>
      <c r="AU225" s="253" t="s">
        <v>82</v>
      </c>
      <c r="AV225" s="14" t="s">
        <v>82</v>
      </c>
      <c r="AW225" s="14" t="s">
        <v>35</v>
      </c>
      <c r="AX225" s="14" t="s">
        <v>80</v>
      </c>
      <c r="AY225" s="253" t="s">
        <v>143</v>
      </c>
    </row>
    <row r="226" s="2" customFormat="1" ht="16.5" customHeight="1">
      <c r="A226" s="40"/>
      <c r="B226" s="41"/>
      <c r="C226" s="265" t="s">
        <v>314</v>
      </c>
      <c r="D226" s="265" t="s">
        <v>299</v>
      </c>
      <c r="E226" s="266" t="s">
        <v>315</v>
      </c>
      <c r="F226" s="267" t="s">
        <v>316</v>
      </c>
      <c r="G226" s="268" t="s">
        <v>317</v>
      </c>
      <c r="H226" s="269">
        <v>0.16</v>
      </c>
      <c r="I226" s="270"/>
      <c r="J226" s="271">
        <f>ROUND(I226*H226,2)</f>
        <v>0</v>
      </c>
      <c r="K226" s="267" t="s">
        <v>149</v>
      </c>
      <c r="L226" s="272"/>
      <c r="M226" s="273" t="s">
        <v>19</v>
      </c>
      <c r="N226" s="274" t="s">
        <v>44</v>
      </c>
      <c r="O226" s="86"/>
      <c r="P226" s="223">
        <f>O226*H226</f>
        <v>0</v>
      </c>
      <c r="Q226" s="223">
        <v>0.001</v>
      </c>
      <c r="R226" s="223">
        <f>Q226*H226</f>
        <v>0.00016000000000000001</v>
      </c>
      <c r="S226" s="223">
        <v>0</v>
      </c>
      <c r="T226" s="224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5" t="s">
        <v>201</v>
      </c>
      <c r="AT226" s="225" t="s">
        <v>299</v>
      </c>
      <c r="AU226" s="225" t="s">
        <v>82</v>
      </c>
      <c r="AY226" s="19" t="s">
        <v>143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9" t="s">
        <v>80</v>
      </c>
      <c r="BK226" s="226">
        <f>ROUND(I226*H226,2)</f>
        <v>0</v>
      </c>
      <c r="BL226" s="19" t="s">
        <v>150</v>
      </c>
      <c r="BM226" s="225" t="s">
        <v>318</v>
      </c>
    </row>
    <row r="227" s="14" customFormat="1">
      <c r="A227" s="14"/>
      <c r="B227" s="243"/>
      <c r="C227" s="244"/>
      <c r="D227" s="234" t="s">
        <v>154</v>
      </c>
      <c r="E227" s="244"/>
      <c r="F227" s="246" t="s">
        <v>319</v>
      </c>
      <c r="G227" s="244"/>
      <c r="H227" s="247">
        <v>0.16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3" t="s">
        <v>154</v>
      </c>
      <c r="AU227" s="253" t="s">
        <v>82</v>
      </c>
      <c r="AV227" s="14" t="s">
        <v>82</v>
      </c>
      <c r="AW227" s="14" t="s">
        <v>4</v>
      </c>
      <c r="AX227" s="14" t="s">
        <v>80</v>
      </c>
      <c r="AY227" s="253" t="s">
        <v>143</v>
      </c>
    </row>
    <row r="228" s="2" customFormat="1" ht="24.15" customHeight="1">
      <c r="A228" s="40"/>
      <c r="B228" s="41"/>
      <c r="C228" s="214" t="s">
        <v>320</v>
      </c>
      <c r="D228" s="214" t="s">
        <v>145</v>
      </c>
      <c r="E228" s="215" t="s">
        <v>321</v>
      </c>
      <c r="F228" s="216" t="s">
        <v>322</v>
      </c>
      <c r="G228" s="217" t="s">
        <v>148</v>
      </c>
      <c r="H228" s="218">
        <v>8</v>
      </c>
      <c r="I228" s="219"/>
      <c r="J228" s="220">
        <f>ROUND(I228*H228,2)</f>
        <v>0</v>
      </c>
      <c r="K228" s="216" t="s">
        <v>149</v>
      </c>
      <c r="L228" s="46"/>
      <c r="M228" s="221" t="s">
        <v>19</v>
      </c>
      <c r="N228" s="222" t="s">
        <v>44</v>
      </c>
      <c r="O228" s="86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5" t="s">
        <v>150</v>
      </c>
      <c r="AT228" s="225" t="s">
        <v>145</v>
      </c>
      <c r="AU228" s="225" t="s">
        <v>82</v>
      </c>
      <c r="AY228" s="19" t="s">
        <v>143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9" t="s">
        <v>80</v>
      </c>
      <c r="BK228" s="226">
        <f>ROUND(I228*H228,2)</f>
        <v>0</v>
      </c>
      <c r="BL228" s="19" t="s">
        <v>150</v>
      </c>
      <c r="BM228" s="225" t="s">
        <v>323</v>
      </c>
    </row>
    <row r="229" s="2" customFormat="1">
      <c r="A229" s="40"/>
      <c r="B229" s="41"/>
      <c r="C229" s="42"/>
      <c r="D229" s="227" t="s">
        <v>152</v>
      </c>
      <c r="E229" s="42"/>
      <c r="F229" s="228" t="s">
        <v>324</v>
      </c>
      <c r="G229" s="42"/>
      <c r="H229" s="42"/>
      <c r="I229" s="229"/>
      <c r="J229" s="42"/>
      <c r="K229" s="42"/>
      <c r="L229" s="46"/>
      <c r="M229" s="230"/>
      <c r="N229" s="231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152</v>
      </c>
      <c r="AU229" s="19" t="s">
        <v>82</v>
      </c>
    </row>
    <row r="230" s="14" customFormat="1">
      <c r="A230" s="14"/>
      <c r="B230" s="243"/>
      <c r="C230" s="244"/>
      <c r="D230" s="234" t="s">
        <v>154</v>
      </c>
      <c r="E230" s="245" t="s">
        <v>19</v>
      </c>
      <c r="F230" s="246" t="s">
        <v>309</v>
      </c>
      <c r="G230" s="244"/>
      <c r="H230" s="247">
        <v>8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154</v>
      </c>
      <c r="AU230" s="253" t="s">
        <v>82</v>
      </c>
      <c r="AV230" s="14" t="s">
        <v>82</v>
      </c>
      <c r="AW230" s="14" t="s">
        <v>35</v>
      </c>
      <c r="AX230" s="14" t="s">
        <v>80</v>
      </c>
      <c r="AY230" s="253" t="s">
        <v>143</v>
      </c>
    </row>
    <row r="231" s="2" customFormat="1" ht="16.5" customHeight="1">
      <c r="A231" s="40"/>
      <c r="B231" s="41"/>
      <c r="C231" s="214" t="s">
        <v>325</v>
      </c>
      <c r="D231" s="214" t="s">
        <v>145</v>
      </c>
      <c r="E231" s="215" t="s">
        <v>326</v>
      </c>
      <c r="F231" s="216" t="s">
        <v>327</v>
      </c>
      <c r="G231" s="217" t="s">
        <v>148</v>
      </c>
      <c r="H231" s="218">
        <v>16</v>
      </c>
      <c r="I231" s="219"/>
      <c r="J231" s="220">
        <f>ROUND(I231*H231,2)</f>
        <v>0</v>
      </c>
      <c r="K231" s="216" t="s">
        <v>149</v>
      </c>
      <c r="L231" s="46"/>
      <c r="M231" s="221" t="s">
        <v>19</v>
      </c>
      <c r="N231" s="222" t="s">
        <v>44</v>
      </c>
      <c r="O231" s="86"/>
      <c r="P231" s="223">
        <f>O231*H231</f>
        <v>0</v>
      </c>
      <c r="Q231" s="223">
        <v>0</v>
      </c>
      <c r="R231" s="223">
        <f>Q231*H231</f>
        <v>0</v>
      </c>
      <c r="S231" s="223">
        <v>0</v>
      </c>
      <c r="T231" s="224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5" t="s">
        <v>150</v>
      </c>
      <c r="AT231" s="225" t="s">
        <v>145</v>
      </c>
      <c r="AU231" s="225" t="s">
        <v>82</v>
      </c>
      <c r="AY231" s="19" t="s">
        <v>143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9" t="s">
        <v>80</v>
      </c>
      <c r="BK231" s="226">
        <f>ROUND(I231*H231,2)</f>
        <v>0</v>
      </c>
      <c r="BL231" s="19" t="s">
        <v>150</v>
      </c>
      <c r="BM231" s="225" t="s">
        <v>328</v>
      </c>
    </row>
    <row r="232" s="2" customFormat="1">
      <c r="A232" s="40"/>
      <c r="B232" s="41"/>
      <c r="C232" s="42"/>
      <c r="D232" s="227" t="s">
        <v>152</v>
      </c>
      <c r="E232" s="42"/>
      <c r="F232" s="228" t="s">
        <v>329</v>
      </c>
      <c r="G232" s="42"/>
      <c r="H232" s="42"/>
      <c r="I232" s="229"/>
      <c r="J232" s="42"/>
      <c r="K232" s="42"/>
      <c r="L232" s="46"/>
      <c r="M232" s="230"/>
      <c r="N232" s="231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152</v>
      </c>
      <c r="AU232" s="19" t="s">
        <v>82</v>
      </c>
    </row>
    <row r="233" s="14" customFormat="1">
      <c r="A233" s="14"/>
      <c r="B233" s="243"/>
      <c r="C233" s="244"/>
      <c r="D233" s="234" t="s">
        <v>154</v>
      </c>
      <c r="E233" s="244"/>
      <c r="F233" s="246" t="s">
        <v>330</v>
      </c>
      <c r="G233" s="244"/>
      <c r="H233" s="247">
        <v>16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154</v>
      </c>
      <c r="AU233" s="253" t="s">
        <v>82</v>
      </c>
      <c r="AV233" s="14" t="s">
        <v>82</v>
      </c>
      <c r="AW233" s="14" t="s">
        <v>4</v>
      </c>
      <c r="AX233" s="14" t="s">
        <v>80</v>
      </c>
      <c r="AY233" s="253" t="s">
        <v>143</v>
      </c>
    </row>
    <row r="234" s="12" customFormat="1" ht="22.8" customHeight="1">
      <c r="A234" s="12"/>
      <c r="B234" s="198"/>
      <c r="C234" s="199"/>
      <c r="D234" s="200" t="s">
        <v>72</v>
      </c>
      <c r="E234" s="212" t="s">
        <v>82</v>
      </c>
      <c r="F234" s="212" t="s">
        <v>331</v>
      </c>
      <c r="G234" s="199"/>
      <c r="H234" s="199"/>
      <c r="I234" s="202"/>
      <c r="J234" s="213">
        <f>BK234</f>
        <v>0</v>
      </c>
      <c r="K234" s="199"/>
      <c r="L234" s="204"/>
      <c r="M234" s="205"/>
      <c r="N234" s="206"/>
      <c r="O234" s="206"/>
      <c r="P234" s="207">
        <f>SUM(P235:P240)</f>
        <v>0</v>
      </c>
      <c r="Q234" s="206"/>
      <c r="R234" s="207">
        <f>SUM(R235:R240)</f>
        <v>0.078787800000000005</v>
      </c>
      <c r="S234" s="206"/>
      <c r="T234" s="208">
        <f>SUM(T235:T240)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9" t="s">
        <v>80</v>
      </c>
      <c r="AT234" s="210" t="s">
        <v>72</v>
      </c>
      <c r="AU234" s="210" t="s">
        <v>80</v>
      </c>
      <c r="AY234" s="209" t="s">
        <v>143</v>
      </c>
      <c r="BK234" s="211">
        <f>SUM(BK235:BK240)</f>
        <v>0</v>
      </c>
    </row>
    <row r="235" s="2" customFormat="1" ht="16.5" customHeight="1">
      <c r="A235" s="40"/>
      <c r="B235" s="41"/>
      <c r="C235" s="214" t="s">
        <v>332</v>
      </c>
      <c r="D235" s="214" t="s">
        <v>145</v>
      </c>
      <c r="E235" s="215" t="s">
        <v>333</v>
      </c>
      <c r="F235" s="216" t="s">
        <v>334</v>
      </c>
      <c r="G235" s="217" t="s">
        <v>204</v>
      </c>
      <c r="H235" s="218">
        <v>96.200000000000003</v>
      </c>
      <c r="I235" s="219"/>
      <c r="J235" s="220">
        <f>ROUND(I235*H235,2)</f>
        <v>0</v>
      </c>
      <c r="K235" s="216" t="s">
        <v>149</v>
      </c>
      <c r="L235" s="46"/>
      <c r="M235" s="221" t="s">
        <v>19</v>
      </c>
      <c r="N235" s="222" t="s">
        <v>44</v>
      </c>
      <c r="O235" s="86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5" t="s">
        <v>150</v>
      </c>
      <c r="AT235" s="225" t="s">
        <v>145</v>
      </c>
      <c r="AU235" s="225" t="s">
        <v>82</v>
      </c>
      <c r="AY235" s="19" t="s">
        <v>143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9" t="s">
        <v>80</v>
      </c>
      <c r="BK235" s="226">
        <f>ROUND(I235*H235,2)</f>
        <v>0</v>
      </c>
      <c r="BL235" s="19" t="s">
        <v>150</v>
      </c>
      <c r="BM235" s="225" t="s">
        <v>335</v>
      </c>
    </row>
    <row r="236" s="2" customFormat="1">
      <c r="A236" s="40"/>
      <c r="B236" s="41"/>
      <c r="C236" s="42"/>
      <c r="D236" s="227" t="s">
        <v>152</v>
      </c>
      <c r="E236" s="42"/>
      <c r="F236" s="228" t="s">
        <v>336</v>
      </c>
      <c r="G236" s="42"/>
      <c r="H236" s="42"/>
      <c r="I236" s="229"/>
      <c r="J236" s="42"/>
      <c r="K236" s="42"/>
      <c r="L236" s="46"/>
      <c r="M236" s="230"/>
      <c r="N236" s="231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152</v>
      </c>
      <c r="AU236" s="19" t="s">
        <v>82</v>
      </c>
    </row>
    <row r="237" s="13" customFormat="1">
      <c r="A237" s="13"/>
      <c r="B237" s="232"/>
      <c r="C237" s="233"/>
      <c r="D237" s="234" t="s">
        <v>154</v>
      </c>
      <c r="E237" s="235" t="s">
        <v>19</v>
      </c>
      <c r="F237" s="236" t="s">
        <v>248</v>
      </c>
      <c r="G237" s="233"/>
      <c r="H237" s="235" t="s">
        <v>19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154</v>
      </c>
      <c r="AU237" s="242" t="s">
        <v>82</v>
      </c>
      <c r="AV237" s="13" t="s">
        <v>80</v>
      </c>
      <c r="AW237" s="13" t="s">
        <v>35</v>
      </c>
      <c r="AX237" s="13" t="s">
        <v>73</v>
      </c>
      <c r="AY237" s="242" t="s">
        <v>143</v>
      </c>
    </row>
    <row r="238" s="14" customFormat="1">
      <c r="A238" s="14"/>
      <c r="B238" s="243"/>
      <c r="C238" s="244"/>
      <c r="D238" s="234" t="s">
        <v>154</v>
      </c>
      <c r="E238" s="245" t="s">
        <v>19</v>
      </c>
      <c r="F238" s="246" t="s">
        <v>337</v>
      </c>
      <c r="G238" s="244"/>
      <c r="H238" s="247">
        <v>96.200000000000003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154</v>
      </c>
      <c r="AU238" s="253" t="s">
        <v>82</v>
      </c>
      <c r="AV238" s="14" t="s">
        <v>82</v>
      </c>
      <c r="AW238" s="14" t="s">
        <v>35</v>
      </c>
      <c r="AX238" s="14" t="s">
        <v>80</v>
      </c>
      <c r="AY238" s="253" t="s">
        <v>143</v>
      </c>
    </row>
    <row r="239" s="2" customFormat="1" ht="16.5" customHeight="1">
      <c r="A239" s="40"/>
      <c r="B239" s="41"/>
      <c r="C239" s="265" t="s">
        <v>338</v>
      </c>
      <c r="D239" s="265" t="s">
        <v>299</v>
      </c>
      <c r="E239" s="266" t="s">
        <v>339</v>
      </c>
      <c r="F239" s="267" t="s">
        <v>340</v>
      </c>
      <c r="G239" s="268" t="s">
        <v>204</v>
      </c>
      <c r="H239" s="269">
        <v>101.01000000000001</v>
      </c>
      <c r="I239" s="270"/>
      <c r="J239" s="271">
        <f>ROUND(I239*H239,2)</f>
        <v>0</v>
      </c>
      <c r="K239" s="267" t="s">
        <v>149</v>
      </c>
      <c r="L239" s="272"/>
      <c r="M239" s="273" t="s">
        <v>19</v>
      </c>
      <c r="N239" s="274" t="s">
        <v>44</v>
      </c>
      <c r="O239" s="86"/>
      <c r="P239" s="223">
        <f>O239*H239</f>
        <v>0</v>
      </c>
      <c r="Q239" s="223">
        <v>0.00077999999999999999</v>
      </c>
      <c r="R239" s="223">
        <f>Q239*H239</f>
        <v>0.078787800000000005</v>
      </c>
      <c r="S239" s="223">
        <v>0</v>
      </c>
      <c r="T239" s="22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5" t="s">
        <v>201</v>
      </c>
      <c r="AT239" s="225" t="s">
        <v>299</v>
      </c>
      <c r="AU239" s="225" t="s">
        <v>82</v>
      </c>
      <c r="AY239" s="19" t="s">
        <v>143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9" t="s">
        <v>80</v>
      </c>
      <c r="BK239" s="226">
        <f>ROUND(I239*H239,2)</f>
        <v>0</v>
      </c>
      <c r="BL239" s="19" t="s">
        <v>150</v>
      </c>
      <c r="BM239" s="225" t="s">
        <v>341</v>
      </c>
    </row>
    <row r="240" s="14" customFormat="1">
      <c r="A240" s="14"/>
      <c r="B240" s="243"/>
      <c r="C240" s="244"/>
      <c r="D240" s="234" t="s">
        <v>154</v>
      </c>
      <c r="E240" s="244"/>
      <c r="F240" s="246" t="s">
        <v>342</v>
      </c>
      <c r="G240" s="244"/>
      <c r="H240" s="247">
        <v>101.01000000000001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154</v>
      </c>
      <c r="AU240" s="253" t="s">
        <v>82</v>
      </c>
      <c r="AV240" s="14" t="s">
        <v>82</v>
      </c>
      <c r="AW240" s="14" t="s">
        <v>4</v>
      </c>
      <c r="AX240" s="14" t="s">
        <v>80</v>
      </c>
      <c r="AY240" s="253" t="s">
        <v>143</v>
      </c>
    </row>
    <row r="241" s="12" customFormat="1" ht="22.8" customHeight="1">
      <c r="A241" s="12"/>
      <c r="B241" s="198"/>
      <c r="C241" s="199"/>
      <c r="D241" s="200" t="s">
        <v>72</v>
      </c>
      <c r="E241" s="212" t="s">
        <v>150</v>
      </c>
      <c r="F241" s="212" t="s">
        <v>343</v>
      </c>
      <c r="G241" s="199"/>
      <c r="H241" s="199"/>
      <c r="I241" s="202"/>
      <c r="J241" s="213">
        <f>BK241</f>
        <v>0</v>
      </c>
      <c r="K241" s="199"/>
      <c r="L241" s="204"/>
      <c r="M241" s="205"/>
      <c r="N241" s="206"/>
      <c r="O241" s="206"/>
      <c r="P241" s="207">
        <f>SUM(P242:P249)</f>
        <v>0</v>
      </c>
      <c r="Q241" s="206"/>
      <c r="R241" s="207">
        <f>SUM(R242:R249)</f>
        <v>0</v>
      </c>
      <c r="S241" s="206"/>
      <c r="T241" s="208">
        <f>SUM(T242:T249)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9" t="s">
        <v>80</v>
      </c>
      <c r="AT241" s="210" t="s">
        <v>72</v>
      </c>
      <c r="AU241" s="210" t="s">
        <v>80</v>
      </c>
      <c r="AY241" s="209" t="s">
        <v>143</v>
      </c>
      <c r="BK241" s="211">
        <f>SUM(BK242:BK249)</f>
        <v>0</v>
      </c>
    </row>
    <row r="242" s="2" customFormat="1" ht="21.75" customHeight="1">
      <c r="A242" s="40"/>
      <c r="B242" s="41"/>
      <c r="C242" s="214" t="s">
        <v>344</v>
      </c>
      <c r="D242" s="214" t="s">
        <v>145</v>
      </c>
      <c r="E242" s="215" t="s">
        <v>345</v>
      </c>
      <c r="F242" s="216" t="s">
        <v>346</v>
      </c>
      <c r="G242" s="217" t="s">
        <v>234</v>
      </c>
      <c r="H242" s="218">
        <v>0.753</v>
      </c>
      <c r="I242" s="219"/>
      <c r="J242" s="220">
        <f>ROUND(I242*H242,2)</f>
        <v>0</v>
      </c>
      <c r="K242" s="216" t="s">
        <v>149</v>
      </c>
      <c r="L242" s="46"/>
      <c r="M242" s="221" t="s">
        <v>19</v>
      </c>
      <c r="N242" s="222" t="s">
        <v>44</v>
      </c>
      <c r="O242" s="86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150</v>
      </c>
      <c r="AT242" s="225" t="s">
        <v>145</v>
      </c>
      <c r="AU242" s="225" t="s">
        <v>82</v>
      </c>
      <c r="AY242" s="19" t="s">
        <v>143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9" t="s">
        <v>80</v>
      </c>
      <c r="BK242" s="226">
        <f>ROUND(I242*H242,2)</f>
        <v>0</v>
      </c>
      <c r="BL242" s="19" t="s">
        <v>150</v>
      </c>
      <c r="BM242" s="225" t="s">
        <v>347</v>
      </c>
    </row>
    <row r="243" s="2" customFormat="1">
      <c r="A243" s="40"/>
      <c r="B243" s="41"/>
      <c r="C243" s="42"/>
      <c r="D243" s="227" t="s">
        <v>152</v>
      </c>
      <c r="E243" s="42"/>
      <c r="F243" s="228" t="s">
        <v>348</v>
      </c>
      <c r="G243" s="42"/>
      <c r="H243" s="42"/>
      <c r="I243" s="229"/>
      <c r="J243" s="42"/>
      <c r="K243" s="42"/>
      <c r="L243" s="46"/>
      <c r="M243" s="230"/>
      <c r="N243" s="231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152</v>
      </c>
      <c r="AU243" s="19" t="s">
        <v>82</v>
      </c>
    </row>
    <row r="244" s="13" customFormat="1">
      <c r="A244" s="13"/>
      <c r="B244" s="232"/>
      <c r="C244" s="233"/>
      <c r="D244" s="234" t="s">
        <v>154</v>
      </c>
      <c r="E244" s="235" t="s">
        <v>19</v>
      </c>
      <c r="F244" s="236" t="s">
        <v>250</v>
      </c>
      <c r="G244" s="233"/>
      <c r="H244" s="235" t="s">
        <v>19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154</v>
      </c>
      <c r="AU244" s="242" t="s">
        <v>82</v>
      </c>
      <c r="AV244" s="13" t="s">
        <v>80</v>
      </c>
      <c r="AW244" s="13" t="s">
        <v>35</v>
      </c>
      <c r="AX244" s="13" t="s">
        <v>73</v>
      </c>
      <c r="AY244" s="242" t="s">
        <v>143</v>
      </c>
    </row>
    <row r="245" s="14" customFormat="1">
      <c r="A245" s="14"/>
      <c r="B245" s="243"/>
      <c r="C245" s="244"/>
      <c r="D245" s="234" t="s">
        <v>154</v>
      </c>
      <c r="E245" s="245" t="s">
        <v>19</v>
      </c>
      <c r="F245" s="246" t="s">
        <v>349</v>
      </c>
      <c r="G245" s="244"/>
      <c r="H245" s="247">
        <v>0.56999999999999995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154</v>
      </c>
      <c r="AU245" s="253" t="s">
        <v>82</v>
      </c>
      <c r="AV245" s="14" t="s">
        <v>82</v>
      </c>
      <c r="AW245" s="14" t="s">
        <v>35</v>
      </c>
      <c r="AX245" s="14" t="s">
        <v>73</v>
      </c>
      <c r="AY245" s="253" t="s">
        <v>143</v>
      </c>
    </row>
    <row r="246" s="13" customFormat="1">
      <c r="A246" s="13"/>
      <c r="B246" s="232"/>
      <c r="C246" s="233"/>
      <c r="D246" s="234" t="s">
        <v>154</v>
      </c>
      <c r="E246" s="235" t="s">
        <v>19</v>
      </c>
      <c r="F246" s="236" t="s">
        <v>295</v>
      </c>
      <c r="G246" s="233"/>
      <c r="H246" s="235" t="s">
        <v>19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154</v>
      </c>
      <c r="AU246" s="242" t="s">
        <v>82</v>
      </c>
      <c r="AV246" s="13" t="s">
        <v>80</v>
      </c>
      <c r="AW246" s="13" t="s">
        <v>35</v>
      </c>
      <c r="AX246" s="13" t="s">
        <v>73</v>
      </c>
      <c r="AY246" s="242" t="s">
        <v>143</v>
      </c>
    </row>
    <row r="247" s="14" customFormat="1">
      <c r="A247" s="14"/>
      <c r="B247" s="243"/>
      <c r="C247" s="244"/>
      <c r="D247" s="234" t="s">
        <v>154</v>
      </c>
      <c r="E247" s="245" t="s">
        <v>19</v>
      </c>
      <c r="F247" s="246" t="s">
        <v>350</v>
      </c>
      <c r="G247" s="244"/>
      <c r="H247" s="247">
        <v>0.063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154</v>
      </c>
      <c r="AU247" s="253" t="s">
        <v>82</v>
      </c>
      <c r="AV247" s="14" t="s">
        <v>82</v>
      </c>
      <c r="AW247" s="14" t="s">
        <v>35</v>
      </c>
      <c r="AX247" s="14" t="s">
        <v>73</v>
      </c>
      <c r="AY247" s="253" t="s">
        <v>143</v>
      </c>
    </row>
    <row r="248" s="14" customFormat="1">
      <c r="A248" s="14"/>
      <c r="B248" s="243"/>
      <c r="C248" s="244"/>
      <c r="D248" s="234" t="s">
        <v>154</v>
      </c>
      <c r="E248" s="245" t="s">
        <v>19</v>
      </c>
      <c r="F248" s="246" t="s">
        <v>351</v>
      </c>
      <c r="G248" s="244"/>
      <c r="H248" s="247">
        <v>0.12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154</v>
      </c>
      <c r="AU248" s="253" t="s">
        <v>82</v>
      </c>
      <c r="AV248" s="14" t="s">
        <v>82</v>
      </c>
      <c r="AW248" s="14" t="s">
        <v>35</v>
      </c>
      <c r="AX248" s="14" t="s">
        <v>73</v>
      </c>
      <c r="AY248" s="253" t="s">
        <v>143</v>
      </c>
    </row>
    <row r="249" s="15" customFormat="1">
      <c r="A249" s="15"/>
      <c r="B249" s="254"/>
      <c r="C249" s="255"/>
      <c r="D249" s="234" t="s">
        <v>154</v>
      </c>
      <c r="E249" s="256" t="s">
        <v>19</v>
      </c>
      <c r="F249" s="257" t="s">
        <v>170</v>
      </c>
      <c r="G249" s="255"/>
      <c r="H249" s="258">
        <v>0.753</v>
      </c>
      <c r="I249" s="259"/>
      <c r="J249" s="255"/>
      <c r="K249" s="255"/>
      <c r="L249" s="260"/>
      <c r="M249" s="261"/>
      <c r="N249" s="262"/>
      <c r="O249" s="262"/>
      <c r="P249" s="262"/>
      <c r="Q249" s="262"/>
      <c r="R249" s="262"/>
      <c r="S249" s="262"/>
      <c r="T249" s="263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4" t="s">
        <v>154</v>
      </c>
      <c r="AU249" s="264" t="s">
        <v>82</v>
      </c>
      <c r="AV249" s="15" t="s">
        <v>150</v>
      </c>
      <c r="AW249" s="15" t="s">
        <v>35</v>
      </c>
      <c r="AX249" s="15" t="s">
        <v>80</v>
      </c>
      <c r="AY249" s="264" t="s">
        <v>143</v>
      </c>
    </row>
    <row r="250" s="12" customFormat="1" ht="22.8" customHeight="1">
      <c r="A250" s="12"/>
      <c r="B250" s="198"/>
      <c r="C250" s="199"/>
      <c r="D250" s="200" t="s">
        <v>72</v>
      </c>
      <c r="E250" s="212" t="s">
        <v>177</v>
      </c>
      <c r="F250" s="212" t="s">
        <v>352</v>
      </c>
      <c r="G250" s="199"/>
      <c r="H250" s="199"/>
      <c r="I250" s="202"/>
      <c r="J250" s="213">
        <f>BK250</f>
        <v>0</v>
      </c>
      <c r="K250" s="199"/>
      <c r="L250" s="204"/>
      <c r="M250" s="205"/>
      <c r="N250" s="206"/>
      <c r="O250" s="206"/>
      <c r="P250" s="207">
        <f>SUM(P251:P331)</f>
        <v>0</v>
      </c>
      <c r="Q250" s="206"/>
      <c r="R250" s="207">
        <f>SUM(R251:R331)</f>
        <v>81.245471999999978</v>
      </c>
      <c r="S250" s="206"/>
      <c r="T250" s="208">
        <f>SUM(T251:T331)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9" t="s">
        <v>80</v>
      </c>
      <c r="AT250" s="210" t="s">
        <v>72</v>
      </c>
      <c r="AU250" s="210" t="s">
        <v>80</v>
      </c>
      <c r="AY250" s="209" t="s">
        <v>143</v>
      </c>
      <c r="BK250" s="211">
        <f>SUM(BK251:BK331)</f>
        <v>0</v>
      </c>
    </row>
    <row r="251" s="2" customFormat="1" ht="21.75" customHeight="1">
      <c r="A251" s="40"/>
      <c r="B251" s="41"/>
      <c r="C251" s="214" t="s">
        <v>353</v>
      </c>
      <c r="D251" s="214" t="s">
        <v>145</v>
      </c>
      <c r="E251" s="215" t="s">
        <v>354</v>
      </c>
      <c r="F251" s="216" t="s">
        <v>355</v>
      </c>
      <c r="G251" s="217" t="s">
        <v>148</v>
      </c>
      <c r="H251" s="218">
        <v>360.10000000000002</v>
      </c>
      <c r="I251" s="219"/>
      <c r="J251" s="220">
        <f>ROUND(I251*H251,2)</f>
        <v>0</v>
      </c>
      <c r="K251" s="216" t="s">
        <v>149</v>
      </c>
      <c r="L251" s="46"/>
      <c r="M251" s="221" t="s">
        <v>19</v>
      </c>
      <c r="N251" s="222" t="s">
        <v>44</v>
      </c>
      <c r="O251" s="86"/>
      <c r="P251" s="223">
        <f>O251*H251</f>
        <v>0</v>
      </c>
      <c r="Q251" s="223">
        <v>0</v>
      </c>
      <c r="R251" s="223">
        <f>Q251*H251</f>
        <v>0</v>
      </c>
      <c r="S251" s="223">
        <v>0</v>
      </c>
      <c r="T251" s="224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5" t="s">
        <v>150</v>
      </c>
      <c r="AT251" s="225" t="s">
        <v>145</v>
      </c>
      <c r="AU251" s="225" t="s">
        <v>82</v>
      </c>
      <c r="AY251" s="19" t="s">
        <v>143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9" t="s">
        <v>80</v>
      </c>
      <c r="BK251" s="226">
        <f>ROUND(I251*H251,2)</f>
        <v>0</v>
      </c>
      <c r="BL251" s="19" t="s">
        <v>150</v>
      </c>
      <c r="BM251" s="225" t="s">
        <v>356</v>
      </c>
    </row>
    <row r="252" s="2" customFormat="1">
      <c r="A252" s="40"/>
      <c r="B252" s="41"/>
      <c r="C252" s="42"/>
      <c r="D252" s="227" t="s">
        <v>152</v>
      </c>
      <c r="E252" s="42"/>
      <c r="F252" s="228" t="s">
        <v>357</v>
      </c>
      <c r="G252" s="42"/>
      <c r="H252" s="42"/>
      <c r="I252" s="229"/>
      <c r="J252" s="42"/>
      <c r="K252" s="42"/>
      <c r="L252" s="46"/>
      <c r="M252" s="230"/>
      <c r="N252" s="231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152</v>
      </c>
      <c r="AU252" s="19" t="s">
        <v>82</v>
      </c>
    </row>
    <row r="253" s="2" customFormat="1">
      <c r="A253" s="40"/>
      <c r="B253" s="41"/>
      <c r="C253" s="42"/>
      <c r="D253" s="234" t="s">
        <v>358</v>
      </c>
      <c r="E253" s="42"/>
      <c r="F253" s="275" t="s">
        <v>359</v>
      </c>
      <c r="G253" s="42"/>
      <c r="H253" s="42"/>
      <c r="I253" s="229"/>
      <c r="J253" s="42"/>
      <c r="K253" s="42"/>
      <c r="L253" s="46"/>
      <c r="M253" s="230"/>
      <c r="N253" s="231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358</v>
      </c>
      <c r="AU253" s="19" t="s">
        <v>82</v>
      </c>
    </row>
    <row r="254" s="13" customFormat="1">
      <c r="A254" s="13"/>
      <c r="B254" s="232"/>
      <c r="C254" s="233"/>
      <c r="D254" s="234" t="s">
        <v>154</v>
      </c>
      <c r="E254" s="235" t="s">
        <v>19</v>
      </c>
      <c r="F254" s="236" t="s">
        <v>360</v>
      </c>
      <c r="G254" s="233"/>
      <c r="H254" s="235" t="s">
        <v>19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154</v>
      </c>
      <c r="AU254" s="242" t="s">
        <v>82</v>
      </c>
      <c r="AV254" s="13" t="s">
        <v>80</v>
      </c>
      <c r="AW254" s="13" t="s">
        <v>35</v>
      </c>
      <c r="AX254" s="13" t="s">
        <v>73</v>
      </c>
      <c r="AY254" s="242" t="s">
        <v>143</v>
      </c>
    </row>
    <row r="255" s="14" customFormat="1">
      <c r="A255" s="14"/>
      <c r="B255" s="243"/>
      <c r="C255" s="244"/>
      <c r="D255" s="234" t="s">
        <v>154</v>
      </c>
      <c r="E255" s="245" t="s">
        <v>19</v>
      </c>
      <c r="F255" s="246" t="s">
        <v>361</v>
      </c>
      <c r="G255" s="244"/>
      <c r="H255" s="247">
        <v>180.5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154</v>
      </c>
      <c r="AU255" s="253" t="s">
        <v>82</v>
      </c>
      <c r="AV255" s="14" t="s">
        <v>82</v>
      </c>
      <c r="AW255" s="14" t="s">
        <v>35</v>
      </c>
      <c r="AX255" s="14" t="s">
        <v>73</v>
      </c>
      <c r="AY255" s="253" t="s">
        <v>143</v>
      </c>
    </row>
    <row r="256" s="14" customFormat="1">
      <c r="A256" s="14"/>
      <c r="B256" s="243"/>
      <c r="C256" s="244"/>
      <c r="D256" s="234" t="s">
        <v>154</v>
      </c>
      <c r="E256" s="245" t="s">
        <v>19</v>
      </c>
      <c r="F256" s="246" t="s">
        <v>362</v>
      </c>
      <c r="G256" s="244"/>
      <c r="H256" s="247">
        <v>104.09999999999999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154</v>
      </c>
      <c r="AU256" s="253" t="s">
        <v>82</v>
      </c>
      <c r="AV256" s="14" t="s">
        <v>82</v>
      </c>
      <c r="AW256" s="14" t="s">
        <v>35</v>
      </c>
      <c r="AX256" s="14" t="s">
        <v>73</v>
      </c>
      <c r="AY256" s="253" t="s">
        <v>143</v>
      </c>
    </row>
    <row r="257" s="14" customFormat="1">
      <c r="A257" s="14"/>
      <c r="B257" s="243"/>
      <c r="C257" s="244"/>
      <c r="D257" s="234" t="s">
        <v>154</v>
      </c>
      <c r="E257" s="245" t="s">
        <v>19</v>
      </c>
      <c r="F257" s="246" t="s">
        <v>363</v>
      </c>
      <c r="G257" s="244"/>
      <c r="H257" s="247">
        <v>75.5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154</v>
      </c>
      <c r="AU257" s="253" t="s">
        <v>82</v>
      </c>
      <c r="AV257" s="14" t="s">
        <v>82</v>
      </c>
      <c r="AW257" s="14" t="s">
        <v>35</v>
      </c>
      <c r="AX257" s="14" t="s">
        <v>73</v>
      </c>
      <c r="AY257" s="253" t="s">
        <v>143</v>
      </c>
    </row>
    <row r="258" s="15" customFormat="1">
      <c r="A258" s="15"/>
      <c r="B258" s="254"/>
      <c r="C258" s="255"/>
      <c r="D258" s="234" t="s">
        <v>154</v>
      </c>
      <c r="E258" s="256" t="s">
        <v>19</v>
      </c>
      <c r="F258" s="257" t="s">
        <v>170</v>
      </c>
      <c r="G258" s="255"/>
      <c r="H258" s="258">
        <v>360.10000000000002</v>
      </c>
      <c r="I258" s="259"/>
      <c r="J258" s="255"/>
      <c r="K258" s="255"/>
      <c r="L258" s="260"/>
      <c r="M258" s="261"/>
      <c r="N258" s="262"/>
      <c r="O258" s="262"/>
      <c r="P258" s="262"/>
      <c r="Q258" s="262"/>
      <c r="R258" s="262"/>
      <c r="S258" s="262"/>
      <c r="T258" s="263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4" t="s">
        <v>154</v>
      </c>
      <c r="AU258" s="264" t="s">
        <v>82</v>
      </c>
      <c r="AV258" s="15" t="s">
        <v>150</v>
      </c>
      <c r="AW258" s="15" t="s">
        <v>35</v>
      </c>
      <c r="AX258" s="15" t="s">
        <v>80</v>
      </c>
      <c r="AY258" s="264" t="s">
        <v>143</v>
      </c>
    </row>
    <row r="259" s="2" customFormat="1" ht="21.75" customHeight="1">
      <c r="A259" s="40"/>
      <c r="B259" s="41"/>
      <c r="C259" s="214" t="s">
        <v>364</v>
      </c>
      <c r="D259" s="214" t="s">
        <v>145</v>
      </c>
      <c r="E259" s="215" t="s">
        <v>365</v>
      </c>
      <c r="F259" s="216" t="s">
        <v>366</v>
      </c>
      <c r="G259" s="217" t="s">
        <v>148</v>
      </c>
      <c r="H259" s="218">
        <v>11.5</v>
      </c>
      <c r="I259" s="219"/>
      <c r="J259" s="220">
        <f>ROUND(I259*H259,2)</f>
        <v>0</v>
      </c>
      <c r="K259" s="216" t="s">
        <v>149</v>
      </c>
      <c r="L259" s="46"/>
      <c r="M259" s="221" t="s">
        <v>19</v>
      </c>
      <c r="N259" s="222" t="s">
        <v>44</v>
      </c>
      <c r="O259" s="86"/>
      <c r="P259" s="223">
        <f>O259*H259</f>
        <v>0</v>
      </c>
      <c r="Q259" s="223">
        <v>0</v>
      </c>
      <c r="R259" s="223">
        <f>Q259*H259</f>
        <v>0</v>
      </c>
      <c r="S259" s="223">
        <v>0</v>
      </c>
      <c r="T259" s="224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5" t="s">
        <v>150</v>
      </c>
      <c r="AT259" s="225" t="s">
        <v>145</v>
      </c>
      <c r="AU259" s="225" t="s">
        <v>82</v>
      </c>
      <c r="AY259" s="19" t="s">
        <v>143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9" t="s">
        <v>80</v>
      </c>
      <c r="BK259" s="226">
        <f>ROUND(I259*H259,2)</f>
        <v>0</v>
      </c>
      <c r="BL259" s="19" t="s">
        <v>150</v>
      </c>
      <c r="BM259" s="225" t="s">
        <v>367</v>
      </c>
    </row>
    <row r="260" s="2" customFormat="1">
      <c r="A260" s="40"/>
      <c r="B260" s="41"/>
      <c r="C260" s="42"/>
      <c r="D260" s="227" t="s">
        <v>152</v>
      </c>
      <c r="E260" s="42"/>
      <c r="F260" s="228" t="s">
        <v>368</v>
      </c>
      <c r="G260" s="42"/>
      <c r="H260" s="42"/>
      <c r="I260" s="229"/>
      <c r="J260" s="42"/>
      <c r="K260" s="42"/>
      <c r="L260" s="46"/>
      <c r="M260" s="230"/>
      <c r="N260" s="231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152</v>
      </c>
      <c r="AU260" s="19" t="s">
        <v>82</v>
      </c>
    </row>
    <row r="261" s="2" customFormat="1">
      <c r="A261" s="40"/>
      <c r="B261" s="41"/>
      <c r="C261" s="42"/>
      <c r="D261" s="234" t="s">
        <v>358</v>
      </c>
      <c r="E261" s="42"/>
      <c r="F261" s="275" t="s">
        <v>369</v>
      </c>
      <c r="G261" s="42"/>
      <c r="H261" s="42"/>
      <c r="I261" s="229"/>
      <c r="J261" s="42"/>
      <c r="K261" s="42"/>
      <c r="L261" s="46"/>
      <c r="M261" s="230"/>
      <c r="N261" s="231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358</v>
      </c>
      <c r="AU261" s="19" t="s">
        <v>82</v>
      </c>
    </row>
    <row r="262" s="13" customFormat="1">
      <c r="A262" s="13"/>
      <c r="B262" s="232"/>
      <c r="C262" s="233"/>
      <c r="D262" s="234" t="s">
        <v>154</v>
      </c>
      <c r="E262" s="235" t="s">
        <v>19</v>
      </c>
      <c r="F262" s="236" t="s">
        <v>370</v>
      </c>
      <c r="G262" s="233"/>
      <c r="H262" s="235" t="s">
        <v>19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154</v>
      </c>
      <c r="AU262" s="242" t="s">
        <v>82</v>
      </c>
      <c r="AV262" s="13" t="s">
        <v>80</v>
      </c>
      <c r="AW262" s="13" t="s">
        <v>35</v>
      </c>
      <c r="AX262" s="13" t="s">
        <v>73</v>
      </c>
      <c r="AY262" s="242" t="s">
        <v>143</v>
      </c>
    </row>
    <row r="263" s="14" customFormat="1">
      <c r="A263" s="14"/>
      <c r="B263" s="243"/>
      <c r="C263" s="244"/>
      <c r="D263" s="234" t="s">
        <v>154</v>
      </c>
      <c r="E263" s="245" t="s">
        <v>19</v>
      </c>
      <c r="F263" s="246" t="s">
        <v>371</v>
      </c>
      <c r="G263" s="244"/>
      <c r="H263" s="247">
        <v>11.5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154</v>
      </c>
      <c r="AU263" s="253" t="s">
        <v>82</v>
      </c>
      <c r="AV263" s="14" t="s">
        <v>82</v>
      </c>
      <c r="AW263" s="14" t="s">
        <v>35</v>
      </c>
      <c r="AX263" s="14" t="s">
        <v>80</v>
      </c>
      <c r="AY263" s="253" t="s">
        <v>143</v>
      </c>
    </row>
    <row r="264" s="2" customFormat="1" ht="24.15" customHeight="1">
      <c r="A264" s="40"/>
      <c r="B264" s="41"/>
      <c r="C264" s="214" t="s">
        <v>372</v>
      </c>
      <c r="D264" s="214" t="s">
        <v>145</v>
      </c>
      <c r="E264" s="215" t="s">
        <v>373</v>
      </c>
      <c r="F264" s="216" t="s">
        <v>374</v>
      </c>
      <c r="G264" s="217" t="s">
        <v>148</v>
      </c>
      <c r="H264" s="218">
        <v>35</v>
      </c>
      <c r="I264" s="219"/>
      <c r="J264" s="220">
        <f>ROUND(I264*H264,2)</f>
        <v>0</v>
      </c>
      <c r="K264" s="216" t="s">
        <v>19</v>
      </c>
      <c r="L264" s="46"/>
      <c r="M264" s="221" t="s">
        <v>19</v>
      </c>
      <c r="N264" s="222" t="s">
        <v>44</v>
      </c>
      <c r="O264" s="86"/>
      <c r="P264" s="223">
        <f>O264*H264</f>
        <v>0</v>
      </c>
      <c r="Q264" s="223">
        <v>0</v>
      </c>
      <c r="R264" s="223">
        <f>Q264*H264</f>
        <v>0</v>
      </c>
      <c r="S264" s="223">
        <v>0</v>
      </c>
      <c r="T264" s="224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5" t="s">
        <v>150</v>
      </c>
      <c r="AT264" s="225" t="s">
        <v>145</v>
      </c>
      <c r="AU264" s="225" t="s">
        <v>82</v>
      </c>
      <c r="AY264" s="19" t="s">
        <v>143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9" t="s">
        <v>80</v>
      </c>
      <c r="BK264" s="226">
        <f>ROUND(I264*H264,2)</f>
        <v>0</v>
      </c>
      <c r="BL264" s="19" t="s">
        <v>150</v>
      </c>
      <c r="BM264" s="225" t="s">
        <v>375</v>
      </c>
    </row>
    <row r="265" s="2" customFormat="1">
      <c r="A265" s="40"/>
      <c r="B265" s="41"/>
      <c r="C265" s="42"/>
      <c r="D265" s="234" t="s">
        <v>358</v>
      </c>
      <c r="E265" s="42"/>
      <c r="F265" s="275" t="s">
        <v>376</v>
      </c>
      <c r="G265" s="42"/>
      <c r="H265" s="42"/>
      <c r="I265" s="229"/>
      <c r="J265" s="42"/>
      <c r="K265" s="42"/>
      <c r="L265" s="46"/>
      <c r="M265" s="230"/>
      <c r="N265" s="231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358</v>
      </c>
      <c r="AU265" s="19" t="s">
        <v>82</v>
      </c>
    </row>
    <row r="266" s="13" customFormat="1">
      <c r="A266" s="13"/>
      <c r="B266" s="232"/>
      <c r="C266" s="233"/>
      <c r="D266" s="234" t="s">
        <v>154</v>
      </c>
      <c r="E266" s="235" t="s">
        <v>19</v>
      </c>
      <c r="F266" s="236" t="s">
        <v>377</v>
      </c>
      <c r="G266" s="233"/>
      <c r="H266" s="235" t="s">
        <v>19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154</v>
      </c>
      <c r="AU266" s="242" t="s">
        <v>82</v>
      </c>
      <c r="AV266" s="13" t="s">
        <v>80</v>
      </c>
      <c r="AW266" s="13" t="s">
        <v>35</v>
      </c>
      <c r="AX266" s="13" t="s">
        <v>73</v>
      </c>
      <c r="AY266" s="242" t="s">
        <v>143</v>
      </c>
    </row>
    <row r="267" s="14" customFormat="1">
      <c r="A267" s="14"/>
      <c r="B267" s="243"/>
      <c r="C267" s="244"/>
      <c r="D267" s="234" t="s">
        <v>154</v>
      </c>
      <c r="E267" s="245" t="s">
        <v>19</v>
      </c>
      <c r="F267" s="246" t="s">
        <v>378</v>
      </c>
      <c r="G267" s="244"/>
      <c r="H267" s="247">
        <v>3.75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154</v>
      </c>
      <c r="AU267" s="253" t="s">
        <v>82</v>
      </c>
      <c r="AV267" s="14" t="s">
        <v>82</v>
      </c>
      <c r="AW267" s="14" t="s">
        <v>35</v>
      </c>
      <c r="AX267" s="14" t="s">
        <v>73</v>
      </c>
      <c r="AY267" s="253" t="s">
        <v>143</v>
      </c>
    </row>
    <row r="268" s="14" customFormat="1">
      <c r="A268" s="14"/>
      <c r="B268" s="243"/>
      <c r="C268" s="244"/>
      <c r="D268" s="234" t="s">
        <v>154</v>
      </c>
      <c r="E268" s="245" t="s">
        <v>19</v>
      </c>
      <c r="F268" s="246" t="s">
        <v>379</v>
      </c>
      <c r="G268" s="244"/>
      <c r="H268" s="247">
        <v>15.15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154</v>
      </c>
      <c r="AU268" s="253" t="s">
        <v>82</v>
      </c>
      <c r="AV268" s="14" t="s">
        <v>82</v>
      </c>
      <c r="AW268" s="14" t="s">
        <v>35</v>
      </c>
      <c r="AX268" s="14" t="s">
        <v>73</v>
      </c>
      <c r="AY268" s="253" t="s">
        <v>143</v>
      </c>
    </row>
    <row r="269" s="14" customFormat="1">
      <c r="A269" s="14"/>
      <c r="B269" s="243"/>
      <c r="C269" s="244"/>
      <c r="D269" s="234" t="s">
        <v>154</v>
      </c>
      <c r="E269" s="245" t="s">
        <v>19</v>
      </c>
      <c r="F269" s="246" t="s">
        <v>380</v>
      </c>
      <c r="G269" s="244"/>
      <c r="H269" s="247">
        <v>16.100000000000001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154</v>
      </c>
      <c r="AU269" s="253" t="s">
        <v>82</v>
      </c>
      <c r="AV269" s="14" t="s">
        <v>82</v>
      </c>
      <c r="AW269" s="14" t="s">
        <v>35</v>
      </c>
      <c r="AX269" s="14" t="s">
        <v>73</v>
      </c>
      <c r="AY269" s="253" t="s">
        <v>143</v>
      </c>
    </row>
    <row r="270" s="15" customFormat="1">
      <c r="A270" s="15"/>
      <c r="B270" s="254"/>
      <c r="C270" s="255"/>
      <c r="D270" s="234" t="s">
        <v>154</v>
      </c>
      <c r="E270" s="256" t="s">
        <v>19</v>
      </c>
      <c r="F270" s="257" t="s">
        <v>170</v>
      </c>
      <c r="G270" s="255"/>
      <c r="H270" s="258">
        <v>35</v>
      </c>
      <c r="I270" s="259"/>
      <c r="J270" s="255"/>
      <c r="K270" s="255"/>
      <c r="L270" s="260"/>
      <c r="M270" s="261"/>
      <c r="N270" s="262"/>
      <c r="O270" s="262"/>
      <c r="P270" s="262"/>
      <c r="Q270" s="262"/>
      <c r="R270" s="262"/>
      <c r="S270" s="262"/>
      <c r="T270" s="263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4" t="s">
        <v>154</v>
      </c>
      <c r="AU270" s="264" t="s">
        <v>82</v>
      </c>
      <c r="AV270" s="15" t="s">
        <v>150</v>
      </c>
      <c r="AW270" s="15" t="s">
        <v>35</v>
      </c>
      <c r="AX270" s="15" t="s">
        <v>80</v>
      </c>
      <c r="AY270" s="264" t="s">
        <v>143</v>
      </c>
    </row>
    <row r="271" s="2" customFormat="1" ht="24.15" customHeight="1">
      <c r="A271" s="40"/>
      <c r="B271" s="41"/>
      <c r="C271" s="214" t="s">
        <v>381</v>
      </c>
      <c r="D271" s="214" t="s">
        <v>145</v>
      </c>
      <c r="E271" s="215" t="s">
        <v>382</v>
      </c>
      <c r="F271" s="216" t="s">
        <v>383</v>
      </c>
      <c r="G271" s="217" t="s">
        <v>148</v>
      </c>
      <c r="H271" s="218">
        <v>11.5</v>
      </c>
      <c r="I271" s="219"/>
      <c r="J271" s="220">
        <f>ROUND(I271*H271,2)</f>
        <v>0</v>
      </c>
      <c r="K271" s="216" t="s">
        <v>19</v>
      </c>
      <c r="L271" s="46"/>
      <c r="M271" s="221" t="s">
        <v>19</v>
      </c>
      <c r="N271" s="222" t="s">
        <v>44</v>
      </c>
      <c r="O271" s="86"/>
      <c r="P271" s="223">
        <f>O271*H271</f>
        <v>0</v>
      </c>
      <c r="Q271" s="223">
        <v>0</v>
      </c>
      <c r="R271" s="223">
        <f>Q271*H271</f>
        <v>0</v>
      </c>
      <c r="S271" s="223">
        <v>0</v>
      </c>
      <c r="T271" s="224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5" t="s">
        <v>150</v>
      </c>
      <c r="AT271" s="225" t="s">
        <v>145</v>
      </c>
      <c r="AU271" s="225" t="s">
        <v>82</v>
      </c>
      <c r="AY271" s="19" t="s">
        <v>143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9" t="s">
        <v>80</v>
      </c>
      <c r="BK271" s="226">
        <f>ROUND(I271*H271,2)</f>
        <v>0</v>
      </c>
      <c r="BL271" s="19" t="s">
        <v>150</v>
      </c>
      <c r="BM271" s="225" t="s">
        <v>384</v>
      </c>
    </row>
    <row r="272" s="13" customFormat="1">
      <c r="A272" s="13"/>
      <c r="B272" s="232"/>
      <c r="C272" s="233"/>
      <c r="D272" s="234" t="s">
        <v>154</v>
      </c>
      <c r="E272" s="235" t="s">
        <v>19</v>
      </c>
      <c r="F272" s="236" t="s">
        <v>370</v>
      </c>
      <c r="G272" s="233"/>
      <c r="H272" s="235" t="s">
        <v>19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154</v>
      </c>
      <c r="AU272" s="242" t="s">
        <v>82</v>
      </c>
      <c r="AV272" s="13" t="s">
        <v>80</v>
      </c>
      <c r="AW272" s="13" t="s">
        <v>35</v>
      </c>
      <c r="AX272" s="13" t="s">
        <v>73</v>
      </c>
      <c r="AY272" s="242" t="s">
        <v>143</v>
      </c>
    </row>
    <row r="273" s="14" customFormat="1">
      <c r="A273" s="14"/>
      <c r="B273" s="243"/>
      <c r="C273" s="244"/>
      <c r="D273" s="234" t="s">
        <v>154</v>
      </c>
      <c r="E273" s="245" t="s">
        <v>19</v>
      </c>
      <c r="F273" s="246" t="s">
        <v>371</v>
      </c>
      <c r="G273" s="244"/>
      <c r="H273" s="247">
        <v>11.5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154</v>
      </c>
      <c r="AU273" s="253" t="s">
        <v>82</v>
      </c>
      <c r="AV273" s="14" t="s">
        <v>82</v>
      </c>
      <c r="AW273" s="14" t="s">
        <v>35</v>
      </c>
      <c r="AX273" s="14" t="s">
        <v>80</v>
      </c>
      <c r="AY273" s="253" t="s">
        <v>143</v>
      </c>
    </row>
    <row r="274" s="2" customFormat="1" ht="24.15" customHeight="1">
      <c r="A274" s="40"/>
      <c r="B274" s="41"/>
      <c r="C274" s="214" t="s">
        <v>385</v>
      </c>
      <c r="D274" s="214" t="s">
        <v>145</v>
      </c>
      <c r="E274" s="215" t="s">
        <v>386</v>
      </c>
      <c r="F274" s="216" t="s">
        <v>387</v>
      </c>
      <c r="G274" s="217" t="s">
        <v>148</v>
      </c>
      <c r="H274" s="218">
        <v>51.899999999999999</v>
      </c>
      <c r="I274" s="219"/>
      <c r="J274" s="220">
        <f>ROUND(I274*H274,2)</f>
        <v>0</v>
      </c>
      <c r="K274" s="216" t="s">
        <v>149</v>
      </c>
      <c r="L274" s="46"/>
      <c r="M274" s="221" t="s">
        <v>19</v>
      </c>
      <c r="N274" s="222" t="s">
        <v>44</v>
      </c>
      <c r="O274" s="86"/>
      <c r="P274" s="223">
        <f>O274*H274</f>
        <v>0</v>
      </c>
      <c r="Q274" s="223">
        <v>0</v>
      </c>
      <c r="R274" s="223">
        <f>Q274*H274</f>
        <v>0</v>
      </c>
      <c r="S274" s="223">
        <v>0</v>
      </c>
      <c r="T274" s="224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5" t="s">
        <v>150</v>
      </c>
      <c r="AT274" s="225" t="s">
        <v>145</v>
      </c>
      <c r="AU274" s="225" t="s">
        <v>82</v>
      </c>
      <c r="AY274" s="19" t="s">
        <v>143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9" t="s">
        <v>80</v>
      </c>
      <c r="BK274" s="226">
        <f>ROUND(I274*H274,2)</f>
        <v>0</v>
      </c>
      <c r="BL274" s="19" t="s">
        <v>150</v>
      </c>
      <c r="BM274" s="225" t="s">
        <v>388</v>
      </c>
    </row>
    <row r="275" s="2" customFormat="1">
      <c r="A275" s="40"/>
      <c r="B275" s="41"/>
      <c r="C275" s="42"/>
      <c r="D275" s="227" t="s">
        <v>152</v>
      </c>
      <c r="E275" s="42"/>
      <c r="F275" s="228" t="s">
        <v>389</v>
      </c>
      <c r="G275" s="42"/>
      <c r="H275" s="42"/>
      <c r="I275" s="229"/>
      <c r="J275" s="42"/>
      <c r="K275" s="42"/>
      <c r="L275" s="46"/>
      <c r="M275" s="230"/>
      <c r="N275" s="231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152</v>
      </c>
      <c r="AU275" s="19" t="s">
        <v>82</v>
      </c>
    </row>
    <row r="276" s="13" customFormat="1">
      <c r="A276" s="13"/>
      <c r="B276" s="232"/>
      <c r="C276" s="233"/>
      <c r="D276" s="234" t="s">
        <v>154</v>
      </c>
      <c r="E276" s="235" t="s">
        <v>19</v>
      </c>
      <c r="F276" s="236" t="s">
        <v>377</v>
      </c>
      <c r="G276" s="233"/>
      <c r="H276" s="235" t="s">
        <v>19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154</v>
      </c>
      <c r="AU276" s="242" t="s">
        <v>82</v>
      </c>
      <c r="AV276" s="13" t="s">
        <v>80</v>
      </c>
      <c r="AW276" s="13" t="s">
        <v>35</v>
      </c>
      <c r="AX276" s="13" t="s">
        <v>73</v>
      </c>
      <c r="AY276" s="242" t="s">
        <v>143</v>
      </c>
    </row>
    <row r="277" s="14" customFormat="1">
      <c r="A277" s="14"/>
      <c r="B277" s="243"/>
      <c r="C277" s="244"/>
      <c r="D277" s="234" t="s">
        <v>154</v>
      </c>
      <c r="E277" s="245" t="s">
        <v>19</v>
      </c>
      <c r="F277" s="246" t="s">
        <v>378</v>
      </c>
      <c r="G277" s="244"/>
      <c r="H277" s="247">
        <v>3.75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154</v>
      </c>
      <c r="AU277" s="253" t="s">
        <v>82</v>
      </c>
      <c r="AV277" s="14" t="s">
        <v>82</v>
      </c>
      <c r="AW277" s="14" t="s">
        <v>35</v>
      </c>
      <c r="AX277" s="14" t="s">
        <v>73</v>
      </c>
      <c r="AY277" s="253" t="s">
        <v>143</v>
      </c>
    </row>
    <row r="278" s="14" customFormat="1">
      <c r="A278" s="14"/>
      <c r="B278" s="243"/>
      <c r="C278" s="244"/>
      <c r="D278" s="234" t="s">
        <v>154</v>
      </c>
      <c r="E278" s="245" t="s">
        <v>19</v>
      </c>
      <c r="F278" s="246" t="s">
        <v>379</v>
      </c>
      <c r="G278" s="244"/>
      <c r="H278" s="247">
        <v>15.15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3" t="s">
        <v>154</v>
      </c>
      <c r="AU278" s="253" t="s">
        <v>82</v>
      </c>
      <c r="AV278" s="14" t="s">
        <v>82</v>
      </c>
      <c r="AW278" s="14" t="s">
        <v>35</v>
      </c>
      <c r="AX278" s="14" t="s">
        <v>73</v>
      </c>
      <c r="AY278" s="253" t="s">
        <v>143</v>
      </c>
    </row>
    <row r="279" s="14" customFormat="1">
      <c r="A279" s="14"/>
      <c r="B279" s="243"/>
      <c r="C279" s="244"/>
      <c r="D279" s="234" t="s">
        <v>154</v>
      </c>
      <c r="E279" s="245" t="s">
        <v>19</v>
      </c>
      <c r="F279" s="246" t="s">
        <v>380</v>
      </c>
      <c r="G279" s="244"/>
      <c r="H279" s="247">
        <v>16.100000000000001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154</v>
      </c>
      <c r="AU279" s="253" t="s">
        <v>82</v>
      </c>
      <c r="AV279" s="14" t="s">
        <v>82</v>
      </c>
      <c r="AW279" s="14" t="s">
        <v>35</v>
      </c>
      <c r="AX279" s="14" t="s">
        <v>73</v>
      </c>
      <c r="AY279" s="253" t="s">
        <v>143</v>
      </c>
    </row>
    <row r="280" s="13" customFormat="1">
      <c r="A280" s="13"/>
      <c r="B280" s="232"/>
      <c r="C280" s="233"/>
      <c r="D280" s="234" t="s">
        <v>154</v>
      </c>
      <c r="E280" s="235" t="s">
        <v>19</v>
      </c>
      <c r="F280" s="236" t="s">
        <v>390</v>
      </c>
      <c r="G280" s="233"/>
      <c r="H280" s="235" t="s">
        <v>19</v>
      </c>
      <c r="I280" s="237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154</v>
      </c>
      <c r="AU280" s="242" t="s">
        <v>82</v>
      </c>
      <c r="AV280" s="13" t="s">
        <v>80</v>
      </c>
      <c r="AW280" s="13" t="s">
        <v>35</v>
      </c>
      <c r="AX280" s="13" t="s">
        <v>73</v>
      </c>
      <c r="AY280" s="242" t="s">
        <v>143</v>
      </c>
    </row>
    <row r="281" s="14" customFormat="1">
      <c r="A281" s="14"/>
      <c r="B281" s="243"/>
      <c r="C281" s="244"/>
      <c r="D281" s="234" t="s">
        <v>154</v>
      </c>
      <c r="E281" s="245" t="s">
        <v>19</v>
      </c>
      <c r="F281" s="246" t="s">
        <v>198</v>
      </c>
      <c r="G281" s="244"/>
      <c r="H281" s="247">
        <v>2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154</v>
      </c>
      <c r="AU281" s="253" t="s">
        <v>82</v>
      </c>
      <c r="AV281" s="14" t="s">
        <v>82</v>
      </c>
      <c r="AW281" s="14" t="s">
        <v>35</v>
      </c>
      <c r="AX281" s="14" t="s">
        <v>73</v>
      </c>
      <c r="AY281" s="253" t="s">
        <v>143</v>
      </c>
    </row>
    <row r="282" s="14" customFormat="1">
      <c r="A282" s="14"/>
      <c r="B282" s="243"/>
      <c r="C282" s="244"/>
      <c r="D282" s="234" t="s">
        <v>154</v>
      </c>
      <c r="E282" s="245" t="s">
        <v>19</v>
      </c>
      <c r="F282" s="246" t="s">
        <v>199</v>
      </c>
      <c r="G282" s="244"/>
      <c r="H282" s="247">
        <v>7.9249999999999998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3" t="s">
        <v>154</v>
      </c>
      <c r="AU282" s="253" t="s">
        <v>82</v>
      </c>
      <c r="AV282" s="14" t="s">
        <v>82</v>
      </c>
      <c r="AW282" s="14" t="s">
        <v>35</v>
      </c>
      <c r="AX282" s="14" t="s">
        <v>73</v>
      </c>
      <c r="AY282" s="253" t="s">
        <v>143</v>
      </c>
    </row>
    <row r="283" s="14" customFormat="1">
      <c r="A283" s="14"/>
      <c r="B283" s="243"/>
      <c r="C283" s="244"/>
      <c r="D283" s="234" t="s">
        <v>154</v>
      </c>
      <c r="E283" s="245" t="s">
        <v>19</v>
      </c>
      <c r="F283" s="246" t="s">
        <v>200</v>
      </c>
      <c r="G283" s="244"/>
      <c r="H283" s="247">
        <v>6.9749999999999996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154</v>
      </c>
      <c r="AU283" s="253" t="s">
        <v>82</v>
      </c>
      <c r="AV283" s="14" t="s">
        <v>82</v>
      </c>
      <c r="AW283" s="14" t="s">
        <v>35</v>
      </c>
      <c r="AX283" s="14" t="s">
        <v>73</v>
      </c>
      <c r="AY283" s="253" t="s">
        <v>143</v>
      </c>
    </row>
    <row r="284" s="15" customFormat="1">
      <c r="A284" s="15"/>
      <c r="B284" s="254"/>
      <c r="C284" s="255"/>
      <c r="D284" s="234" t="s">
        <v>154</v>
      </c>
      <c r="E284" s="256" t="s">
        <v>19</v>
      </c>
      <c r="F284" s="257" t="s">
        <v>170</v>
      </c>
      <c r="G284" s="255"/>
      <c r="H284" s="258">
        <v>51.899999999999999</v>
      </c>
      <c r="I284" s="259"/>
      <c r="J284" s="255"/>
      <c r="K284" s="255"/>
      <c r="L284" s="260"/>
      <c r="M284" s="261"/>
      <c r="N284" s="262"/>
      <c r="O284" s="262"/>
      <c r="P284" s="262"/>
      <c r="Q284" s="262"/>
      <c r="R284" s="262"/>
      <c r="S284" s="262"/>
      <c r="T284" s="263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4" t="s">
        <v>154</v>
      </c>
      <c r="AU284" s="264" t="s">
        <v>82</v>
      </c>
      <c r="AV284" s="15" t="s">
        <v>150</v>
      </c>
      <c r="AW284" s="15" t="s">
        <v>35</v>
      </c>
      <c r="AX284" s="15" t="s">
        <v>80</v>
      </c>
      <c r="AY284" s="264" t="s">
        <v>143</v>
      </c>
    </row>
    <row r="285" s="2" customFormat="1" ht="33" customHeight="1">
      <c r="A285" s="40"/>
      <c r="B285" s="41"/>
      <c r="C285" s="214" t="s">
        <v>391</v>
      </c>
      <c r="D285" s="214" t="s">
        <v>145</v>
      </c>
      <c r="E285" s="215" t="s">
        <v>392</v>
      </c>
      <c r="F285" s="216" t="s">
        <v>393</v>
      </c>
      <c r="G285" s="217" t="s">
        <v>148</v>
      </c>
      <c r="H285" s="218">
        <v>9.4000000000000004</v>
      </c>
      <c r="I285" s="219"/>
      <c r="J285" s="220">
        <f>ROUND(I285*H285,2)</f>
        <v>0</v>
      </c>
      <c r="K285" s="216" t="s">
        <v>149</v>
      </c>
      <c r="L285" s="46"/>
      <c r="M285" s="221" t="s">
        <v>19</v>
      </c>
      <c r="N285" s="222" t="s">
        <v>44</v>
      </c>
      <c r="O285" s="86"/>
      <c r="P285" s="223">
        <f>O285*H285</f>
        <v>0</v>
      </c>
      <c r="Q285" s="223">
        <v>0.1837</v>
      </c>
      <c r="R285" s="223">
        <f>Q285*H285</f>
        <v>1.72678</v>
      </c>
      <c r="S285" s="223">
        <v>0</v>
      </c>
      <c r="T285" s="224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5" t="s">
        <v>150</v>
      </c>
      <c r="AT285" s="225" t="s">
        <v>145</v>
      </c>
      <c r="AU285" s="225" t="s">
        <v>82</v>
      </c>
      <c r="AY285" s="19" t="s">
        <v>143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9" t="s">
        <v>80</v>
      </c>
      <c r="BK285" s="226">
        <f>ROUND(I285*H285,2)</f>
        <v>0</v>
      </c>
      <c r="BL285" s="19" t="s">
        <v>150</v>
      </c>
      <c r="BM285" s="225" t="s">
        <v>394</v>
      </c>
    </row>
    <row r="286" s="2" customFormat="1">
      <c r="A286" s="40"/>
      <c r="B286" s="41"/>
      <c r="C286" s="42"/>
      <c r="D286" s="227" t="s">
        <v>152</v>
      </c>
      <c r="E286" s="42"/>
      <c r="F286" s="228" t="s">
        <v>395</v>
      </c>
      <c r="G286" s="42"/>
      <c r="H286" s="42"/>
      <c r="I286" s="229"/>
      <c r="J286" s="42"/>
      <c r="K286" s="42"/>
      <c r="L286" s="46"/>
      <c r="M286" s="230"/>
      <c r="N286" s="231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152</v>
      </c>
      <c r="AU286" s="19" t="s">
        <v>82</v>
      </c>
    </row>
    <row r="287" s="13" customFormat="1">
      <c r="A287" s="13"/>
      <c r="B287" s="232"/>
      <c r="C287" s="233"/>
      <c r="D287" s="234" t="s">
        <v>154</v>
      </c>
      <c r="E287" s="235" t="s">
        <v>19</v>
      </c>
      <c r="F287" s="236" t="s">
        <v>370</v>
      </c>
      <c r="G287" s="233"/>
      <c r="H287" s="235" t="s">
        <v>19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154</v>
      </c>
      <c r="AU287" s="242" t="s">
        <v>82</v>
      </c>
      <c r="AV287" s="13" t="s">
        <v>80</v>
      </c>
      <c r="AW287" s="13" t="s">
        <v>35</v>
      </c>
      <c r="AX287" s="13" t="s">
        <v>73</v>
      </c>
      <c r="AY287" s="242" t="s">
        <v>143</v>
      </c>
    </row>
    <row r="288" s="14" customFormat="1">
      <c r="A288" s="14"/>
      <c r="B288" s="243"/>
      <c r="C288" s="244"/>
      <c r="D288" s="234" t="s">
        <v>154</v>
      </c>
      <c r="E288" s="245" t="s">
        <v>19</v>
      </c>
      <c r="F288" s="246" t="s">
        <v>371</v>
      </c>
      <c r="G288" s="244"/>
      <c r="H288" s="247">
        <v>11.5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3" t="s">
        <v>154</v>
      </c>
      <c r="AU288" s="253" t="s">
        <v>82</v>
      </c>
      <c r="AV288" s="14" t="s">
        <v>82</v>
      </c>
      <c r="AW288" s="14" t="s">
        <v>35</v>
      </c>
      <c r="AX288" s="14" t="s">
        <v>73</v>
      </c>
      <c r="AY288" s="253" t="s">
        <v>143</v>
      </c>
    </row>
    <row r="289" s="14" customFormat="1">
      <c r="A289" s="14"/>
      <c r="B289" s="243"/>
      <c r="C289" s="244"/>
      <c r="D289" s="234" t="s">
        <v>154</v>
      </c>
      <c r="E289" s="245" t="s">
        <v>19</v>
      </c>
      <c r="F289" s="246" t="s">
        <v>396</v>
      </c>
      <c r="G289" s="244"/>
      <c r="H289" s="247">
        <v>-2.1000000000000001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154</v>
      </c>
      <c r="AU289" s="253" t="s">
        <v>82</v>
      </c>
      <c r="AV289" s="14" t="s">
        <v>82</v>
      </c>
      <c r="AW289" s="14" t="s">
        <v>35</v>
      </c>
      <c r="AX289" s="14" t="s">
        <v>73</v>
      </c>
      <c r="AY289" s="253" t="s">
        <v>143</v>
      </c>
    </row>
    <row r="290" s="15" customFormat="1">
      <c r="A290" s="15"/>
      <c r="B290" s="254"/>
      <c r="C290" s="255"/>
      <c r="D290" s="234" t="s">
        <v>154</v>
      </c>
      <c r="E290" s="256" t="s">
        <v>19</v>
      </c>
      <c r="F290" s="257" t="s">
        <v>170</v>
      </c>
      <c r="G290" s="255"/>
      <c r="H290" s="258">
        <v>9.4000000000000004</v>
      </c>
      <c r="I290" s="259"/>
      <c r="J290" s="255"/>
      <c r="K290" s="255"/>
      <c r="L290" s="260"/>
      <c r="M290" s="261"/>
      <c r="N290" s="262"/>
      <c r="O290" s="262"/>
      <c r="P290" s="262"/>
      <c r="Q290" s="262"/>
      <c r="R290" s="262"/>
      <c r="S290" s="262"/>
      <c r="T290" s="263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4" t="s">
        <v>154</v>
      </c>
      <c r="AU290" s="264" t="s">
        <v>82</v>
      </c>
      <c r="AV290" s="15" t="s">
        <v>150</v>
      </c>
      <c r="AW290" s="15" t="s">
        <v>35</v>
      </c>
      <c r="AX290" s="15" t="s">
        <v>80</v>
      </c>
      <c r="AY290" s="264" t="s">
        <v>143</v>
      </c>
    </row>
    <row r="291" s="2" customFormat="1" ht="16.5" customHeight="1">
      <c r="A291" s="40"/>
      <c r="B291" s="41"/>
      <c r="C291" s="265" t="s">
        <v>397</v>
      </c>
      <c r="D291" s="265" t="s">
        <v>299</v>
      </c>
      <c r="E291" s="266" t="s">
        <v>398</v>
      </c>
      <c r="F291" s="267" t="s">
        <v>399</v>
      </c>
      <c r="G291" s="268" t="s">
        <v>148</v>
      </c>
      <c r="H291" s="269">
        <v>9.5879999999999992</v>
      </c>
      <c r="I291" s="270"/>
      <c r="J291" s="271">
        <f>ROUND(I291*H291,2)</f>
        <v>0</v>
      </c>
      <c r="K291" s="267" t="s">
        <v>149</v>
      </c>
      <c r="L291" s="272"/>
      <c r="M291" s="273" t="s">
        <v>19</v>
      </c>
      <c r="N291" s="274" t="s">
        <v>44</v>
      </c>
      <c r="O291" s="86"/>
      <c r="P291" s="223">
        <f>O291*H291</f>
        <v>0</v>
      </c>
      <c r="Q291" s="223">
        <v>0.222</v>
      </c>
      <c r="R291" s="223">
        <f>Q291*H291</f>
        <v>2.128536</v>
      </c>
      <c r="S291" s="223">
        <v>0</v>
      </c>
      <c r="T291" s="224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25" t="s">
        <v>201</v>
      </c>
      <c r="AT291" s="225" t="s">
        <v>299</v>
      </c>
      <c r="AU291" s="225" t="s">
        <v>82</v>
      </c>
      <c r="AY291" s="19" t="s">
        <v>143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9" t="s">
        <v>80</v>
      </c>
      <c r="BK291" s="226">
        <f>ROUND(I291*H291,2)</f>
        <v>0</v>
      </c>
      <c r="BL291" s="19" t="s">
        <v>150</v>
      </c>
      <c r="BM291" s="225" t="s">
        <v>400</v>
      </c>
    </row>
    <row r="292" s="14" customFormat="1">
      <c r="A292" s="14"/>
      <c r="B292" s="243"/>
      <c r="C292" s="244"/>
      <c r="D292" s="234" t="s">
        <v>154</v>
      </c>
      <c r="E292" s="244"/>
      <c r="F292" s="246" t="s">
        <v>401</v>
      </c>
      <c r="G292" s="244"/>
      <c r="H292" s="247">
        <v>9.5879999999999992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3" t="s">
        <v>154</v>
      </c>
      <c r="AU292" s="253" t="s">
        <v>82</v>
      </c>
      <c r="AV292" s="14" t="s">
        <v>82</v>
      </c>
      <c r="AW292" s="14" t="s">
        <v>4</v>
      </c>
      <c r="AX292" s="14" t="s">
        <v>80</v>
      </c>
      <c r="AY292" s="253" t="s">
        <v>143</v>
      </c>
    </row>
    <row r="293" s="2" customFormat="1" ht="37.8" customHeight="1">
      <c r="A293" s="40"/>
      <c r="B293" s="41"/>
      <c r="C293" s="214" t="s">
        <v>402</v>
      </c>
      <c r="D293" s="214" t="s">
        <v>145</v>
      </c>
      <c r="E293" s="215" t="s">
        <v>403</v>
      </c>
      <c r="F293" s="216" t="s">
        <v>404</v>
      </c>
      <c r="G293" s="217" t="s">
        <v>148</v>
      </c>
      <c r="H293" s="218">
        <v>35.399999999999999</v>
      </c>
      <c r="I293" s="219"/>
      <c r="J293" s="220">
        <f>ROUND(I293*H293,2)</f>
        <v>0</v>
      </c>
      <c r="K293" s="216" t="s">
        <v>149</v>
      </c>
      <c r="L293" s="46"/>
      <c r="M293" s="221" t="s">
        <v>19</v>
      </c>
      <c r="N293" s="222" t="s">
        <v>44</v>
      </c>
      <c r="O293" s="86"/>
      <c r="P293" s="223">
        <f>O293*H293</f>
        <v>0</v>
      </c>
      <c r="Q293" s="223">
        <v>0.089219999999999994</v>
      </c>
      <c r="R293" s="223">
        <f>Q293*H293</f>
        <v>3.1583879999999995</v>
      </c>
      <c r="S293" s="223">
        <v>0</v>
      </c>
      <c r="T293" s="224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25" t="s">
        <v>150</v>
      </c>
      <c r="AT293" s="225" t="s">
        <v>145</v>
      </c>
      <c r="AU293" s="225" t="s">
        <v>82</v>
      </c>
      <c r="AY293" s="19" t="s">
        <v>143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9" t="s">
        <v>80</v>
      </c>
      <c r="BK293" s="226">
        <f>ROUND(I293*H293,2)</f>
        <v>0</v>
      </c>
      <c r="BL293" s="19" t="s">
        <v>150</v>
      </c>
      <c r="BM293" s="225" t="s">
        <v>405</v>
      </c>
    </row>
    <row r="294" s="2" customFormat="1">
      <c r="A294" s="40"/>
      <c r="B294" s="41"/>
      <c r="C294" s="42"/>
      <c r="D294" s="227" t="s">
        <v>152</v>
      </c>
      <c r="E294" s="42"/>
      <c r="F294" s="228" t="s">
        <v>406</v>
      </c>
      <c r="G294" s="42"/>
      <c r="H294" s="42"/>
      <c r="I294" s="229"/>
      <c r="J294" s="42"/>
      <c r="K294" s="42"/>
      <c r="L294" s="46"/>
      <c r="M294" s="230"/>
      <c r="N294" s="231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152</v>
      </c>
      <c r="AU294" s="19" t="s">
        <v>82</v>
      </c>
    </row>
    <row r="295" s="2" customFormat="1" ht="16.5" customHeight="1">
      <c r="A295" s="40"/>
      <c r="B295" s="41"/>
      <c r="C295" s="265" t="s">
        <v>407</v>
      </c>
      <c r="D295" s="265" t="s">
        <v>299</v>
      </c>
      <c r="E295" s="266" t="s">
        <v>408</v>
      </c>
      <c r="F295" s="267" t="s">
        <v>409</v>
      </c>
      <c r="G295" s="268" t="s">
        <v>148</v>
      </c>
      <c r="H295" s="269">
        <v>23.277999999999999</v>
      </c>
      <c r="I295" s="270"/>
      <c r="J295" s="271">
        <f>ROUND(I295*H295,2)</f>
        <v>0</v>
      </c>
      <c r="K295" s="267" t="s">
        <v>149</v>
      </c>
      <c r="L295" s="272"/>
      <c r="M295" s="273" t="s">
        <v>19</v>
      </c>
      <c r="N295" s="274" t="s">
        <v>44</v>
      </c>
      <c r="O295" s="86"/>
      <c r="P295" s="223">
        <f>O295*H295</f>
        <v>0</v>
      </c>
      <c r="Q295" s="223">
        <v>0.13100000000000001</v>
      </c>
      <c r="R295" s="223">
        <f>Q295*H295</f>
        <v>3.0494179999999997</v>
      </c>
      <c r="S295" s="223">
        <v>0</v>
      </c>
      <c r="T295" s="224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25" t="s">
        <v>201</v>
      </c>
      <c r="AT295" s="225" t="s">
        <v>299</v>
      </c>
      <c r="AU295" s="225" t="s">
        <v>82</v>
      </c>
      <c r="AY295" s="19" t="s">
        <v>143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9" t="s">
        <v>80</v>
      </c>
      <c r="BK295" s="226">
        <f>ROUND(I295*H295,2)</f>
        <v>0</v>
      </c>
      <c r="BL295" s="19" t="s">
        <v>150</v>
      </c>
      <c r="BM295" s="225" t="s">
        <v>410</v>
      </c>
    </row>
    <row r="296" s="13" customFormat="1">
      <c r="A296" s="13"/>
      <c r="B296" s="232"/>
      <c r="C296" s="233"/>
      <c r="D296" s="234" t="s">
        <v>154</v>
      </c>
      <c r="E296" s="235" t="s">
        <v>19</v>
      </c>
      <c r="F296" s="236" t="s">
        <v>360</v>
      </c>
      <c r="G296" s="233"/>
      <c r="H296" s="235" t="s">
        <v>19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2" t="s">
        <v>154</v>
      </c>
      <c r="AU296" s="242" t="s">
        <v>82</v>
      </c>
      <c r="AV296" s="13" t="s">
        <v>80</v>
      </c>
      <c r="AW296" s="13" t="s">
        <v>35</v>
      </c>
      <c r="AX296" s="13" t="s">
        <v>73</v>
      </c>
      <c r="AY296" s="242" t="s">
        <v>143</v>
      </c>
    </row>
    <row r="297" s="14" customFormat="1">
      <c r="A297" s="14"/>
      <c r="B297" s="243"/>
      <c r="C297" s="244"/>
      <c r="D297" s="234" t="s">
        <v>154</v>
      </c>
      <c r="E297" s="245" t="s">
        <v>19</v>
      </c>
      <c r="F297" s="246" t="s">
        <v>411</v>
      </c>
      <c r="G297" s="244"/>
      <c r="H297" s="247">
        <v>3.2000000000000002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154</v>
      </c>
      <c r="AU297" s="253" t="s">
        <v>82</v>
      </c>
      <c r="AV297" s="14" t="s">
        <v>82</v>
      </c>
      <c r="AW297" s="14" t="s">
        <v>35</v>
      </c>
      <c r="AX297" s="14" t="s">
        <v>73</v>
      </c>
      <c r="AY297" s="253" t="s">
        <v>143</v>
      </c>
    </row>
    <row r="298" s="14" customFormat="1">
      <c r="A298" s="14"/>
      <c r="B298" s="243"/>
      <c r="C298" s="244"/>
      <c r="D298" s="234" t="s">
        <v>154</v>
      </c>
      <c r="E298" s="245" t="s">
        <v>19</v>
      </c>
      <c r="F298" s="246" t="s">
        <v>412</v>
      </c>
      <c r="G298" s="244"/>
      <c r="H298" s="247">
        <v>9.5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3" t="s">
        <v>154</v>
      </c>
      <c r="AU298" s="253" t="s">
        <v>82</v>
      </c>
      <c r="AV298" s="14" t="s">
        <v>82</v>
      </c>
      <c r="AW298" s="14" t="s">
        <v>35</v>
      </c>
      <c r="AX298" s="14" t="s">
        <v>73</v>
      </c>
      <c r="AY298" s="253" t="s">
        <v>143</v>
      </c>
    </row>
    <row r="299" s="14" customFormat="1">
      <c r="A299" s="14"/>
      <c r="B299" s="243"/>
      <c r="C299" s="244"/>
      <c r="D299" s="234" t="s">
        <v>154</v>
      </c>
      <c r="E299" s="245" t="s">
        <v>19</v>
      </c>
      <c r="F299" s="246" t="s">
        <v>413</v>
      </c>
      <c r="G299" s="244"/>
      <c r="H299" s="247">
        <v>9.9000000000000004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154</v>
      </c>
      <c r="AU299" s="253" t="s">
        <v>82</v>
      </c>
      <c r="AV299" s="14" t="s">
        <v>82</v>
      </c>
      <c r="AW299" s="14" t="s">
        <v>35</v>
      </c>
      <c r="AX299" s="14" t="s">
        <v>73</v>
      </c>
      <c r="AY299" s="253" t="s">
        <v>143</v>
      </c>
    </row>
    <row r="300" s="15" customFormat="1">
      <c r="A300" s="15"/>
      <c r="B300" s="254"/>
      <c r="C300" s="255"/>
      <c r="D300" s="234" t="s">
        <v>154</v>
      </c>
      <c r="E300" s="256" t="s">
        <v>19</v>
      </c>
      <c r="F300" s="257" t="s">
        <v>170</v>
      </c>
      <c r="G300" s="255"/>
      <c r="H300" s="258">
        <v>22.600000000000001</v>
      </c>
      <c r="I300" s="259"/>
      <c r="J300" s="255"/>
      <c r="K300" s="255"/>
      <c r="L300" s="260"/>
      <c r="M300" s="261"/>
      <c r="N300" s="262"/>
      <c r="O300" s="262"/>
      <c r="P300" s="262"/>
      <c r="Q300" s="262"/>
      <c r="R300" s="262"/>
      <c r="S300" s="262"/>
      <c r="T300" s="263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4" t="s">
        <v>154</v>
      </c>
      <c r="AU300" s="264" t="s">
        <v>82</v>
      </c>
      <c r="AV300" s="15" t="s">
        <v>150</v>
      </c>
      <c r="AW300" s="15" t="s">
        <v>35</v>
      </c>
      <c r="AX300" s="15" t="s">
        <v>80</v>
      </c>
      <c r="AY300" s="264" t="s">
        <v>143</v>
      </c>
    </row>
    <row r="301" s="14" customFormat="1">
      <c r="A301" s="14"/>
      <c r="B301" s="243"/>
      <c r="C301" s="244"/>
      <c r="D301" s="234" t="s">
        <v>154</v>
      </c>
      <c r="E301" s="244"/>
      <c r="F301" s="246" t="s">
        <v>414</v>
      </c>
      <c r="G301" s="244"/>
      <c r="H301" s="247">
        <v>23.277999999999999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154</v>
      </c>
      <c r="AU301" s="253" t="s">
        <v>82</v>
      </c>
      <c r="AV301" s="14" t="s">
        <v>82</v>
      </c>
      <c r="AW301" s="14" t="s">
        <v>4</v>
      </c>
      <c r="AX301" s="14" t="s">
        <v>80</v>
      </c>
      <c r="AY301" s="253" t="s">
        <v>143</v>
      </c>
    </row>
    <row r="302" s="2" customFormat="1" ht="16.5" customHeight="1">
      <c r="A302" s="40"/>
      <c r="B302" s="41"/>
      <c r="C302" s="265" t="s">
        <v>415</v>
      </c>
      <c r="D302" s="265" t="s">
        <v>299</v>
      </c>
      <c r="E302" s="266" t="s">
        <v>416</v>
      </c>
      <c r="F302" s="267" t="s">
        <v>417</v>
      </c>
      <c r="G302" s="268" t="s">
        <v>148</v>
      </c>
      <c r="H302" s="269">
        <v>13.183999999999999</v>
      </c>
      <c r="I302" s="270"/>
      <c r="J302" s="271">
        <f>ROUND(I302*H302,2)</f>
        <v>0</v>
      </c>
      <c r="K302" s="267" t="s">
        <v>19</v>
      </c>
      <c r="L302" s="272"/>
      <c r="M302" s="273" t="s">
        <v>19</v>
      </c>
      <c r="N302" s="274" t="s">
        <v>44</v>
      </c>
      <c r="O302" s="86"/>
      <c r="P302" s="223">
        <f>O302*H302</f>
        <v>0</v>
      </c>
      <c r="Q302" s="223">
        <v>0.12</v>
      </c>
      <c r="R302" s="223">
        <f>Q302*H302</f>
        <v>1.5820799999999999</v>
      </c>
      <c r="S302" s="223">
        <v>0</v>
      </c>
      <c r="T302" s="224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25" t="s">
        <v>201</v>
      </c>
      <c r="AT302" s="225" t="s">
        <v>299</v>
      </c>
      <c r="AU302" s="225" t="s">
        <v>82</v>
      </c>
      <c r="AY302" s="19" t="s">
        <v>143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9" t="s">
        <v>80</v>
      </c>
      <c r="BK302" s="226">
        <f>ROUND(I302*H302,2)</f>
        <v>0</v>
      </c>
      <c r="BL302" s="19" t="s">
        <v>150</v>
      </c>
      <c r="BM302" s="225" t="s">
        <v>418</v>
      </c>
    </row>
    <row r="303" s="13" customFormat="1">
      <c r="A303" s="13"/>
      <c r="B303" s="232"/>
      <c r="C303" s="233"/>
      <c r="D303" s="234" t="s">
        <v>154</v>
      </c>
      <c r="E303" s="235" t="s">
        <v>19</v>
      </c>
      <c r="F303" s="236" t="s">
        <v>419</v>
      </c>
      <c r="G303" s="233"/>
      <c r="H303" s="235" t="s">
        <v>19</v>
      </c>
      <c r="I303" s="237"/>
      <c r="J303" s="233"/>
      <c r="K303" s="233"/>
      <c r="L303" s="238"/>
      <c r="M303" s="239"/>
      <c r="N303" s="240"/>
      <c r="O303" s="240"/>
      <c r="P303" s="240"/>
      <c r="Q303" s="240"/>
      <c r="R303" s="240"/>
      <c r="S303" s="240"/>
      <c r="T303" s="24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2" t="s">
        <v>154</v>
      </c>
      <c r="AU303" s="242" t="s">
        <v>82</v>
      </c>
      <c r="AV303" s="13" t="s">
        <v>80</v>
      </c>
      <c r="AW303" s="13" t="s">
        <v>35</v>
      </c>
      <c r="AX303" s="13" t="s">
        <v>73</v>
      </c>
      <c r="AY303" s="242" t="s">
        <v>143</v>
      </c>
    </row>
    <row r="304" s="14" customFormat="1">
      <c r="A304" s="14"/>
      <c r="B304" s="243"/>
      <c r="C304" s="244"/>
      <c r="D304" s="234" t="s">
        <v>154</v>
      </c>
      <c r="E304" s="245" t="s">
        <v>19</v>
      </c>
      <c r="F304" s="246" t="s">
        <v>420</v>
      </c>
      <c r="G304" s="244"/>
      <c r="H304" s="247">
        <v>2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154</v>
      </c>
      <c r="AU304" s="253" t="s">
        <v>82</v>
      </c>
      <c r="AV304" s="14" t="s">
        <v>82</v>
      </c>
      <c r="AW304" s="14" t="s">
        <v>35</v>
      </c>
      <c r="AX304" s="14" t="s">
        <v>73</v>
      </c>
      <c r="AY304" s="253" t="s">
        <v>143</v>
      </c>
    </row>
    <row r="305" s="14" customFormat="1">
      <c r="A305" s="14"/>
      <c r="B305" s="243"/>
      <c r="C305" s="244"/>
      <c r="D305" s="234" t="s">
        <v>154</v>
      </c>
      <c r="E305" s="245" t="s">
        <v>19</v>
      </c>
      <c r="F305" s="246" t="s">
        <v>421</v>
      </c>
      <c r="G305" s="244"/>
      <c r="H305" s="247">
        <v>5.2999999999999998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154</v>
      </c>
      <c r="AU305" s="253" t="s">
        <v>82</v>
      </c>
      <c r="AV305" s="14" t="s">
        <v>82</v>
      </c>
      <c r="AW305" s="14" t="s">
        <v>35</v>
      </c>
      <c r="AX305" s="14" t="s">
        <v>73</v>
      </c>
      <c r="AY305" s="253" t="s">
        <v>143</v>
      </c>
    </row>
    <row r="306" s="14" customFormat="1">
      <c r="A306" s="14"/>
      <c r="B306" s="243"/>
      <c r="C306" s="244"/>
      <c r="D306" s="234" t="s">
        <v>154</v>
      </c>
      <c r="E306" s="245" t="s">
        <v>19</v>
      </c>
      <c r="F306" s="246" t="s">
        <v>422</v>
      </c>
      <c r="G306" s="244"/>
      <c r="H306" s="247">
        <v>5.5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3" t="s">
        <v>154</v>
      </c>
      <c r="AU306" s="253" t="s">
        <v>82</v>
      </c>
      <c r="AV306" s="14" t="s">
        <v>82</v>
      </c>
      <c r="AW306" s="14" t="s">
        <v>35</v>
      </c>
      <c r="AX306" s="14" t="s">
        <v>73</v>
      </c>
      <c r="AY306" s="253" t="s">
        <v>143</v>
      </c>
    </row>
    <row r="307" s="15" customFormat="1">
      <c r="A307" s="15"/>
      <c r="B307" s="254"/>
      <c r="C307" s="255"/>
      <c r="D307" s="234" t="s">
        <v>154</v>
      </c>
      <c r="E307" s="256" t="s">
        <v>19</v>
      </c>
      <c r="F307" s="257" t="s">
        <v>170</v>
      </c>
      <c r="G307" s="255"/>
      <c r="H307" s="258">
        <v>12.800000000000001</v>
      </c>
      <c r="I307" s="259"/>
      <c r="J307" s="255"/>
      <c r="K307" s="255"/>
      <c r="L307" s="260"/>
      <c r="M307" s="261"/>
      <c r="N307" s="262"/>
      <c r="O307" s="262"/>
      <c r="P307" s="262"/>
      <c r="Q307" s="262"/>
      <c r="R307" s="262"/>
      <c r="S307" s="262"/>
      <c r="T307" s="263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4" t="s">
        <v>154</v>
      </c>
      <c r="AU307" s="264" t="s">
        <v>82</v>
      </c>
      <c r="AV307" s="15" t="s">
        <v>150</v>
      </c>
      <c r="AW307" s="15" t="s">
        <v>35</v>
      </c>
      <c r="AX307" s="15" t="s">
        <v>80</v>
      </c>
      <c r="AY307" s="264" t="s">
        <v>143</v>
      </c>
    </row>
    <row r="308" s="14" customFormat="1">
      <c r="A308" s="14"/>
      <c r="B308" s="243"/>
      <c r="C308" s="244"/>
      <c r="D308" s="234" t="s">
        <v>154</v>
      </c>
      <c r="E308" s="244"/>
      <c r="F308" s="246" t="s">
        <v>423</v>
      </c>
      <c r="G308" s="244"/>
      <c r="H308" s="247">
        <v>13.183999999999999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154</v>
      </c>
      <c r="AU308" s="253" t="s">
        <v>82</v>
      </c>
      <c r="AV308" s="14" t="s">
        <v>82</v>
      </c>
      <c r="AW308" s="14" t="s">
        <v>4</v>
      </c>
      <c r="AX308" s="14" t="s">
        <v>80</v>
      </c>
      <c r="AY308" s="253" t="s">
        <v>143</v>
      </c>
    </row>
    <row r="309" s="2" customFormat="1" ht="44.25" customHeight="1">
      <c r="A309" s="40"/>
      <c r="B309" s="41"/>
      <c r="C309" s="214" t="s">
        <v>424</v>
      </c>
      <c r="D309" s="214" t="s">
        <v>145</v>
      </c>
      <c r="E309" s="215" t="s">
        <v>425</v>
      </c>
      <c r="F309" s="216" t="s">
        <v>426</v>
      </c>
      <c r="G309" s="217" t="s">
        <v>148</v>
      </c>
      <c r="H309" s="218">
        <v>324.69999999999999</v>
      </c>
      <c r="I309" s="219"/>
      <c r="J309" s="220">
        <f>ROUND(I309*H309,2)</f>
        <v>0</v>
      </c>
      <c r="K309" s="216" t="s">
        <v>149</v>
      </c>
      <c r="L309" s="46"/>
      <c r="M309" s="221" t="s">
        <v>19</v>
      </c>
      <c r="N309" s="222" t="s">
        <v>44</v>
      </c>
      <c r="O309" s="86"/>
      <c r="P309" s="223">
        <f>O309*H309</f>
        <v>0</v>
      </c>
      <c r="Q309" s="223">
        <v>0.089219999999999994</v>
      </c>
      <c r="R309" s="223">
        <f>Q309*H309</f>
        <v>28.969733999999995</v>
      </c>
      <c r="S309" s="223">
        <v>0</v>
      </c>
      <c r="T309" s="224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25" t="s">
        <v>150</v>
      </c>
      <c r="AT309" s="225" t="s">
        <v>145</v>
      </c>
      <c r="AU309" s="225" t="s">
        <v>82</v>
      </c>
      <c r="AY309" s="19" t="s">
        <v>143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9" t="s">
        <v>80</v>
      </c>
      <c r="BK309" s="226">
        <f>ROUND(I309*H309,2)</f>
        <v>0</v>
      </c>
      <c r="BL309" s="19" t="s">
        <v>150</v>
      </c>
      <c r="BM309" s="225" t="s">
        <v>427</v>
      </c>
    </row>
    <row r="310" s="2" customFormat="1">
      <c r="A310" s="40"/>
      <c r="B310" s="41"/>
      <c r="C310" s="42"/>
      <c r="D310" s="227" t="s">
        <v>152</v>
      </c>
      <c r="E310" s="42"/>
      <c r="F310" s="228" t="s">
        <v>428</v>
      </c>
      <c r="G310" s="42"/>
      <c r="H310" s="42"/>
      <c r="I310" s="229"/>
      <c r="J310" s="42"/>
      <c r="K310" s="42"/>
      <c r="L310" s="46"/>
      <c r="M310" s="230"/>
      <c r="N310" s="231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152</v>
      </c>
      <c r="AU310" s="19" t="s">
        <v>82</v>
      </c>
    </row>
    <row r="311" s="13" customFormat="1">
      <c r="A311" s="13"/>
      <c r="B311" s="232"/>
      <c r="C311" s="233"/>
      <c r="D311" s="234" t="s">
        <v>154</v>
      </c>
      <c r="E311" s="235" t="s">
        <v>19</v>
      </c>
      <c r="F311" s="236" t="s">
        <v>360</v>
      </c>
      <c r="G311" s="233"/>
      <c r="H311" s="235" t="s">
        <v>19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154</v>
      </c>
      <c r="AU311" s="242" t="s">
        <v>82</v>
      </c>
      <c r="AV311" s="13" t="s">
        <v>80</v>
      </c>
      <c r="AW311" s="13" t="s">
        <v>35</v>
      </c>
      <c r="AX311" s="13" t="s">
        <v>73</v>
      </c>
      <c r="AY311" s="242" t="s">
        <v>143</v>
      </c>
    </row>
    <row r="312" s="14" customFormat="1">
      <c r="A312" s="14"/>
      <c r="B312" s="243"/>
      <c r="C312" s="244"/>
      <c r="D312" s="234" t="s">
        <v>154</v>
      </c>
      <c r="E312" s="245" t="s">
        <v>19</v>
      </c>
      <c r="F312" s="246" t="s">
        <v>361</v>
      </c>
      <c r="G312" s="244"/>
      <c r="H312" s="247">
        <v>180.5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154</v>
      </c>
      <c r="AU312" s="253" t="s">
        <v>82</v>
      </c>
      <c r="AV312" s="14" t="s">
        <v>82</v>
      </c>
      <c r="AW312" s="14" t="s">
        <v>35</v>
      </c>
      <c r="AX312" s="14" t="s">
        <v>73</v>
      </c>
      <c r="AY312" s="253" t="s">
        <v>143</v>
      </c>
    </row>
    <row r="313" s="14" customFormat="1">
      <c r="A313" s="14"/>
      <c r="B313" s="243"/>
      <c r="C313" s="244"/>
      <c r="D313" s="234" t="s">
        <v>154</v>
      </c>
      <c r="E313" s="245" t="s">
        <v>19</v>
      </c>
      <c r="F313" s="246" t="s">
        <v>362</v>
      </c>
      <c r="G313" s="244"/>
      <c r="H313" s="247">
        <v>104.09999999999999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3" t="s">
        <v>154</v>
      </c>
      <c r="AU313" s="253" t="s">
        <v>82</v>
      </c>
      <c r="AV313" s="14" t="s">
        <v>82</v>
      </c>
      <c r="AW313" s="14" t="s">
        <v>35</v>
      </c>
      <c r="AX313" s="14" t="s">
        <v>73</v>
      </c>
      <c r="AY313" s="253" t="s">
        <v>143</v>
      </c>
    </row>
    <row r="314" s="14" customFormat="1">
      <c r="A314" s="14"/>
      <c r="B314" s="243"/>
      <c r="C314" s="244"/>
      <c r="D314" s="234" t="s">
        <v>154</v>
      </c>
      <c r="E314" s="245" t="s">
        <v>19</v>
      </c>
      <c r="F314" s="246" t="s">
        <v>363</v>
      </c>
      <c r="G314" s="244"/>
      <c r="H314" s="247">
        <v>75.5</v>
      </c>
      <c r="I314" s="248"/>
      <c r="J314" s="244"/>
      <c r="K314" s="244"/>
      <c r="L314" s="249"/>
      <c r="M314" s="250"/>
      <c r="N314" s="251"/>
      <c r="O314" s="251"/>
      <c r="P314" s="251"/>
      <c r="Q314" s="251"/>
      <c r="R314" s="251"/>
      <c r="S314" s="251"/>
      <c r="T314" s="25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3" t="s">
        <v>154</v>
      </c>
      <c r="AU314" s="253" t="s">
        <v>82</v>
      </c>
      <c r="AV314" s="14" t="s">
        <v>82</v>
      </c>
      <c r="AW314" s="14" t="s">
        <v>35</v>
      </c>
      <c r="AX314" s="14" t="s">
        <v>73</v>
      </c>
      <c r="AY314" s="253" t="s">
        <v>143</v>
      </c>
    </row>
    <row r="315" s="14" customFormat="1">
      <c r="A315" s="14"/>
      <c r="B315" s="243"/>
      <c r="C315" s="244"/>
      <c r="D315" s="234" t="s">
        <v>154</v>
      </c>
      <c r="E315" s="245" t="s">
        <v>19</v>
      </c>
      <c r="F315" s="246" t="s">
        <v>429</v>
      </c>
      <c r="G315" s="244"/>
      <c r="H315" s="247">
        <v>-35.399999999999999</v>
      </c>
      <c r="I315" s="248"/>
      <c r="J315" s="244"/>
      <c r="K315" s="244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154</v>
      </c>
      <c r="AU315" s="253" t="s">
        <v>82</v>
      </c>
      <c r="AV315" s="14" t="s">
        <v>82</v>
      </c>
      <c r="AW315" s="14" t="s">
        <v>35</v>
      </c>
      <c r="AX315" s="14" t="s">
        <v>73</v>
      </c>
      <c r="AY315" s="253" t="s">
        <v>143</v>
      </c>
    </row>
    <row r="316" s="15" customFormat="1">
      <c r="A316" s="15"/>
      <c r="B316" s="254"/>
      <c r="C316" s="255"/>
      <c r="D316" s="234" t="s">
        <v>154</v>
      </c>
      <c r="E316" s="256" t="s">
        <v>19</v>
      </c>
      <c r="F316" s="257" t="s">
        <v>170</v>
      </c>
      <c r="G316" s="255"/>
      <c r="H316" s="258">
        <v>324.69999999999999</v>
      </c>
      <c r="I316" s="259"/>
      <c r="J316" s="255"/>
      <c r="K316" s="255"/>
      <c r="L316" s="260"/>
      <c r="M316" s="261"/>
      <c r="N316" s="262"/>
      <c r="O316" s="262"/>
      <c r="P316" s="262"/>
      <c r="Q316" s="262"/>
      <c r="R316" s="262"/>
      <c r="S316" s="262"/>
      <c r="T316" s="263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4" t="s">
        <v>154</v>
      </c>
      <c r="AU316" s="264" t="s">
        <v>82</v>
      </c>
      <c r="AV316" s="15" t="s">
        <v>150</v>
      </c>
      <c r="AW316" s="15" t="s">
        <v>35</v>
      </c>
      <c r="AX316" s="15" t="s">
        <v>80</v>
      </c>
      <c r="AY316" s="264" t="s">
        <v>143</v>
      </c>
    </row>
    <row r="317" s="2" customFormat="1" ht="16.5" customHeight="1">
      <c r="A317" s="40"/>
      <c r="B317" s="41"/>
      <c r="C317" s="265" t="s">
        <v>430</v>
      </c>
      <c r="D317" s="265" t="s">
        <v>299</v>
      </c>
      <c r="E317" s="266" t="s">
        <v>431</v>
      </c>
      <c r="F317" s="267" t="s">
        <v>432</v>
      </c>
      <c r="G317" s="268" t="s">
        <v>148</v>
      </c>
      <c r="H317" s="269">
        <v>334.44099999999997</v>
      </c>
      <c r="I317" s="270"/>
      <c r="J317" s="271">
        <f>ROUND(I317*H317,2)</f>
        <v>0</v>
      </c>
      <c r="K317" s="267" t="s">
        <v>149</v>
      </c>
      <c r="L317" s="272"/>
      <c r="M317" s="273" t="s">
        <v>19</v>
      </c>
      <c r="N317" s="274" t="s">
        <v>44</v>
      </c>
      <c r="O317" s="86"/>
      <c r="P317" s="223">
        <f>O317*H317</f>
        <v>0</v>
      </c>
      <c r="Q317" s="223">
        <v>0.12</v>
      </c>
      <c r="R317" s="223">
        <f>Q317*H317</f>
        <v>40.132919999999999</v>
      </c>
      <c r="S317" s="223">
        <v>0</v>
      </c>
      <c r="T317" s="224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25" t="s">
        <v>201</v>
      </c>
      <c r="AT317" s="225" t="s">
        <v>299</v>
      </c>
      <c r="AU317" s="225" t="s">
        <v>82</v>
      </c>
      <c r="AY317" s="19" t="s">
        <v>143</v>
      </c>
      <c r="BE317" s="226">
        <f>IF(N317="základní",J317,0)</f>
        <v>0</v>
      </c>
      <c r="BF317" s="226">
        <f>IF(N317="snížená",J317,0)</f>
        <v>0</v>
      </c>
      <c r="BG317" s="226">
        <f>IF(N317="zákl. přenesená",J317,0)</f>
        <v>0</v>
      </c>
      <c r="BH317" s="226">
        <f>IF(N317="sníž. přenesená",J317,0)</f>
        <v>0</v>
      </c>
      <c r="BI317" s="226">
        <f>IF(N317="nulová",J317,0)</f>
        <v>0</v>
      </c>
      <c r="BJ317" s="19" t="s">
        <v>80</v>
      </c>
      <c r="BK317" s="226">
        <f>ROUND(I317*H317,2)</f>
        <v>0</v>
      </c>
      <c r="BL317" s="19" t="s">
        <v>150</v>
      </c>
      <c r="BM317" s="225" t="s">
        <v>433</v>
      </c>
    </row>
    <row r="318" s="2" customFormat="1">
      <c r="A318" s="40"/>
      <c r="B318" s="41"/>
      <c r="C318" s="42"/>
      <c r="D318" s="234" t="s">
        <v>358</v>
      </c>
      <c r="E318" s="42"/>
      <c r="F318" s="275" t="s">
        <v>434</v>
      </c>
      <c r="G318" s="42"/>
      <c r="H318" s="42"/>
      <c r="I318" s="229"/>
      <c r="J318" s="42"/>
      <c r="K318" s="42"/>
      <c r="L318" s="46"/>
      <c r="M318" s="230"/>
      <c r="N318" s="231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358</v>
      </c>
      <c r="AU318" s="19" t="s">
        <v>82</v>
      </c>
    </row>
    <row r="319" s="14" customFormat="1">
      <c r="A319" s="14"/>
      <c r="B319" s="243"/>
      <c r="C319" s="244"/>
      <c r="D319" s="234" t="s">
        <v>154</v>
      </c>
      <c r="E319" s="244"/>
      <c r="F319" s="246" t="s">
        <v>435</v>
      </c>
      <c r="G319" s="244"/>
      <c r="H319" s="247">
        <v>334.44099999999997</v>
      </c>
      <c r="I319" s="248"/>
      <c r="J319" s="244"/>
      <c r="K319" s="244"/>
      <c r="L319" s="249"/>
      <c r="M319" s="250"/>
      <c r="N319" s="251"/>
      <c r="O319" s="251"/>
      <c r="P319" s="251"/>
      <c r="Q319" s="251"/>
      <c r="R319" s="251"/>
      <c r="S319" s="251"/>
      <c r="T319" s="25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3" t="s">
        <v>154</v>
      </c>
      <c r="AU319" s="253" t="s">
        <v>82</v>
      </c>
      <c r="AV319" s="14" t="s">
        <v>82</v>
      </c>
      <c r="AW319" s="14" t="s">
        <v>4</v>
      </c>
      <c r="AX319" s="14" t="s">
        <v>80</v>
      </c>
      <c r="AY319" s="253" t="s">
        <v>143</v>
      </c>
    </row>
    <row r="320" s="2" customFormat="1" ht="44.25" customHeight="1">
      <c r="A320" s="40"/>
      <c r="B320" s="41"/>
      <c r="C320" s="214" t="s">
        <v>436</v>
      </c>
      <c r="D320" s="214" t="s">
        <v>145</v>
      </c>
      <c r="E320" s="215" t="s">
        <v>437</v>
      </c>
      <c r="F320" s="216" t="s">
        <v>438</v>
      </c>
      <c r="G320" s="217" t="s">
        <v>148</v>
      </c>
      <c r="H320" s="218">
        <v>324.69999999999999</v>
      </c>
      <c r="I320" s="219"/>
      <c r="J320" s="220">
        <f>ROUND(I320*H320,2)</f>
        <v>0</v>
      </c>
      <c r="K320" s="216" t="s">
        <v>149</v>
      </c>
      <c r="L320" s="46"/>
      <c r="M320" s="221" t="s">
        <v>19</v>
      </c>
      <c r="N320" s="222" t="s">
        <v>44</v>
      </c>
      <c r="O320" s="86"/>
      <c r="P320" s="223">
        <f>O320*H320</f>
        <v>0</v>
      </c>
      <c r="Q320" s="223">
        <v>0</v>
      </c>
      <c r="R320" s="223">
        <f>Q320*H320</f>
        <v>0</v>
      </c>
      <c r="S320" s="223">
        <v>0</v>
      </c>
      <c r="T320" s="224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25" t="s">
        <v>150</v>
      </c>
      <c r="AT320" s="225" t="s">
        <v>145</v>
      </c>
      <c r="AU320" s="225" t="s">
        <v>82</v>
      </c>
      <c r="AY320" s="19" t="s">
        <v>143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9" t="s">
        <v>80</v>
      </c>
      <c r="BK320" s="226">
        <f>ROUND(I320*H320,2)</f>
        <v>0</v>
      </c>
      <c r="BL320" s="19" t="s">
        <v>150</v>
      </c>
      <c r="BM320" s="225" t="s">
        <v>439</v>
      </c>
    </row>
    <row r="321" s="2" customFormat="1">
      <c r="A321" s="40"/>
      <c r="B321" s="41"/>
      <c r="C321" s="42"/>
      <c r="D321" s="227" t="s">
        <v>152</v>
      </c>
      <c r="E321" s="42"/>
      <c r="F321" s="228" t="s">
        <v>440</v>
      </c>
      <c r="G321" s="42"/>
      <c r="H321" s="42"/>
      <c r="I321" s="229"/>
      <c r="J321" s="42"/>
      <c r="K321" s="42"/>
      <c r="L321" s="46"/>
      <c r="M321" s="230"/>
      <c r="N321" s="231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152</v>
      </c>
      <c r="AU321" s="19" t="s">
        <v>82</v>
      </c>
    </row>
    <row r="322" s="2" customFormat="1" ht="37.8" customHeight="1">
      <c r="A322" s="40"/>
      <c r="B322" s="41"/>
      <c r="C322" s="214" t="s">
        <v>441</v>
      </c>
      <c r="D322" s="214" t="s">
        <v>145</v>
      </c>
      <c r="E322" s="215" t="s">
        <v>442</v>
      </c>
      <c r="F322" s="216" t="s">
        <v>443</v>
      </c>
      <c r="G322" s="217" t="s">
        <v>148</v>
      </c>
      <c r="H322" s="218">
        <v>2.1000000000000001</v>
      </c>
      <c r="I322" s="219"/>
      <c r="J322" s="220">
        <f>ROUND(I322*H322,2)</f>
        <v>0</v>
      </c>
      <c r="K322" s="216" t="s">
        <v>149</v>
      </c>
      <c r="L322" s="46"/>
      <c r="M322" s="221" t="s">
        <v>19</v>
      </c>
      <c r="N322" s="222" t="s">
        <v>44</v>
      </c>
      <c r="O322" s="86"/>
      <c r="P322" s="223">
        <f>O322*H322</f>
        <v>0</v>
      </c>
      <c r="Q322" s="223">
        <v>0.10100000000000001</v>
      </c>
      <c r="R322" s="223">
        <f>Q322*H322</f>
        <v>0.21210000000000001</v>
      </c>
      <c r="S322" s="223">
        <v>0</v>
      </c>
      <c r="T322" s="224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25" t="s">
        <v>150</v>
      </c>
      <c r="AT322" s="225" t="s">
        <v>145</v>
      </c>
      <c r="AU322" s="225" t="s">
        <v>82</v>
      </c>
      <c r="AY322" s="19" t="s">
        <v>143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9" t="s">
        <v>80</v>
      </c>
      <c r="BK322" s="226">
        <f>ROUND(I322*H322,2)</f>
        <v>0</v>
      </c>
      <c r="BL322" s="19" t="s">
        <v>150</v>
      </c>
      <c r="BM322" s="225" t="s">
        <v>444</v>
      </c>
    </row>
    <row r="323" s="2" customFormat="1">
      <c r="A323" s="40"/>
      <c r="B323" s="41"/>
      <c r="C323" s="42"/>
      <c r="D323" s="227" t="s">
        <v>152</v>
      </c>
      <c r="E323" s="42"/>
      <c r="F323" s="228" t="s">
        <v>445</v>
      </c>
      <c r="G323" s="42"/>
      <c r="H323" s="42"/>
      <c r="I323" s="229"/>
      <c r="J323" s="42"/>
      <c r="K323" s="42"/>
      <c r="L323" s="46"/>
      <c r="M323" s="230"/>
      <c r="N323" s="231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152</v>
      </c>
      <c r="AU323" s="19" t="s">
        <v>82</v>
      </c>
    </row>
    <row r="324" s="2" customFormat="1" ht="16.5" customHeight="1">
      <c r="A324" s="40"/>
      <c r="B324" s="41"/>
      <c r="C324" s="265" t="s">
        <v>446</v>
      </c>
      <c r="D324" s="265" t="s">
        <v>299</v>
      </c>
      <c r="E324" s="266" t="s">
        <v>447</v>
      </c>
      <c r="F324" s="267" t="s">
        <v>448</v>
      </c>
      <c r="G324" s="268" t="s">
        <v>148</v>
      </c>
      <c r="H324" s="269">
        <v>1.339</v>
      </c>
      <c r="I324" s="270"/>
      <c r="J324" s="271">
        <f>ROUND(I324*H324,2)</f>
        <v>0</v>
      </c>
      <c r="K324" s="267" t="s">
        <v>19</v>
      </c>
      <c r="L324" s="272"/>
      <c r="M324" s="273" t="s">
        <v>19</v>
      </c>
      <c r="N324" s="274" t="s">
        <v>44</v>
      </c>
      <c r="O324" s="86"/>
      <c r="P324" s="223">
        <f>O324*H324</f>
        <v>0</v>
      </c>
      <c r="Q324" s="223">
        <v>0.13200000000000001</v>
      </c>
      <c r="R324" s="223">
        <f>Q324*H324</f>
        <v>0.17674800000000002</v>
      </c>
      <c r="S324" s="223">
        <v>0</v>
      </c>
      <c r="T324" s="224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25" t="s">
        <v>201</v>
      </c>
      <c r="AT324" s="225" t="s">
        <v>299</v>
      </c>
      <c r="AU324" s="225" t="s">
        <v>82</v>
      </c>
      <c r="AY324" s="19" t="s">
        <v>143</v>
      </c>
      <c r="BE324" s="226">
        <f>IF(N324="základní",J324,0)</f>
        <v>0</v>
      </c>
      <c r="BF324" s="226">
        <f>IF(N324="snížená",J324,0)</f>
        <v>0</v>
      </c>
      <c r="BG324" s="226">
        <f>IF(N324="zákl. přenesená",J324,0)</f>
        <v>0</v>
      </c>
      <c r="BH324" s="226">
        <f>IF(N324="sníž. přenesená",J324,0)</f>
        <v>0</v>
      </c>
      <c r="BI324" s="226">
        <f>IF(N324="nulová",J324,0)</f>
        <v>0</v>
      </c>
      <c r="BJ324" s="19" t="s">
        <v>80</v>
      </c>
      <c r="BK324" s="226">
        <f>ROUND(I324*H324,2)</f>
        <v>0</v>
      </c>
      <c r="BL324" s="19" t="s">
        <v>150</v>
      </c>
      <c r="BM324" s="225" t="s">
        <v>449</v>
      </c>
    </row>
    <row r="325" s="13" customFormat="1">
      <c r="A325" s="13"/>
      <c r="B325" s="232"/>
      <c r="C325" s="233"/>
      <c r="D325" s="234" t="s">
        <v>154</v>
      </c>
      <c r="E325" s="235" t="s">
        <v>19</v>
      </c>
      <c r="F325" s="236" t="s">
        <v>450</v>
      </c>
      <c r="G325" s="233"/>
      <c r="H325" s="235" t="s">
        <v>19</v>
      </c>
      <c r="I325" s="237"/>
      <c r="J325" s="233"/>
      <c r="K325" s="233"/>
      <c r="L325" s="238"/>
      <c r="M325" s="239"/>
      <c r="N325" s="240"/>
      <c r="O325" s="240"/>
      <c r="P325" s="240"/>
      <c r="Q325" s="240"/>
      <c r="R325" s="240"/>
      <c r="S325" s="240"/>
      <c r="T325" s="24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2" t="s">
        <v>154</v>
      </c>
      <c r="AU325" s="242" t="s">
        <v>82</v>
      </c>
      <c r="AV325" s="13" t="s">
        <v>80</v>
      </c>
      <c r="AW325" s="13" t="s">
        <v>35</v>
      </c>
      <c r="AX325" s="13" t="s">
        <v>73</v>
      </c>
      <c r="AY325" s="242" t="s">
        <v>143</v>
      </c>
    </row>
    <row r="326" s="14" customFormat="1">
      <c r="A326" s="14"/>
      <c r="B326" s="243"/>
      <c r="C326" s="244"/>
      <c r="D326" s="234" t="s">
        <v>154</v>
      </c>
      <c r="E326" s="245" t="s">
        <v>19</v>
      </c>
      <c r="F326" s="246" t="s">
        <v>451</v>
      </c>
      <c r="G326" s="244"/>
      <c r="H326" s="247">
        <v>1.3</v>
      </c>
      <c r="I326" s="248"/>
      <c r="J326" s="244"/>
      <c r="K326" s="244"/>
      <c r="L326" s="249"/>
      <c r="M326" s="250"/>
      <c r="N326" s="251"/>
      <c r="O326" s="251"/>
      <c r="P326" s="251"/>
      <c r="Q326" s="251"/>
      <c r="R326" s="251"/>
      <c r="S326" s="251"/>
      <c r="T326" s="25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3" t="s">
        <v>154</v>
      </c>
      <c r="AU326" s="253" t="s">
        <v>82</v>
      </c>
      <c r="AV326" s="14" t="s">
        <v>82</v>
      </c>
      <c r="AW326" s="14" t="s">
        <v>35</v>
      </c>
      <c r="AX326" s="14" t="s">
        <v>80</v>
      </c>
      <c r="AY326" s="253" t="s">
        <v>143</v>
      </c>
    </row>
    <row r="327" s="14" customFormat="1">
      <c r="A327" s="14"/>
      <c r="B327" s="243"/>
      <c r="C327" s="244"/>
      <c r="D327" s="234" t="s">
        <v>154</v>
      </c>
      <c r="E327" s="244"/>
      <c r="F327" s="246" t="s">
        <v>452</v>
      </c>
      <c r="G327" s="244"/>
      <c r="H327" s="247">
        <v>1.339</v>
      </c>
      <c r="I327" s="248"/>
      <c r="J327" s="244"/>
      <c r="K327" s="244"/>
      <c r="L327" s="249"/>
      <c r="M327" s="250"/>
      <c r="N327" s="251"/>
      <c r="O327" s="251"/>
      <c r="P327" s="251"/>
      <c r="Q327" s="251"/>
      <c r="R327" s="251"/>
      <c r="S327" s="251"/>
      <c r="T327" s="25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3" t="s">
        <v>154</v>
      </c>
      <c r="AU327" s="253" t="s">
        <v>82</v>
      </c>
      <c r="AV327" s="14" t="s">
        <v>82</v>
      </c>
      <c r="AW327" s="14" t="s">
        <v>4</v>
      </c>
      <c r="AX327" s="14" t="s">
        <v>80</v>
      </c>
      <c r="AY327" s="253" t="s">
        <v>143</v>
      </c>
    </row>
    <row r="328" s="2" customFormat="1" ht="16.5" customHeight="1">
      <c r="A328" s="40"/>
      <c r="B328" s="41"/>
      <c r="C328" s="265" t="s">
        <v>453</v>
      </c>
      <c r="D328" s="265" t="s">
        <v>299</v>
      </c>
      <c r="E328" s="266" t="s">
        <v>454</v>
      </c>
      <c r="F328" s="267" t="s">
        <v>455</v>
      </c>
      <c r="G328" s="268" t="s">
        <v>148</v>
      </c>
      <c r="H328" s="269">
        <v>0.82399999999999995</v>
      </c>
      <c r="I328" s="270"/>
      <c r="J328" s="271">
        <f>ROUND(I328*H328,2)</f>
        <v>0</v>
      </c>
      <c r="K328" s="267" t="s">
        <v>19</v>
      </c>
      <c r="L328" s="272"/>
      <c r="M328" s="273" t="s">
        <v>19</v>
      </c>
      <c r="N328" s="274" t="s">
        <v>44</v>
      </c>
      <c r="O328" s="86"/>
      <c r="P328" s="223">
        <f>O328*H328</f>
        <v>0</v>
      </c>
      <c r="Q328" s="223">
        <v>0.13200000000000001</v>
      </c>
      <c r="R328" s="223">
        <f>Q328*H328</f>
        <v>0.108768</v>
      </c>
      <c r="S328" s="223">
        <v>0</v>
      </c>
      <c r="T328" s="224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25" t="s">
        <v>201</v>
      </c>
      <c r="AT328" s="225" t="s">
        <v>299</v>
      </c>
      <c r="AU328" s="225" t="s">
        <v>82</v>
      </c>
      <c r="AY328" s="19" t="s">
        <v>143</v>
      </c>
      <c r="BE328" s="226">
        <f>IF(N328="základní",J328,0)</f>
        <v>0</v>
      </c>
      <c r="BF328" s="226">
        <f>IF(N328="snížená",J328,0)</f>
        <v>0</v>
      </c>
      <c r="BG328" s="226">
        <f>IF(N328="zákl. přenesená",J328,0)</f>
        <v>0</v>
      </c>
      <c r="BH328" s="226">
        <f>IF(N328="sníž. přenesená",J328,0)</f>
        <v>0</v>
      </c>
      <c r="BI328" s="226">
        <f>IF(N328="nulová",J328,0)</f>
        <v>0</v>
      </c>
      <c r="BJ328" s="19" t="s">
        <v>80</v>
      </c>
      <c r="BK328" s="226">
        <f>ROUND(I328*H328,2)</f>
        <v>0</v>
      </c>
      <c r="BL328" s="19" t="s">
        <v>150</v>
      </c>
      <c r="BM328" s="225" t="s">
        <v>456</v>
      </c>
    </row>
    <row r="329" s="13" customFormat="1">
      <c r="A329" s="13"/>
      <c r="B329" s="232"/>
      <c r="C329" s="233"/>
      <c r="D329" s="234" t="s">
        <v>154</v>
      </c>
      <c r="E329" s="235" t="s">
        <v>19</v>
      </c>
      <c r="F329" s="236" t="s">
        <v>457</v>
      </c>
      <c r="G329" s="233"/>
      <c r="H329" s="235" t="s">
        <v>19</v>
      </c>
      <c r="I329" s="237"/>
      <c r="J329" s="233"/>
      <c r="K329" s="233"/>
      <c r="L329" s="238"/>
      <c r="M329" s="239"/>
      <c r="N329" s="240"/>
      <c r="O329" s="240"/>
      <c r="P329" s="240"/>
      <c r="Q329" s="240"/>
      <c r="R329" s="240"/>
      <c r="S329" s="240"/>
      <c r="T329" s="24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2" t="s">
        <v>154</v>
      </c>
      <c r="AU329" s="242" t="s">
        <v>82</v>
      </c>
      <c r="AV329" s="13" t="s">
        <v>80</v>
      </c>
      <c r="AW329" s="13" t="s">
        <v>35</v>
      </c>
      <c r="AX329" s="13" t="s">
        <v>73</v>
      </c>
      <c r="AY329" s="242" t="s">
        <v>143</v>
      </c>
    </row>
    <row r="330" s="14" customFormat="1">
      <c r="A330" s="14"/>
      <c r="B330" s="243"/>
      <c r="C330" s="244"/>
      <c r="D330" s="234" t="s">
        <v>154</v>
      </c>
      <c r="E330" s="245" t="s">
        <v>19</v>
      </c>
      <c r="F330" s="246" t="s">
        <v>458</v>
      </c>
      <c r="G330" s="244"/>
      <c r="H330" s="247">
        <v>0.80000000000000004</v>
      </c>
      <c r="I330" s="248"/>
      <c r="J330" s="244"/>
      <c r="K330" s="244"/>
      <c r="L330" s="249"/>
      <c r="M330" s="250"/>
      <c r="N330" s="251"/>
      <c r="O330" s="251"/>
      <c r="P330" s="251"/>
      <c r="Q330" s="251"/>
      <c r="R330" s="251"/>
      <c r="S330" s="251"/>
      <c r="T330" s="25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3" t="s">
        <v>154</v>
      </c>
      <c r="AU330" s="253" t="s">
        <v>82</v>
      </c>
      <c r="AV330" s="14" t="s">
        <v>82</v>
      </c>
      <c r="AW330" s="14" t="s">
        <v>35</v>
      </c>
      <c r="AX330" s="14" t="s">
        <v>80</v>
      </c>
      <c r="AY330" s="253" t="s">
        <v>143</v>
      </c>
    </row>
    <row r="331" s="14" customFormat="1">
      <c r="A331" s="14"/>
      <c r="B331" s="243"/>
      <c r="C331" s="244"/>
      <c r="D331" s="234" t="s">
        <v>154</v>
      </c>
      <c r="E331" s="244"/>
      <c r="F331" s="246" t="s">
        <v>459</v>
      </c>
      <c r="G331" s="244"/>
      <c r="H331" s="247">
        <v>0.82399999999999995</v>
      </c>
      <c r="I331" s="248"/>
      <c r="J331" s="244"/>
      <c r="K331" s="244"/>
      <c r="L331" s="249"/>
      <c r="M331" s="250"/>
      <c r="N331" s="251"/>
      <c r="O331" s="251"/>
      <c r="P331" s="251"/>
      <c r="Q331" s="251"/>
      <c r="R331" s="251"/>
      <c r="S331" s="251"/>
      <c r="T331" s="25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3" t="s">
        <v>154</v>
      </c>
      <c r="AU331" s="253" t="s">
        <v>82</v>
      </c>
      <c r="AV331" s="14" t="s">
        <v>82</v>
      </c>
      <c r="AW331" s="14" t="s">
        <v>4</v>
      </c>
      <c r="AX331" s="14" t="s">
        <v>80</v>
      </c>
      <c r="AY331" s="253" t="s">
        <v>143</v>
      </c>
    </row>
    <row r="332" s="12" customFormat="1" ht="22.8" customHeight="1">
      <c r="A332" s="12"/>
      <c r="B332" s="198"/>
      <c r="C332" s="199"/>
      <c r="D332" s="200" t="s">
        <v>72</v>
      </c>
      <c r="E332" s="212" t="s">
        <v>201</v>
      </c>
      <c r="F332" s="212" t="s">
        <v>460</v>
      </c>
      <c r="G332" s="199"/>
      <c r="H332" s="199"/>
      <c r="I332" s="202"/>
      <c r="J332" s="213">
        <f>BK332</f>
        <v>0</v>
      </c>
      <c r="K332" s="199"/>
      <c r="L332" s="204"/>
      <c r="M332" s="205"/>
      <c r="N332" s="206"/>
      <c r="O332" s="206"/>
      <c r="P332" s="207">
        <f>SUM(P333:P395)</f>
        <v>0</v>
      </c>
      <c r="Q332" s="206"/>
      <c r="R332" s="207">
        <f>SUM(R333:R395)</f>
        <v>3.0925010500000001</v>
      </c>
      <c r="S332" s="206"/>
      <c r="T332" s="208">
        <f>SUM(T333:T395)</f>
        <v>1.6281599999999998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09" t="s">
        <v>80</v>
      </c>
      <c r="AT332" s="210" t="s">
        <v>72</v>
      </c>
      <c r="AU332" s="210" t="s">
        <v>80</v>
      </c>
      <c r="AY332" s="209" t="s">
        <v>143</v>
      </c>
      <c r="BK332" s="211">
        <f>SUM(BK333:BK395)</f>
        <v>0</v>
      </c>
    </row>
    <row r="333" s="2" customFormat="1" ht="16.5" customHeight="1">
      <c r="A333" s="40"/>
      <c r="B333" s="41"/>
      <c r="C333" s="214" t="s">
        <v>461</v>
      </c>
      <c r="D333" s="214" t="s">
        <v>145</v>
      </c>
      <c r="E333" s="215" t="s">
        <v>462</v>
      </c>
      <c r="F333" s="216" t="s">
        <v>463</v>
      </c>
      <c r="G333" s="217" t="s">
        <v>204</v>
      </c>
      <c r="H333" s="218">
        <v>19</v>
      </c>
      <c r="I333" s="219"/>
      <c r="J333" s="220">
        <f>ROUND(I333*H333,2)</f>
        <v>0</v>
      </c>
      <c r="K333" s="216" t="s">
        <v>149</v>
      </c>
      <c r="L333" s="46"/>
      <c r="M333" s="221" t="s">
        <v>19</v>
      </c>
      <c r="N333" s="222" t="s">
        <v>44</v>
      </c>
      <c r="O333" s="86"/>
      <c r="P333" s="223">
        <f>O333*H333</f>
        <v>0</v>
      </c>
      <c r="Q333" s="223">
        <v>1.0000000000000001E-05</v>
      </c>
      <c r="R333" s="223">
        <f>Q333*H333</f>
        <v>0.00019000000000000001</v>
      </c>
      <c r="S333" s="223">
        <v>0</v>
      </c>
      <c r="T333" s="224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25" t="s">
        <v>150</v>
      </c>
      <c r="AT333" s="225" t="s">
        <v>145</v>
      </c>
      <c r="AU333" s="225" t="s">
        <v>82</v>
      </c>
      <c r="AY333" s="19" t="s">
        <v>143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9" t="s">
        <v>80</v>
      </c>
      <c r="BK333" s="226">
        <f>ROUND(I333*H333,2)</f>
        <v>0</v>
      </c>
      <c r="BL333" s="19" t="s">
        <v>150</v>
      </c>
      <c r="BM333" s="225" t="s">
        <v>464</v>
      </c>
    </row>
    <row r="334" s="2" customFormat="1">
      <c r="A334" s="40"/>
      <c r="B334" s="41"/>
      <c r="C334" s="42"/>
      <c r="D334" s="227" t="s">
        <v>152</v>
      </c>
      <c r="E334" s="42"/>
      <c r="F334" s="228" t="s">
        <v>465</v>
      </c>
      <c r="G334" s="42"/>
      <c r="H334" s="42"/>
      <c r="I334" s="229"/>
      <c r="J334" s="42"/>
      <c r="K334" s="42"/>
      <c r="L334" s="46"/>
      <c r="M334" s="230"/>
      <c r="N334" s="231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152</v>
      </c>
      <c r="AU334" s="19" t="s">
        <v>82</v>
      </c>
    </row>
    <row r="335" s="13" customFormat="1">
      <c r="A335" s="13"/>
      <c r="B335" s="232"/>
      <c r="C335" s="233"/>
      <c r="D335" s="234" t="s">
        <v>154</v>
      </c>
      <c r="E335" s="235" t="s">
        <v>19</v>
      </c>
      <c r="F335" s="236" t="s">
        <v>250</v>
      </c>
      <c r="G335" s="233"/>
      <c r="H335" s="235" t="s">
        <v>19</v>
      </c>
      <c r="I335" s="237"/>
      <c r="J335" s="233"/>
      <c r="K335" s="233"/>
      <c r="L335" s="238"/>
      <c r="M335" s="239"/>
      <c r="N335" s="240"/>
      <c r="O335" s="240"/>
      <c r="P335" s="240"/>
      <c r="Q335" s="240"/>
      <c r="R335" s="240"/>
      <c r="S335" s="240"/>
      <c r="T335" s="24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2" t="s">
        <v>154</v>
      </c>
      <c r="AU335" s="242" t="s">
        <v>82</v>
      </c>
      <c r="AV335" s="13" t="s">
        <v>80</v>
      </c>
      <c r="AW335" s="13" t="s">
        <v>35</v>
      </c>
      <c r="AX335" s="13" t="s">
        <v>73</v>
      </c>
      <c r="AY335" s="242" t="s">
        <v>143</v>
      </c>
    </row>
    <row r="336" s="14" customFormat="1">
      <c r="A336" s="14"/>
      <c r="B336" s="243"/>
      <c r="C336" s="244"/>
      <c r="D336" s="234" t="s">
        <v>154</v>
      </c>
      <c r="E336" s="245" t="s">
        <v>19</v>
      </c>
      <c r="F336" s="246" t="s">
        <v>466</v>
      </c>
      <c r="G336" s="244"/>
      <c r="H336" s="247">
        <v>19</v>
      </c>
      <c r="I336" s="248"/>
      <c r="J336" s="244"/>
      <c r="K336" s="244"/>
      <c r="L336" s="249"/>
      <c r="M336" s="250"/>
      <c r="N336" s="251"/>
      <c r="O336" s="251"/>
      <c r="P336" s="251"/>
      <c r="Q336" s="251"/>
      <c r="R336" s="251"/>
      <c r="S336" s="251"/>
      <c r="T336" s="25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3" t="s">
        <v>154</v>
      </c>
      <c r="AU336" s="253" t="s">
        <v>82</v>
      </c>
      <c r="AV336" s="14" t="s">
        <v>82</v>
      </c>
      <c r="AW336" s="14" t="s">
        <v>35</v>
      </c>
      <c r="AX336" s="14" t="s">
        <v>80</v>
      </c>
      <c r="AY336" s="253" t="s">
        <v>143</v>
      </c>
    </row>
    <row r="337" s="2" customFormat="1" ht="16.5" customHeight="1">
      <c r="A337" s="40"/>
      <c r="B337" s="41"/>
      <c r="C337" s="265" t="s">
        <v>467</v>
      </c>
      <c r="D337" s="265" t="s">
        <v>299</v>
      </c>
      <c r="E337" s="266" t="s">
        <v>468</v>
      </c>
      <c r="F337" s="267" t="s">
        <v>469</v>
      </c>
      <c r="G337" s="268" t="s">
        <v>204</v>
      </c>
      <c r="H337" s="269">
        <v>19.57</v>
      </c>
      <c r="I337" s="270"/>
      <c r="J337" s="271">
        <f>ROUND(I337*H337,2)</f>
        <v>0</v>
      </c>
      <c r="K337" s="267" t="s">
        <v>149</v>
      </c>
      <c r="L337" s="272"/>
      <c r="M337" s="273" t="s">
        <v>19</v>
      </c>
      <c r="N337" s="274" t="s">
        <v>44</v>
      </c>
      <c r="O337" s="86"/>
      <c r="P337" s="223">
        <f>O337*H337</f>
        <v>0</v>
      </c>
      <c r="Q337" s="223">
        <v>0.0014499999999999999</v>
      </c>
      <c r="R337" s="223">
        <f>Q337*H337</f>
        <v>0.028376499999999999</v>
      </c>
      <c r="S337" s="223">
        <v>0</v>
      </c>
      <c r="T337" s="224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25" t="s">
        <v>201</v>
      </c>
      <c r="AT337" s="225" t="s">
        <v>299</v>
      </c>
      <c r="AU337" s="225" t="s">
        <v>82</v>
      </c>
      <c r="AY337" s="19" t="s">
        <v>143</v>
      </c>
      <c r="BE337" s="226">
        <f>IF(N337="základní",J337,0)</f>
        <v>0</v>
      </c>
      <c r="BF337" s="226">
        <f>IF(N337="snížená",J337,0)</f>
        <v>0</v>
      </c>
      <c r="BG337" s="226">
        <f>IF(N337="zákl. přenesená",J337,0)</f>
        <v>0</v>
      </c>
      <c r="BH337" s="226">
        <f>IF(N337="sníž. přenesená",J337,0)</f>
        <v>0</v>
      </c>
      <c r="BI337" s="226">
        <f>IF(N337="nulová",J337,0)</f>
        <v>0</v>
      </c>
      <c r="BJ337" s="19" t="s">
        <v>80</v>
      </c>
      <c r="BK337" s="226">
        <f>ROUND(I337*H337,2)</f>
        <v>0</v>
      </c>
      <c r="BL337" s="19" t="s">
        <v>150</v>
      </c>
      <c r="BM337" s="225" t="s">
        <v>470</v>
      </c>
    </row>
    <row r="338" s="14" customFormat="1">
      <c r="A338" s="14"/>
      <c r="B338" s="243"/>
      <c r="C338" s="244"/>
      <c r="D338" s="234" t="s">
        <v>154</v>
      </c>
      <c r="E338" s="244"/>
      <c r="F338" s="246" t="s">
        <v>471</v>
      </c>
      <c r="G338" s="244"/>
      <c r="H338" s="247">
        <v>19.57</v>
      </c>
      <c r="I338" s="248"/>
      <c r="J338" s="244"/>
      <c r="K338" s="244"/>
      <c r="L338" s="249"/>
      <c r="M338" s="250"/>
      <c r="N338" s="251"/>
      <c r="O338" s="251"/>
      <c r="P338" s="251"/>
      <c r="Q338" s="251"/>
      <c r="R338" s="251"/>
      <c r="S338" s="251"/>
      <c r="T338" s="25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3" t="s">
        <v>154</v>
      </c>
      <c r="AU338" s="253" t="s">
        <v>82</v>
      </c>
      <c r="AV338" s="14" t="s">
        <v>82</v>
      </c>
      <c r="AW338" s="14" t="s">
        <v>4</v>
      </c>
      <c r="AX338" s="14" t="s">
        <v>80</v>
      </c>
      <c r="AY338" s="253" t="s">
        <v>143</v>
      </c>
    </row>
    <row r="339" s="2" customFormat="1" ht="16.5" customHeight="1">
      <c r="A339" s="40"/>
      <c r="B339" s="41"/>
      <c r="C339" s="214" t="s">
        <v>472</v>
      </c>
      <c r="D339" s="214" t="s">
        <v>145</v>
      </c>
      <c r="E339" s="215" t="s">
        <v>473</v>
      </c>
      <c r="F339" s="216" t="s">
        <v>474</v>
      </c>
      <c r="G339" s="217" t="s">
        <v>204</v>
      </c>
      <c r="H339" s="218">
        <v>8.5</v>
      </c>
      <c r="I339" s="219"/>
      <c r="J339" s="220">
        <f>ROUND(I339*H339,2)</f>
        <v>0</v>
      </c>
      <c r="K339" s="216" t="s">
        <v>149</v>
      </c>
      <c r="L339" s="46"/>
      <c r="M339" s="221" t="s">
        <v>19</v>
      </c>
      <c r="N339" s="222" t="s">
        <v>44</v>
      </c>
      <c r="O339" s="86"/>
      <c r="P339" s="223">
        <f>O339*H339</f>
        <v>0</v>
      </c>
      <c r="Q339" s="223">
        <v>1.0000000000000001E-05</v>
      </c>
      <c r="R339" s="223">
        <f>Q339*H339</f>
        <v>8.5000000000000006E-05</v>
      </c>
      <c r="S339" s="223">
        <v>0</v>
      </c>
      <c r="T339" s="224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25" t="s">
        <v>150</v>
      </c>
      <c r="AT339" s="225" t="s">
        <v>145</v>
      </c>
      <c r="AU339" s="225" t="s">
        <v>82</v>
      </c>
      <c r="AY339" s="19" t="s">
        <v>143</v>
      </c>
      <c r="BE339" s="226">
        <f>IF(N339="základní",J339,0)</f>
        <v>0</v>
      </c>
      <c r="BF339" s="226">
        <f>IF(N339="snížená",J339,0)</f>
        <v>0</v>
      </c>
      <c r="BG339" s="226">
        <f>IF(N339="zákl. přenesená",J339,0)</f>
        <v>0</v>
      </c>
      <c r="BH339" s="226">
        <f>IF(N339="sníž. přenesená",J339,0)</f>
        <v>0</v>
      </c>
      <c r="BI339" s="226">
        <f>IF(N339="nulová",J339,0)</f>
        <v>0</v>
      </c>
      <c r="BJ339" s="19" t="s">
        <v>80</v>
      </c>
      <c r="BK339" s="226">
        <f>ROUND(I339*H339,2)</f>
        <v>0</v>
      </c>
      <c r="BL339" s="19" t="s">
        <v>150</v>
      </c>
      <c r="BM339" s="225" t="s">
        <v>475</v>
      </c>
    </row>
    <row r="340" s="2" customFormat="1">
      <c r="A340" s="40"/>
      <c r="B340" s="41"/>
      <c r="C340" s="42"/>
      <c r="D340" s="227" t="s">
        <v>152</v>
      </c>
      <c r="E340" s="42"/>
      <c r="F340" s="228" t="s">
        <v>476</v>
      </c>
      <c r="G340" s="42"/>
      <c r="H340" s="42"/>
      <c r="I340" s="229"/>
      <c r="J340" s="42"/>
      <c r="K340" s="42"/>
      <c r="L340" s="46"/>
      <c r="M340" s="230"/>
      <c r="N340" s="231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152</v>
      </c>
      <c r="AU340" s="19" t="s">
        <v>82</v>
      </c>
    </row>
    <row r="341" s="13" customFormat="1">
      <c r="A341" s="13"/>
      <c r="B341" s="232"/>
      <c r="C341" s="233"/>
      <c r="D341" s="234" t="s">
        <v>154</v>
      </c>
      <c r="E341" s="235" t="s">
        <v>19</v>
      </c>
      <c r="F341" s="236" t="s">
        <v>295</v>
      </c>
      <c r="G341" s="233"/>
      <c r="H341" s="235" t="s">
        <v>19</v>
      </c>
      <c r="I341" s="237"/>
      <c r="J341" s="233"/>
      <c r="K341" s="233"/>
      <c r="L341" s="238"/>
      <c r="M341" s="239"/>
      <c r="N341" s="240"/>
      <c r="O341" s="240"/>
      <c r="P341" s="240"/>
      <c r="Q341" s="240"/>
      <c r="R341" s="240"/>
      <c r="S341" s="240"/>
      <c r="T341" s="24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2" t="s">
        <v>154</v>
      </c>
      <c r="AU341" s="242" t="s">
        <v>82</v>
      </c>
      <c r="AV341" s="13" t="s">
        <v>80</v>
      </c>
      <c r="AW341" s="13" t="s">
        <v>35</v>
      </c>
      <c r="AX341" s="13" t="s">
        <v>73</v>
      </c>
      <c r="AY341" s="242" t="s">
        <v>143</v>
      </c>
    </row>
    <row r="342" s="14" customFormat="1">
      <c r="A342" s="14"/>
      <c r="B342" s="243"/>
      <c r="C342" s="244"/>
      <c r="D342" s="234" t="s">
        <v>154</v>
      </c>
      <c r="E342" s="245" t="s">
        <v>19</v>
      </c>
      <c r="F342" s="246" t="s">
        <v>477</v>
      </c>
      <c r="G342" s="244"/>
      <c r="H342" s="247">
        <v>2.1000000000000001</v>
      </c>
      <c r="I342" s="248"/>
      <c r="J342" s="244"/>
      <c r="K342" s="244"/>
      <c r="L342" s="249"/>
      <c r="M342" s="250"/>
      <c r="N342" s="251"/>
      <c r="O342" s="251"/>
      <c r="P342" s="251"/>
      <c r="Q342" s="251"/>
      <c r="R342" s="251"/>
      <c r="S342" s="251"/>
      <c r="T342" s="25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3" t="s">
        <v>154</v>
      </c>
      <c r="AU342" s="253" t="s">
        <v>82</v>
      </c>
      <c r="AV342" s="14" t="s">
        <v>82</v>
      </c>
      <c r="AW342" s="14" t="s">
        <v>35</v>
      </c>
      <c r="AX342" s="14" t="s">
        <v>73</v>
      </c>
      <c r="AY342" s="253" t="s">
        <v>143</v>
      </c>
    </row>
    <row r="343" s="14" customFormat="1">
      <c r="A343" s="14"/>
      <c r="B343" s="243"/>
      <c r="C343" s="244"/>
      <c r="D343" s="234" t="s">
        <v>154</v>
      </c>
      <c r="E343" s="245" t="s">
        <v>19</v>
      </c>
      <c r="F343" s="246" t="s">
        <v>478</v>
      </c>
      <c r="G343" s="244"/>
      <c r="H343" s="247">
        <v>4</v>
      </c>
      <c r="I343" s="248"/>
      <c r="J343" s="244"/>
      <c r="K343" s="244"/>
      <c r="L343" s="249"/>
      <c r="M343" s="250"/>
      <c r="N343" s="251"/>
      <c r="O343" s="251"/>
      <c r="P343" s="251"/>
      <c r="Q343" s="251"/>
      <c r="R343" s="251"/>
      <c r="S343" s="251"/>
      <c r="T343" s="25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3" t="s">
        <v>154</v>
      </c>
      <c r="AU343" s="253" t="s">
        <v>82</v>
      </c>
      <c r="AV343" s="14" t="s">
        <v>82</v>
      </c>
      <c r="AW343" s="14" t="s">
        <v>35</v>
      </c>
      <c r="AX343" s="14" t="s">
        <v>73</v>
      </c>
      <c r="AY343" s="253" t="s">
        <v>143</v>
      </c>
    </row>
    <row r="344" s="13" customFormat="1">
      <c r="A344" s="13"/>
      <c r="B344" s="232"/>
      <c r="C344" s="233"/>
      <c r="D344" s="234" t="s">
        <v>154</v>
      </c>
      <c r="E344" s="235" t="s">
        <v>19</v>
      </c>
      <c r="F344" s="236" t="s">
        <v>479</v>
      </c>
      <c r="G344" s="233"/>
      <c r="H344" s="235" t="s">
        <v>19</v>
      </c>
      <c r="I344" s="237"/>
      <c r="J344" s="233"/>
      <c r="K344" s="233"/>
      <c r="L344" s="238"/>
      <c r="M344" s="239"/>
      <c r="N344" s="240"/>
      <c r="O344" s="240"/>
      <c r="P344" s="240"/>
      <c r="Q344" s="240"/>
      <c r="R344" s="240"/>
      <c r="S344" s="240"/>
      <c r="T344" s="24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2" t="s">
        <v>154</v>
      </c>
      <c r="AU344" s="242" t="s">
        <v>82</v>
      </c>
      <c r="AV344" s="13" t="s">
        <v>80</v>
      </c>
      <c r="AW344" s="13" t="s">
        <v>35</v>
      </c>
      <c r="AX344" s="13" t="s">
        <v>73</v>
      </c>
      <c r="AY344" s="242" t="s">
        <v>143</v>
      </c>
    </row>
    <row r="345" s="14" customFormat="1">
      <c r="A345" s="14"/>
      <c r="B345" s="243"/>
      <c r="C345" s="244"/>
      <c r="D345" s="234" t="s">
        <v>154</v>
      </c>
      <c r="E345" s="245" t="s">
        <v>19</v>
      </c>
      <c r="F345" s="246" t="s">
        <v>480</v>
      </c>
      <c r="G345" s="244"/>
      <c r="H345" s="247">
        <v>2.3999999999999999</v>
      </c>
      <c r="I345" s="248"/>
      <c r="J345" s="244"/>
      <c r="K345" s="244"/>
      <c r="L345" s="249"/>
      <c r="M345" s="250"/>
      <c r="N345" s="251"/>
      <c r="O345" s="251"/>
      <c r="P345" s="251"/>
      <c r="Q345" s="251"/>
      <c r="R345" s="251"/>
      <c r="S345" s="251"/>
      <c r="T345" s="25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3" t="s">
        <v>154</v>
      </c>
      <c r="AU345" s="253" t="s">
        <v>82</v>
      </c>
      <c r="AV345" s="14" t="s">
        <v>82</v>
      </c>
      <c r="AW345" s="14" t="s">
        <v>35</v>
      </c>
      <c r="AX345" s="14" t="s">
        <v>73</v>
      </c>
      <c r="AY345" s="253" t="s">
        <v>143</v>
      </c>
    </row>
    <row r="346" s="15" customFormat="1">
      <c r="A346" s="15"/>
      <c r="B346" s="254"/>
      <c r="C346" s="255"/>
      <c r="D346" s="234" t="s">
        <v>154</v>
      </c>
      <c r="E346" s="256" t="s">
        <v>19</v>
      </c>
      <c r="F346" s="257" t="s">
        <v>170</v>
      </c>
      <c r="G346" s="255"/>
      <c r="H346" s="258">
        <v>8.5</v>
      </c>
      <c r="I346" s="259"/>
      <c r="J346" s="255"/>
      <c r="K346" s="255"/>
      <c r="L346" s="260"/>
      <c r="M346" s="261"/>
      <c r="N346" s="262"/>
      <c r="O346" s="262"/>
      <c r="P346" s="262"/>
      <c r="Q346" s="262"/>
      <c r="R346" s="262"/>
      <c r="S346" s="262"/>
      <c r="T346" s="263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4" t="s">
        <v>154</v>
      </c>
      <c r="AU346" s="264" t="s">
        <v>82</v>
      </c>
      <c r="AV346" s="15" t="s">
        <v>150</v>
      </c>
      <c r="AW346" s="15" t="s">
        <v>35</v>
      </c>
      <c r="AX346" s="15" t="s">
        <v>80</v>
      </c>
      <c r="AY346" s="264" t="s">
        <v>143</v>
      </c>
    </row>
    <row r="347" s="2" customFormat="1" ht="16.5" customHeight="1">
      <c r="A347" s="40"/>
      <c r="B347" s="41"/>
      <c r="C347" s="265" t="s">
        <v>481</v>
      </c>
      <c r="D347" s="265" t="s">
        <v>299</v>
      </c>
      <c r="E347" s="266" t="s">
        <v>482</v>
      </c>
      <c r="F347" s="267" t="s">
        <v>483</v>
      </c>
      <c r="G347" s="268" t="s">
        <v>204</v>
      </c>
      <c r="H347" s="269">
        <v>8.7550000000000008</v>
      </c>
      <c r="I347" s="270"/>
      <c r="J347" s="271">
        <f>ROUND(I347*H347,2)</f>
        <v>0</v>
      </c>
      <c r="K347" s="267" t="s">
        <v>149</v>
      </c>
      <c r="L347" s="272"/>
      <c r="M347" s="273" t="s">
        <v>19</v>
      </c>
      <c r="N347" s="274" t="s">
        <v>44</v>
      </c>
      <c r="O347" s="86"/>
      <c r="P347" s="223">
        <f>O347*H347</f>
        <v>0</v>
      </c>
      <c r="Q347" s="223">
        <v>0.0024099999999999998</v>
      </c>
      <c r="R347" s="223">
        <f>Q347*H347</f>
        <v>0.021099550000000002</v>
      </c>
      <c r="S347" s="223">
        <v>0</v>
      </c>
      <c r="T347" s="224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25" t="s">
        <v>201</v>
      </c>
      <c r="AT347" s="225" t="s">
        <v>299</v>
      </c>
      <c r="AU347" s="225" t="s">
        <v>82</v>
      </c>
      <c r="AY347" s="19" t="s">
        <v>143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9" t="s">
        <v>80</v>
      </c>
      <c r="BK347" s="226">
        <f>ROUND(I347*H347,2)</f>
        <v>0</v>
      </c>
      <c r="BL347" s="19" t="s">
        <v>150</v>
      </c>
      <c r="BM347" s="225" t="s">
        <v>484</v>
      </c>
    </row>
    <row r="348" s="14" customFormat="1">
      <c r="A348" s="14"/>
      <c r="B348" s="243"/>
      <c r="C348" s="244"/>
      <c r="D348" s="234" t="s">
        <v>154</v>
      </c>
      <c r="E348" s="244"/>
      <c r="F348" s="246" t="s">
        <v>485</v>
      </c>
      <c r="G348" s="244"/>
      <c r="H348" s="247">
        <v>8.7550000000000008</v>
      </c>
      <c r="I348" s="248"/>
      <c r="J348" s="244"/>
      <c r="K348" s="244"/>
      <c r="L348" s="249"/>
      <c r="M348" s="250"/>
      <c r="N348" s="251"/>
      <c r="O348" s="251"/>
      <c r="P348" s="251"/>
      <c r="Q348" s="251"/>
      <c r="R348" s="251"/>
      <c r="S348" s="251"/>
      <c r="T348" s="25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3" t="s">
        <v>154</v>
      </c>
      <c r="AU348" s="253" t="s">
        <v>82</v>
      </c>
      <c r="AV348" s="14" t="s">
        <v>82</v>
      </c>
      <c r="AW348" s="14" t="s">
        <v>4</v>
      </c>
      <c r="AX348" s="14" t="s">
        <v>80</v>
      </c>
      <c r="AY348" s="253" t="s">
        <v>143</v>
      </c>
    </row>
    <row r="349" s="2" customFormat="1" ht="24.15" customHeight="1">
      <c r="A349" s="40"/>
      <c r="B349" s="41"/>
      <c r="C349" s="214" t="s">
        <v>486</v>
      </c>
      <c r="D349" s="214" t="s">
        <v>145</v>
      </c>
      <c r="E349" s="215" t="s">
        <v>487</v>
      </c>
      <c r="F349" s="216" t="s">
        <v>488</v>
      </c>
      <c r="G349" s="217" t="s">
        <v>489</v>
      </c>
      <c r="H349" s="218">
        <v>1</v>
      </c>
      <c r="I349" s="219"/>
      <c r="J349" s="220">
        <f>ROUND(I349*H349,2)</f>
        <v>0</v>
      </c>
      <c r="K349" s="216" t="s">
        <v>149</v>
      </c>
      <c r="L349" s="46"/>
      <c r="M349" s="221" t="s">
        <v>19</v>
      </c>
      <c r="N349" s="222" t="s">
        <v>44</v>
      </c>
      <c r="O349" s="86"/>
      <c r="P349" s="223">
        <f>O349*H349</f>
        <v>0</v>
      </c>
      <c r="Q349" s="223">
        <v>0</v>
      </c>
      <c r="R349" s="223">
        <f>Q349*H349</f>
        <v>0</v>
      </c>
      <c r="S349" s="223">
        <v>0</v>
      </c>
      <c r="T349" s="224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25" t="s">
        <v>150</v>
      </c>
      <c r="AT349" s="225" t="s">
        <v>145</v>
      </c>
      <c r="AU349" s="225" t="s">
        <v>82</v>
      </c>
      <c r="AY349" s="19" t="s">
        <v>143</v>
      </c>
      <c r="BE349" s="226">
        <f>IF(N349="základní",J349,0)</f>
        <v>0</v>
      </c>
      <c r="BF349" s="226">
        <f>IF(N349="snížená",J349,0)</f>
        <v>0</v>
      </c>
      <c r="BG349" s="226">
        <f>IF(N349="zákl. přenesená",J349,0)</f>
        <v>0</v>
      </c>
      <c r="BH349" s="226">
        <f>IF(N349="sníž. přenesená",J349,0)</f>
        <v>0</v>
      </c>
      <c r="BI349" s="226">
        <f>IF(N349="nulová",J349,0)</f>
        <v>0</v>
      </c>
      <c r="BJ349" s="19" t="s">
        <v>80</v>
      </c>
      <c r="BK349" s="226">
        <f>ROUND(I349*H349,2)</f>
        <v>0</v>
      </c>
      <c r="BL349" s="19" t="s">
        <v>150</v>
      </c>
      <c r="BM349" s="225" t="s">
        <v>490</v>
      </c>
    </row>
    <row r="350" s="2" customFormat="1">
      <c r="A350" s="40"/>
      <c r="B350" s="41"/>
      <c r="C350" s="42"/>
      <c r="D350" s="227" t="s">
        <v>152</v>
      </c>
      <c r="E350" s="42"/>
      <c r="F350" s="228" t="s">
        <v>491</v>
      </c>
      <c r="G350" s="42"/>
      <c r="H350" s="42"/>
      <c r="I350" s="229"/>
      <c r="J350" s="42"/>
      <c r="K350" s="42"/>
      <c r="L350" s="46"/>
      <c r="M350" s="230"/>
      <c r="N350" s="231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152</v>
      </c>
      <c r="AU350" s="19" t="s">
        <v>82</v>
      </c>
    </row>
    <row r="351" s="13" customFormat="1">
      <c r="A351" s="13"/>
      <c r="B351" s="232"/>
      <c r="C351" s="233"/>
      <c r="D351" s="234" t="s">
        <v>154</v>
      </c>
      <c r="E351" s="235" t="s">
        <v>19</v>
      </c>
      <c r="F351" s="236" t="s">
        <v>250</v>
      </c>
      <c r="G351" s="233"/>
      <c r="H351" s="235" t="s">
        <v>19</v>
      </c>
      <c r="I351" s="237"/>
      <c r="J351" s="233"/>
      <c r="K351" s="233"/>
      <c r="L351" s="238"/>
      <c r="M351" s="239"/>
      <c r="N351" s="240"/>
      <c r="O351" s="240"/>
      <c r="P351" s="240"/>
      <c r="Q351" s="240"/>
      <c r="R351" s="240"/>
      <c r="S351" s="240"/>
      <c r="T351" s="24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2" t="s">
        <v>154</v>
      </c>
      <c r="AU351" s="242" t="s">
        <v>82</v>
      </c>
      <c r="AV351" s="13" t="s">
        <v>80</v>
      </c>
      <c r="AW351" s="13" t="s">
        <v>35</v>
      </c>
      <c r="AX351" s="13" t="s">
        <v>73</v>
      </c>
      <c r="AY351" s="242" t="s">
        <v>143</v>
      </c>
    </row>
    <row r="352" s="14" customFormat="1">
      <c r="A352" s="14"/>
      <c r="B352" s="243"/>
      <c r="C352" s="244"/>
      <c r="D352" s="234" t="s">
        <v>154</v>
      </c>
      <c r="E352" s="245" t="s">
        <v>19</v>
      </c>
      <c r="F352" s="246" t="s">
        <v>492</v>
      </c>
      <c r="G352" s="244"/>
      <c r="H352" s="247">
        <v>1</v>
      </c>
      <c r="I352" s="248"/>
      <c r="J352" s="244"/>
      <c r="K352" s="244"/>
      <c r="L352" s="249"/>
      <c r="M352" s="250"/>
      <c r="N352" s="251"/>
      <c r="O352" s="251"/>
      <c r="P352" s="251"/>
      <c r="Q352" s="251"/>
      <c r="R352" s="251"/>
      <c r="S352" s="251"/>
      <c r="T352" s="25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3" t="s">
        <v>154</v>
      </c>
      <c r="AU352" s="253" t="s">
        <v>82</v>
      </c>
      <c r="AV352" s="14" t="s">
        <v>82</v>
      </c>
      <c r="AW352" s="14" t="s">
        <v>35</v>
      </c>
      <c r="AX352" s="14" t="s">
        <v>80</v>
      </c>
      <c r="AY352" s="253" t="s">
        <v>143</v>
      </c>
    </row>
    <row r="353" s="2" customFormat="1" ht="16.5" customHeight="1">
      <c r="A353" s="40"/>
      <c r="B353" s="41"/>
      <c r="C353" s="265" t="s">
        <v>493</v>
      </c>
      <c r="D353" s="265" t="s">
        <v>299</v>
      </c>
      <c r="E353" s="266" t="s">
        <v>494</v>
      </c>
      <c r="F353" s="267" t="s">
        <v>495</v>
      </c>
      <c r="G353" s="268" t="s">
        <v>489</v>
      </c>
      <c r="H353" s="269">
        <v>1</v>
      </c>
      <c r="I353" s="270"/>
      <c r="J353" s="271">
        <f>ROUND(I353*H353,2)</f>
        <v>0</v>
      </c>
      <c r="K353" s="267" t="s">
        <v>149</v>
      </c>
      <c r="L353" s="272"/>
      <c r="M353" s="273" t="s">
        <v>19</v>
      </c>
      <c r="N353" s="274" t="s">
        <v>44</v>
      </c>
      <c r="O353" s="86"/>
      <c r="P353" s="223">
        <f>O353*H353</f>
        <v>0</v>
      </c>
      <c r="Q353" s="223">
        <v>0.00034000000000000002</v>
      </c>
      <c r="R353" s="223">
        <f>Q353*H353</f>
        <v>0.00034000000000000002</v>
      </c>
      <c r="S353" s="223">
        <v>0</v>
      </c>
      <c r="T353" s="224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25" t="s">
        <v>201</v>
      </c>
      <c r="AT353" s="225" t="s">
        <v>299</v>
      </c>
      <c r="AU353" s="225" t="s">
        <v>82</v>
      </c>
      <c r="AY353" s="19" t="s">
        <v>143</v>
      </c>
      <c r="BE353" s="226">
        <f>IF(N353="základní",J353,0)</f>
        <v>0</v>
      </c>
      <c r="BF353" s="226">
        <f>IF(N353="snížená",J353,0)</f>
        <v>0</v>
      </c>
      <c r="BG353" s="226">
        <f>IF(N353="zákl. přenesená",J353,0)</f>
        <v>0</v>
      </c>
      <c r="BH353" s="226">
        <f>IF(N353="sníž. přenesená",J353,0)</f>
        <v>0</v>
      </c>
      <c r="BI353" s="226">
        <f>IF(N353="nulová",J353,0)</f>
        <v>0</v>
      </c>
      <c r="BJ353" s="19" t="s">
        <v>80</v>
      </c>
      <c r="BK353" s="226">
        <f>ROUND(I353*H353,2)</f>
        <v>0</v>
      </c>
      <c r="BL353" s="19" t="s">
        <v>150</v>
      </c>
      <c r="BM353" s="225" t="s">
        <v>496</v>
      </c>
    </row>
    <row r="354" s="2" customFormat="1" ht="24.15" customHeight="1">
      <c r="A354" s="40"/>
      <c r="B354" s="41"/>
      <c r="C354" s="214" t="s">
        <v>497</v>
      </c>
      <c r="D354" s="214" t="s">
        <v>145</v>
      </c>
      <c r="E354" s="215" t="s">
        <v>498</v>
      </c>
      <c r="F354" s="216" t="s">
        <v>499</v>
      </c>
      <c r="G354" s="217" t="s">
        <v>489</v>
      </c>
      <c r="H354" s="218">
        <v>1</v>
      </c>
      <c r="I354" s="219"/>
      <c r="J354" s="220">
        <f>ROUND(I354*H354,2)</f>
        <v>0</v>
      </c>
      <c r="K354" s="216" t="s">
        <v>149</v>
      </c>
      <c r="L354" s="46"/>
      <c r="M354" s="221" t="s">
        <v>19</v>
      </c>
      <c r="N354" s="222" t="s">
        <v>44</v>
      </c>
      <c r="O354" s="86"/>
      <c r="P354" s="223">
        <f>O354*H354</f>
        <v>0</v>
      </c>
      <c r="Q354" s="223">
        <v>3.0000000000000001E-05</v>
      </c>
      <c r="R354" s="223">
        <f>Q354*H354</f>
        <v>3.0000000000000001E-05</v>
      </c>
      <c r="S354" s="223">
        <v>0</v>
      </c>
      <c r="T354" s="224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25" t="s">
        <v>150</v>
      </c>
      <c r="AT354" s="225" t="s">
        <v>145</v>
      </c>
      <c r="AU354" s="225" t="s">
        <v>82</v>
      </c>
      <c r="AY354" s="19" t="s">
        <v>143</v>
      </c>
      <c r="BE354" s="226">
        <f>IF(N354="základní",J354,0)</f>
        <v>0</v>
      </c>
      <c r="BF354" s="226">
        <f>IF(N354="snížená",J354,0)</f>
        <v>0</v>
      </c>
      <c r="BG354" s="226">
        <f>IF(N354="zákl. přenesená",J354,0)</f>
        <v>0</v>
      </c>
      <c r="BH354" s="226">
        <f>IF(N354="sníž. přenesená",J354,0)</f>
        <v>0</v>
      </c>
      <c r="BI354" s="226">
        <f>IF(N354="nulová",J354,0)</f>
        <v>0</v>
      </c>
      <c r="BJ354" s="19" t="s">
        <v>80</v>
      </c>
      <c r="BK354" s="226">
        <f>ROUND(I354*H354,2)</f>
        <v>0</v>
      </c>
      <c r="BL354" s="19" t="s">
        <v>150</v>
      </c>
      <c r="BM354" s="225" t="s">
        <v>500</v>
      </c>
    </row>
    <row r="355" s="2" customFormat="1">
      <c r="A355" s="40"/>
      <c r="B355" s="41"/>
      <c r="C355" s="42"/>
      <c r="D355" s="227" t="s">
        <v>152</v>
      </c>
      <c r="E355" s="42"/>
      <c r="F355" s="228" t="s">
        <v>501</v>
      </c>
      <c r="G355" s="42"/>
      <c r="H355" s="42"/>
      <c r="I355" s="229"/>
      <c r="J355" s="42"/>
      <c r="K355" s="42"/>
      <c r="L355" s="46"/>
      <c r="M355" s="230"/>
      <c r="N355" s="231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152</v>
      </c>
      <c r="AU355" s="19" t="s">
        <v>82</v>
      </c>
    </row>
    <row r="356" s="14" customFormat="1">
      <c r="A356" s="14"/>
      <c r="B356" s="243"/>
      <c r="C356" s="244"/>
      <c r="D356" s="234" t="s">
        <v>154</v>
      </c>
      <c r="E356" s="245" t="s">
        <v>19</v>
      </c>
      <c r="F356" s="246" t="s">
        <v>502</v>
      </c>
      <c r="G356" s="244"/>
      <c r="H356" s="247">
        <v>1</v>
      </c>
      <c r="I356" s="248"/>
      <c r="J356" s="244"/>
      <c r="K356" s="244"/>
      <c r="L356" s="249"/>
      <c r="M356" s="250"/>
      <c r="N356" s="251"/>
      <c r="O356" s="251"/>
      <c r="P356" s="251"/>
      <c r="Q356" s="251"/>
      <c r="R356" s="251"/>
      <c r="S356" s="251"/>
      <c r="T356" s="25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3" t="s">
        <v>154</v>
      </c>
      <c r="AU356" s="253" t="s">
        <v>82</v>
      </c>
      <c r="AV356" s="14" t="s">
        <v>82</v>
      </c>
      <c r="AW356" s="14" t="s">
        <v>35</v>
      </c>
      <c r="AX356" s="14" t="s">
        <v>80</v>
      </c>
      <c r="AY356" s="253" t="s">
        <v>143</v>
      </c>
    </row>
    <row r="357" s="2" customFormat="1" ht="16.5" customHeight="1">
      <c r="A357" s="40"/>
      <c r="B357" s="41"/>
      <c r="C357" s="265" t="s">
        <v>503</v>
      </c>
      <c r="D357" s="265" t="s">
        <v>299</v>
      </c>
      <c r="E357" s="266" t="s">
        <v>504</v>
      </c>
      <c r="F357" s="267" t="s">
        <v>505</v>
      </c>
      <c r="G357" s="268" t="s">
        <v>489</v>
      </c>
      <c r="H357" s="269">
        <v>1</v>
      </c>
      <c r="I357" s="270"/>
      <c r="J357" s="271">
        <f>ROUND(I357*H357,2)</f>
        <v>0</v>
      </c>
      <c r="K357" s="267" t="s">
        <v>149</v>
      </c>
      <c r="L357" s="272"/>
      <c r="M357" s="273" t="s">
        <v>19</v>
      </c>
      <c r="N357" s="274" t="s">
        <v>44</v>
      </c>
      <c r="O357" s="86"/>
      <c r="P357" s="223">
        <f>O357*H357</f>
        <v>0</v>
      </c>
      <c r="Q357" s="223">
        <v>0.0028999999999999998</v>
      </c>
      <c r="R357" s="223">
        <f>Q357*H357</f>
        <v>0.0028999999999999998</v>
      </c>
      <c r="S357" s="223">
        <v>0</v>
      </c>
      <c r="T357" s="224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25" t="s">
        <v>201</v>
      </c>
      <c r="AT357" s="225" t="s">
        <v>299</v>
      </c>
      <c r="AU357" s="225" t="s">
        <v>82</v>
      </c>
      <c r="AY357" s="19" t="s">
        <v>143</v>
      </c>
      <c r="BE357" s="226">
        <f>IF(N357="základní",J357,0)</f>
        <v>0</v>
      </c>
      <c r="BF357" s="226">
        <f>IF(N357="snížená",J357,0)</f>
        <v>0</v>
      </c>
      <c r="BG357" s="226">
        <f>IF(N357="zákl. přenesená",J357,0)</f>
        <v>0</v>
      </c>
      <c r="BH357" s="226">
        <f>IF(N357="sníž. přenesená",J357,0)</f>
        <v>0</v>
      </c>
      <c r="BI357" s="226">
        <f>IF(N357="nulová",J357,0)</f>
        <v>0</v>
      </c>
      <c r="BJ357" s="19" t="s">
        <v>80</v>
      </c>
      <c r="BK357" s="226">
        <f>ROUND(I357*H357,2)</f>
        <v>0</v>
      </c>
      <c r="BL357" s="19" t="s">
        <v>150</v>
      </c>
      <c r="BM357" s="225" t="s">
        <v>506</v>
      </c>
    </row>
    <row r="358" s="2" customFormat="1" ht="21.75" customHeight="1">
      <c r="A358" s="40"/>
      <c r="B358" s="41"/>
      <c r="C358" s="214" t="s">
        <v>507</v>
      </c>
      <c r="D358" s="214" t="s">
        <v>145</v>
      </c>
      <c r="E358" s="215" t="s">
        <v>508</v>
      </c>
      <c r="F358" s="216" t="s">
        <v>509</v>
      </c>
      <c r="G358" s="217" t="s">
        <v>234</v>
      </c>
      <c r="H358" s="218">
        <v>0.84799999999999998</v>
      </c>
      <c r="I358" s="219"/>
      <c r="J358" s="220">
        <f>ROUND(I358*H358,2)</f>
        <v>0</v>
      </c>
      <c r="K358" s="216" t="s">
        <v>149</v>
      </c>
      <c r="L358" s="46"/>
      <c r="M358" s="221" t="s">
        <v>19</v>
      </c>
      <c r="N358" s="222" t="s">
        <v>44</v>
      </c>
      <c r="O358" s="86"/>
      <c r="P358" s="223">
        <f>O358*H358</f>
        <v>0</v>
      </c>
      <c r="Q358" s="223">
        <v>0</v>
      </c>
      <c r="R358" s="223">
        <f>Q358*H358</f>
        <v>0</v>
      </c>
      <c r="S358" s="223">
        <v>1.9199999999999999</v>
      </c>
      <c r="T358" s="224">
        <f>S358*H358</f>
        <v>1.6281599999999998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25" t="s">
        <v>150</v>
      </c>
      <c r="AT358" s="225" t="s">
        <v>145</v>
      </c>
      <c r="AU358" s="225" t="s">
        <v>82</v>
      </c>
      <c r="AY358" s="19" t="s">
        <v>143</v>
      </c>
      <c r="BE358" s="226">
        <f>IF(N358="základní",J358,0)</f>
        <v>0</v>
      </c>
      <c r="BF358" s="226">
        <f>IF(N358="snížená",J358,0)</f>
        <v>0</v>
      </c>
      <c r="BG358" s="226">
        <f>IF(N358="zákl. přenesená",J358,0)</f>
        <v>0</v>
      </c>
      <c r="BH358" s="226">
        <f>IF(N358="sníž. přenesená",J358,0)</f>
        <v>0</v>
      </c>
      <c r="BI358" s="226">
        <f>IF(N358="nulová",J358,0)</f>
        <v>0</v>
      </c>
      <c r="BJ358" s="19" t="s">
        <v>80</v>
      </c>
      <c r="BK358" s="226">
        <f>ROUND(I358*H358,2)</f>
        <v>0</v>
      </c>
      <c r="BL358" s="19" t="s">
        <v>150</v>
      </c>
      <c r="BM358" s="225" t="s">
        <v>510</v>
      </c>
    </row>
    <row r="359" s="2" customFormat="1">
      <c r="A359" s="40"/>
      <c r="B359" s="41"/>
      <c r="C359" s="42"/>
      <c r="D359" s="227" t="s">
        <v>152</v>
      </c>
      <c r="E359" s="42"/>
      <c r="F359" s="228" t="s">
        <v>511</v>
      </c>
      <c r="G359" s="42"/>
      <c r="H359" s="42"/>
      <c r="I359" s="229"/>
      <c r="J359" s="42"/>
      <c r="K359" s="42"/>
      <c r="L359" s="46"/>
      <c r="M359" s="230"/>
      <c r="N359" s="231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152</v>
      </c>
      <c r="AU359" s="19" t="s">
        <v>82</v>
      </c>
    </row>
    <row r="360" s="14" customFormat="1">
      <c r="A360" s="14"/>
      <c r="B360" s="243"/>
      <c r="C360" s="244"/>
      <c r="D360" s="234" t="s">
        <v>154</v>
      </c>
      <c r="E360" s="245" t="s">
        <v>19</v>
      </c>
      <c r="F360" s="246" t="s">
        <v>512</v>
      </c>
      <c r="G360" s="244"/>
      <c r="H360" s="247">
        <v>0.84799999999999998</v>
      </c>
      <c r="I360" s="248"/>
      <c r="J360" s="244"/>
      <c r="K360" s="244"/>
      <c r="L360" s="249"/>
      <c r="M360" s="250"/>
      <c r="N360" s="251"/>
      <c r="O360" s="251"/>
      <c r="P360" s="251"/>
      <c r="Q360" s="251"/>
      <c r="R360" s="251"/>
      <c r="S360" s="251"/>
      <c r="T360" s="25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3" t="s">
        <v>154</v>
      </c>
      <c r="AU360" s="253" t="s">
        <v>82</v>
      </c>
      <c r="AV360" s="14" t="s">
        <v>82</v>
      </c>
      <c r="AW360" s="14" t="s">
        <v>35</v>
      </c>
      <c r="AX360" s="14" t="s">
        <v>80</v>
      </c>
      <c r="AY360" s="253" t="s">
        <v>143</v>
      </c>
    </row>
    <row r="361" s="2" customFormat="1" ht="16.5" customHeight="1">
      <c r="A361" s="40"/>
      <c r="B361" s="41"/>
      <c r="C361" s="214" t="s">
        <v>513</v>
      </c>
      <c r="D361" s="214" t="s">
        <v>145</v>
      </c>
      <c r="E361" s="215" t="s">
        <v>514</v>
      </c>
      <c r="F361" s="216" t="s">
        <v>515</v>
      </c>
      <c r="G361" s="217" t="s">
        <v>489</v>
      </c>
      <c r="H361" s="218">
        <v>3</v>
      </c>
      <c r="I361" s="219"/>
      <c r="J361" s="220">
        <f>ROUND(I361*H361,2)</f>
        <v>0</v>
      </c>
      <c r="K361" s="216" t="s">
        <v>149</v>
      </c>
      <c r="L361" s="46"/>
      <c r="M361" s="221" t="s">
        <v>19</v>
      </c>
      <c r="N361" s="222" t="s">
        <v>44</v>
      </c>
      <c r="O361" s="86"/>
      <c r="P361" s="223">
        <f>O361*H361</f>
        <v>0</v>
      </c>
      <c r="Q361" s="223">
        <v>0.12526000000000001</v>
      </c>
      <c r="R361" s="223">
        <f>Q361*H361</f>
        <v>0.37578</v>
      </c>
      <c r="S361" s="223">
        <v>0</v>
      </c>
      <c r="T361" s="224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25" t="s">
        <v>150</v>
      </c>
      <c r="AT361" s="225" t="s">
        <v>145</v>
      </c>
      <c r="AU361" s="225" t="s">
        <v>82</v>
      </c>
      <c r="AY361" s="19" t="s">
        <v>143</v>
      </c>
      <c r="BE361" s="226">
        <f>IF(N361="základní",J361,0)</f>
        <v>0</v>
      </c>
      <c r="BF361" s="226">
        <f>IF(N361="snížená",J361,0)</f>
        <v>0</v>
      </c>
      <c r="BG361" s="226">
        <f>IF(N361="zákl. přenesená",J361,0)</f>
        <v>0</v>
      </c>
      <c r="BH361" s="226">
        <f>IF(N361="sníž. přenesená",J361,0)</f>
        <v>0</v>
      </c>
      <c r="BI361" s="226">
        <f>IF(N361="nulová",J361,0)</f>
        <v>0</v>
      </c>
      <c r="BJ361" s="19" t="s">
        <v>80</v>
      </c>
      <c r="BK361" s="226">
        <f>ROUND(I361*H361,2)</f>
        <v>0</v>
      </c>
      <c r="BL361" s="19" t="s">
        <v>150</v>
      </c>
      <c r="BM361" s="225" t="s">
        <v>516</v>
      </c>
    </row>
    <row r="362" s="2" customFormat="1">
      <c r="A362" s="40"/>
      <c r="B362" s="41"/>
      <c r="C362" s="42"/>
      <c r="D362" s="227" t="s">
        <v>152</v>
      </c>
      <c r="E362" s="42"/>
      <c r="F362" s="228" t="s">
        <v>517</v>
      </c>
      <c r="G362" s="42"/>
      <c r="H362" s="42"/>
      <c r="I362" s="229"/>
      <c r="J362" s="42"/>
      <c r="K362" s="42"/>
      <c r="L362" s="46"/>
      <c r="M362" s="230"/>
      <c r="N362" s="231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152</v>
      </c>
      <c r="AU362" s="19" t="s">
        <v>82</v>
      </c>
    </row>
    <row r="363" s="14" customFormat="1">
      <c r="A363" s="14"/>
      <c r="B363" s="243"/>
      <c r="C363" s="244"/>
      <c r="D363" s="234" t="s">
        <v>154</v>
      </c>
      <c r="E363" s="245" t="s">
        <v>19</v>
      </c>
      <c r="F363" s="246" t="s">
        <v>518</v>
      </c>
      <c r="G363" s="244"/>
      <c r="H363" s="247">
        <v>2</v>
      </c>
      <c r="I363" s="248"/>
      <c r="J363" s="244"/>
      <c r="K363" s="244"/>
      <c r="L363" s="249"/>
      <c r="M363" s="250"/>
      <c r="N363" s="251"/>
      <c r="O363" s="251"/>
      <c r="P363" s="251"/>
      <c r="Q363" s="251"/>
      <c r="R363" s="251"/>
      <c r="S363" s="251"/>
      <c r="T363" s="25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3" t="s">
        <v>154</v>
      </c>
      <c r="AU363" s="253" t="s">
        <v>82</v>
      </c>
      <c r="AV363" s="14" t="s">
        <v>82</v>
      </c>
      <c r="AW363" s="14" t="s">
        <v>35</v>
      </c>
      <c r="AX363" s="14" t="s">
        <v>73</v>
      </c>
      <c r="AY363" s="253" t="s">
        <v>143</v>
      </c>
    </row>
    <row r="364" s="14" customFormat="1">
      <c r="A364" s="14"/>
      <c r="B364" s="243"/>
      <c r="C364" s="244"/>
      <c r="D364" s="234" t="s">
        <v>154</v>
      </c>
      <c r="E364" s="245" t="s">
        <v>19</v>
      </c>
      <c r="F364" s="246" t="s">
        <v>502</v>
      </c>
      <c r="G364" s="244"/>
      <c r="H364" s="247">
        <v>1</v>
      </c>
      <c r="I364" s="248"/>
      <c r="J364" s="244"/>
      <c r="K364" s="244"/>
      <c r="L364" s="249"/>
      <c r="M364" s="250"/>
      <c r="N364" s="251"/>
      <c r="O364" s="251"/>
      <c r="P364" s="251"/>
      <c r="Q364" s="251"/>
      <c r="R364" s="251"/>
      <c r="S364" s="251"/>
      <c r="T364" s="25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3" t="s">
        <v>154</v>
      </c>
      <c r="AU364" s="253" t="s">
        <v>82</v>
      </c>
      <c r="AV364" s="14" t="s">
        <v>82</v>
      </c>
      <c r="AW364" s="14" t="s">
        <v>35</v>
      </c>
      <c r="AX364" s="14" t="s">
        <v>73</v>
      </c>
      <c r="AY364" s="253" t="s">
        <v>143</v>
      </c>
    </row>
    <row r="365" s="15" customFormat="1">
      <c r="A365" s="15"/>
      <c r="B365" s="254"/>
      <c r="C365" s="255"/>
      <c r="D365" s="234" t="s">
        <v>154</v>
      </c>
      <c r="E365" s="256" t="s">
        <v>19</v>
      </c>
      <c r="F365" s="257" t="s">
        <v>170</v>
      </c>
      <c r="G365" s="255"/>
      <c r="H365" s="258">
        <v>3</v>
      </c>
      <c r="I365" s="259"/>
      <c r="J365" s="255"/>
      <c r="K365" s="255"/>
      <c r="L365" s="260"/>
      <c r="M365" s="261"/>
      <c r="N365" s="262"/>
      <c r="O365" s="262"/>
      <c r="P365" s="262"/>
      <c r="Q365" s="262"/>
      <c r="R365" s="262"/>
      <c r="S365" s="262"/>
      <c r="T365" s="263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64" t="s">
        <v>154</v>
      </c>
      <c r="AU365" s="264" t="s">
        <v>82</v>
      </c>
      <c r="AV365" s="15" t="s">
        <v>150</v>
      </c>
      <c r="AW365" s="15" t="s">
        <v>35</v>
      </c>
      <c r="AX365" s="15" t="s">
        <v>80</v>
      </c>
      <c r="AY365" s="264" t="s">
        <v>143</v>
      </c>
    </row>
    <row r="366" s="2" customFormat="1" ht="16.5" customHeight="1">
      <c r="A366" s="40"/>
      <c r="B366" s="41"/>
      <c r="C366" s="265" t="s">
        <v>519</v>
      </c>
      <c r="D366" s="265" t="s">
        <v>299</v>
      </c>
      <c r="E366" s="266" t="s">
        <v>520</v>
      </c>
      <c r="F366" s="267" t="s">
        <v>521</v>
      </c>
      <c r="G366" s="268" t="s">
        <v>489</v>
      </c>
      <c r="H366" s="269">
        <v>3</v>
      </c>
      <c r="I366" s="270"/>
      <c r="J366" s="271">
        <f>ROUND(I366*H366,2)</f>
        <v>0</v>
      </c>
      <c r="K366" s="267" t="s">
        <v>149</v>
      </c>
      <c r="L366" s="272"/>
      <c r="M366" s="273" t="s">
        <v>19</v>
      </c>
      <c r="N366" s="274" t="s">
        <v>44</v>
      </c>
      <c r="O366" s="86"/>
      <c r="P366" s="223">
        <f>O366*H366</f>
        <v>0</v>
      </c>
      <c r="Q366" s="223">
        <v>0.13500000000000001</v>
      </c>
      <c r="R366" s="223">
        <f>Q366*H366</f>
        <v>0.40500000000000003</v>
      </c>
      <c r="S366" s="223">
        <v>0</v>
      </c>
      <c r="T366" s="224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25" t="s">
        <v>201</v>
      </c>
      <c r="AT366" s="225" t="s">
        <v>299</v>
      </c>
      <c r="AU366" s="225" t="s">
        <v>82</v>
      </c>
      <c r="AY366" s="19" t="s">
        <v>143</v>
      </c>
      <c r="BE366" s="226">
        <f>IF(N366="základní",J366,0)</f>
        <v>0</v>
      </c>
      <c r="BF366" s="226">
        <f>IF(N366="snížená",J366,0)</f>
        <v>0</v>
      </c>
      <c r="BG366" s="226">
        <f>IF(N366="zákl. přenesená",J366,0)</f>
        <v>0</v>
      </c>
      <c r="BH366" s="226">
        <f>IF(N366="sníž. přenesená",J366,0)</f>
        <v>0</v>
      </c>
      <c r="BI366" s="226">
        <f>IF(N366="nulová",J366,0)</f>
        <v>0</v>
      </c>
      <c r="BJ366" s="19" t="s">
        <v>80</v>
      </c>
      <c r="BK366" s="226">
        <f>ROUND(I366*H366,2)</f>
        <v>0</v>
      </c>
      <c r="BL366" s="19" t="s">
        <v>150</v>
      </c>
      <c r="BM366" s="225" t="s">
        <v>522</v>
      </c>
    </row>
    <row r="367" s="2" customFormat="1" ht="16.5" customHeight="1">
      <c r="A367" s="40"/>
      <c r="B367" s="41"/>
      <c r="C367" s="214" t="s">
        <v>523</v>
      </c>
      <c r="D367" s="214" t="s">
        <v>145</v>
      </c>
      <c r="E367" s="215" t="s">
        <v>524</v>
      </c>
      <c r="F367" s="216" t="s">
        <v>525</v>
      </c>
      <c r="G367" s="217" t="s">
        <v>489</v>
      </c>
      <c r="H367" s="218">
        <v>3</v>
      </c>
      <c r="I367" s="219"/>
      <c r="J367" s="220">
        <f>ROUND(I367*H367,2)</f>
        <v>0</v>
      </c>
      <c r="K367" s="216" t="s">
        <v>149</v>
      </c>
      <c r="L367" s="46"/>
      <c r="M367" s="221" t="s">
        <v>19</v>
      </c>
      <c r="N367" s="222" t="s">
        <v>44</v>
      </c>
      <c r="O367" s="86"/>
      <c r="P367" s="223">
        <f>O367*H367</f>
        <v>0</v>
      </c>
      <c r="Q367" s="223">
        <v>0.030759999999999999</v>
      </c>
      <c r="R367" s="223">
        <f>Q367*H367</f>
        <v>0.092280000000000001</v>
      </c>
      <c r="S367" s="223">
        <v>0</v>
      </c>
      <c r="T367" s="224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25" t="s">
        <v>150</v>
      </c>
      <c r="AT367" s="225" t="s">
        <v>145</v>
      </c>
      <c r="AU367" s="225" t="s">
        <v>82</v>
      </c>
      <c r="AY367" s="19" t="s">
        <v>143</v>
      </c>
      <c r="BE367" s="226">
        <f>IF(N367="základní",J367,0)</f>
        <v>0</v>
      </c>
      <c r="BF367" s="226">
        <f>IF(N367="snížená",J367,0)</f>
        <v>0</v>
      </c>
      <c r="BG367" s="226">
        <f>IF(N367="zákl. přenesená",J367,0)</f>
        <v>0</v>
      </c>
      <c r="BH367" s="226">
        <f>IF(N367="sníž. přenesená",J367,0)</f>
        <v>0</v>
      </c>
      <c r="BI367" s="226">
        <f>IF(N367="nulová",J367,0)</f>
        <v>0</v>
      </c>
      <c r="BJ367" s="19" t="s">
        <v>80</v>
      </c>
      <c r="BK367" s="226">
        <f>ROUND(I367*H367,2)</f>
        <v>0</v>
      </c>
      <c r="BL367" s="19" t="s">
        <v>150</v>
      </c>
      <c r="BM367" s="225" t="s">
        <v>526</v>
      </c>
    </row>
    <row r="368" s="2" customFormat="1">
      <c r="A368" s="40"/>
      <c r="B368" s="41"/>
      <c r="C368" s="42"/>
      <c r="D368" s="227" t="s">
        <v>152</v>
      </c>
      <c r="E368" s="42"/>
      <c r="F368" s="228" t="s">
        <v>527</v>
      </c>
      <c r="G368" s="42"/>
      <c r="H368" s="42"/>
      <c r="I368" s="229"/>
      <c r="J368" s="42"/>
      <c r="K368" s="42"/>
      <c r="L368" s="46"/>
      <c r="M368" s="230"/>
      <c r="N368" s="231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152</v>
      </c>
      <c r="AU368" s="19" t="s">
        <v>82</v>
      </c>
    </row>
    <row r="369" s="14" customFormat="1">
      <c r="A369" s="14"/>
      <c r="B369" s="243"/>
      <c r="C369" s="244"/>
      <c r="D369" s="234" t="s">
        <v>154</v>
      </c>
      <c r="E369" s="245" t="s">
        <v>19</v>
      </c>
      <c r="F369" s="246" t="s">
        <v>518</v>
      </c>
      <c r="G369" s="244"/>
      <c r="H369" s="247">
        <v>2</v>
      </c>
      <c r="I369" s="248"/>
      <c r="J369" s="244"/>
      <c r="K369" s="244"/>
      <c r="L369" s="249"/>
      <c r="M369" s="250"/>
      <c r="N369" s="251"/>
      <c r="O369" s="251"/>
      <c r="P369" s="251"/>
      <c r="Q369" s="251"/>
      <c r="R369" s="251"/>
      <c r="S369" s="251"/>
      <c r="T369" s="252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3" t="s">
        <v>154</v>
      </c>
      <c r="AU369" s="253" t="s">
        <v>82</v>
      </c>
      <c r="AV369" s="14" t="s">
        <v>82</v>
      </c>
      <c r="AW369" s="14" t="s">
        <v>35</v>
      </c>
      <c r="AX369" s="14" t="s">
        <v>73</v>
      </c>
      <c r="AY369" s="253" t="s">
        <v>143</v>
      </c>
    </row>
    <row r="370" s="14" customFormat="1">
      <c r="A370" s="14"/>
      <c r="B370" s="243"/>
      <c r="C370" s="244"/>
      <c r="D370" s="234" t="s">
        <v>154</v>
      </c>
      <c r="E370" s="245" t="s">
        <v>19</v>
      </c>
      <c r="F370" s="246" t="s">
        <v>502</v>
      </c>
      <c r="G370" s="244"/>
      <c r="H370" s="247">
        <v>1</v>
      </c>
      <c r="I370" s="248"/>
      <c r="J370" s="244"/>
      <c r="K370" s="244"/>
      <c r="L370" s="249"/>
      <c r="M370" s="250"/>
      <c r="N370" s="251"/>
      <c r="O370" s="251"/>
      <c r="P370" s="251"/>
      <c r="Q370" s="251"/>
      <c r="R370" s="251"/>
      <c r="S370" s="251"/>
      <c r="T370" s="25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3" t="s">
        <v>154</v>
      </c>
      <c r="AU370" s="253" t="s">
        <v>82</v>
      </c>
      <c r="AV370" s="14" t="s">
        <v>82</v>
      </c>
      <c r="AW370" s="14" t="s">
        <v>35</v>
      </c>
      <c r="AX370" s="14" t="s">
        <v>73</v>
      </c>
      <c r="AY370" s="253" t="s">
        <v>143</v>
      </c>
    </row>
    <row r="371" s="15" customFormat="1">
      <c r="A371" s="15"/>
      <c r="B371" s="254"/>
      <c r="C371" s="255"/>
      <c r="D371" s="234" t="s">
        <v>154</v>
      </c>
      <c r="E371" s="256" t="s">
        <v>19</v>
      </c>
      <c r="F371" s="257" t="s">
        <v>170</v>
      </c>
      <c r="G371" s="255"/>
      <c r="H371" s="258">
        <v>3</v>
      </c>
      <c r="I371" s="259"/>
      <c r="J371" s="255"/>
      <c r="K371" s="255"/>
      <c r="L371" s="260"/>
      <c r="M371" s="261"/>
      <c r="N371" s="262"/>
      <c r="O371" s="262"/>
      <c r="P371" s="262"/>
      <c r="Q371" s="262"/>
      <c r="R371" s="262"/>
      <c r="S371" s="262"/>
      <c r="T371" s="263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4" t="s">
        <v>154</v>
      </c>
      <c r="AU371" s="264" t="s">
        <v>82</v>
      </c>
      <c r="AV371" s="15" t="s">
        <v>150</v>
      </c>
      <c r="AW371" s="15" t="s">
        <v>35</v>
      </c>
      <c r="AX371" s="15" t="s">
        <v>80</v>
      </c>
      <c r="AY371" s="264" t="s">
        <v>143</v>
      </c>
    </row>
    <row r="372" s="2" customFormat="1" ht="16.5" customHeight="1">
      <c r="A372" s="40"/>
      <c r="B372" s="41"/>
      <c r="C372" s="265" t="s">
        <v>528</v>
      </c>
      <c r="D372" s="265" t="s">
        <v>299</v>
      </c>
      <c r="E372" s="266" t="s">
        <v>529</v>
      </c>
      <c r="F372" s="267" t="s">
        <v>530</v>
      </c>
      <c r="G372" s="268" t="s">
        <v>489</v>
      </c>
      <c r="H372" s="269">
        <v>3</v>
      </c>
      <c r="I372" s="270"/>
      <c r="J372" s="271">
        <f>ROUND(I372*H372,2)</f>
        <v>0</v>
      </c>
      <c r="K372" s="267" t="s">
        <v>149</v>
      </c>
      <c r="L372" s="272"/>
      <c r="M372" s="273" t="s">
        <v>19</v>
      </c>
      <c r="N372" s="274" t="s">
        <v>44</v>
      </c>
      <c r="O372" s="86"/>
      <c r="P372" s="223">
        <f>O372*H372</f>
        <v>0</v>
      </c>
      <c r="Q372" s="223">
        <v>0.070000000000000007</v>
      </c>
      <c r="R372" s="223">
        <f>Q372*H372</f>
        <v>0.21000000000000002</v>
      </c>
      <c r="S372" s="223">
        <v>0</v>
      </c>
      <c r="T372" s="224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25" t="s">
        <v>201</v>
      </c>
      <c r="AT372" s="225" t="s">
        <v>299</v>
      </c>
      <c r="AU372" s="225" t="s">
        <v>82</v>
      </c>
      <c r="AY372" s="19" t="s">
        <v>143</v>
      </c>
      <c r="BE372" s="226">
        <f>IF(N372="základní",J372,0)</f>
        <v>0</v>
      </c>
      <c r="BF372" s="226">
        <f>IF(N372="snížená",J372,0)</f>
        <v>0</v>
      </c>
      <c r="BG372" s="226">
        <f>IF(N372="zákl. přenesená",J372,0)</f>
        <v>0</v>
      </c>
      <c r="BH372" s="226">
        <f>IF(N372="sníž. přenesená",J372,0)</f>
        <v>0</v>
      </c>
      <c r="BI372" s="226">
        <f>IF(N372="nulová",J372,0)</f>
        <v>0</v>
      </c>
      <c r="BJ372" s="19" t="s">
        <v>80</v>
      </c>
      <c r="BK372" s="226">
        <f>ROUND(I372*H372,2)</f>
        <v>0</v>
      </c>
      <c r="BL372" s="19" t="s">
        <v>150</v>
      </c>
      <c r="BM372" s="225" t="s">
        <v>531</v>
      </c>
    </row>
    <row r="373" s="2" customFormat="1" ht="16.5" customHeight="1">
      <c r="A373" s="40"/>
      <c r="B373" s="41"/>
      <c r="C373" s="214" t="s">
        <v>532</v>
      </c>
      <c r="D373" s="214" t="s">
        <v>145</v>
      </c>
      <c r="E373" s="215" t="s">
        <v>533</v>
      </c>
      <c r="F373" s="216" t="s">
        <v>534</v>
      </c>
      <c r="G373" s="217" t="s">
        <v>489</v>
      </c>
      <c r="H373" s="218">
        <v>3</v>
      </c>
      <c r="I373" s="219"/>
      <c r="J373" s="220">
        <f>ROUND(I373*H373,2)</f>
        <v>0</v>
      </c>
      <c r="K373" s="216" t="s">
        <v>149</v>
      </c>
      <c r="L373" s="46"/>
      <c r="M373" s="221" t="s">
        <v>19</v>
      </c>
      <c r="N373" s="222" t="s">
        <v>44</v>
      </c>
      <c r="O373" s="86"/>
      <c r="P373" s="223">
        <f>O373*H373</f>
        <v>0</v>
      </c>
      <c r="Q373" s="223">
        <v>0.030759999999999999</v>
      </c>
      <c r="R373" s="223">
        <f>Q373*H373</f>
        <v>0.092280000000000001</v>
      </c>
      <c r="S373" s="223">
        <v>0</v>
      </c>
      <c r="T373" s="224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25" t="s">
        <v>150</v>
      </c>
      <c r="AT373" s="225" t="s">
        <v>145</v>
      </c>
      <c r="AU373" s="225" t="s">
        <v>82</v>
      </c>
      <c r="AY373" s="19" t="s">
        <v>143</v>
      </c>
      <c r="BE373" s="226">
        <f>IF(N373="základní",J373,0)</f>
        <v>0</v>
      </c>
      <c r="BF373" s="226">
        <f>IF(N373="snížená",J373,0)</f>
        <v>0</v>
      </c>
      <c r="BG373" s="226">
        <f>IF(N373="zákl. přenesená",J373,0)</f>
        <v>0</v>
      </c>
      <c r="BH373" s="226">
        <f>IF(N373="sníž. přenesená",J373,0)</f>
        <v>0</v>
      </c>
      <c r="BI373" s="226">
        <f>IF(N373="nulová",J373,0)</f>
        <v>0</v>
      </c>
      <c r="BJ373" s="19" t="s">
        <v>80</v>
      </c>
      <c r="BK373" s="226">
        <f>ROUND(I373*H373,2)</f>
        <v>0</v>
      </c>
      <c r="BL373" s="19" t="s">
        <v>150</v>
      </c>
      <c r="BM373" s="225" t="s">
        <v>535</v>
      </c>
    </row>
    <row r="374" s="2" customFormat="1">
      <c r="A374" s="40"/>
      <c r="B374" s="41"/>
      <c r="C374" s="42"/>
      <c r="D374" s="227" t="s">
        <v>152</v>
      </c>
      <c r="E374" s="42"/>
      <c r="F374" s="228" t="s">
        <v>536</v>
      </c>
      <c r="G374" s="42"/>
      <c r="H374" s="42"/>
      <c r="I374" s="229"/>
      <c r="J374" s="42"/>
      <c r="K374" s="42"/>
      <c r="L374" s="46"/>
      <c r="M374" s="230"/>
      <c r="N374" s="231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152</v>
      </c>
      <c r="AU374" s="19" t="s">
        <v>82</v>
      </c>
    </row>
    <row r="375" s="14" customFormat="1">
      <c r="A375" s="14"/>
      <c r="B375" s="243"/>
      <c r="C375" s="244"/>
      <c r="D375" s="234" t="s">
        <v>154</v>
      </c>
      <c r="E375" s="245" t="s">
        <v>19</v>
      </c>
      <c r="F375" s="246" t="s">
        <v>518</v>
      </c>
      <c r="G375" s="244"/>
      <c r="H375" s="247">
        <v>2</v>
      </c>
      <c r="I375" s="248"/>
      <c r="J375" s="244"/>
      <c r="K375" s="244"/>
      <c r="L375" s="249"/>
      <c r="M375" s="250"/>
      <c r="N375" s="251"/>
      <c r="O375" s="251"/>
      <c r="P375" s="251"/>
      <c r="Q375" s="251"/>
      <c r="R375" s="251"/>
      <c r="S375" s="251"/>
      <c r="T375" s="25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3" t="s">
        <v>154</v>
      </c>
      <c r="AU375" s="253" t="s">
        <v>82</v>
      </c>
      <c r="AV375" s="14" t="s">
        <v>82</v>
      </c>
      <c r="AW375" s="14" t="s">
        <v>35</v>
      </c>
      <c r="AX375" s="14" t="s">
        <v>73</v>
      </c>
      <c r="AY375" s="253" t="s">
        <v>143</v>
      </c>
    </row>
    <row r="376" s="14" customFormat="1">
      <c r="A376" s="14"/>
      <c r="B376" s="243"/>
      <c r="C376" s="244"/>
      <c r="D376" s="234" t="s">
        <v>154</v>
      </c>
      <c r="E376" s="245" t="s">
        <v>19</v>
      </c>
      <c r="F376" s="246" t="s">
        <v>502</v>
      </c>
      <c r="G376" s="244"/>
      <c r="H376" s="247">
        <v>1</v>
      </c>
      <c r="I376" s="248"/>
      <c r="J376" s="244"/>
      <c r="K376" s="244"/>
      <c r="L376" s="249"/>
      <c r="M376" s="250"/>
      <c r="N376" s="251"/>
      <c r="O376" s="251"/>
      <c r="P376" s="251"/>
      <c r="Q376" s="251"/>
      <c r="R376" s="251"/>
      <c r="S376" s="251"/>
      <c r="T376" s="252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3" t="s">
        <v>154</v>
      </c>
      <c r="AU376" s="253" t="s">
        <v>82</v>
      </c>
      <c r="AV376" s="14" t="s">
        <v>82</v>
      </c>
      <c r="AW376" s="14" t="s">
        <v>35</v>
      </c>
      <c r="AX376" s="14" t="s">
        <v>73</v>
      </c>
      <c r="AY376" s="253" t="s">
        <v>143</v>
      </c>
    </row>
    <row r="377" s="15" customFormat="1">
      <c r="A377" s="15"/>
      <c r="B377" s="254"/>
      <c r="C377" s="255"/>
      <c r="D377" s="234" t="s">
        <v>154</v>
      </c>
      <c r="E377" s="256" t="s">
        <v>19</v>
      </c>
      <c r="F377" s="257" t="s">
        <v>170</v>
      </c>
      <c r="G377" s="255"/>
      <c r="H377" s="258">
        <v>3</v>
      </c>
      <c r="I377" s="259"/>
      <c r="J377" s="255"/>
      <c r="K377" s="255"/>
      <c r="L377" s="260"/>
      <c r="M377" s="261"/>
      <c r="N377" s="262"/>
      <c r="O377" s="262"/>
      <c r="P377" s="262"/>
      <c r="Q377" s="262"/>
      <c r="R377" s="262"/>
      <c r="S377" s="262"/>
      <c r="T377" s="263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64" t="s">
        <v>154</v>
      </c>
      <c r="AU377" s="264" t="s">
        <v>82</v>
      </c>
      <c r="AV377" s="15" t="s">
        <v>150</v>
      </c>
      <c r="AW377" s="15" t="s">
        <v>35</v>
      </c>
      <c r="AX377" s="15" t="s">
        <v>80</v>
      </c>
      <c r="AY377" s="264" t="s">
        <v>143</v>
      </c>
    </row>
    <row r="378" s="2" customFormat="1" ht="16.5" customHeight="1">
      <c r="A378" s="40"/>
      <c r="B378" s="41"/>
      <c r="C378" s="265" t="s">
        <v>537</v>
      </c>
      <c r="D378" s="265" t="s">
        <v>299</v>
      </c>
      <c r="E378" s="266" t="s">
        <v>538</v>
      </c>
      <c r="F378" s="267" t="s">
        <v>539</v>
      </c>
      <c r="G378" s="268" t="s">
        <v>489</v>
      </c>
      <c r="H378" s="269">
        <v>3</v>
      </c>
      <c r="I378" s="270"/>
      <c r="J378" s="271">
        <f>ROUND(I378*H378,2)</f>
        <v>0</v>
      </c>
      <c r="K378" s="267" t="s">
        <v>149</v>
      </c>
      <c r="L378" s="272"/>
      <c r="M378" s="273" t="s">
        <v>19</v>
      </c>
      <c r="N378" s="274" t="s">
        <v>44</v>
      </c>
      <c r="O378" s="86"/>
      <c r="P378" s="223">
        <f>O378*H378</f>
        <v>0</v>
      </c>
      <c r="Q378" s="223">
        <v>0.155</v>
      </c>
      <c r="R378" s="223">
        <f>Q378*H378</f>
        <v>0.46499999999999997</v>
      </c>
      <c r="S378" s="223">
        <v>0</v>
      </c>
      <c r="T378" s="224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25" t="s">
        <v>201</v>
      </c>
      <c r="AT378" s="225" t="s">
        <v>299</v>
      </c>
      <c r="AU378" s="225" t="s">
        <v>82</v>
      </c>
      <c r="AY378" s="19" t="s">
        <v>143</v>
      </c>
      <c r="BE378" s="226">
        <f>IF(N378="základní",J378,0)</f>
        <v>0</v>
      </c>
      <c r="BF378" s="226">
        <f>IF(N378="snížená",J378,0)</f>
        <v>0</v>
      </c>
      <c r="BG378" s="226">
        <f>IF(N378="zákl. přenesená",J378,0)</f>
        <v>0</v>
      </c>
      <c r="BH378" s="226">
        <f>IF(N378="sníž. přenesená",J378,0)</f>
        <v>0</v>
      </c>
      <c r="BI378" s="226">
        <f>IF(N378="nulová",J378,0)</f>
        <v>0</v>
      </c>
      <c r="BJ378" s="19" t="s">
        <v>80</v>
      </c>
      <c r="BK378" s="226">
        <f>ROUND(I378*H378,2)</f>
        <v>0</v>
      </c>
      <c r="BL378" s="19" t="s">
        <v>150</v>
      </c>
      <c r="BM378" s="225" t="s">
        <v>540</v>
      </c>
    </row>
    <row r="379" s="2" customFormat="1" ht="16.5" customHeight="1">
      <c r="A379" s="40"/>
      <c r="B379" s="41"/>
      <c r="C379" s="214" t="s">
        <v>541</v>
      </c>
      <c r="D379" s="214" t="s">
        <v>145</v>
      </c>
      <c r="E379" s="215" t="s">
        <v>542</v>
      </c>
      <c r="F379" s="216" t="s">
        <v>543</v>
      </c>
      <c r="G379" s="217" t="s">
        <v>489</v>
      </c>
      <c r="H379" s="218">
        <v>2</v>
      </c>
      <c r="I379" s="219"/>
      <c r="J379" s="220">
        <f>ROUND(I379*H379,2)</f>
        <v>0</v>
      </c>
      <c r="K379" s="216" t="s">
        <v>149</v>
      </c>
      <c r="L379" s="46"/>
      <c r="M379" s="221" t="s">
        <v>19</v>
      </c>
      <c r="N379" s="222" t="s">
        <v>44</v>
      </c>
      <c r="O379" s="86"/>
      <c r="P379" s="223">
        <f>O379*H379</f>
        <v>0</v>
      </c>
      <c r="Q379" s="223">
        <v>0.030759999999999999</v>
      </c>
      <c r="R379" s="223">
        <f>Q379*H379</f>
        <v>0.061519999999999998</v>
      </c>
      <c r="S379" s="223">
        <v>0</v>
      </c>
      <c r="T379" s="224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25" t="s">
        <v>150</v>
      </c>
      <c r="AT379" s="225" t="s">
        <v>145</v>
      </c>
      <c r="AU379" s="225" t="s">
        <v>82</v>
      </c>
      <c r="AY379" s="19" t="s">
        <v>143</v>
      </c>
      <c r="BE379" s="226">
        <f>IF(N379="základní",J379,0)</f>
        <v>0</v>
      </c>
      <c r="BF379" s="226">
        <f>IF(N379="snížená",J379,0)</f>
        <v>0</v>
      </c>
      <c r="BG379" s="226">
        <f>IF(N379="zákl. přenesená",J379,0)</f>
        <v>0</v>
      </c>
      <c r="BH379" s="226">
        <f>IF(N379="sníž. přenesená",J379,0)</f>
        <v>0</v>
      </c>
      <c r="BI379" s="226">
        <f>IF(N379="nulová",J379,0)</f>
        <v>0</v>
      </c>
      <c r="BJ379" s="19" t="s">
        <v>80</v>
      </c>
      <c r="BK379" s="226">
        <f>ROUND(I379*H379,2)</f>
        <v>0</v>
      </c>
      <c r="BL379" s="19" t="s">
        <v>150</v>
      </c>
      <c r="BM379" s="225" t="s">
        <v>544</v>
      </c>
    </row>
    <row r="380" s="2" customFormat="1">
      <c r="A380" s="40"/>
      <c r="B380" s="41"/>
      <c r="C380" s="42"/>
      <c r="D380" s="227" t="s">
        <v>152</v>
      </c>
      <c r="E380" s="42"/>
      <c r="F380" s="228" t="s">
        <v>545</v>
      </c>
      <c r="G380" s="42"/>
      <c r="H380" s="42"/>
      <c r="I380" s="229"/>
      <c r="J380" s="42"/>
      <c r="K380" s="42"/>
      <c r="L380" s="46"/>
      <c r="M380" s="230"/>
      <c r="N380" s="231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152</v>
      </c>
      <c r="AU380" s="19" t="s">
        <v>82</v>
      </c>
    </row>
    <row r="381" s="14" customFormat="1">
      <c r="A381" s="14"/>
      <c r="B381" s="243"/>
      <c r="C381" s="244"/>
      <c r="D381" s="234" t="s">
        <v>154</v>
      </c>
      <c r="E381" s="245" t="s">
        <v>19</v>
      </c>
      <c r="F381" s="246" t="s">
        <v>518</v>
      </c>
      <c r="G381" s="244"/>
      <c r="H381" s="247">
        <v>2</v>
      </c>
      <c r="I381" s="248"/>
      <c r="J381" s="244"/>
      <c r="K381" s="244"/>
      <c r="L381" s="249"/>
      <c r="M381" s="250"/>
      <c r="N381" s="251"/>
      <c r="O381" s="251"/>
      <c r="P381" s="251"/>
      <c r="Q381" s="251"/>
      <c r="R381" s="251"/>
      <c r="S381" s="251"/>
      <c r="T381" s="25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3" t="s">
        <v>154</v>
      </c>
      <c r="AU381" s="253" t="s">
        <v>82</v>
      </c>
      <c r="AV381" s="14" t="s">
        <v>82</v>
      </c>
      <c r="AW381" s="14" t="s">
        <v>35</v>
      </c>
      <c r="AX381" s="14" t="s">
        <v>80</v>
      </c>
      <c r="AY381" s="253" t="s">
        <v>143</v>
      </c>
    </row>
    <row r="382" s="2" customFormat="1" ht="16.5" customHeight="1">
      <c r="A382" s="40"/>
      <c r="B382" s="41"/>
      <c r="C382" s="265" t="s">
        <v>546</v>
      </c>
      <c r="D382" s="265" t="s">
        <v>299</v>
      </c>
      <c r="E382" s="266" t="s">
        <v>547</v>
      </c>
      <c r="F382" s="267" t="s">
        <v>548</v>
      </c>
      <c r="G382" s="268" t="s">
        <v>489</v>
      </c>
      <c r="H382" s="269">
        <v>2</v>
      </c>
      <c r="I382" s="270"/>
      <c r="J382" s="271">
        <f>ROUND(I382*H382,2)</f>
        <v>0</v>
      </c>
      <c r="K382" s="267" t="s">
        <v>149</v>
      </c>
      <c r="L382" s="272"/>
      <c r="M382" s="273" t="s">
        <v>19</v>
      </c>
      <c r="N382" s="274" t="s">
        <v>44</v>
      </c>
      <c r="O382" s="86"/>
      <c r="P382" s="223">
        <f>O382*H382</f>
        <v>0</v>
      </c>
      <c r="Q382" s="223">
        <v>0.17000000000000001</v>
      </c>
      <c r="R382" s="223">
        <f>Q382*H382</f>
        <v>0.34000000000000002</v>
      </c>
      <c r="S382" s="223">
        <v>0</v>
      </c>
      <c r="T382" s="224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25" t="s">
        <v>201</v>
      </c>
      <c r="AT382" s="225" t="s">
        <v>299</v>
      </c>
      <c r="AU382" s="225" t="s">
        <v>82</v>
      </c>
      <c r="AY382" s="19" t="s">
        <v>143</v>
      </c>
      <c r="BE382" s="226">
        <f>IF(N382="základní",J382,0)</f>
        <v>0</v>
      </c>
      <c r="BF382" s="226">
        <f>IF(N382="snížená",J382,0)</f>
        <v>0</v>
      </c>
      <c r="BG382" s="226">
        <f>IF(N382="zákl. přenesená",J382,0)</f>
        <v>0</v>
      </c>
      <c r="BH382" s="226">
        <f>IF(N382="sníž. přenesená",J382,0)</f>
        <v>0</v>
      </c>
      <c r="BI382" s="226">
        <f>IF(N382="nulová",J382,0)</f>
        <v>0</v>
      </c>
      <c r="BJ382" s="19" t="s">
        <v>80</v>
      </c>
      <c r="BK382" s="226">
        <f>ROUND(I382*H382,2)</f>
        <v>0</v>
      </c>
      <c r="BL382" s="19" t="s">
        <v>150</v>
      </c>
      <c r="BM382" s="225" t="s">
        <v>549</v>
      </c>
    </row>
    <row r="383" s="2" customFormat="1" ht="16.5" customHeight="1">
      <c r="A383" s="40"/>
      <c r="B383" s="41"/>
      <c r="C383" s="214" t="s">
        <v>550</v>
      </c>
      <c r="D383" s="214" t="s">
        <v>145</v>
      </c>
      <c r="E383" s="215" t="s">
        <v>551</v>
      </c>
      <c r="F383" s="216" t="s">
        <v>552</v>
      </c>
      <c r="G383" s="217" t="s">
        <v>489</v>
      </c>
      <c r="H383" s="218">
        <v>3</v>
      </c>
      <c r="I383" s="219"/>
      <c r="J383" s="220">
        <f>ROUND(I383*H383,2)</f>
        <v>0</v>
      </c>
      <c r="K383" s="216" t="s">
        <v>149</v>
      </c>
      <c r="L383" s="46"/>
      <c r="M383" s="221" t="s">
        <v>19</v>
      </c>
      <c r="N383" s="222" t="s">
        <v>44</v>
      </c>
      <c r="O383" s="86"/>
      <c r="P383" s="223">
        <f>O383*H383</f>
        <v>0</v>
      </c>
      <c r="Q383" s="223">
        <v>0.21734000000000001</v>
      </c>
      <c r="R383" s="223">
        <f>Q383*H383</f>
        <v>0.65202000000000004</v>
      </c>
      <c r="S383" s="223">
        <v>0</v>
      </c>
      <c r="T383" s="224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25" t="s">
        <v>150</v>
      </c>
      <c r="AT383" s="225" t="s">
        <v>145</v>
      </c>
      <c r="AU383" s="225" t="s">
        <v>82</v>
      </c>
      <c r="AY383" s="19" t="s">
        <v>143</v>
      </c>
      <c r="BE383" s="226">
        <f>IF(N383="základní",J383,0)</f>
        <v>0</v>
      </c>
      <c r="BF383" s="226">
        <f>IF(N383="snížená",J383,0)</f>
        <v>0</v>
      </c>
      <c r="BG383" s="226">
        <f>IF(N383="zákl. přenesená",J383,0)</f>
        <v>0</v>
      </c>
      <c r="BH383" s="226">
        <f>IF(N383="sníž. přenesená",J383,0)</f>
        <v>0</v>
      </c>
      <c r="BI383" s="226">
        <f>IF(N383="nulová",J383,0)</f>
        <v>0</v>
      </c>
      <c r="BJ383" s="19" t="s">
        <v>80</v>
      </c>
      <c r="BK383" s="226">
        <f>ROUND(I383*H383,2)</f>
        <v>0</v>
      </c>
      <c r="BL383" s="19" t="s">
        <v>150</v>
      </c>
      <c r="BM383" s="225" t="s">
        <v>553</v>
      </c>
    </row>
    <row r="384" s="2" customFormat="1">
      <c r="A384" s="40"/>
      <c r="B384" s="41"/>
      <c r="C384" s="42"/>
      <c r="D384" s="227" t="s">
        <v>152</v>
      </c>
      <c r="E384" s="42"/>
      <c r="F384" s="228" t="s">
        <v>554</v>
      </c>
      <c r="G384" s="42"/>
      <c r="H384" s="42"/>
      <c r="I384" s="229"/>
      <c r="J384" s="42"/>
      <c r="K384" s="42"/>
      <c r="L384" s="46"/>
      <c r="M384" s="230"/>
      <c r="N384" s="231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152</v>
      </c>
      <c r="AU384" s="19" t="s">
        <v>82</v>
      </c>
    </row>
    <row r="385" s="14" customFormat="1">
      <c r="A385" s="14"/>
      <c r="B385" s="243"/>
      <c r="C385" s="244"/>
      <c r="D385" s="234" t="s">
        <v>154</v>
      </c>
      <c r="E385" s="245" t="s">
        <v>19</v>
      </c>
      <c r="F385" s="246" t="s">
        <v>518</v>
      </c>
      <c r="G385" s="244"/>
      <c r="H385" s="247">
        <v>2</v>
      </c>
      <c r="I385" s="248"/>
      <c r="J385" s="244"/>
      <c r="K385" s="244"/>
      <c r="L385" s="249"/>
      <c r="M385" s="250"/>
      <c r="N385" s="251"/>
      <c r="O385" s="251"/>
      <c r="P385" s="251"/>
      <c r="Q385" s="251"/>
      <c r="R385" s="251"/>
      <c r="S385" s="251"/>
      <c r="T385" s="252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3" t="s">
        <v>154</v>
      </c>
      <c r="AU385" s="253" t="s">
        <v>82</v>
      </c>
      <c r="AV385" s="14" t="s">
        <v>82</v>
      </c>
      <c r="AW385" s="14" t="s">
        <v>35</v>
      </c>
      <c r="AX385" s="14" t="s">
        <v>73</v>
      </c>
      <c r="AY385" s="253" t="s">
        <v>143</v>
      </c>
    </row>
    <row r="386" s="14" customFormat="1">
      <c r="A386" s="14"/>
      <c r="B386" s="243"/>
      <c r="C386" s="244"/>
      <c r="D386" s="234" t="s">
        <v>154</v>
      </c>
      <c r="E386" s="245" t="s">
        <v>19</v>
      </c>
      <c r="F386" s="246" t="s">
        <v>502</v>
      </c>
      <c r="G386" s="244"/>
      <c r="H386" s="247">
        <v>1</v>
      </c>
      <c r="I386" s="248"/>
      <c r="J386" s="244"/>
      <c r="K386" s="244"/>
      <c r="L386" s="249"/>
      <c r="M386" s="250"/>
      <c r="N386" s="251"/>
      <c r="O386" s="251"/>
      <c r="P386" s="251"/>
      <c r="Q386" s="251"/>
      <c r="R386" s="251"/>
      <c r="S386" s="251"/>
      <c r="T386" s="25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3" t="s">
        <v>154</v>
      </c>
      <c r="AU386" s="253" t="s">
        <v>82</v>
      </c>
      <c r="AV386" s="14" t="s">
        <v>82</v>
      </c>
      <c r="AW386" s="14" t="s">
        <v>35</v>
      </c>
      <c r="AX386" s="14" t="s">
        <v>73</v>
      </c>
      <c r="AY386" s="253" t="s">
        <v>143</v>
      </c>
    </row>
    <row r="387" s="15" customFormat="1">
      <c r="A387" s="15"/>
      <c r="B387" s="254"/>
      <c r="C387" s="255"/>
      <c r="D387" s="234" t="s">
        <v>154</v>
      </c>
      <c r="E387" s="256" t="s">
        <v>19</v>
      </c>
      <c r="F387" s="257" t="s">
        <v>170</v>
      </c>
      <c r="G387" s="255"/>
      <c r="H387" s="258">
        <v>3</v>
      </c>
      <c r="I387" s="259"/>
      <c r="J387" s="255"/>
      <c r="K387" s="255"/>
      <c r="L387" s="260"/>
      <c r="M387" s="261"/>
      <c r="N387" s="262"/>
      <c r="O387" s="262"/>
      <c r="P387" s="262"/>
      <c r="Q387" s="262"/>
      <c r="R387" s="262"/>
      <c r="S387" s="262"/>
      <c r="T387" s="263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64" t="s">
        <v>154</v>
      </c>
      <c r="AU387" s="264" t="s">
        <v>82</v>
      </c>
      <c r="AV387" s="15" t="s">
        <v>150</v>
      </c>
      <c r="AW387" s="15" t="s">
        <v>35</v>
      </c>
      <c r="AX387" s="15" t="s">
        <v>80</v>
      </c>
      <c r="AY387" s="264" t="s">
        <v>143</v>
      </c>
    </row>
    <row r="388" s="2" customFormat="1" ht="16.5" customHeight="1">
      <c r="A388" s="40"/>
      <c r="B388" s="41"/>
      <c r="C388" s="265" t="s">
        <v>555</v>
      </c>
      <c r="D388" s="265" t="s">
        <v>299</v>
      </c>
      <c r="E388" s="266" t="s">
        <v>556</v>
      </c>
      <c r="F388" s="267" t="s">
        <v>557</v>
      </c>
      <c r="G388" s="268" t="s">
        <v>489</v>
      </c>
      <c r="H388" s="269">
        <v>3</v>
      </c>
      <c r="I388" s="270"/>
      <c r="J388" s="271">
        <f>ROUND(I388*H388,2)</f>
        <v>0</v>
      </c>
      <c r="K388" s="267" t="s">
        <v>149</v>
      </c>
      <c r="L388" s="272"/>
      <c r="M388" s="273" t="s">
        <v>19</v>
      </c>
      <c r="N388" s="274" t="s">
        <v>44</v>
      </c>
      <c r="O388" s="86"/>
      <c r="P388" s="223">
        <f>O388*H388</f>
        <v>0</v>
      </c>
      <c r="Q388" s="223">
        <v>0.108</v>
      </c>
      <c r="R388" s="223">
        <f>Q388*H388</f>
        <v>0.32400000000000001</v>
      </c>
      <c r="S388" s="223">
        <v>0</v>
      </c>
      <c r="T388" s="224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25" t="s">
        <v>201</v>
      </c>
      <c r="AT388" s="225" t="s">
        <v>299</v>
      </c>
      <c r="AU388" s="225" t="s">
        <v>82</v>
      </c>
      <c r="AY388" s="19" t="s">
        <v>143</v>
      </c>
      <c r="BE388" s="226">
        <f>IF(N388="základní",J388,0)</f>
        <v>0</v>
      </c>
      <c r="BF388" s="226">
        <f>IF(N388="snížená",J388,0)</f>
        <v>0</v>
      </c>
      <c r="BG388" s="226">
        <f>IF(N388="zákl. přenesená",J388,0)</f>
        <v>0</v>
      </c>
      <c r="BH388" s="226">
        <f>IF(N388="sníž. přenesená",J388,0)</f>
        <v>0</v>
      </c>
      <c r="BI388" s="226">
        <f>IF(N388="nulová",J388,0)</f>
        <v>0</v>
      </c>
      <c r="BJ388" s="19" t="s">
        <v>80</v>
      </c>
      <c r="BK388" s="226">
        <f>ROUND(I388*H388,2)</f>
        <v>0</v>
      </c>
      <c r="BL388" s="19" t="s">
        <v>150</v>
      </c>
      <c r="BM388" s="225" t="s">
        <v>558</v>
      </c>
    </row>
    <row r="389" s="2" customFormat="1" ht="16.5" customHeight="1">
      <c r="A389" s="40"/>
      <c r="B389" s="41"/>
      <c r="C389" s="265" t="s">
        <v>559</v>
      </c>
      <c r="D389" s="265" t="s">
        <v>299</v>
      </c>
      <c r="E389" s="266" t="s">
        <v>560</v>
      </c>
      <c r="F389" s="267" t="s">
        <v>561</v>
      </c>
      <c r="G389" s="268" t="s">
        <v>489</v>
      </c>
      <c r="H389" s="269">
        <v>3</v>
      </c>
      <c r="I389" s="270"/>
      <c r="J389" s="271">
        <f>ROUND(I389*H389,2)</f>
        <v>0</v>
      </c>
      <c r="K389" s="267" t="s">
        <v>149</v>
      </c>
      <c r="L389" s="272"/>
      <c r="M389" s="273" t="s">
        <v>19</v>
      </c>
      <c r="N389" s="274" t="s">
        <v>44</v>
      </c>
      <c r="O389" s="86"/>
      <c r="P389" s="223">
        <f>O389*H389</f>
        <v>0</v>
      </c>
      <c r="Q389" s="223">
        <v>0.0071999999999999998</v>
      </c>
      <c r="R389" s="223">
        <f>Q389*H389</f>
        <v>0.021600000000000001</v>
      </c>
      <c r="S389" s="223">
        <v>0</v>
      </c>
      <c r="T389" s="224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25" t="s">
        <v>201</v>
      </c>
      <c r="AT389" s="225" t="s">
        <v>299</v>
      </c>
      <c r="AU389" s="225" t="s">
        <v>82</v>
      </c>
      <c r="AY389" s="19" t="s">
        <v>143</v>
      </c>
      <c r="BE389" s="226">
        <f>IF(N389="základní",J389,0)</f>
        <v>0</v>
      </c>
      <c r="BF389" s="226">
        <f>IF(N389="snížená",J389,0)</f>
        <v>0</v>
      </c>
      <c r="BG389" s="226">
        <f>IF(N389="zákl. přenesená",J389,0)</f>
        <v>0</v>
      </c>
      <c r="BH389" s="226">
        <f>IF(N389="sníž. přenesená",J389,0)</f>
        <v>0</v>
      </c>
      <c r="BI389" s="226">
        <f>IF(N389="nulová",J389,0)</f>
        <v>0</v>
      </c>
      <c r="BJ389" s="19" t="s">
        <v>80</v>
      </c>
      <c r="BK389" s="226">
        <f>ROUND(I389*H389,2)</f>
        <v>0</v>
      </c>
      <c r="BL389" s="19" t="s">
        <v>150</v>
      </c>
      <c r="BM389" s="225" t="s">
        <v>562</v>
      </c>
    </row>
    <row r="390" s="2" customFormat="1" ht="16.5" customHeight="1">
      <c r="A390" s="40"/>
      <c r="B390" s="41"/>
      <c r="C390" s="214" t="s">
        <v>563</v>
      </c>
      <c r="D390" s="214" t="s">
        <v>145</v>
      </c>
      <c r="E390" s="215" t="s">
        <v>564</v>
      </c>
      <c r="F390" s="216" t="s">
        <v>565</v>
      </c>
      <c r="G390" s="217" t="s">
        <v>234</v>
      </c>
      <c r="H390" s="218">
        <v>1.1819999999999999</v>
      </c>
      <c r="I390" s="219"/>
      <c r="J390" s="220">
        <f>ROUND(I390*H390,2)</f>
        <v>0</v>
      </c>
      <c r="K390" s="216" t="s">
        <v>149</v>
      </c>
      <c r="L390" s="46"/>
      <c r="M390" s="221" t="s">
        <v>19</v>
      </c>
      <c r="N390" s="222" t="s">
        <v>44</v>
      </c>
      <c r="O390" s="86"/>
      <c r="P390" s="223">
        <f>O390*H390</f>
        <v>0</v>
      </c>
      <c r="Q390" s="223">
        <v>0</v>
      </c>
      <c r="R390" s="223">
        <f>Q390*H390</f>
        <v>0</v>
      </c>
      <c r="S390" s="223">
        <v>0</v>
      </c>
      <c r="T390" s="224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25" t="s">
        <v>150</v>
      </c>
      <c r="AT390" s="225" t="s">
        <v>145</v>
      </c>
      <c r="AU390" s="225" t="s">
        <v>82</v>
      </c>
      <c r="AY390" s="19" t="s">
        <v>143</v>
      </c>
      <c r="BE390" s="226">
        <f>IF(N390="základní",J390,0)</f>
        <v>0</v>
      </c>
      <c r="BF390" s="226">
        <f>IF(N390="snížená",J390,0)</f>
        <v>0</v>
      </c>
      <c r="BG390" s="226">
        <f>IF(N390="zákl. přenesená",J390,0)</f>
        <v>0</v>
      </c>
      <c r="BH390" s="226">
        <f>IF(N390="sníž. přenesená",J390,0)</f>
        <v>0</v>
      </c>
      <c r="BI390" s="226">
        <f>IF(N390="nulová",J390,0)</f>
        <v>0</v>
      </c>
      <c r="BJ390" s="19" t="s">
        <v>80</v>
      </c>
      <c r="BK390" s="226">
        <f>ROUND(I390*H390,2)</f>
        <v>0</v>
      </c>
      <c r="BL390" s="19" t="s">
        <v>150</v>
      </c>
      <c r="BM390" s="225" t="s">
        <v>566</v>
      </c>
    </row>
    <row r="391" s="2" customFormat="1">
      <c r="A391" s="40"/>
      <c r="B391" s="41"/>
      <c r="C391" s="42"/>
      <c r="D391" s="227" t="s">
        <v>152</v>
      </c>
      <c r="E391" s="42"/>
      <c r="F391" s="228" t="s">
        <v>567</v>
      </c>
      <c r="G391" s="42"/>
      <c r="H391" s="42"/>
      <c r="I391" s="229"/>
      <c r="J391" s="42"/>
      <c r="K391" s="42"/>
      <c r="L391" s="46"/>
      <c r="M391" s="230"/>
      <c r="N391" s="231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152</v>
      </c>
      <c r="AU391" s="19" t="s">
        <v>82</v>
      </c>
    </row>
    <row r="392" s="13" customFormat="1">
      <c r="A392" s="13"/>
      <c r="B392" s="232"/>
      <c r="C392" s="233"/>
      <c r="D392" s="234" t="s">
        <v>154</v>
      </c>
      <c r="E392" s="235" t="s">
        <v>19</v>
      </c>
      <c r="F392" s="236" t="s">
        <v>568</v>
      </c>
      <c r="G392" s="233"/>
      <c r="H392" s="235" t="s">
        <v>19</v>
      </c>
      <c r="I392" s="237"/>
      <c r="J392" s="233"/>
      <c r="K392" s="233"/>
      <c r="L392" s="238"/>
      <c r="M392" s="239"/>
      <c r="N392" s="240"/>
      <c r="O392" s="240"/>
      <c r="P392" s="240"/>
      <c r="Q392" s="240"/>
      <c r="R392" s="240"/>
      <c r="S392" s="240"/>
      <c r="T392" s="241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2" t="s">
        <v>154</v>
      </c>
      <c r="AU392" s="242" t="s">
        <v>82</v>
      </c>
      <c r="AV392" s="13" t="s">
        <v>80</v>
      </c>
      <c r="AW392" s="13" t="s">
        <v>35</v>
      </c>
      <c r="AX392" s="13" t="s">
        <v>73</v>
      </c>
      <c r="AY392" s="242" t="s">
        <v>143</v>
      </c>
    </row>
    <row r="393" s="14" customFormat="1">
      <c r="A393" s="14"/>
      <c r="B393" s="243"/>
      <c r="C393" s="244"/>
      <c r="D393" s="234" t="s">
        <v>154</v>
      </c>
      <c r="E393" s="245" t="s">
        <v>19</v>
      </c>
      <c r="F393" s="246" t="s">
        <v>569</v>
      </c>
      <c r="G393" s="244"/>
      <c r="H393" s="247">
        <v>0.78800000000000003</v>
      </c>
      <c r="I393" s="248"/>
      <c r="J393" s="244"/>
      <c r="K393" s="244"/>
      <c r="L393" s="249"/>
      <c r="M393" s="250"/>
      <c r="N393" s="251"/>
      <c r="O393" s="251"/>
      <c r="P393" s="251"/>
      <c r="Q393" s="251"/>
      <c r="R393" s="251"/>
      <c r="S393" s="251"/>
      <c r="T393" s="252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3" t="s">
        <v>154</v>
      </c>
      <c r="AU393" s="253" t="s">
        <v>82</v>
      </c>
      <c r="AV393" s="14" t="s">
        <v>82</v>
      </c>
      <c r="AW393" s="14" t="s">
        <v>35</v>
      </c>
      <c r="AX393" s="14" t="s">
        <v>73</v>
      </c>
      <c r="AY393" s="253" t="s">
        <v>143</v>
      </c>
    </row>
    <row r="394" s="14" customFormat="1">
      <c r="A394" s="14"/>
      <c r="B394" s="243"/>
      <c r="C394" s="244"/>
      <c r="D394" s="234" t="s">
        <v>154</v>
      </c>
      <c r="E394" s="245" t="s">
        <v>19</v>
      </c>
      <c r="F394" s="246" t="s">
        <v>570</v>
      </c>
      <c r="G394" s="244"/>
      <c r="H394" s="247">
        <v>0.39400000000000002</v>
      </c>
      <c r="I394" s="248"/>
      <c r="J394" s="244"/>
      <c r="K394" s="244"/>
      <c r="L394" s="249"/>
      <c r="M394" s="250"/>
      <c r="N394" s="251"/>
      <c r="O394" s="251"/>
      <c r="P394" s="251"/>
      <c r="Q394" s="251"/>
      <c r="R394" s="251"/>
      <c r="S394" s="251"/>
      <c r="T394" s="25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3" t="s">
        <v>154</v>
      </c>
      <c r="AU394" s="253" t="s">
        <v>82</v>
      </c>
      <c r="AV394" s="14" t="s">
        <v>82</v>
      </c>
      <c r="AW394" s="14" t="s">
        <v>35</v>
      </c>
      <c r="AX394" s="14" t="s">
        <v>73</v>
      </c>
      <c r="AY394" s="253" t="s">
        <v>143</v>
      </c>
    </row>
    <row r="395" s="15" customFormat="1">
      <c r="A395" s="15"/>
      <c r="B395" s="254"/>
      <c r="C395" s="255"/>
      <c r="D395" s="234" t="s">
        <v>154</v>
      </c>
      <c r="E395" s="256" t="s">
        <v>19</v>
      </c>
      <c r="F395" s="257" t="s">
        <v>170</v>
      </c>
      <c r="G395" s="255"/>
      <c r="H395" s="258">
        <v>1.1819999999999999</v>
      </c>
      <c r="I395" s="259"/>
      <c r="J395" s="255"/>
      <c r="K395" s="255"/>
      <c r="L395" s="260"/>
      <c r="M395" s="261"/>
      <c r="N395" s="262"/>
      <c r="O395" s="262"/>
      <c r="P395" s="262"/>
      <c r="Q395" s="262"/>
      <c r="R395" s="262"/>
      <c r="S395" s="262"/>
      <c r="T395" s="263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64" t="s">
        <v>154</v>
      </c>
      <c r="AU395" s="264" t="s">
        <v>82</v>
      </c>
      <c r="AV395" s="15" t="s">
        <v>150</v>
      </c>
      <c r="AW395" s="15" t="s">
        <v>35</v>
      </c>
      <c r="AX395" s="15" t="s">
        <v>80</v>
      </c>
      <c r="AY395" s="264" t="s">
        <v>143</v>
      </c>
    </row>
    <row r="396" s="12" customFormat="1" ht="22.8" customHeight="1">
      <c r="A396" s="12"/>
      <c r="B396" s="198"/>
      <c r="C396" s="199"/>
      <c r="D396" s="200" t="s">
        <v>72</v>
      </c>
      <c r="E396" s="212" t="s">
        <v>210</v>
      </c>
      <c r="F396" s="212" t="s">
        <v>571</v>
      </c>
      <c r="G396" s="199"/>
      <c r="H396" s="199"/>
      <c r="I396" s="202"/>
      <c r="J396" s="213">
        <f>BK396</f>
        <v>0</v>
      </c>
      <c r="K396" s="199"/>
      <c r="L396" s="204"/>
      <c r="M396" s="205"/>
      <c r="N396" s="206"/>
      <c r="O396" s="206"/>
      <c r="P396" s="207">
        <f>SUM(P397:P499)</f>
        <v>0</v>
      </c>
      <c r="Q396" s="206"/>
      <c r="R396" s="207">
        <f>SUM(R397:R499)</f>
        <v>48.356195999999997</v>
      </c>
      <c r="S396" s="206"/>
      <c r="T396" s="208">
        <f>SUM(T397:T499)</f>
        <v>0.79900000000000015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09" t="s">
        <v>80</v>
      </c>
      <c r="AT396" s="210" t="s">
        <v>72</v>
      </c>
      <c r="AU396" s="210" t="s">
        <v>80</v>
      </c>
      <c r="AY396" s="209" t="s">
        <v>143</v>
      </c>
      <c r="BK396" s="211">
        <f>SUM(BK397:BK499)</f>
        <v>0</v>
      </c>
    </row>
    <row r="397" s="2" customFormat="1" ht="16.5" customHeight="1">
      <c r="A397" s="40"/>
      <c r="B397" s="41"/>
      <c r="C397" s="214" t="s">
        <v>572</v>
      </c>
      <c r="D397" s="214" t="s">
        <v>145</v>
      </c>
      <c r="E397" s="215" t="s">
        <v>573</v>
      </c>
      <c r="F397" s="216" t="s">
        <v>574</v>
      </c>
      <c r="G397" s="217" t="s">
        <v>489</v>
      </c>
      <c r="H397" s="218">
        <v>15</v>
      </c>
      <c r="I397" s="219"/>
      <c r="J397" s="220">
        <f>ROUND(I397*H397,2)</f>
        <v>0</v>
      </c>
      <c r="K397" s="216" t="s">
        <v>149</v>
      </c>
      <c r="L397" s="46"/>
      <c r="M397" s="221" t="s">
        <v>19</v>
      </c>
      <c r="N397" s="222" t="s">
        <v>44</v>
      </c>
      <c r="O397" s="86"/>
      <c r="P397" s="223">
        <f>O397*H397</f>
        <v>0</v>
      </c>
      <c r="Q397" s="223">
        <v>0.11171</v>
      </c>
      <c r="R397" s="223">
        <f>Q397*H397</f>
        <v>1.6756500000000001</v>
      </c>
      <c r="S397" s="223">
        <v>0</v>
      </c>
      <c r="T397" s="224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25" t="s">
        <v>150</v>
      </c>
      <c r="AT397" s="225" t="s">
        <v>145</v>
      </c>
      <c r="AU397" s="225" t="s">
        <v>82</v>
      </c>
      <c r="AY397" s="19" t="s">
        <v>143</v>
      </c>
      <c r="BE397" s="226">
        <f>IF(N397="základní",J397,0)</f>
        <v>0</v>
      </c>
      <c r="BF397" s="226">
        <f>IF(N397="snížená",J397,0)</f>
        <v>0</v>
      </c>
      <c r="BG397" s="226">
        <f>IF(N397="zákl. přenesená",J397,0)</f>
        <v>0</v>
      </c>
      <c r="BH397" s="226">
        <f>IF(N397="sníž. přenesená",J397,0)</f>
        <v>0</v>
      </c>
      <c r="BI397" s="226">
        <f>IF(N397="nulová",J397,0)</f>
        <v>0</v>
      </c>
      <c r="BJ397" s="19" t="s">
        <v>80</v>
      </c>
      <c r="BK397" s="226">
        <f>ROUND(I397*H397,2)</f>
        <v>0</v>
      </c>
      <c r="BL397" s="19" t="s">
        <v>150</v>
      </c>
      <c r="BM397" s="225" t="s">
        <v>575</v>
      </c>
    </row>
    <row r="398" s="2" customFormat="1">
      <c r="A398" s="40"/>
      <c r="B398" s="41"/>
      <c r="C398" s="42"/>
      <c r="D398" s="227" t="s">
        <v>152</v>
      </c>
      <c r="E398" s="42"/>
      <c r="F398" s="228" t="s">
        <v>576</v>
      </c>
      <c r="G398" s="42"/>
      <c r="H398" s="42"/>
      <c r="I398" s="229"/>
      <c r="J398" s="42"/>
      <c r="K398" s="42"/>
      <c r="L398" s="46"/>
      <c r="M398" s="230"/>
      <c r="N398" s="231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152</v>
      </c>
      <c r="AU398" s="19" t="s">
        <v>82</v>
      </c>
    </row>
    <row r="399" s="14" customFormat="1">
      <c r="A399" s="14"/>
      <c r="B399" s="243"/>
      <c r="C399" s="244"/>
      <c r="D399" s="234" t="s">
        <v>154</v>
      </c>
      <c r="E399" s="245" t="s">
        <v>19</v>
      </c>
      <c r="F399" s="246" t="s">
        <v>577</v>
      </c>
      <c r="G399" s="244"/>
      <c r="H399" s="247">
        <v>8</v>
      </c>
      <c r="I399" s="248"/>
      <c r="J399" s="244"/>
      <c r="K399" s="244"/>
      <c r="L399" s="249"/>
      <c r="M399" s="250"/>
      <c r="N399" s="251"/>
      <c r="O399" s="251"/>
      <c r="P399" s="251"/>
      <c r="Q399" s="251"/>
      <c r="R399" s="251"/>
      <c r="S399" s="251"/>
      <c r="T399" s="25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3" t="s">
        <v>154</v>
      </c>
      <c r="AU399" s="253" t="s">
        <v>82</v>
      </c>
      <c r="AV399" s="14" t="s">
        <v>82</v>
      </c>
      <c r="AW399" s="14" t="s">
        <v>35</v>
      </c>
      <c r="AX399" s="14" t="s">
        <v>73</v>
      </c>
      <c r="AY399" s="253" t="s">
        <v>143</v>
      </c>
    </row>
    <row r="400" s="14" customFormat="1">
      <c r="A400" s="14"/>
      <c r="B400" s="243"/>
      <c r="C400" s="244"/>
      <c r="D400" s="234" t="s">
        <v>154</v>
      </c>
      <c r="E400" s="245" t="s">
        <v>19</v>
      </c>
      <c r="F400" s="246" t="s">
        <v>578</v>
      </c>
      <c r="G400" s="244"/>
      <c r="H400" s="247">
        <v>7</v>
      </c>
      <c r="I400" s="248"/>
      <c r="J400" s="244"/>
      <c r="K400" s="244"/>
      <c r="L400" s="249"/>
      <c r="M400" s="250"/>
      <c r="N400" s="251"/>
      <c r="O400" s="251"/>
      <c r="P400" s="251"/>
      <c r="Q400" s="251"/>
      <c r="R400" s="251"/>
      <c r="S400" s="251"/>
      <c r="T400" s="252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3" t="s">
        <v>154</v>
      </c>
      <c r="AU400" s="253" t="s">
        <v>82</v>
      </c>
      <c r="AV400" s="14" t="s">
        <v>82</v>
      </c>
      <c r="AW400" s="14" t="s">
        <v>35</v>
      </c>
      <c r="AX400" s="14" t="s">
        <v>73</v>
      </c>
      <c r="AY400" s="253" t="s">
        <v>143</v>
      </c>
    </row>
    <row r="401" s="15" customFormat="1">
      <c r="A401" s="15"/>
      <c r="B401" s="254"/>
      <c r="C401" s="255"/>
      <c r="D401" s="234" t="s">
        <v>154</v>
      </c>
      <c r="E401" s="256" t="s">
        <v>19</v>
      </c>
      <c r="F401" s="257" t="s">
        <v>170</v>
      </c>
      <c r="G401" s="255"/>
      <c r="H401" s="258">
        <v>15</v>
      </c>
      <c r="I401" s="259"/>
      <c r="J401" s="255"/>
      <c r="K401" s="255"/>
      <c r="L401" s="260"/>
      <c r="M401" s="261"/>
      <c r="N401" s="262"/>
      <c r="O401" s="262"/>
      <c r="P401" s="262"/>
      <c r="Q401" s="262"/>
      <c r="R401" s="262"/>
      <c r="S401" s="262"/>
      <c r="T401" s="263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4" t="s">
        <v>154</v>
      </c>
      <c r="AU401" s="264" t="s">
        <v>82</v>
      </c>
      <c r="AV401" s="15" t="s">
        <v>150</v>
      </c>
      <c r="AW401" s="15" t="s">
        <v>35</v>
      </c>
      <c r="AX401" s="15" t="s">
        <v>80</v>
      </c>
      <c r="AY401" s="264" t="s">
        <v>143</v>
      </c>
    </row>
    <row r="402" s="2" customFormat="1" ht="16.5" customHeight="1">
      <c r="A402" s="40"/>
      <c r="B402" s="41"/>
      <c r="C402" s="265" t="s">
        <v>579</v>
      </c>
      <c r="D402" s="265" t="s">
        <v>299</v>
      </c>
      <c r="E402" s="266" t="s">
        <v>580</v>
      </c>
      <c r="F402" s="267" t="s">
        <v>581</v>
      </c>
      <c r="G402" s="268" t="s">
        <v>489</v>
      </c>
      <c r="H402" s="269">
        <v>15</v>
      </c>
      <c r="I402" s="270"/>
      <c r="J402" s="271">
        <f>ROUND(I402*H402,2)</f>
        <v>0</v>
      </c>
      <c r="K402" s="267" t="s">
        <v>19</v>
      </c>
      <c r="L402" s="272"/>
      <c r="M402" s="273" t="s">
        <v>19</v>
      </c>
      <c r="N402" s="274" t="s">
        <v>44</v>
      </c>
      <c r="O402" s="86"/>
      <c r="P402" s="223">
        <f>O402*H402</f>
        <v>0</v>
      </c>
      <c r="Q402" s="223">
        <v>0.017999999999999999</v>
      </c>
      <c r="R402" s="223">
        <f>Q402*H402</f>
        <v>0.26999999999999996</v>
      </c>
      <c r="S402" s="223">
        <v>0</v>
      </c>
      <c r="T402" s="224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25" t="s">
        <v>201</v>
      </c>
      <c r="AT402" s="225" t="s">
        <v>299</v>
      </c>
      <c r="AU402" s="225" t="s">
        <v>82</v>
      </c>
      <c r="AY402" s="19" t="s">
        <v>143</v>
      </c>
      <c r="BE402" s="226">
        <f>IF(N402="základní",J402,0)</f>
        <v>0</v>
      </c>
      <c r="BF402" s="226">
        <f>IF(N402="snížená",J402,0)</f>
        <v>0</v>
      </c>
      <c r="BG402" s="226">
        <f>IF(N402="zákl. přenesená",J402,0)</f>
        <v>0</v>
      </c>
      <c r="BH402" s="226">
        <f>IF(N402="sníž. přenesená",J402,0)</f>
        <v>0</v>
      </c>
      <c r="BI402" s="226">
        <f>IF(N402="nulová",J402,0)</f>
        <v>0</v>
      </c>
      <c r="BJ402" s="19" t="s">
        <v>80</v>
      </c>
      <c r="BK402" s="226">
        <f>ROUND(I402*H402,2)</f>
        <v>0</v>
      </c>
      <c r="BL402" s="19" t="s">
        <v>150</v>
      </c>
      <c r="BM402" s="225" t="s">
        <v>582</v>
      </c>
    </row>
    <row r="403" s="2" customFormat="1">
      <c r="A403" s="40"/>
      <c r="B403" s="41"/>
      <c r="C403" s="42"/>
      <c r="D403" s="234" t="s">
        <v>358</v>
      </c>
      <c r="E403" s="42"/>
      <c r="F403" s="275" t="s">
        <v>583</v>
      </c>
      <c r="G403" s="42"/>
      <c r="H403" s="42"/>
      <c r="I403" s="229"/>
      <c r="J403" s="42"/>
      <c r="K403" s="42"/>
      <c r="L403" s="46"/>
      <c r="M403" s="230"/>
      <c r="N403" s="231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358</v>
      </c>
      <c r="AU403" s="19" t="s">
        <v>82</v>
      </c>
    </row>
    <row r="404" s="2" customFormat="1" ht="16.5" customHeight="1">
      <c r="A404" s="40"/>
      <c r="B404" s="41"/>
      <c r="C404" s="265" t="s">
        <v>584</v>
      </c>
      <c r="D404" s="265" t="s">
        <v>299</v>
      </c>
      <c r="E404" s="266" t="s">
        <v>585</v>
      </c>
      <c r="F404" s="267" t="s">
        <v>586</v>
      </c>
      <c r="G404" s="268" t="s">
        <v>204</v>
      </c>
      <c r="H404" s="269">
        <v>22</v>
      </c>
      <c r="I404" s="270"/>
      <c r="J404" s="271">
        <f>ROUND(I404*H404,2)</f>
        <v>0</v>
      </c>
      <c r="K404" s="267" t="s">
        <v>19</v>
      </c>
      <c r="L404" s="272"/>
      <c r="M404" s="273" t="s">
        <v>19</v>
      </c>
      <c r="N404" s="274" t="s">
        <v>44</v>
      </c>
      <c r="O404" s="86"/>
      <c r="P404" s="223">
        <f>O404*H404</f>
        <v>0</v>
      </c>
      <c r="Q404" s="223">
        <v>0.0050000000000000001</v>
      </c>
      <c r="R404" s="223">
        <f>Q404*H404</f>
        <v>0.11</v>
      </c>
      <c r="S404" s="223">
        <v>0</v>
      </c>
      <c r="T404" s="224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25" t="s">
        <v>201</v>
      </c>
      <c r="AT404" s="225" t="s">
        <v>299</v>
      </c>
      <c r="AU404" s="225" t="s">
        <v>82</v>
      </c>
      <c r="AY404" s="19" t="s">
        <v>143</v>
      </c>
      <c r="BE404" s="226">
        <f>IF(N404="základní",J404,0)</f>
        <v>0</v>
      </c>
      <c r="BF404" s="226">
        <f>IF(N404="snížená",J404,0)</f>
        <v>0</v>
      </c>
      <c r="BG404" s="226">
        <f>IF(N404="zákl. přenesená",J404,0)</f>
        <v>0</v>
      </c>
      <c r="BH404" s="226">
        <f>IF(N404="sníž. přenesená",J404,0)</f>
        <v>0</v>
      </c>
      <c r="BI404" s="226">
        <f>IF(N404="nulová",J404,0)</f>
        <v>0</v>
      </c>
      <c r="BJ404" s="19" t="s">
        <v>80</v>
      </c>
      <c r="BK404" s="226">
        <f>ROUND(I404*H404,2)</f>
        <v>0</v>
      </c>
      <c r="BL404" s="19" t="s">
        <v>150</v>
      </c>
      <c r="BM404" s="225" t="s">
        <v>587</v>
      </c>
    </row>
    <row r="405" s="2" customFormat="1">
      <c r="A405" s="40"/>
      <c r="B405" s="41"/>
      <c r="C405" s="42"/>
      <c r="D405" s="234" t="s">
        <v>358</v>
      </c>
      <c r="E405" s="42"/>
      <c r="F405" s="275" t="s">
        <v>583</v>
      </c>
      <c r="G405" s="42"/>
      <c r="H405" s="42"/>
      <c r="I405" s="229"/>
      <c r="J405" s="42"/>
      <c r="K405" s="42"/>
      <c r="L405" s="46"/>
      <c r="M405" s="230"/>
      <c r="N405" s="231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358</v>
      </c>
      <c r="AU405" s="19" t="s">
        <v>82</v>
      </c>
    </row>
    <row r="406" s="14" customFormat="1">
      <c r="A406" s="14"/>
      <c r="B406" s="243"/>
      <c r="C406" s="244"/>
      <c r="D406" s="234" t="s">
        <v>154</v>
      </c>
      <c r="E406" s="245" t="s">
        <v>19</v>
      </c>
      <c r="F406" s="246" t="s">
        <v>588</v>
      </c>
      <c r="G406" s="244"/>
      <c r="H406" s="247">
        <v>12</v>
      </c>
      <c r="I406" s="248"/>
      <c r="J406" s="244"/>
      <c r="K406" s="244"/>
      <c r="L406" s="249"/>
      <c r="M406" s="250"/>
      <c r="N406" s="251"/>
      <c r="O406" s="251"/>
      <c r="P406" s="251"/>
      <c r="Q406" s="251"/>
      <c r="R406" s="251"/>
      <c r="S406" s="251"/>
      <c r="T406" s="252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3" t="s">
        <v>154</v>
      </c>
      <c r="AU406" s="253" t="s">
        <v>82</v>
      </c>
      <c r="AV406" s="14" t="s">
        <v>82</v>
      </c>
      <c r="AW406" s="14" t="s">
        <v>35</v>
      </c>
      <c r="AX406" s="14" t="s">
        <v>73</v>
      </c>
      <c r="AY406" s="253" t="s">
        <v>143</v>
      </c>
    </row>
    <row r="407" s="14" customFormat="1">
      <c r="A407" s="14"/>
      <c r="B407" s="243"/>
      <c r="C407" s="244"/>
      <c r="D407" s="234" t="s">
        <v>154</v>
      </c>
      <c r="E407" s="245" t="s">
        <v>19</v>
      </c>
      <c r="F407" s="246" t="s">
        <v>589</v>
      </c>
      <c r="G407" s="244"/>
      <c r="H407" s="247">
        <v>10</v>
      </c>
      <c r="I407" s="248"/>
      <c r="J407" s="244"/>
      <c r="K407" s="244"/>
      <c r="L407" s="249"/>
      <c r="M407" s="250"/>
      <c r="N407" s="251"/>
      <c r="O407" s="251"/>
      <c r="P407" s="251"/>
      <c r="Q407" s="251"/>
      <c r="R407" s="251"/>
      <c r="S407" s="251"/>
      <c r="T407" s="252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3" t="s">
        <v>154</v>
      </c>
      <c r="AU407" s="253" t="s">
        <v>82</v>
      </c>
      <c r="AV407" s="14" t="s">
        <v>82</v>
      </c>
      <c r="AW407" s="14" t="s">
        <v>35</v>
      </c>
      <c r="AX407" s="14" t="s">
        <v>73</v>
      </c>
      <c r="AY407" s="253" t="s">
        <v>143</v>
      </c>
    </row>
    <row r="408" s="15" customFormat="1">
      <c r="A408" s="15"/>
      <c r="B408" s="254"/>
      <c r="C408" s="255"/>
      <c r="D408" s="234" t="s">
        <v>154</v>
      </c>
      <c r="E408" s="256" t="s">
        <v>19</v>
      </c>
      <c r="F408" s="257" t="s">
        <v>170</v>
      </c>
      <c r="G408" s="255"/>
      <c r="H408" s="258">
        <v>22</v>
      </c>
      <c r="I408" s="259"/>
      <c r="J408" s="255"/>
      <c r="K408" s="255"/>
      <c r="L408" s="260"/>
      <c r="M408" s="261"/>
      <c r="N408" s="262"/>
      <c r="O408" s="262"/>
      <c r="P408" s="262"/>
      <c r="Q408" s="262"/>
      <c r="R408" s="262"/>
      <c r="S408" s="262"/>
      <c r="T408" s="263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64" t="s">
        <v>154</v>
      </c>
      <c r="AU408" s="264" t="s">
        <v>82</v>
      </c>
      <c r="AV408" s="15" t="s">
        <v>150</v>
      </c>
      <c r="AW408" s="15" t="s">
        <v>35</v>
      </c>
      <c r="AX408" s="15" t="s">
        <v>80</v>
      </c>
      <c r="AY408" s="264" t="s">
        <v>143</v>
      </c>
    </row>
    <row r="409" s="2" customFormat="1" ht="16.5" customHeight="1">
      <c r="A409" s="40"/>
      <c r="B409" s="41"/>
      <c r="C409" s="214" t="s">
        <v>590</v>
      </c>
      <c r="D409" s="214" t="s">
        <v>145</v>
      </c>
      <c r="E409" s="215" t="s">
        <v>591</v>
      </c>
      <c r="F409" s="216" t="s">
        <v>592</v>
      </c>
      <c r="G409" s="217" t="s">
        <v>489</v>
      </c>
      <c r="H409" s="218">
        <v>3</v>
      </c>
      <c r="I409" s="219"/>
      <c r="J409" s="220">
        <f>ROUND(I409*H409,2)</f>
        <v>0</v>
      </c>
      <c r="K409" s="216" t="s">
        <v>149</v>
      </c>
      <c r="L409" s="46"/>
      <c r="M409" s="221" t="s">
        <v>19</v>
      </c>
      <c r="N409" s="222" t="s">
        <v>44</v>
      </c>
      <c r="O409" s="86"/>
      <c r="P409" s="223">
        <f>O409*H409</f>
        <v>0</v>
      </c>
      <c r="Q409" s="223">
        <v>0.00069999999999999999</v>
      </c>
      <c r="R409" s="223">
        <f>Q409*H409</f>
        <v>0.0020999999999999999</v>
      </c>
      <c r="S409" s="223">
        <v>0</v>
      </c>
      <c r="T409" s="224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25" t="s">
        <v>150</v>
      </c>
      <c r="AT409" s="225" t="s">
        <v>145</v>
      </c>
      <c r="AU409" s="225" t="s">
        <v>82</v>
      </c>
      <c r="AY409" s="19" t="s">
        <v>143</v>
      </c>
      <c r="BE409" s="226">
        <f>IF(N409="základní",J409,0)</f>
        <v>0</v>
      </c>
      <c r="BF409" s="226">
        <f>IF(N409="snížená",J409,0)</f>
        <v>0</v>
      </c>
      <c r="BG409" s="226">
        <f>IF(N409="zákl. přenesená",J409,0)</f>
        <v>0</v>
      </c>
      <c r="BH409" s="226">
        <f>IF(N409="sníž. přenesená",J409,0)</f>
        <v>0</v>
      </c>
      <c r="BI409" s="226">
        <f>IF(N409="nulová",J409,0)</f>
        <v>0</v>
      </c>
      <c r="BJ409" s="19" t="s">
        <v>80</v>
      </c>
      <c r="BK409" s="226">
        <f>ROUND(I409*H409,2)</f>
        <v>0</v>
      </c>
      <c r="BL409" s="19" t="s">
        <v>150</v>
      </c>
      <c r="BM409" s="225" t="s">
        <v>593</v>
      </c>
    </row>
    <row r="410" s="2" customFormat="1">
      <c r="A410" s="40"/>
      <c r="B410" s="41"/>
      <c r="C410" s="42"/>
      <c r="D410" s="227" t="s">
        <v>152</v>
      </c>
      <c r="E410" s="42"/>
      <c r="F410" s="228" t="s">
        <v>594</v>
      </c>
      <c r="G410" s="42"/>
      <c r="H410" s="42"/>
      <c r="I410" s="229"/>
      <c r="J410" s="42"/>
      <c r="K410" s="42"/>
      <c r="L410" s="46"/>
      <c r="M410" s="230"/>
      <c r="N410" s="231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152</v>
      </c>
      <c r="AU410" s="19" t="s">
        <v>82</v>
      </c>
    </row>
    <row r="411" s="2" customFormat="1">
      <c r="A411" s="40"/>
      <c r="B411" s="41"/>
      <c r="C411" s="42"/>
      <c r="D411" s="234" t="s">
        <v>358</v>
      </c>
      <c r="E411" s="42"/>
      <c r="F411" s="275" t="s">
        <v>595</v>
      </c>
      <c r="G411" s="42"/>
      <c r="H411" s="42"/>
      <c r="I411" s="229"/>
      <c r="J411" s="42"/>
      <c r="K411" s="42"/>
      <c r="L411" s="46"/>
      <c r="M411" s="230"/>
      <c r="N411" s="231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358</v>
      </c>
      <c r="AU411" s="19" t="s">
        <v>82</v>
      </c>
    </row>
    <row r="412" s="14" customFormat="1">
      <c r="A412" s="14"/>
      <c r="B412" s="243"/>
      <c r="C412" s="244"/>
      <c r="D412" s="234" t="s">
        <v>154</v>
      </c>
      <c r="E412" s="245" t="s">
        <v>19</v>
      </c>
      <c r="F412" s="246" t="s">
        <v>596</v>
      </c>
      <c r="G412" s="244"/>
      <c r="H412" s="247">
        <v>3</v>
      </c>
      <c r="I412" s="248"/>
      <c r="J412" s="244"/>
      <c r="K412" s="244"/>
      <c r="L412" s="249"/>
      <c r="M412" s="250"/>
      <c r="N412" s="251"/>
      <c r="O412" s="251"/>
      <c r="P412" s="251"/>
      <c r="Q412" s="251"/>
      <c r="R412" s="251"/>
      <c r="S412" s="251"/>
      <c r="T412" s="25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3" t="s">
        <v>154</v>
      </c>
      <c r="AU412" s="253" t="s">
        <v>82</v>
      </c>
      <c r="AV412" s="14" t="s">
        <v>82</v>
      </c>
      <c r="AW412" s="14" t="s">
        <v>35</v>
      </c>
      <c r="AX412" s="14" t="s">
        <v>80</v>
      </c>
      <c r="AY412" s="253" t="s">
        <v>143</v>
      </c>
    </row>
    <row r="413" s="2" customFormat="1" ht="16.5" customHeight="1">
      <c r="A413" s="40"/>
      <c r="B413" s="41"/>
      <c r="C413" s="214" t="s">
        <v>597</v>
      </c>
      <c r="D413" s="214" t="s">
        <v>145</v>
      </c>
      <c r="E413" s="215" t="s">
        <v>598</v>
      </c>
      <c r="F413" s="216" t="s">
        <v>599</v>
      </c>
      <c r="G413" s="217" t="s">
        <v>489</v>
      </c>
      <c r="H413" s="218">
        <v>1</v>
      </c>
      <c r="I413" s="219"/>
      <c r="J413" s="220">
        <f>ROUND(I413*H413,2)</f>
        <v>0</v>
      </c>
      <c r="K413" s="216" t="s">
        <v>149</v>
      </c>
      <c r="L413" s="46"/>
      <c r="M413" s="221" t="s">
        <v>19</v>
      </c>
      <c r="N413" s="222" t="s">
        <v>44</v>
      </c>
      <c r="O413" s="86"/>
      <c r="P413" s="223">
        <f>O413*H413</f>
        <v>0</v>
      </c>
      <c r="Q413" s="223">
        <v>1.0000000000000001E-05</v>
      </c>
      <c r="R413" s="223">
        <f>Q413*H413</f>
        <v>1.0000000000000001E-05</v>
      </c>
      <c r="S413" s="223">
        <v>0</v>
      </c>
      <c r="T413" s="224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25" t="s">
        <v>150</v>
      </c>
      <c r="AT413" s="225" t="s">
        <v>145</v>
      </c>
      <c r="AU413" s="225" t="s">
        <v>82</v>
      </c>
      <c r="AY413" s="19" t="s">
        <v>143</v>
      </c>
      <c r="BE413" s="226">
        <f>IF(N413="základní",J413,0)</f>
        <v>0</v>
      </c>
      <c r="BF413" s="226">
        <f>IF(N413="snížená",J413,0)</f>
        <v>0</v>
      </c>
      <c r="BG413" s="226">
        <f>IF(N413="zákl. přenesená",J413,0)</f>
        <v>0</v>
      </c>
      <c r="BH413" s="226">
        <f>IF(N413="sníž. přenesená",J413,0)</f>
        <v>0</v>
      </c>
      <c r="BI413" s="226">
        <f>IF(N413="nulová",J413,0)</f>
        <v>0</v>
      </c>
      <c r="BJ413" s="19" t="s">
        <v>80</v>
      </c>
      <c r="BK413" s="226">
        <f>ROUND(I413*H413,2)</f>
        <v>0</v>
      </c>
      <c r="BL413" s="19" t="s">
        <v>150</v>
      </c>
      <c r="BM413" s="225" t="s">
        <v>600</v>
      </c>
    </row>
    <row r="414" s="2" customFormat="1">
      <c r="A414" s="40"/>
      <c r="B414" s="41"/>
      <c r="C414" s="42"/>
      <c r="D414" s="227" t="s">
        <v>152</v>
      </c>
      <c r="E414" s="42"/>
      <c r="F414" s="228" t="s">
        <v>601</v>
      </c>
      <c r="G414" s="42"/>
      <c r="H414" s="42"/>
      <c r="I414" s="229"/>
      <c r="J414" s="42"/>
      <c r="K414" s="42"/>
      <c r="L414" s="46"/>
      <c r="M414" s="230"/>
      <c r="N414" s="231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152</v>
      </c>
      <c r="AU414" s="19" t="s">
        <v>82</v>
      </c>
    </row>
    <row r="415" s="2" customFormat="1">
      <c r="A415" s="40"/>
      <c r="B415" s="41"/>
      <c r="C415" s="42"/>
      <c r="D415" s="234" t="s">
        <v>358</v>
      </c>
      <c r="E415" s="42"/>
      <c r="F415" s="275" t="s">
        <v>602</v>
      </c>
      <c r="G415" s="42"/>
      <c r="H415" s="42"/>
      <c r="I415" s="229"/>
      <c r="J415" s="42"/>
      <c r="K415" s="42"/>
      <c r="L415" s="46"/>
      <c r="M415" s="230"/>
      <c r="N415" s="231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358</v>
      </c>
      <c r="AU415" s="19" t="s">
        <v>82</v>
      </c>
    </row>
    <row r="416" s="14" customFormat="1">
      <c r="A416" s="14"/>
      <c r="B416" s="243"/>
      <c r="C416" s="244"/>
      <c r="D416" s="234" t="s">
        <v>154</v>
      </c>
      <c r="E416" s="245" t="s">
        <v>19</v>
      </c>
      <c r="F416" s="246" t="s">
        <v>603</v>
      </c>
      <c r="G416" s="244"/>
      <c r="H416" s="247">
        <v>1</v>
      </c>
      <c r="I416" s="248"/>
      <c r="J416" s="244"/>
      <c r="K416" s="244"/>
      <c r="L416" s="249"/>
      <c r="M416" s="250"/>
      <c r="N416" s="251"/>
      <c r="O416" s="251"/>
      <c r="P416" s="251"/>
      <c r="Q416" s="251"/>
      <c r="R416" s="251"/>
      <c r="S416" s="251"/>
      <c r="T416" s="25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3" t="s">
        <v>154</v>
      </c>
      <c r="AU416" s="253" t="s">
        <v>82</v>
      </c>
      <c r="AV416" s="14" t="s">
        <v>82</v>
      </c>
      <c r="AW416" s="14" t="s">
        <v>35</v>
      </c>
      <c r="AX416" s="14" t="s">
        <v>80</v>
      </c>
      <c r="AY416" s="253" t="s">
        <v>143</v>
      </c>
    </row>
    <row r="417" s="2" customFormat="1" ht="16.5" customHeight="1">
      <c r="A417" s="40"/>
      <c r="B417" s="41"/>
      <c r="C417" s="214" t="s">
        <v>604</v>
      </c>
      <c r="D417" s="214" t="s">
        <v>145</v>
      </c>
      <c r="E417" s="215" t="s">
        <v>605</v>
      </c>
      <c r="F417" s="216" t="s">
        <v>606</v>
      </c>
      <c r="G417" s="217" t="s">
        <v>489</v>
      </c>
      <c r="H417" s="218">
        <v>3</v>
      </c>
      <c r="I417" s="219"/>
      <c r="J417" s="220">
        <f>ROUND(I417*H417,2)</f>
        <v>0</v>
      </c>
      <c r="K417" s="216" t="s">
        <v>149</v>
      </c>
      <c r="L417" s="46"/>
      <c r="M417" s="221" t="s">
        <v>19</v>
      </c>
      <c r="N417" s="222" t="s">
        <v>44</v>
      </c>
      <c r="O417" s="86"/>
      <c r="P417" s="223">
        <f>O417*H417</f>
        <v>0</v>
      </c>
      <c r="Q417" s="223">
        <v>0.10940999999999999</v>
      </c>
      <c r="R417" s="223">
        <f>Q417*H417</f>
        <v>0.32822999999999997</v>
      </c>
      <c r="S417" s="223">
        <v>0</v>
      </c>
      <c r="T417" s="224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25" t="s">
        <v>150</v>
      </c>
      <c r="AT417" s="225" t="s">
        <v>145</v>
      </c>
      <c r="AU417" s="225" t="s">
        <v>82</v>
      </c>
      <c r="AY417" s="19" t="s">
        <v>143</v>
      </c>
      <c r="BE417" s="226">
        <f>IF(N417="základní",J417,0)</f>
        <v>0</v>
      </c>
      <c r="BF417" s="226">
        <f>IF(N417="snížená",J417,0)</f>
        <v>0</v>
      </c>
      <c r="BG417" s="226">
        <f>IF(N417="zákl. přenesená",J417,0)</f>
        <v>0</v>
      </c>
      <c r="BH417" s="226">
        <f>IF(N417="sníž. přenesená",J417,0)</f>
        <v>0</v>
      </c>
      <c r="BI417" s="226">
        <f>IF(N417="nulová",J417,0)</f>
        <v>0</v>
      </c>
      <c r="BJ417" s="19" t="s">
        <v>80</v>
      </c>
      <c r="BK417" s="226">
        <f>ROUND(I417*H417,2)</f>
        <v>0</v>
      </c>
      <c r="BL417" s="19" t="s">
        <v>150</v>
      </c>
      <c r="BM417" s="225" t="s">
        <v>607</v>
      </c>
    </row>
    <row r="418" s="2" customFormat="1">
      <c r="A418" s="40"/>
      <c r="B418" s="41"/>
      <c r="C418" s="42"/>
      <c r="D418" s="227" t="s">
        <v>152</v>
      </c>
      <c r="E418" s="42"/>
      <c r="F418" s="228" t="s">
        <v>608</v>
      </c>
      <c r="G418" s="42"/>
      <c r="H418" s="42"/>
      <c r="I418" s="229"/>
      <c r="J418" s="42"/>
      <c r="K418" s="42"/>
      <c r="L418" s="46"/>
      <c r="M418" s="230"/>
      <c r="N418" s="231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152</v>
      </c>
      <c r="AU418" s="19" t="s">
        <v>82</v>
      </c>
    </row>
    <row r="419" s="14" customFormat="1">
      <c r="A419" s="14"/>
      <c r="B419" s="243"/>
      <c r="C419" s="244"/>
      <c r="D419" s="234" t="s">
        <v>154</v>
      </c>
      <c r="E419" s="245" t="s">
        <v>19</v>
      </c>
      <c r="F419" s="246" t="s">
        <v>596</v>
      </c>
      <c r="G419" s="244"/>
      <c r="H419" s="247">
        <v>3</v>
      </c>
      <c r="I419" s="248"/>
      <c r="J419" s="244"/>
      <c r="K419" s="244"/>
      <c r="L419" s="249"/>
      <c r="M419" s="250"/>
      <c r="N419" s="251"/>
      <c r="O419" s="251"/>
      <c r="P419" s="251"/>
      <c r="Q419" s="251"/>
      <c r="R419" s="251"/>
      <c r="S419" s="251"/>
      <c r="T419" s="25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3" t="s">
        <v>154</v>
      </c>
      <c r="AU419" s="253" t="s">
        <v>82</v>
      </c>
      <c r="AV419" s="14" t="s">
        <v>82</v>
      </c>
      <c r="AW419" s="14" t="s">
        <v>35</v>
      </c>
      <c r="AX419" s="14" t="s">
        <v>80</v>
      </c>
      <c r="AY419" s="253" t="s">
        <v>143</v>
      </c>
    </row>
    <row r="420" s="2" customFormat="1" ht="16.5" customHeight="1">
      <c r="A420" s="40"/>
      <c r="B420" s="41"/>
      <c r="C420" s="265" t="s">
        <v>609</v>
      </c>
      <c r="D420" s="265" t="s">
        <v>299</v>
      </c>
      <c r="E420" s="266" t="s">
        <v>610</v>
      </c>
      <c r="F420" s="267" t="s">
        <v>611</v>
      </c>
      <c r="G420" s="268" t="s">
        <v>489</v>
      </c>
      <c r="H420" s="269">
        <v>3</v>
      </c>
      <c r="I420" s="270"/>
      <c r="J420" s="271">
        <f>ROUND(I420*H420,2)</f>
        <v>0</v>
      </c>
      <c r="K420" s="267" t="s">
        <v>149</v>
      </c>
      <c r="L420" s="272"/>
      <c r="M420" s="273" t="s">
        <v>19</v>
      </c>
      <c r="N420" s="274" t="s">
        <v>44</v>
      </c>
      <c r="O420" s="86"/>
      <c r="P420" s="223">
        <f>O420*H420</f>
        <v>0</v>
      </c>
      <c r="Q420" s="223">
        <v>0.0061000000000000004</v>
      </c>
      <c r="R420" s="223">
        <f>Q420*H420</f>
        <v>0.0183</v>
      </c>
      <c r="S420" s="223">
        <v>0</v>
      </c>
      <c r="T420" s="224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25" t="s">
        <v>201</v>
      </c>
      <c r="AT420" s="225" t="s">
        <v>299</v>
      </c>
      <c r="AU420" s="225" t="s">
        <v>82</v>
      </c>
      <c r="AY420" s="19" t="s">
        <v>143</v>
      </c>
      <c r="BE420" s="226">
        <f>IF(N420="základní",J420,0)</f>
        <v>0</v>
      </c>
      <c r="BF420" s="226">
        <f>IF(N420="snížená",J420,0)</f>
        <v>0</v>
      </c>
      <c r="BG420" s="226">
        <f>IF(N420="zákl. přenesená",J420,0)</f>
        <v>0</v>
      </c>
      <c r="BH420" s="226">
        <f>IF(N420="sníž. přenesená",J420,0)</f>
        <v>0</v>
      </c>
      <c r="BI420" s="226">
        <f>IF(N420="nulová",J420,0)</f>
        <v>0</v>
      </c>
      <c r="BJ420" s="19" t="s">
        <v>80</v>
      </c>
      <c r="BK420" s="226">
        <f>ROUND(I420*H420,2)</f>
        <v>0</v>
      </c>
      <c r="BL420" s="19" t="s">
        <v>150</v>
      </c>
      <c r="BM420" s="225" t="s">
        <v>612</v>
      </c>
    </row>
    <row r="421" s="2" customFormat="1" ht="16.5" customHeight="1">
      <c r="A421" s="40"/>
      <c r="B421" s="41"/>
      <c r="C421" s="214" t="s">
        <v>613</v>
      </c>
      <c r="D421" s="214" t="s">
        <v>145</v>
      </c>
      <c r="E421" s="215" t="s">
        <v>614</v>
      </c>
      <c r="F421" s="216" t="s">
        <v>615</v>
      </c>
      <c r="G421" s="217" t="s">
        <v>148</v>
      </c>
      <c r="H421" s="218">
        <v>36.5</v>
      </c>
      <c r="I421" s="219"/>
      <c r="J421" s="220">
        <f>ROUND(I421*H421,2)</f>
        <v>0</v>
      </c>
      <c r="K421" s="216" t="s">
        <v>149</v>
      </c>
      <c r="L421" s="46"/>
      <c r="M421" s="221" t="s">
        <v>19</v>
      </c>
      <c r="N421" s="222" t="s">
        <v>44</v>
      </c>
      <c r="O421" s="86"/>
      <c r="P421" s="223">
        <f>O421*H421</f>
        <v>0</v>
      </c>
      <c r="Q421" s="223">
        <v>0.0011999999999999999</v>
      </c>
      <c r="R421" s="223">
        <f>Q421*H421</f>
        <v>0.043799999999999999</v>
      </c>
      <c r="S421" s="223">
        <v>0</v>
      </c>
      <c r="T421" s="224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25" t="s">
        <v>150</v>
      </c>
      <c r="AT421" s="225" t="s">
        <v>145</v>
      </c>
      <c r="AU421" s="225" t="s">
        <v>82</v>
      </c>
      <c r="AY421" s="19" t="s">
        <v>143</v>
      </c>
      <c r="BE421" s="226">
        <f>IF(N421="základní",J421,0)</f>
        <v>0</v>
      </c>
      <c r="BF421" s="226">
        <f>IF(N421="snížená",J421,0)</f>
        <v>0</v>
      </c>
      <c r="BG421" s="226">
        <f>IF(N421="zákl. přenesená",J421,0)</f>
        <v>0</v>
      </c>
      <c r="BH421" s="226">
        <f>IF(N421="sníž. přenesená",J421,0)</f>
        <v>0</v>
      </c>
      <c r="BI421" s="226">
        <f>IF(N421="nulová",J421,0)</f>
        <v>0</v>
      </c>
      <c r="BJ421" s="19" t="s">
        <v>80</v>
      </c>
      <c r="BK421" s="226">
        <f>ROUND(I421*H421,2)</f>
        <v>0</v>
      </c>
      <c r="BL421" s="19" t="s">
        <v>150</v>
      </c>
      <c r="BM421" s="225" t="s">
        <v>616</v>
      </c>
    </row>
    <row r="422" s="2" customFormat="1">
      <c r="A422" s="40"/>
      <c r="B422" s="41"/>
      <c r="C422" s="42"/>
      <c r="D422" s="227" t="s">
        <v>152</v>
      </c>
      <c r="E422" s="42"/>
      <c r="F422" s="228" t="s">
        <v>617</v>
      </c>
      <c r="G422" s="42"/>
      <c r="H422" s="42"/>
      <c r="I422" s="229"/>
      <c r="J422" s="42"/>
      <c r="K422" s="42"/>
      <c r="L422" s="46"/>
      <c r="M422" s="230"/>
      <c r="N422" s="231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152</v>
      </c>
      <c r="AU422" s="19" t="s">
        <v>82</v>
      </c>
    </row>
    <row r="423" s="14" customFormat="1">
      <c r="A423" s="14"/>
      <c r="B423" s="243"/>
      <c r="C423" s="244"/>
      <c r="D423" s="234" t="s">
        <v>154</v>
      </c>
      <c r="E423" s="245" t="s">
        <v>19</v>
      </c>
      <c r="F423" s="246" t="s">
        <v>618</v>
      </c>
      <c r="G423" s="244"/>
      <c r="H423" s="247">
        <v>36.5</v>
      </c>
      <c r="I423" s="248"/>
      <c r="J423" s="244"/>
      <c r="K423" s="244"/>
      <c r="L423" s="249"/>
      <c r="M423" s="250"/>
      <c r="N423" s="251"/>
      <c r="O423" s="251"/>
      <c r="P423" s="251"/>
      <c r="Q423" s="251"/>
      <c r="R423" s="251"/>
      <c r="S423" s="251"/>
      <c r="T423" s="252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3" t="s">
        <v>154</v>
      </c>
      <c r="AU423" s="253" t="s">
        <v>82</v>
      </c>
      <c r="AV423" s="14" t="s">
        <v>82</v>
      </c>
      <c r="AW423" s="14" t="s">
        <v>35</v>
      </c>
      <c r="AX423" s="14" t="s">
        <v>80</v>
      </c>
      <c r="AY423" s="253" t="s">
        <v>143</v>
      </c>
    </row>
    <row r="424" s="2" customFormat="1" ht="24.15" customHeight="1">
      <c r="A424" s="40"/>
      <c r="B424" s="41"/>
      <c r="C424" s="214" t="s">
        <v>619</v>
      </c>
      <c r="D424" s="214" t="s">
        <v>145</v>
      </c>
      <c r="E424" s="215" t="s">
        <v>620</v>
      </c>
      <c r="F424" s="216" t="s">
        <v>621</v>
      </c>
      <c r="G424" s="217" t="s">
        <v>204</v>
      </c>
      <c r="H424" s="218">
        <v>6</v>
      </c>
      <c r="I424" s="219"/>
      <c r="J424" s="220">
        <f>ROUND(I424*H424,2)</f>
        <v>0</v>
      </c>
      <c r="K424" s="216" t="s">
        <v>149</v>
      </c>
      <c r="L424" s="46"/>
      <c r="M424" s="221" t="s">
        <v>19</v>
      </c>
      <c r="N424" s="222" t="s">
        <v>44</v>
      </c>
      <c r="O424" s="86"/>
      <c r="P424" s="223">
        <f>O424*H424</f>
        <v>0</v>
      </c>
      <c r="Q424" s="223">
        <v>0.0021900000000000001</v>
      </c>
      <c r="R424" s="223">
        <f>Q424*H424</f>
        <v>0.013140000000000001</v>
      </c>
      <c r="S424" s="223">
        <v>0</v>
      </c>
      <c r="T424" s="224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25" t="s">
        <v>150</v>
      </c>
      <c r="AT424" s="225" t="s">
        <v>145</v>
      </c>
      <c r="AU424" s="225" t="s">
        <v>82</v>
      </c>
      <c r="AY424" s="19" t="s">
        <v>143</v>
      </c>
      <c r="BE424" s="226">
        <f>IF(N424="základní",J424,0)</f>
        <v>0</v>
      </c>
      <c r="BF424" s="226">
        <f>IF(N424="snížená",J424,0)</f>
        <v>0</v>
      </c>
      <c r="BG424" s="226">
        <f>IF(N424="zákl. přenesená",J424,0)</f>
        <v>0</v>
      </c>
      <c r="BH424" s="226">
        <f>IF(N424="sníž. přenesená",J424,0)</f>
        <v>0</v>
      </c>
      <c r="BI424" s="226">
        <f>IF(N424="nulová",J424,0)</f>
        <v>0</v>
      </c>
      <c r="BJ424" s="19" t="s">
        <v>80</v>
      </c>
      <c r="BK424" s="226">
        <f>ROUND(I424*H424,2)</f>
        <v>0</v>
      </c>
      <c r="BL424" s="19" t="s">
        <v>150</v>
      </c>
      <c r="BM424" s="225" t="s">
        <v>622</v>
      </c>
    </row>
    <row r="425" s="2" customFormat="1">
      <c r="A425" s="40"/>
      <c r="B425" s="41"/>
      <c r="C425" s="42"/>
      <c r="D425" s="227" t="s">
        <v>152</v>
      </c>
      <c r="E425" s="42"/>
      <c r="F425" s="228" t="s">
        <v>623</v>
      </c>
      <c r="G425" s="42"/>
      <c r="H425" s="42"/>
      <c r="I425" s="229"/>
      <c r="J425" s="42"/>
      <c r="K425" s="42"/>
      <c r="L425" s="46"/>
      <c r="M425" s="230"/>
      <c r="N425" s="231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152</v>
      </c>
      <c r="AU425" s="19" t="s">
        <v>82</v>
      </c>
    </row>
    <row r="426" s="14" customFormat="1">
      <c r="A426" s="14"/>
      <c r="B426" s="243"/>
      <c r="C426" s="244"/>
      <c r="D426" s="234" t="s">
        <v>154</v>
      </c>
      <c r="E426" s="245" t="s">
        <v>19</v>
      </c>
      <c r="F426" s="246" t="s">
        <v>624</v>
      </c>
      <c r="G426" s="244"/>
      <c r="H426" s="247">
        <v>6</v>
      </c>
      <c r="I426" s="248"/>
      <c r="J426" s="244"/>
      <c r="K426" s="244"/>
      <c r="L426" s="249"/>
      <c r="M426" s="250"/>
      <c r="N426" s="251"/>
      <c r="O426" s="251"/>
      <c r="P426" s="251"/>
      <c r="Q426" s="251"/>
      <c r="R426" s="251"/>
      <c r="S426" s="251"/>
      <c r="T426" s="252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3" t="s">
        <v>154</v>
      </c>
      <c r="AU426" s="253" t="s">
        <v>82</v>
      </c>
      <c r="AV426" s="14" t="s">
        <v>82</v>
      </c>
      <c r="AW426" s="14" t="s">
        <v>35</v>
      </c>
      <c r="AX426" s="14" t="s">
        <v>80</v>
      </c>
      <c r="AY426" s="253" t="s">
        <v>143</v>
      </c>
    </row>
    <row r="427" s="2" customFormat="1" ht="21.75" customHeight="1">
      <c r="A427" s="40"/>
      <c r="B427" s="41"/>
      <c r="C427" s="214" t="s">
        <v>625</v>
      </c>
      <c r="D427" s="214" t="s">
        <v>145</v>
      </c>
      <c r="E427" s="215" t="s">
        <v>626</v>
      </c>
      <c r="F427" s="216" t="s">
        <v>627</v>
      </c>
      <c r="G427" s="217" t="s">
        <v>148</v>
      </c>
      <c r="H427" s="218">
        <v>36.5</v>
      </c>
      <c r="I427" s="219"/>
      <c r="J427" s="220">
        <f>ROUND(I427*H427,2)</f>
        <v>0</v>
      </c>
      <c r="K427" s="216" t="s">
        <v>149</v>
      </c>
      <c r="L427" s="46"/>
      <c r="M427" s="221" t="s">
        <v>19</v>
      </c>
      <c r="N427" s="222" t="s">
        <v>44</v>
      </c>
      <c r="O427" s="86"/>
      <c r="P427" s="223">
        <f>O427*H427</f>
        <v>0</v>
      </c>
      <c r="Q427" s="223">
        <v>0.0016000000000000001</v>
      </c>
      <c r="R427" s="223">
        <f>Q427*H427</f>
        <v>0.058400000000000001</v>
      </c>
      <c r="S427" s="223">
        <v>0</v>
      </c>
      <c r="T427" s="224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25" t="s">
        <v>150</v>
      </c>
      <c r="AT427" s="225" t="s">
        <v>145</v>
      </c>
      <c r="AU427" s="225" t="s">
        <v>82</v>
      </c>
      <c r="AY427" s="19" t="s">
        <v>143</v>
      </c>
      <c r="BE427" s="226">
        <f>IF(N427="základní",J427,0)</f>
        <v>0</v>
      </c>
      <c r="BF427" s="226">
        <f>IF(N427="snížená",J427,0)</f>
        <v>0</v>
      </c>
      <c r="BG427" s="226">
        <f>IF(N427="zákl. přenesená",J427,0)</f>
        <v>0</v>
      </c>
      <c r="BH427" s="226">
        <f>IF(N427="sníž. přenesená",J427,0)</f>
        <v>0</v>
      </c>
      <c r="BI427" s="226">
        <f>IF(N427="nulová",J427,0)</f>
        <v>0</v>
      </c>
      <c r="BJ427" s="19" t="s">
        <v>80</v>
      </c>
      <c r="BK427" s="226">
        <f>ROUND(I427*H427,2)</f>
        <v>0</v>
      </c>
      <c r="BL427" s="19" t="s">
        <v>150</v>
      </c>
      <c r="BM427" s="225" t="s">
        <v>628</v>
      </c>
    </row>
    <row r="428" s="2" customFormat="1">
      <c r="A428" s="40"/>
      <c r="B428" s="41"/>
      <c r="C428" s="42"/>
      <c r="D428" s="227" t="s">
        <v>152</v>
      </c>
      <c r="E428" s="42"/>
      <c r="F428" s="228" t="s">
        <v>629</v>
      </c>
      <c r="G428" s="42"/>
      <c r="H428" s="42"/>
      <c r="I428" s="229"/>
      <c r="J428" s="42"/>
      <c r="K428" s="42"/>
      <c r="L428" s="46"/>
      <c r="M428" s="230"/>
      <c r="N428" s="231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152</v>
      </c>
      <c r="AU428" s="19" t="s">
        <v>82</v>
      </c>
    </row>
    <row r="429" s="2" customFormat="1" ht="37.8" customHeight="1">
      <c r="A429" s="40"/>
      <c r="B429" s="41"/>
      <c r="C429" s="214" t="s">
        <v>630</v>
      </c>
      <c r="D429" s="214" t="s">
        <v>145</v>
      </c>
      <c r="E429" s="215" t="s">
        <v>631</v>
      </c>
      <c r="F429" s="216" t="s">
        <v>632</v>
      </c>
      <c r="G429" s="217" t="s">
        <v>204</v>
      </c>
      <c r="H429" s="218">
        <v>10.199999999999999</v>
      </c>
      <c r="I429" s="219"/>
      <c r="J429" s="220">
        <f>ROUND(I429*H429,2)</f>
        <v>0</v>
      </c>
      <c r="K429" s="216" t="s">
        <v>149</v>
      </c>
      <c r="L429" s="46"/>
      <c r="M429" s="221" t="s">
        <v>19</v>
      </c>
      <c r="N429" s="222" t="s">
        <v>44</v>
      </c>
      <c r="O429" s="86"/>
      <c r="P429" s="223">
        <f>O429*H429</f>
        <v>0</v>
      </c>
      <c r="Q429" s="223">
        <v>0.080879999999999994</v>
      </c>
      <c r="R429" s="223">
        <f>Q429*H429</f>
        <v>0.82497599999999993</v>
      </c>
      <c r="S429" s="223">
        <v>0</v>
      </c>
      <c r="T429" s="224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25" t="s">
        <v>150</v>
      </c>
      <c r="AT429" s="225" t="s">
        <v>145</v>
      </c>
      <c r="AU429" s="225" t="s">
        <v>82</v>
      </c>
      <c r="AY429" s="19" t="s">
        <v>143</v>
      </c>
      <c r="BE429" s="226">
        <f>IF(N429="základní",J429,0)</f>
        <v>0</v>
      </c>
      <c r="BF429" s="226">
        <f>IF(N429="snížená",J429,0)</f>
        <v>0</v>
      </c>
      <c r="BG429" s="226">
        <f>IF(N429="zákl. přenesená",J429,0)</f>
        <v>0</v>
      </c>
      <c r="BH429" s="226">
        <f>IF(N429="sníž. přenesená",J429,0)</f>
        <v>0</v>
      </c>
      <c r="BI429" s="226">
        <f>IF(N429="nulová",J429,0)</f>
        <v>0</v>
      </c>
      <c r="BJ429" s="19" t="s">
        <v>80</v>
      </c>
      <c r="BK429" s="226">
        <f>ROUND(I429*H429,2)</f>
        <v>0</v>
      </c>
      <c r="BL429" s="19" t="s">
        <v>150</v>
      </c>
      <c r="BM429" s="225" t="s">
        <v>633</v>
      </c>
    </row>
    <row r="430" s="2" customFormat="1">
      <c r="A430" s="40"/>
      <c r="B430" s="41"/>
      <c r="C430" s="42"/>
      <c r="D430" s="227" t="s">
        <v>152</v>
      </c>
      <c r="E430" s="42"/>
      <c r="F430" s="228" t="s">
        <v>634</v>
      </c>
      <c r="G430" s="42"/>
      <c r="H430" s="42"/>
      <c r="I430" s="229"/>
      <c r="J430" s="42"/>
      <c r="K430" s="42"/>
      <c r="L430" s="46"/>
      <c r="M430" s="230"/>
      <c r="N430" s="231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152</v>
      </c>
      <c r="AU430" s="19" t="s">
        <v>82</v>
      </c>
    </row>
    <row r="431" s="2" customFormat="1">
      <c r="A431" s="40"/>
      <c r="B431" s="41"/>
      <c r="C431" s="42"/>
      <c r="D431" s="234" t="s">
        <v>358</v>
      </c>
      <c r="E431" s="42"/>
      <c r="F431" s="275" t="s">
        <v>635</v>
      </c>
      <c r="G431" s="42"/>
      <c r="H431" s="42"/>
      <c r="I431" s="229"/>
      <c r="J431" s="42"/>
      <c r="K431" s="42"/>
      <c r="L431" s="46"/>
      <c r="M431" s="230"/>
      <c r="N431" s="231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358</v>
      </c>
      <c r="AU431" s="19" t="s">
        <v>82</v>
      </c>
    </row>
    <row r="432" s="14" customFormat="1">
      <c r="A432" s="14"/>
      <c r="B432" s="243"/>
      <c r="C432" s="244"/>
      <c r="D432" s="234" t="s">
        <v>154</v>
      </c>
      <c r="E432" s="245" t="s">
        <v>19</v>
      </c>
      <c r="F432" s="246" t="s">
        <v>636</v>
      </c>
      <c r="G432" s="244"/>
      <c r="H432" s="247">
        <v>10.199999999999999</v>
      </c>
      <c r="I432" s="248"/>
      <c r="J432" s="244"/>
      <c r="K432" s="244"/>
      <c r="L432" s="249"/>
      <c r="M432" s="250"/>
      <c r="N432" s="251"/>
      <c r="O432" s="251"/>
      <c r="P432" s="251"/>
      <c r="Q432" s="251"/>
      <c r="R432" s="251"/>
      <c r="S432" s="251"/>
      <c r="T432" s="252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3" t="s">
        <v>154</v>
      </c>
      <c r="AU432" s="253" t="s">
        <v>82</v>
      </c>
      <c r="AV432" s="14" t="s">
        <v>82</v>
      </c>
      <c r="AW432" s="14" t="s">
        <v>35</v>
      </c>
      <c r="AX432" s="14" t="s">
        <v>80</v>
      </c>
      <c r="AY432" s="253" t="s">
        <v>143</v>
      </c>
    </row>
    <row r="433" s="2" customFormat="1" ht="16.5" customHeight="1">
      <c r="A433" s="40"/>
      <c r="B433" s="41"/>
      <c r="C433" s="265" t="s">
        <v>637</v>
      </c>
      <c r="D433" s="265" t="s">
        <v>299</v>
      </c>
      <c r="E433" s="266" t="s">
        <v>638</v>
      </c>
      <c r="F433" s="267" t="s">
        <v>639</v>
      </c>
      <c r="G433" s="268" t="s">
        <v>204</v>
      </c>
      <c r="H433" s="269">
        <v>10.199999999999999</v>
      </c>
      <c r="I433" s="270"/>
      <c r="J433" s="271">
        <f>ROUND(I433*H433,2)</f>
        <v>0</v>
      </c>
      <c r="K433" s="267" t="s">
        <v>149</v>
      </c>
      <c r="L433" s="272"/>
      <c r="M433" s="273" t="s">
        <v>19</v>
      </c>
      <c r="N433" s="274" t="s">
        <v>44</v>
      </c>
      <c r="O433" s="86"/>
      <c r="P433" s="223">
        <f>O433*H433</f>
        <v>0</v>
      </c>
      <c r="Q433" s="223">
        <v>0.045999999999999999</v>
      </c>
      <c r="R433" s="223">
        <f>Q433*H433</f>
        <v>0.46919999999999995</v>
      </c>
      <c r="S433" s="223">
        <v>0</v>
      </c>
      <c r="T433" s="224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25" t="s">
        <v>201</v>
      </c>
      <c r="AT433" s="225" t="s">
        <v>299</v>
      </c>
      <c r="AU433" s="225" t="s">
        <v>82</v>
      </c>
      <c r="AY433" s="19" t="s">
        <v>143</v>
      </c>
      <c r="BE433" s="226">
        <f>IF(N433="základní",J433,0)</f>
        <v>0</v>
      </c>
      <c r="BF433" s="226">
        <f>IF(N433="snížená",J433,0)</f>
        <v>0</v>
      </c>
      <c r="BG433" s="226">
        <f>IF(N433="zákl. přenesená",J433,0)</f>
        <v>0</v>
      </c>
      <c r="BH433" s="226">
        <f>IF(N433="sníž. přenesená",J433,0)</f>
        <v>0</v>
      </c>
      <c r="BI433" s="226">
        <f>IF(N433="nulová",J433,0)</f>
        <v>0</v>
      </c>
      <c r="BJ433" s="19" t="s">
        <v>80</v>
      </c>
      <c r="BK433" s="226">
        <f>ROUND(I433*H433,2)</f>
        <v>0</v>
      </c>
      <c r="BL433" s="19" t="s">
        <v>150</v>
      </c>
      <c r="BM433" s="225" t="s">
        <v>640</v>
      </c>
    </row>
    <row r="434" s="2" customFormat="1" ht="24.15" customHeight="1">
      <c r="A434" s="40"/>
      <c r="B434" s="41"/>
      <c r="C434" s="214" t="s">
        <v>641</v>
      </c>
      <c r="D434" s="214" t="s">
        <v>145</v>
      </c>
      <c r="E434" s="215" t="s">
        <v>642</v>
      </c>
      <c r="F434" s="216" t="s">
        <v>643</v>
      </c>
      <c r="G434" s="217" t="s">
        <v>148</v>
      </c>
      <c r="H434" s="218">
        <v>36.5</v>
      </c>
      <c r="I434" s="219"/>
      <c r="J434" s="220">
        <f>ROUND(I434*H434,2)</f>
        <v>0</v>
      </c>
      <c r="K434" s="216" t="s">
        <v>149</v>
      </c>
      <c r="L434" s="46"/>
      <c r="M434" s="221" t="s">
        <v>19</v>
      </c>
      <c r="N434" s="222" t="s">
        <v>44</v>
      </c>
      <c r="O434" s="86"/>
      <c r="P434" s="223">
        <f>O434*H434</f>
        <v>0</v>
      </c>
      <c r="Q434" s="223">
        <v>1.0000000000000001E-05</v>
      </c>
      <c r="R434" s="223">
        <f>Q434*H434</f>
        <v>0.00036500000000000004</v>
      </c>
      <c r="S434" s="223">
        <v>0</v>
      </c>
      <c r="T434" s="224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25" t="s">
        <v>150</v>
      </c>
      <c r="AT434" s="225" t="s">
        <v>145</v>
      </c>
      <c r="AU434" s="225" t="s">
        <v>82</v>
      </c>
      <c r="AY434" s="19" t="s">
        <v>143</v>
      </c>
      <c r="BE434" s="226">
        <f>IF(N434="základní",J434,0)</f>
        <v>0</v>
      </c>
      <c r="BF434" s="226">
        <f>IF(N434="snížená",J434,0)</f>
        <v>0</v>
      </c>
      <c r="BG434" s="226">
        <f>IF(N434="zákl. přenesená",J434,0)</f>
        <v>0</v>
      </c>
      <c r="BH434" s="226">
        <f>IF(N434="sníž. přenesená",J434,0)</f>
        <v>0</v>
      </c>
      <c r="BI434" s="226">
        <f>IF(N434="nulová",J434,0)</f>
        <v>0</v>
      </c>
      <c r="BJ434" s="19" t="s">
        <v>80</v>
      </c>
      <c r="BK434" s="226">
        <f>ROUND(I434*H434,2)</f>
        <v>0</v>
      </c>
      <c r="BL434" s="19" t="s">
        <v>150</v>
      </c>
      <c r="BM434" s="225" t="s">
        <v>644</v>
      </c>
    </row>
    <row r="435" s="2" customFormat="1">
      <c r="A435" s="40"/>
      <c r="B435" s="41"/>
      <c r="C435" s="42"/>
      <c r="D435" s="227" t="s">
        <v>152</v>
      </c>
      <c r="E435" s="42"/>
      <c r="F435" s="228" t="s">
        <v>645</v>
      </c>
      <c r="G435" s="42"/>
      <c r="H435" s="42"/>
      <c r="I435" s="229"/>
      <c r="J435" s="42"/>
      <c r="K435" s="42"/>
      <c r="L435" s="46"/>
      <c r="M435" s="230"/>
      <c r="N435" s="231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152</v>
      </c>
      <c r="AU435" s="19" t="s">
        <v>82</v>
      </c>
    </row>
    <row r="436" s="2" customFormat="1" ht="24.15" customHeight="1">
      <c r="A436" s="40"/>
      <c r="B436" s="41"/>
      <c r="C436" s="214" t="s">
        <v>646</v>
      </c>
      <c r="D436" s="214" t="s">
        <v>145</v>
      </c>
      <c r="E436" s="215" t="s">
        <v>647</v>
      </c>
      <c r="F436" s="216" t="s">
        <v>648</v>
      </c>
      <c r="G436" s="217" t="s">
        <v>204</v>
      </c>
      <c r="H436" s="218">
        <v>106.09999999999999</v>
      </c>
      <c r="I436" s="219"/>
      <c r="J436" s="220">
        <f>ROUND(I436*H436,2)</f>
        <v>0</v>
      </c>
      <c r="K436" s="216" t="s">
        <v>149</v>
      </c>
      <c r="L436" s="46"/>
      <c r="M436" s="221" t="s">
        <v>19</v>
      </c>
      <c r="N436" s="222" t="s">
        <v>44</v>
      </c>
      <c r="O436" s="86"/>
      <c r="P436" s="223">
        <f>O436*H436</f>
        <v>0</v>
      </c>
      <c r="Q436" s="223">
        <v>0.14041999999999999</v>
      </c>
      <c r="R436" s="223">
        <f>Q436*H436</f>
        <v>14.898561999999998</v>
      </c>
      <c r="S436" s="223">
        <v>0</v>
      </c>
      <c r="T436" s="224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25" t="s">
        <v>150</v>
      </c>
      <c r="AT436" s="225" t="s">
        <v>145</v>
      </c>
      <c r="AU436" s="225" t="s">
        <v>82</v>
      </c>
      <c r="AY436" s="19" t="s">
        <v>143</v>
      </c>
      <c r="BE436" s="226">
        <f>IF(N436="základní",J436,0)</f>
        <v>0</v>
      </c>
      <c r="BF436" s="226">
        <f>IF(N436="snížená",J436,0)</f>
        <v>0</v>
      </c>
      <c r="BG436" s="226">
        <f>IF(N436="zákl. přenesená",J436,0)</f>
        <v>0</v>
      </c>
      <c r="BH436" s="226">
        <f>IF(N436="sníž. přenesená",J436,0)</f>
        <v>0</v>
      </c>
      <c r="BI436" s="226">
        <f>IF(N436="nulová",J436,0)</f>
        <v>0</v>
      </c>
      <c r="BJ436" s="19" t="s">
        <v>80</v>
      </c>
      <c r="BK436" s="226">
        <f>ROUND(I436*H436,2)</f>
        <v>0</v>
      </c>
      <c r="BL436" s="19" t="s">
        <v>150</v>
      </c>
      <c r="BM436" s="225" t="s">
        <v>649</v>
      </c>
    </row>
    <row r="437" s="2" customFormat="1">
      <c r="A437" s="40"/>
      <c r="B437" s="41"/>
      <c r="C437" s="42"/>
      <c r="D437" s="227" t="s">
        <v>152</v>
      </c>
      <c r="E437" s="42"/>
      <c r="F437" s="228" t="s">
        <v>650</v>
      </c>
      <c r="G437" s="42"/>
      <c r="H437" s="42"/>
      <c r="I437" s="229"/>
      <c r="J437" s="42"/>
      <c r="K437" s="42"/>
      <c r="L437" s="46"/>
      <c r="M437" s="230"/>
      <c r="N437" s="231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152</v>
      </c>
      <c r="AU437" s="19" t="s">
        <v>82</v>
      </c>
    </row>
    <row r="438" s="2" customFormat="1">
      <c r="A438" s="40"/>
      <c r="B438" s="41"/>
      <c r="C438" s="42"/>
      <c r="D438" s="234" t="s">
        <v>358</v>
      </c>
      <c r="E438" s="42"/>
      <c r="F438" s="275" t="s">
        <v>651</v>
      </c>
      <c r="G438" s="42"/>
      <c r="H438" s="42"/>
      <c r="I438" s="229"/>
      <c r="J438" s="42"/>
      <c r="K438" s="42"/>
      <c r="L438" s="46"/>
      <c r="M438" s="230"/>
      <c r="N438" s="231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358</v>
      </c>
      <c r="AU438" s="19" t="s">
        <v>82</v>
      </c>
    </row>
    <row r="439" s="14" customFormat="1">
      <c r="A439" s="14"/>
      <c r="B439" s="243"/>
      <c r="C439" s="244"/>
      <c r="D439" s="234" t="s">
        <v>154</v>
      </c>
      <c r="E439" s="245" t="s">
        <v>19</v>
      </c>
      <c r="F439" s="246" t="s">
        <v>652</v>
      </c>
      <c r="G439" s="244"/>
      <c r="H439" s="247">
        <v>97.799999999999997</v>
      </c>
      <c r="I439" s="248"/>
      <c r="J439" s="244"/>
      <c r="K439" s="244"/>
      <c r="L439" s="249"/>
      <c r="M439" s="250"/>
      <c r="N439" s="251"/>
      <c r="O439" s="251"/>
      <c r="P439" s="251"/>
      <c r="Q439" s="251"/>
      <c r="R439" s="251"/>
      <c r="S439" s="251"/>
      <c r="T439" s="252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3" t="s">
        <v>154</v>
      </c>
      <c r="AU439" s="253" t="s">
        <v>82</v>
      </c>
      <c r="AV439" s="14" t="s">
        <v>82</v>
      </c>
      <c r="AW439" s="14" t="s">
        <v>35</v>
      </c>
      <c r="AX439" s="14" t="s">
        <v>73</v>
      </c>
      <c r="AY439" s="253" t="s">
        <v>143</v>
      </c>
    </row>
    <row r="440" s="14" customFormat="1">
      <c r="A440" s="14"/>
      <c r="B440" s="243"/>
      <c r="C440" s="244"/>
      <c r="D440" s="234" t="s">
        <v>154</v>
      </c>
      <c r="E440" s="245" t="s">
        <v>19</v>
      </c>
      <c r="F440" s="246" t="s">
        <v>653</v>
      </c>
      <c r="G440" s="244"/>
      <c r="H440" s="247">
        <v>0</v>
      </c>
      <c r="I440" s="248"/>
      <c r="J440" s="244"/>
      <c r="K440" s="244"/>
      <c r="L440" s="249"/>
      <c r="M440" s="250"/>
      <c r="N440" s="251"/>
      <c r="O440" s="251"/>
      <c r="P440" s="251"/>
      <c r="Q440" s="251"/>
      <c r="R440" s="251"/>
      <c r="S440" s="251"/>
      <c r="T440" s="252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3" t="s">
        <v>154</v>
      </c>
      <c r="AU440" s="253" t="s">
        <v>82</v>
      </c>
      <c r="AV440" s="14" t="s">
        <v>82</v>
      </c>
      <c r="AW440" s="14" t="s">
        <v>35</v>
      </c>
      <c r="AX440" s="14" t="s">
        <v>73</v>
      </c>
      <c r="AY440" s="253" t="s">
        <v>143</v>
      </c>
    </row>
    <row r="441" s="14" customFormat="1">
      <c r="A441" s="14"/>
      <c r="B441" s="243"/>
      <c r="C441" s="244"/>
      <c r="D441" s="234" t="s">
        <v>154</v>
      </c>
      <c r="E441" s="245" t="s">
        <v>19</v>
      </c>
      <c r="F441" s="246" t="s">
        <v>654</v>
      </c>
      <c r="G441" s="244"/>
      <c r="H441" s="247">
        <v>8.3000000000000007</v>
      </c>
      <c r="I441" s="248"/>
      <c r="J441" s="244"/>
      <c r="K441" s="244"/>
      <c r="L441" s="249"/>
      <c r="M441" s="250"/>
      <c r="N441" s="251"/>
      <c r="O441" s="251"/>
      <c r="P441" s="251"/>
      <c r="Q441" s="251"/>
      <c r="R441" s="251"/>
      <c r="S441" s="251"/>
      <c r="T441" s="252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3" t="s">
        <v>154</v>
      </c>
      <c r="AU441" s="253" t="s">
        <v>82</v>
      </c>
      <c r="AV441" s="14" t="s">
        <v>82</v>
      </c>
      <c r="AW441" s="14" t="s">
        <v>35</v>
      </c>
      <c r="AX441" s="14" t="s">
        <v>73</v>
      </c>
      <c r="AY441" s="253" t="s">
        <v>143</v>
      </c>
    </row>
    <row r="442" s="15" customFormat="1">
      <c r="A442" s="15"/>
      <c r="B442" s="254"/>
      <c r="C442" s="255"/>
      <c r="D442" s="234" t="s">
        <v>154</v>
      </c>
      <c r="E442" s="256" t="s">
        <v>19</v>
      </c>
      <c r="F442" s="257" t="s">
        <v>170</v>
      </c>
      <c r="G442" s="255"/>
      <c r="H442" s="258">
        <v>106.09999999999999</v>
      </c>
      <c r="I442" s="259"/>
      <c r="J442" s="255"/>
      <c r="K442" s="255"/>
      <c r="L442" s="260"/>
      <c r="M442" s="261"/>
      <c r="N442" s="262"/>
      <c r="O442" s="262"/>
      <c r="P442" s="262"/>
      <c r="Q442" s="262"/>
      <c r="R442" s="262"/>
      <c r="S442" s="262"/>
      <c r="T442" s="263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64" t="s">
        <v>154</v>
      </c>
      <c r="AU442" s="264" t="s">
        <v>82</v>
      </c>
      <c r="AV442" s="15" t="s">
        <v>150</v>
      </c>
      <c r="AW442" s="15" t="s">
        <v>35</v>
      </c>
      <c r="AX442" s="15" t="s">
        <v>80</v>
      </c>
      <c r="AY442" s="264" t="s">
        <v>143</v>
      </c>
    </row>
    <row r="443" s="2" customFormat="1" ht="16.5" customHeight="1">
      <c r="A443" s="40"/>
      <c r="B443" s="41"/>
      <c r="C443" s="265" t="s">
        <v>655</v>
      </c>
      <c r="D443" s="265" t="s">
        <v>299</v>
      </c>
      <c r="E443" s="266" t="s">
        <v>656</v>
      </c>
      <c r="F443" s="267" t="s">
        <v>657</v>
      </c>
      <c r="G443" s="268" t="s">
        <v>204</v>
      </c>
      <c r="H443" s="269">
        <v>108.22199999999999</v>
      </c>
      <c r="I443" s="270"/>
      <c r="J443" s="271">
        <f>ROUND(I443*H443,2)</f>
        <v>0</v>
      </c>
      <c r="K443" s="267" t="s">
        <v>149</v>
      </c>
      <c r="L443" s="272"/>
      <c r="M443" s="273" t="s">
        <v>19</v>
      </c>
      <c r="N443" s="274" t="s">
        <v>44</v>
      </c>
      <c r="O443" s="86"/>
      <c r="P443" s="223">
        <f>O443*H443</f>
        <v>0</v>
      </c>
      <c r="Q443" s="223">
        <v>0.035999999999999997</v>
      </c>
      <c r="R443" s="223">
        <f>Q443*H443</f>
        <v>3.8959919999999997</v>
      </c>
      <c r="S443" s="223">
        <v>0</v>
      </c>
      <c r="T443" s="224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25" t="s">
        <v>201</v>
      </c>
      <c r="AT443" s="225" t="s">
        <v>299</v>
      </c>
      <c r="AU443" s="225" t="s">
        <v>82</v>
      </c>
      <c r="AY443" s="19" t="s">
        <v>143</v>
      </c>
      <c r="BE443" s="226">
        <f>IF(N443="základní",J443,0)</f>
        <v>0</v>
      </c>
      <c r="BF443" s="226">
        <f>IF(N443="snížená",J443,0)</f>
        <v>0</v>
      </c>
      <c r="BG443" s="226">
        <f>IF(N443="zákl. přenesená",J443,0)</f>
        <v>0</v>
      </c>
      <c r="BH443" s="226">
        <f>IF(N443="sníž. přenesená",J443,0)</f>
        <v>0</v>
      </c>
      <c r="BI443" s="226">
        <f>IF(N443="nulová",J443,0)</f>
        <v>0</v>
      </c>
      <c r="BJ443" s="19" t="s">
        <v>80</v>
      </c>
      <c r="BK443" s="226">
        <f>ROUND(I443*H443,2)</f>
        <v>0</v>
      </c>
      <c r="BL443" s="19" t="s">
        <v>150</v>
      </c>
      <c r="BM443" s="225" t="s">
        <v>658</v>
      </c>
    </row>
    <row r="444" s="14" customFormat="1">
      <c r="A444" s="14"/>
      <c r="B444" s="243"/>
      <c r="C444" s="244"/>
      <c r="D444" s="234" t="s">
        <v>154</v>
      </c>
      <c r="E444" s="244"/>
      <c r="F444" s="246" t="s">
        <v>659</v>
      </c>
      <c r="G444" s="244"/>
      <c r="H444" s="247">
        <v>108.22199999999999</v>
      </c>
      <c r="I444" s="248"/>
      <c r="J444" s="244"/>
      <c r="K444" s="244"/>
      <c r="L444" s="249"/>
      <c r="M444" s="250"/>
      <c r="N444" s="251"/>
      <c r="O444" s="251"/>
      <c r="P444" s="251"/>
      <c r="Q444" s="251"/>
      <c r="R444" s="251"/>
      <c r="S444" s="251"/>
      <c r="T444" s="252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3" t="s">
        <v>154</v>
      </c>
      <c r="AU444" s="253" t="s">
        <v>82</v>
      </c>
      <c r="AV444" s="14" t="s">
        <v>82</v>
      </c>
      <c r="AW444" s="14" t="s">
        <v>4</v>
      </c>
      <c r="AX444" s="14" t="s">
        <v>80</v>
      </c>
      <c r="AY444" s="253" t="s">
        <v>143</v>
      </c>
    </row>
    <row r="445" s="2" customFormat="1" ht="24.15" customHeight="1">
      <c r="A445" s="40"/>
      <c r="B445" s="41"/>
      <c r="C445" s="214" t="s">
        <v>660</v>
      </c>
      <c r="D445" s="214" t="s">
        <v>145</v>
      </c>
      <c r="E445" s="215" t="s">
        <v>661</v>
      </c>
      <c r="F445" s="216" t="s">
        <v>662</v>
      </c>
      <c r="G445" s="217" t="s">
        <v>204</v>
      </c>
      <c r="H445" s="218">
        <v>65.900000000000006</v>
      </c>
      <c r="I445" s="219"/>
      <c r="J445" s="220">
        <f>ROUND(I445*H445,2)</f>
        <v>0</v>
      </c>
      <c r="K445" s="216" t="s">
        <v>149</v>
      </c>
      <c r="L445" s="46"/>
      <c r="M445" s="221" t="s">
        <v>19</v>
      </c>
      <c r="N445" s="222" t="s">
        <v>44</v>
      </c>
      <c r="O445" s="86"/>
      <c r="P445" s="223">
        <f>O445*H445</f>
        <v>0</v>
      </c>
      <c r="Q445" s="223">
        <v>0.18292</v>
      </c>
      <c r="R445" s="223">
        <f>Q445*H445</f>
        <v>12.054428000000002</v>
      </c>
      <c r="S445" s="223">
        <v>0</v>
      </c>
      <c r="T445" s="224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25" t="s">
        <v>150</v>
      </c>
      <c r="AT445" s="225" t="s">
        <v>145</v>
      </c>
      <c r="AU445" s="225" t="s">
        <v>82</v>
      </c>
      <c r="AY445" s="19" t="s">
        <v>143</v>
      </c>
      <c r="BE445" s="226">
        <f>IF(N445="základní",J445,0)</f>
        <v>0</v>
      </c>
      <c r="BF445" s="226">
        <f>IF(N445="snížená",J445,0)</f>
        <v>0</v>
      </c>
      <c r="BG445" s="226">
        <f>IF(N445="zákl. přenesená",J445,0)</f>
        <v>0</v>
      </c>
      <c r="BH445" s="226">
        <f>IF(N445="sníž. přenesená",J445,0)</f>
        <v>0</v>
      </c>
      <c r="BI445" s="226">
        <f>IF(N445="nulová",J445,0)</f>
        <v>0</v>
      </c>
      <c r="BJ445" s="19" t="s">
        <v>80</v>
      </c>
      <c r="BK445" s="226">
        <f>ROUND(I445*H445,2)</f>
        <v>0</v>
      </c>
      <c r="BL445" s="19" t="s">
        <v>150</v>
      </c>
      <c r="BM445" s="225" t="s">
        <v>663</v>
      </c>
    </row>
    <row r="446" s="2" customFormat="1">
      <c r="A446" s="40"/>
      <c r="B446" s="41"/>
      <c r="C446" s="42"/>
      <c r="D446" s="227" t="s">
        <v>152</v>
      </c>
      <c r="E446" s="42"/>
      <c r="F446" s="228" t="s">
        <v>664</v>
      </c>
      <c r="G446" s="42"/>
      <c r="H446" s="42"/>
      <c r="I446" s="229"/>
      <c r="J446" s="42"/>
      <c r="K446" s="42"/>
      <c r="L446" s="46"/>
      <c r="M446" s="230"/>
      <c r="N446" s="231"/>
      <c r="O446" s="86"/>
      <c r="P446" s="86"/>
      <c r="Q446" s="86"/>
      <c r="R446" s="86"/>
      <c r="S446" s="86"/>
      <c r="T446" s="87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152</v>
      </c>
      <c r="AU446" s="19" t="s">
        <v>82</v>
      </c>
    </row>
    <row r="447" s="2" customFormat="1">
      <c r="A447" s="40"/>
      <c r="B447" s="41"/>
      <c r="C447" s="42"/>
      <c r="D447" s="234" t="s">
        <v>358</v>
      </c>
      <c r="E447" s="42"/>
      <c r="F447" s="275" t="s">
        <v>651</v>
      </c>
      <c r="G447" s="42"/>
      <c r="H447" s="42"/>
      <c r="I447" s="229"/>
      <c r="J447" s="42"/>
      <c r="K447" s="42"/>
      <c r="L447" s="46"/>
      <c r="M447" s="230"/>
      <c r="N447" s="231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358</v>
      </c>
      <c r="AU447" s="19" t="s">
        <v>82</v>
      </c>
    </row>
    <row r="448" s="2" customFormat="1" ht="16.5" customHeight="1">
      <c r="A448" s="40"/>
      <c r="B448" s="41"/>
      <c r="C448" s="265" t="s">
        <v>665</v>
      </c>
      <c r="D448" s="265" t="s">
        <v>299</v>
      </c>
      <c r="E448" s="266" t="s">
        <v>666</v>
      </c>
      <c r="F448" s="267" t="s">
        <v>667</v>
      </c>
      <c r="G448" s="268" t="s">
        <v>204</v>
      </c>
      <c r="H448" s="269">
        <v>46.512</v>
      </c>
      <c r="I448" s="270"/>
      <c r="J448" s="271">
        <f>ROUND(I448*H448,2)</f>
        <v>0</v>
      </c>
      <c r="K448" s="267" t="s">
        <v>149</v>
      </c>
      <c r="L448" s="272"/>
      <c r="M448" s="273" t="s">
        <v>19</v>
      </c>
      <c r="N448" s="274" t="s">
        <v>44</v>
      </c>
      <c r="O448" s="86"/>
      <c r="P448" s="223">
        <f>O448*H448</f>
        <v>0</v>
      </c>
      <c r="Q448" s="223">
        <v>0.125</v>
      </c>
      <c r="R448" s="223">
        <f>Q448*H448</f>
        <v>5.8140000000000001</v>
      </c>
      <c r="S448" s="223">
        <v>0</v>
      </c>
      <c r="T448" s="224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25" t="s">
        <v>201</v>
      </c>
      <c r="AT448" s="225" t="s">
        <v>299</v>
      </c>
      <c r="AU448" s="225" t="s">
        <v>82</v>
      </c>
      <c r="AY448" s="19" t="s">
        <v>143</v>
      </c>
      <c r="BE448" s="226">
        <f>IF(N448="základní",J448,0)</f>
        <v>0</v>
      </c>
      <c r="BF448" s="226">
        <f>IF(N448="snížená",J448,0)</f>
        <v>0</v>
      </c>
      <c r="BG448" s="226">
        <f>IF(N448="zákl. přenesená",J448,0)</f>
        <v>0</v>
      </c>
      <c r="BH448" s="226">
        <f>IF(N448="sníž. přenesená",J448,0)</f>
        <v>0</v>
      </c>
      <c r="BI448" s="226">
        <f>IF(N448="nulová",J448,0)</f>
        <v>0</v>
      </c>
      <c r="BJ448" s="19" t="s">
        <v>80</v>
      </c>
      <c r="BK448" s="226">
        <f>ROUND(I448*H448,2)</f>
        <v>0</v>
      </c>
      <c r="BL448" s="19" t="s">
        <v>150</v>
      </c>
      <c r="BM448" s="225" t="s">
        <v>668</v>
      </c>
    </row>
    <row r="449" s="14" customFormat="1">
      <c r="A449" s="14"/>
      <c r="B449" s="243"/>
      <c r="C449" s="244"/>
      <c r="D449" s="234" t="s">
        <v>154</v>
      </c>
      <c r="E449" s="245" t="s">
        <v>19</v>
      </c>
      <c r="F449" s="246" t="s">
        <v>669</v>
      </c>
      <c r="G449" s="244"/>
      <c r="H449" s="247">
        <v>12.699999999999999</v>
      </c>
      <c r="I449" s="248"/>
      <c r="J449" s="244"/>
      <c r="K449" s="244"/>
      <c r="L449" s="249"/>
      <c r="M449" s="250"/>
      <c r="N449" s="251"/>
      <c r="O449" s="251"/>
      <c r="P449" s="251"/>
      <c r="Q449" s="251"/>
      <c r="R449" s="251"/>
      <c r="S449" s="251"/>
      <c r="T449" s="252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3" t="s">
        <v>154</v>
      </c>
      <c r="AU449" s="253" t="s">
        <v>82</v>
      </c>
      <c r="AV449" s="14" t="s">
        <v>82</v>
      </c>
      <c r="AW449" s="14" t="s">
        <v>35</v>
      </c>
      <c r="AX449" s="14" t="s">
        <v>73</v>
      </c>
      <c r="AY449" s="253" t="s">
        <v>143</v>
      </c>
    </row>
    <row r="450" s="14" customFormat="1">
      <c r="A450" s="14"/>
      <c r="B450" s="243"/>
      <c r="C450" s="244"/>
      <c r="D450" s="234" t="s">
        <v>154</v>
      </c>
      <c r="E450" s="245" t="s">
        <v>19</v>
      </c>
      <c r="F450" s="246" t="s">
        <v>670</v>
      </c>
      <c r="G450" s="244"/>
      <c r="H450" s="247">
        <v>21.5</v>
      </c>
      <c r="I450" s="248"/>
      <c r="J450" s="244"/>
      <c r="K450" s="244"/>
      <c r="L450" s="249"/>
      <c r="M450" s="250"/>
      <c r="N450" s="251"/>
      <c r="O450" s="251"/>
      <c r="P450" s="251"/>
      <c r="Q450" s="251"/>
      <c r="R450" s="251"/>
      <c r="S450" s="251"/>
      <c r="T450" s="252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3" t="s">
        <v>154</v>
      </c>
      <c r="AU450" s="253" t="s">
        <v>82</v>
      </c>
      <c r="AV450" s="14" t="s">
        <v>82</v>
      </c>
      <c r="AW450" s="14" t="s">
        <v>35</v>
      </c>
      <c r="AX450" s="14" t="s">
        <v>73</v>
      </c>
      <c r="AY450" s="253" t="s">
        <v>143</v>
      </c>
    </row>
    <row r="451" s="14" customFormat="1">
      <c r="A451" s="14"/>
      <c r="B451" s="243"/>
      <c r="C451" s="244"/>
      <c r="D451" s="234" t="s">
        <v>154</v>
      </c>
      <c r="E451" s="245" t="s">
        <v>19</v>
      </c>
      <c r="F451" s="246" t="s">
        <v>671</v>
      </c>
      <c r="G451" s="244"/>
      <c r="H451" s="247">
        <v>11.4</v>
      </c>
      <c r="I451" s="248"/>
      <c r="J451" s="244"/>
      <c r="K451" s="244"/>
      <c r="L451" s="249"/>
      <c r="M451" s="250"/>
      <c r="N451" s="251"/>
      <c r="O451" s="251"/>
      <c r="P451" s="251"/>
      <c r="Q451" s="251"/>
      <c r="R451" s="251"/>
      <c r="S451" s="251"/>
      <c r="T451" s="252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3" t="s">
        <v>154</v>
      </c>
      <c r="AU451" s="253" t="s">
        <v>82</v>
      </c>
      <c r="AV451" s="14" t="s">
        <v>82</v>
      </c>
      <c r="AW451" s="14" t="s">
        <v>35</v>
      </c>
      <c r="AX451" s="14" t="s">
        <v>73</v>
      </c>
      <c r="AY451" s="253" t="s">
        <v>143</v>
      </c>
    </row>
    <row r="452" s="15" customFormat="1">
      <c r="A452" s="15"/>
      <c r="B452" s="254"/>
      <c r="C452" s="255"/>
      <c r="D452" s="234" t="s">
        <v>154</v>
      </c>
      <c r="E452" s="256" t="s">
        <v>19</v>
      </c>
      <c r="F452" s="257" t="s">
        <v>170</v>
      </c>
      <c r="G452" s="255"/>
      <c r="H452" s="258">
        <v>45.600000000000001</v>
      </c>
      <c r="I452" s="259"/>
      <c r="J452" s="255"/>
      <c r="K452" s="255"/>
      <c r="L452" s="260"/>
      <c r="M452" s="261"/>
      <c r="N452" s="262"/>
      <c r="O452" s="262"/>
      <c r="P452" s="262"/>
      <c r="Q452" s="262"/>
      <c r="R452" s="262"/>
      <c r="S452" s="262"/>
      <c r="T452" s="263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64" t="s">
        <v>154</v>
      </c>
      <c r="AU452" s="264" t="s">
        <v>82</v>
      </c>
      <c r="AV452" s="15" t="s">
        <v>150</v>
      </c>
      <c r="AW452" s="15" t="s">
        <v>35</v>
      </c>
      <c r="AX452" s="15" t="s">
        <v>80</v>
      </c>
      <c r="AY452" s="264" t="s">
        <v>143</v>
      </c>
    </row>
    <row r="453" s="14" customFormat="1">
      <c r="A453" s="14"/>
      <c r="B453" s="243"/>
      <c r="C453" s="244"/>
      <c r="D453" s="234" t="s">
        <v>154</v>
      </c>
      <c r="E453" s="244"/>
      <c r="F453" s="246" t="s">
        <v>672</v>
      </c>
      <c r="G453" s="244"/>
      <c r="H453" s="247">
        <v>46.512</v>
      </c>
      <c r="I453" s="248"/>
      <c r="J453" s="244"/>
      <c r="K453" s="244"/>
      <c r="L453" s="249"/>
      <c r="M453" s="250"/>
      <c r="N453" s="251"/>
      <c r="O453" s="251"/>
      <c r="P453" s="251"/>
      <c r="Q453" s="251"/>
      <c r="R453" s="251"/>
      <c r="S453" s="251"/>
      <c r="T453" s="252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3" t="s">
        <v>154</v>
      </c>
      <c r="AU453" s="253" t="s">
        <v>82</v>
      </c>
      <c r="AV453" s="14" t="s">
        <v>82</v>
      </c>
      <c r="AW453" s="14" t="s">
        <v>4</v>
      </c>
      <c r="AX453" s="14" t="s">
        <v>80</v>
      </c>
      <c r="AY453" s="253" t="s">
        <v>143</v>
      </c>
    </row>
    <row r="454" s="2" customFormat="1" ht="16.5" customHeight="1">
      <c r="A454" s="40"/>
      <c r="B454" s="41"/>
      <c r="C454" s="265" t="s">
        <v>673</v>
      </c>
      <c r="D454" s="265" t="s">
        <v>299</v>
      </c>
      <c r="E454" s="266" t="s">
        <v>674</v>
      </c>
      <c r="F454" s="267" t="s">
        <v>675</v>
      </c>
      <c r="G454" s="268" t="s">
        <v>204</v>
      </c>
      <c r="H454" s="269">
        <v>20.706</v>
      </c>
      <c r="I454" s="270"/>
      <c r="J454" s="271">
        <f>ROUND(I454*H454,2)</f>
        <v>0</v>
      </c>
      <c r="K454" s="267" t="s">
        <v>149</v>
      </c>
      <c r="L454" s="272"/>
      <c r="M454" s="273" t="s">
        <v>19</v>
      </c>
      <c r="N454" s="274" t="s">
        <v>44</v>
      </c>
      <c r="O454" s="86"/>
      <c r="P454" s="223">
        <f>O454*H454</f>
        <v>0</v>
      </c>
      <c r="Q454" s="223">
        <v>0.125</v>
      </c>
      <c r="R454" s="223">
        <f>Q454*H454</f>
        <v>2.5882499999999999</v>
      </c>
      <c r="S454" s="223">
        <v>0</v>
      </c>
      <c r="T454" s="224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25" t="s">
        <v>201</v>
      </c>
      <c r="AT454" s="225" t="s">
        <v>299</v>
      </c>
      <c r="AU454" s="225" t="s">
        <v>82</v>
      </c>
      <c r="AY454" s="19" t="s">
        <v>143</v>
      </c>
      <c r="BE454" s="226">
        <f>IF(N454="základní",J454,0)</f>
        <v>0</v>
      </c>
      <c r="BF454" s="226">
        <f>IF(N454="snížená",J454,0)</f>
        <v>0</v>
      </c>
      <c r="BG454" s="226">
        <f>IF(N454="zákl. přenesená",J454,0)</f>
        <v>0</v>
      </c>
      <c r="BH454" s="226">
        <f>IF(N454="sníž. přenesená",J454,0)</f>
        <v>0</v>
      </c>
      <c r="BI454" s="226">
        <f>IF(N454="nulová",J454,0)</f>
        <v>0</v>
      </c>
      <c r="BJ454" s="19" t="s">
        <v>80</v>
      </c>
      <c r="BK454" s="226">
        <f>ROUND(I454*H454,2)</f>
        <v>0</v>
      </c>
      <c r="BL454" s="19" t="s">
        <v>150</v>
      </c>
      <c r="BM454" s="225" t="s">
        <v>676</v>
      </c>
    </row>
    <row r="455" s="14" customFormat="1">
      <c r="A455" s="14"/>
      <c r="B455" s="243"/>
      <c r="C455" s="244"/>
      <c r="D455" s="234" t="s">
        <v>154</v>
      </c>
      <c r="E455" s="245" t="s">
        <v>19</v>
      </c>
      <c r="F455" s="246" t="s">
        <v>677</v>
      </c>
      <c r="G455" s="244"/>
      <c r="H455" s="247">
        <v>8.8000000000000007</v>
      </c>
      <c r="I455" s="248"/>
      <c r="J455" s="244"/>
      <c r="K455" s="244"/>
      <c r="L455" s="249"/>
      <c r="M455" s="250"/>
      <c r="N455" s="251"/>
      <c r="O455" s="251"/>
      <c r="P455" s="251"/>
      <c r="Q455" s="251"/>
      <c r="R455" s="251"/>
      <c r="S455" s="251"/>
      <c r="T455" s="252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3" t="s">
        <v>154</v>
      </c>
      <c r="AU455" s="253" t="s">
        <v>82</v>
      </c>
      <c r="AV455" s="14" t="s">
        <v>82</v>
      </c>
      <c r="AW455" s="14" t="s">
        <v>35</v>
      </c>
      <c r="AX455" s="14" t="s">
        <v>73</v>
      </c>
      <c r="AY455" s="253" t="s">
        <v>143</v>
      </c>
    </row>
    <row r="456" s="14" customFormat="1">
      <c r="A456" s="14"/>
      <c r="B456" s="243"/>
      <c r="C456" s="244"/>
      <c r="D456" s="234" t="s">
        <v>154</v>
      </c>
      <c r="E456" s="245" t="s">
        <v>19</v>
      </c>
      <c r="F456" s="246" t="s">
        <v>678</v>
      </c>
      <c r="G456" s="244"/>
      <c r="H456" s="247">
        <v>11.5</v>
      </c>
      <c r="I456" s="248"/>
      <c r="J456" s="244"/>
      <c r="K456" s="244"/>
      <c r="L456" s="249"/>
      <c r="M456" s="250"/>
      <c r="N456" s="251"/>
      <c r="O456" s="251"/>
      <c r="P456" s="251"/>
      <c r="Q456" s="251"/>
      <c r="R456" s="251"/>
      <c r="S456" s="251"/>
      <c r="T456" s="252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3" t="s">
        <v>154</v>
      </c>
      <c r="AU456" s="253" t="s">
        <v>82</v>
      </c>
      <c r="AV456" s="14" t="s">
        <v>82</v>
      </c>
      <c r="AW456" s="14" t="s">
        <v>35</v>
      </c>
      <c r="AX456" s="14" t="s">
        <v>73</v>
      </c>
      <c r="AY456" s="253" t="s">
        <v>143</v>
      </c>
    </row>
    <row r="457" s="15" customFormat="1">
      <c r="A457" s="15"/>
      <c r="B457" s="254"/>
      <c r="C457" s="255"/>
      <c r="D457" s="234" t="s">
        <v>154</v>
      </c>
      <c r="E457" s="256" t="s">
        <v>19</v>
      </c>
      <c r="F457" s="257" t="s">
        <v>170</v>
      </c>
      <c r="G457" s="255"/>
      <c r="H457" s="258">
        <v>20.300000000000001</v>
      </c>
      <c r="I457" s="259"/>
      <c r="J457" s="255"/>
      <c r="K457" s="255"/>
      <c r="L457" s="260"/>
      <c r="M457" s="261"/>
      <c r="N457" s="262"/>
      <c r="O457" s="262"/>
      <c r="P457" s="262"/>
      <c r="Q457" s="262"/>
      <c r="R457" s="262"/>
      <c r="S457" s="262"/>
      <c r="T457" s="263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64" t="s">
        <v>154</v>
      </c>
      <c r="AU457" s="264" t="s">
        <v>82</v>
      </c>
      <c r="AV457" s="15" t="s">
        <v>150</v>
      </c>
      <c r="AW457" s="15" t="s">
        <v>35</v>
      </c>
      <c r="AX457" s="15" t="s">
        <v>80</v>
      </c>
      <c r="AY457" s="264" t="s">
        <v>143</v>
      </c>
    </row>
    <row r="458" s="14" customFormat="1">
      <c r="A458" s="14"/>
      <c r="B458" s="243"/>
      <c r="C458" s="244"/>
      <c r="D458" s="234" t="s">
        <v>154</v>
      </c>
      <c r="E458" s="244"/>
      <c r="F458" s="246" t="s">
        <v>679</v>
      </c>
      <c r="G458" s="244"/>
      <c r="H458" s="247">
        <v>20.706</v>
      </c>
      <c r="I458" s="248"/>
      <c r="J458" s="244"/>
      <c r="K458" s="244"/>
      <c r="L458" s="249"/>
      <c r="M458" s="250"/>
      <c r="N458" s="251"/>
      <c r="O458" s="251"/>
      <c r="P458" s="251"/>
      <c r="Q458" s="251"/>
      <c r="R458" s="251"/>
      <c r="S458" s="251"/>
      <c r="T458" s="252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3" t="s">
        <v>154</v>
      </c>
      <c r="AU458" s="253" t="s">
        <v>82</v>
      </c>
      <c r="AV458" s="14" t="s">
        <v>82</v>
      </c>
      <c r="AW458" s="14" t="s">
        <v>4</v>
      </c>
      <c r="AX458" s="14" t="s">
        <v>80</v>
      </c>
      <c r="AY458" s="253" t="s">
        <v>143</v>
      </c>
    </row>
    <row r="459" s="2" customFormat="1" ht="21.75" customHeight="1">
      <c r="A459" s="40"/>
      <c r="B459" s="41"/>
      <c r="C459" s="214" t="s">
        <v>680</v>
      </c>
      <c r="D459" s="214" t="s">
        <v>145</v>
      </c>
      <c r="E459" s="215" t="s">
        <v>681</v>
      </c>
      <c r="F459" s="216" t="s">
        <v>682</v>
      </c>
      <c r="G459" s="217" t="s">
        <v>204</v>
      </c>
      <c r="H459" s="218">
        <v>73.700000000000003</v>
      </c>
      <c r="I459" s="219"/>
      <c r="J459" s="220">
        <f>ROUND(I459*H459,2)</f>
        <v>0</v>
      </c>
      <c r="K459" s="216" t="s">
        <v>149</v>
      </c>
      <c r="L459" s="46"/>
      <c r="M459" s="221" t="s">
        <v>19</v>
      </c>
      <c r="N459" s="222" t="s">
        <v>44</v>
      </c>
      <c r="O459" s="86"/>
      <c r="P459" s="223">
        <f>O459*H459</f>
        <v>0</v>
      </c>
      <c r="Q459" s="223">
        <v>0</v>
      </c>
      <c r="R459" s="223">
        <f>Q459*H459</f>
        <v>0</v>
      </c>
      <c r="S459" s="223">
        <v>0</v>
      </c>
      <c r="T459" s="224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25" t="s">
        <v>150</v>
      </c>
      <c r="AT459" s="225" t="s">
        <v>145</v>
      </c>
      <c r="AU459" s="225" t="s">
        <v>82</v>
      </c>
      <c r="AY459" s="19" t="s">
        <v>143</v>
      </c>
      <c r="BE459" s="226">
        <f>IF(N459="základní",J459,0)</f>
        <v>0</v>
      </c>
      <c r="BF459" s="226">
        <f>IF(N459="snížená",J459,0)</f>
        <v>0</v>
      </c>
      <c r="BG459" s="226">
        <f>IF(N459="zákl. přenesená",J459,0)</f>
        <v>0</v>
      </c>
      <c r="BH459" s="226">
        <f>IF(N459="sníž. přenesená",J459,0)</f>
        <v>0</v>
      </c>
      <c r="BI459" s="226">
        <f>IF(N459="nulová",J459,0)</f>
        <v>0</v>
      </c>
      <c r="BJ459" s="19" t="s">
        <v>80</v>
      </c>
      <c r="BK459" s="226">
        <f>ROUND(I459*H459,2)</f>
        <v>0</v>
      </c>
      <c r="BL459" s="19" t="s">
        <v>150</v>
      </c>
      <c r="BM459" s="225" t="s">
        <v>683</v>
      </c>
    </row>
    <row r="460" s="2" customFormat="1">
      <c r="A460" s="40"/>
      <c r="B460" s="41"/>
      <c r="C460" s="42"/>
      <c r="D460" s="227" t="s">
        <v>152</v>
      </c>
      <c r="E460" s="42"/>
      <c r="F460" s="228" t="s">
        <v>684</v>
      </c>
      <c r="G460" s="42"/>
      <c r="H460" s="42"/>
      <c r="I460" s="229"/>
      <c r="J460" s="42"/>
      <c r="K460" s="42"/>
      <c r="L460" s="46"/>
      <c r="M460" s="230"/>
      <c r="N460" s="231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152</v>
      </c>
      <c r="AU460" s="19" t="s">
        <v>82</v>
      </c>
    </row>
    <row r="461" s="14" customFormat="1">
      <c r="A461" s="14"/>
      <c r="B461" s="243"/>
      <c r="C461" s="244"/>
      <c r="D461" s="234" t="s">
        <v>154</v>
      </c>
      <c r="E461" s="245" t="s">
        <v>19</v>
      </c>
      <c r="F461" s="246" t="s">
        <v>685</v>
      </c>
      <c r="G461" s="244"/>
      <c r="H461" s="247">
        <v>10</v>
      </c>
      <c r="I461" s="248"/>
      <c r="J461" s="244"/>
      <c r="K461" s="244"/>
      <c r="L461" s="249"/>
      <c r="M461" s="250"/>
      <c r="N461" s="251"/>
      <c r="O461" s="251"/>
      <c r="P461" s="251"/>
      <c r="Q461" s="251"/>
      <c r="R461" s="251"/>
      <c r="S461" s="251"/>
      <c r="T461" s="252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3" t="s">
        <v>154</v>
      </c>
      <c r="AU461" s="253" t="s">
        <v>82</v>
      </c>
      <c r="AV461" s="14" t="s">
        <v>82</v>
      </c>
      <c r="AW461" s="14" t="s">
        <v>35</v>
      </c>
      <c r="AX461" s="14" t="s">
        <v>73</v>
      </c>
      <c r="AY461" s="253" t="s">
        <v>143</v>
      </c>
    </row>
    <row r="462" s="14" customFormat="1">
      <c r="A462" s="14"/>
      <c r="B462" s="243"/>
      <c r="C462" s="244"/>
      <c r="D462" s="234" t="s">
        <v>154</v>
      </c>
      <c r="E462" s="245" t="s">
        <v>19</v>
      </c>
      <c r="F462" s="246" t="s">
        <v>686</v>
      </c>
      <c r="G462" s="244"/>
      <c r="H462" s="247">
        <v>33.899999999999999</v>
      </c>
      <c r="I462" s="248"/>
      <c r="J462" s="244"/>
      <c r="K462" s="244"/>
      <c r="L462" s="249"/>
      <c r="M462" s="250"/>
      <c r="N462" s="251"/>
      <c r="O462" s="251"/>
      <c r="P462" s="251"/>
      <c r="Q462" s="251"/>
      <c r="R462" s="251"/>
      <c r="S462" s="251"/>
      <c r="T462" s="252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3" t="s">
        <v>154</v>
      </c>
      <c r="AU462" s="253" t="s">
        <v>82</v>
      </c>
      <c r="AV462" s="14" t="s">
        <v>82</v>
      </c>
      <c r="AW462" s="14" t="s">
        <v>35</v>
      </c>
      <c r="AX462" s="14" t="s">
        <v>73</v>
      </c>
      <c r="AY462" s="253" t="s">
        <v>143</v>
      </c>
    </row>
    <row r="463" s="14" customFormat="1">
      <c r="A463" s="14"/>
      <c r="B463" s="243"/>
      <c r="C463" s="244"/>
      <c r="D463" s="234" t="s">
        <v>154</v>
      </c>
      <c r="E463" s="245" t="s">
        <v>19</v>
      </c>
      <c r="F463" s="246" t="s">
        <v>687</v>
      </c>
      <c r="G463" s="244"/>
      <c r="H463" s="247">
        <v>29.800000000000001</v>
      </c>
      <c r="I463" s="248"/>
      <c r="J463" s="244"/>
      <c r="K463" s="244"/>
      <c r="L463" s="249"/>
      <c r="M463" s="250"/>
      <c r="N463" s="251"/>
      <c r="O463" s="251"/>
      <c r="P463" s="251"/>
      <c r="Q463" s="251"/>
      <c r="R463" s="251"/>
      <c r="S463" s="251"/>
      <c r="T463" s="252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3" t="s">
        <v>154</v>
      </c>
      <c r="AU463" s="253" t="s">
        <v>82</v>
      </c>
      <c r="AV463" s="14" t="s">
        <v>82</v>
      </c>
      <c r="AW463" s="14" t="s">
        <v>35</v>
      </c>
      <c r="AX463" s="14" t="s">
        <v>73</v>
      </c>
      <c r="AY463" s="253" t="s">
        <v>143</v>
      </c>
    </row>
    <row r="464" s="15" customFormat="1">
      <c r="A464" s="15"/>
      <c r="B464" s="254"/>
      <c r="C464" s="255"/>
      <c r="D464" s="234" t="s">
        <v>154</v>
      </c>
      <c r="E464" s="256" t="s">
        <v>19</v>
      </c>
      <c r="F464" s="257" t="s">
        <v>170</v>
      </c>
      <c r="G464" s="255"/>
      <c r="H464" s="258">
        <v>73.700000000000003</v>
      </c>
      <c r="I464" s="259"/>
      <c r="J464" s="255"/>
      <c r="K464" s="255"/>
      <c r="L464" s="260"/>
      <c r="M464" s="261"/>
      <c r="N464" s="262"/>
      <c r="O464" s="262"/>
      <c r="P464" s="262"/>
      <c r="Q464" s="262"/>
      <c r="R464" s="262"/>
      <c r="S464" s="262"/>
      <c r="T464" s="263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64" t="s">
        <v>154</v>
      </c>
      <c r="AU464" s="264" t="s">
        <v>82</v>
      </c>
      <c r="AV464" s="15" t="s">
        <v>150</v>
      </c>
      <c r="AW464" s="15" t="s">
        <v>35</v>
      </c>
      <c r="AX464" s="15" t="s">
        <v>80</v>
      </c>
      <c r="AY464" s="264" t="s">
        <v>143</v>
      </c>
    </row>
    <row r="465" s="2" customFormat="1" ht="24.15" customHeight="1">
      <c r="A465" s="40"/>
      <c r="B465" s="41"/>
      <c r="C465" s="214" t="s">
        <v>688</v>
      </c>
      <c r="D465" s="214" t="s">
        <v>145</v>
      </c>
      <c r="E465" s="215" t="s">
        <v>689</v>
      </c>
      <c r="F465" s="216" t="s">
        <v>690</v>
      </c>
      <c r="G465" s="217" t="s">
        <v>204</v>
      </c>
      <c r="H465" s="218">
        <v>73.700000000000003</v>
      </c>
      <c r="I465" s="219"/>
      <c r="J465" s="220">
        <f>ROUND(I465*H465,2)</f>
        <v>0</v>
      </c>
      <c r="K465" s="216" t="s">
        <v>149</v>
      </c>
      <c r="L465" s="46"/>
      <c r="M465" s="221" t="s">
        <v>19</v>
      </c>
      <c r="N465" s="222" t="s">
        <v>44</v>
      </c>
      <c r="O465" s="86"/>
      <c r="P465" s="223">
        <f>O465*H465</f>
        <v>0</v>
      </c>
      <c r="Q465" s="223">
        <v>9.0000000000000006E-05</v>
      </c>
      <c r="R465" s="223">
        <f>Q465*H465</f>
        <v>0.0066330000000000009</v>
      </c>
      <c r="S465" s="223">
        <v>0</v>
      </c>
      <c r="T465" s="224">
        <f>S465*H465</f>
        <v>0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25" t="s">
        <v>150</v>
      </c>
      <c r="AT465" s="225" t="s">
        <v>145</v>
      </c>
      <c r="AU465" s="225" t="s">
        <v>82</v>
      </c>
      <c r="AY465" s="19" t="s">
        <v>143</v>
      </c>
      <c r="BE465" s="226">
        <f>IF(N465="základní",J465,0)</f>
        <v>0</v>
      </c>
      <c r="BF465" s="226">
        <f>IF(N465="snížená",J465,0)</f>
        <v>0</v>
      </c>
      <c r="BG465" s="226">
        <f>IF(N465="zákl. přenesená",J465,0)</f>
        <v>0</v>
      </c>
      <c r="BH465" s="226">
        <f>IF(N465="sníž. přenesená",J465,0)</f>
        <v>0</v>
      </c>
      <c r="BI465" s="226">
        <f>IF(N465="nulová",J465,0)</f>
        <v>0</v>
      </c>
      <c r="BJ465" s="19" t="s">
        <v>80</v>
      </c>
      <c r="BK465" s="226">
        <f>ROUND(I465*H465,2)</f>
        <v>0</v>
      </c>
      <c r="BL465" s="19" t="s">
        <v>150</v>
      </c>
      <c r="BM465" s="225" t="s">
        <v>691</v>
      </c>
    </row>
    <row r="466" s="2" customFormat="1">
      <c r="A466" s="40"/>
      <c r="B466" s="41"/>
      <c r="C466" s="42"/>
      <c r="D466" s="227" t="s">
        <v>152</v>
      </c>
      <c r="E466" s="42"/>
      <c r="F466" s="228" t="s">
        <v>692</v>
      </c>
      <c r="G466" s="42"/>
      <c r="H466" s="42"/>
      <c r="I466" s="229"/>
      <c r="J466" s="42"/>
      <c r="K466" s="42"/>
      <c r="L466" s="46"/>
      <c r="M466" s="230"/>
      <c r="N466" s="231"/>
      <c r="O466" s="86"/>
      <c r="P466" s="86"/>
      <c r="Q466" s="86"/>
      <c r="R466" s="86"/>
      <c r="S466" s="86"/>
      <c r="T466" s="87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T466" s="19" t="s">
        <v>152</v>
      </c>
      <c r="AU466" s="19" t="s">
        <v>82</v>
      </c>
    </row>
    <row r="467" s="2" customFormat="1" ht="16.5" customHeight="1">
      <c r="A467" s="40"/>
      <c r="B467" s="41"/>
      <c r="C467" s="214" t="s">
        <v>693</v>
      </c>
      <c r="D467" s="214" t="s">
        <v>145</v>
      </c>
      <c r="E467" s="215" t="s">
        <v>694</v>
      </c>
      <c r="F467" s="216" t="s">
        <v>695</v>
      </c>
      <c r="G467" s="217" t="s">
        <v>204</v>
      </c>
      <c r="H467" s="218">
        <v>73.700000000000003</v>
      </c>
      <c r="I467" s="219"/>
      <c r="J467" s="220">
        <f>ROUND(I467*H467,2)</f>
        <v>0</v>
      </c>
      <c r="K467" s="216" t="s">
        <v>149</v>
      </c>
      <c r="L467" s="46"/>
      <c r="M467" s="221" t="s">
        <v>19</v>
      </c>
      <c r="N467" s="222" t="s">
        <v>44</v>
      </c>
      <c r="O467" s="86"/>
      <c r="P467" s="223">
        <f>O467*H467</f>
        <v>0</v>
      </c>
      <c r="Q467" s="223">
        <v>0</v>
      </c>
      <c r="R467" s="223">
        <f>Q467*H467</f>
        <v>0</v>
      </c>
      <c r="S467" s="223">
        <v>0</v>
      </c>
      <c r="T467" s="224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25" t="s">
        <v>150</v>
      </c>
      <c r="AT467" s="225" t="s">
        <v>145</v>
      </c>
      <c r="AU467" s="225" t="s">
        <v>82</v>
      </c>
      <c r="AY467" s="19" t="s">
        <v>143</v>
      </c>
      <c r="BE467" s="226">
        <f>IF(N467="základní",J467,0)</f>
        <v>0</v>
      </c>
      <c r="BF467" s="226">
        <f>IF(N467="snížená",J467,0)</f>
        <v>0</v>
      </c>
      <c r="BG467" s="226">
        <f>IF(N467="zákl. přenesená",J467,0)</f>
        <v>0</v>
      </c>
      <c r="BH467" s="226">
        <f>IF(N467="sníž. přenesená",J467,0)</f>
        <v>0</v>
      </c>
      <c r="BI467" s="226">
        <f>IF(N467="nulová",J467,0)</f>
        <v>0</v>
      </c>
      <c r="BJ467" s="19" t="s">
        <v>80</v>
      </c>
      <c r="BK467" s="226">
        <f>ROUND(I467*H467,2)</f>
        <v>0</v>
      </c>
      <c r="BL467" s="19" t="s">
        <v>150</v>
      </c>
      <c r="BM467" s="225" t="s">
        <v>696</v>
      </c>
    </row>
    <row r="468" s="2" customFormat="1">
      <c r="A468" s="40"/>
      <c r="B468" s="41"/>
      <c r="C468" s="42"/>
      <c r="D468" s="227" t="s">
        <v>152</v>
      </c>
      <c r="E468" s="42"/>
      <c r="F468" s="228" t="s">
        <v>697</v>
      </c>
      <c r="G468" s="42"/>
      <c r="H468" s="42"/>
      <c r="I468" s="229"/>
      <c r="J468" s="42"/>
      <c r="K468" s="42"/>
      <c r="L468" s="46"/>
      <c r="M468" s="230"/>
      <c r="N468" s="231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152</v>
      </c>
      <c r="AU468" s="19" t="s">
        <v>82</v>
      </c>
    </row>
    <row r="469" s="14" customFormat="1">
      <c r="A469" s="14"/>
      <c r="B469" s="243"/>
      <c r="C469" s="244"/>
      <c r="D469" s="234" t="s">
        <v>154</v>
      </c>
      <c r="E469" s="245" t="s">
        <v>19</v>
      </c>
      <c r="F469" s="246" t="s">
        <v>685</v>
      </c>
      <c r="G469" s="244"/>
      <c r="H469" s="247">
        <v>10</v>
      </c>
      <c r="I469" s="248"/>
      <c r="J469" s="244"/>
      <c r="K469" s="244"/>
      <c r="L469" s="249"/>
      <c r="M469" s="250"/>
      <c r="N469" s="251"/>
      <c r="O469" s="251"/>
      <c r="P469" s="251"/>
      <c r="Q469" s="251"/>
      <c r="R469" s="251"/>
      <c r="S469" s="251"/>
      <c r="T469" s="252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3" t="s">
        <v>154</v>
      </c>
      <c r="AU469" s="253" t="s">
        <v>82</v>
      </c>
      <c r="AV469" s="14" t="s">
        <v>82</v>
      </c>
      <c r="AW469" s="14" t="s">
        <v>35</v>
      </c>
      <c r="AX469" s="14" t="s">
        <v>73</v>
      </c>
      <c r="AY469" s="253" t="s">
        <v>143</v>
      </c>
    </row>
    <row r="470" s="14" customFormat="1">
      <c r="A470" s="14"/>
      <c r="B470" s="243"/>
      <c r="C470" s="244"/>
      <c r="D470" s="234" t="s">
        <v>154</v>
      </c>
      <c r="E470" s="245" t="s">
        <v>19</v>
      </c>
      <c r="F470" s="246" t="s">
        <v>686</v>
      </c>
      <c r="G470" s="244"/>
      <c r="H470" s="247">
        <v>33.899999999999999</v>
      </c>
      <c r="I470" s="248"/>
      <c r="J470" s="244"/>
      <c r="K470" s="244"/>
      <c r="L470" s="249"/>
      <c r="M470" s="250"/>
      <c r="N470" s="251"/>
      <c r="O470" s="251"/>
      <c r="P470" s="251"/>
      <c r="Q470" s="251"/>
      <c r="R470" s="251"/>
      <c r="S470" s="251"/>
      <c r="T470" s="25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3" t="s">
        <v>154</v>
      </c>
      <c r="AU470" s="253" t="s">
        <v>82</v>
      </c>
      <c r="AV470" s="14" t="s">
        <v>82</v>
      </c>
      <c r="AW470" s="14" t="s">
        <v>35</v>
      </c>
      <c r="AX470" s="14" t="s">
        <v>73</v>
      </c>
      <c r="AY470" s="253" t="s">
        <v>143</v>
      </c>
    </row>
    <row r="471" s="14" customFormat="1">
      <c r="A471" s="14"/>
      <c r="B471" s="243"/>
      <c r="C471" s="244"/>
      <c r="D471" s="234" t="s">
        <v>154</v>
      </c>
      <c r="E471" s="245" t="s">
        <v>19</v>
      </c>
      <c r="F471" s="246" t="s">
        <v>687</v>
      </c>
      <c r="G471" s="244"/>
      <c r="H471" s="247">
        <v>29.800000000000001</v>
      </c>
      <c r="I471" s="248"/>
      <c r="J471" s="244"/>
      <c r="K471" s="244"/>
      <c r="L471" s="249"/>
      <c r="M471" s="250"/>
      <c r="N471" s="251"/>
      <c r="O471" s="251"/>
      <c r="P471" s="251"/>
      <c r="Q471" s="251"/>
      <c r="R471" s="251"/>
      <c r="S471" s="251"/>
      <c r="T471" s="252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3" t="s">
        <v>154</v>
      </c>
      <c r="AU471" s="253" t="s">
        <v>82</v>
      </c>
      <c r="AV471" s="14" t="s">
        <v>82</v>
      </c>
      <c r="AW471" s="14" t="s">
        <v>35</v>
      </c>
      <c r="AX471" s="14" t="s">
        <v>73</v>
      </c>
      <c r="AY471" s="253" t="s">
        <v>143</v>
      </c>
    </row>
    <row r="472" s="15" customFormat="1">
      <c r="A472" s="15"/>
      <c r="B472" s="254"/>
      <c r="C472" s="255"/>
      <c r="D472" s="234" t="s">
        <v>154</v>
      </c>
      <c r="E472" s="256" t="s">
        <v>19</v>
      </c>
      <c r="F472" s="257" t="s">
        <v>170</v>
      </c>
      <c r="G472" s="255"/>
      <c r="H472" s="258">
        <v>73.700000000000003</v>
      </c>
      <c r="I472" s="259"/>
      <c r="J472" s="255"/>
      <c r="K472" s="255"/>
      <c r="L472" s="260"/>
      <c r="M472" s="261"/>
      <c r="N472" s="262"/>
      <c r="O472" s="262"/>
      <c r="P472" s="262"/>
      <c r="Q472" s="262"/>
      <c r="R472" s="262"/>
      <c r="S472" s="262"/>
      <c r="T472" s="263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64" t="s">
        <v>154</v>
      </c>
      <c r="AU472" s="264" t="s">
        <v>82</v>
      </c>
      <c r="AV472" s="15" t="s">
        <v>150</v>
      </c>
      <c r="AW472" s="15" t="s">
        <v>35</v>
      </c>
      <c r="AX472" s="15" t="s">
        <v>80</v>
      </c>
      <c r="AY472" s="264" t="s">
        <v>143</v>
      </c>
    </row>
    <row r="473" s="2" customFormat="1" ht="16.5" customHeight="1">
      <c r="A473" s="40"/>
      <c r="B473" s="41"/>
      <c r="C473" s="214" t="s">
        <v>698</v>
      </c>
      <c r="D473" s="214" t="s">
        <v>145</v>
      </c>
      <c r="E473" s="215" t="s">
        <v>699</v>
      </c>
      <c r="F473" s="216" t="s">
        <v>700</v>
      </c>
      <c r="G473" s="217" t="s">
        <v>204</v>
      </c>
      <c r="H473" s="218">
        <v>68.799999999999997</v>
      </c>
      <c r="I473" s="219"/>
      <c r="J473" s="220">
        <f>ROUND(I473*H473,2)</f>
        <v>0</v>
      </c>
      <c r="K473" s="216" t="s">
        <v>149</v>
      </c>
      <c r="L473" s="46"/>
      <c r="M473" s="221" t="s">
        <v>19</v>
      </c>
      <c r="N473" s="222" t="s">
        <v>44</v>
      </c>
      <c r="O473" s="86"/>
      <c r="P473" s="223">
        <f>O473*H473</f>
        <v>0</v>
      </c>
      <c r="Q473" s="223">
        <v>0</v>
      </c>
      <c r="R473" s="223">
        <f>Q473*H473</f>
        <v>0</v>
      </c>
      <c r="S473" s="223">
        <v>0</v>
      </c>
      <c r="T473" s="224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25" t="s">
        <v>150</v>
      </c>
      <c r="AT473" s="225" t="s">
        <v>145</v>
      </c>
      <c r="AU473" s="225" t="s">
        <v>82</v>
      </c>
      <c r="AY473" s="19" t="s">
        <v>143</v>
      </c>
      <c r="BE473" s="226">
        <f>IF(N473="základní",J473,0)</f>
        <v>0</v>
      </c>
      <c r="BF473" s="226">
        <f>IF(N473="snížená",J473,0)</f>
        <v>0</v>
      </c>
      <c r="BG473" s="226">
        <f>IF(N473="zákl. přenesená",J473,0)</f>
        <v>0</v>
      </c>
      <c r="BH473" s="226">
        <f>IF(N473="sníž. přenesená",J473,0)</f>
        <v>0</v>
      </c>
      <c r="BI473" s="226">
        <f>IF(N473="nulová",J473,0)</f>
        <v>0</v>
      </c>
      <c r="BJ473" s="19" t="s">
        <v>80</v>
      </c>
      <c r="BK473" s="226">
        <f>ROUND(I473*H473,2)</f>
        <v>0</v>
      </c>
      <c r="BL473" s="19" t="s">
        <v>150</v>
      </c>
      <c r="BM473" s="225" t="s">
        <v>701</v>
      </c>
    </row>
    <row r="474" s="2" customFormat="1">
      <c r="A474" s="40"/>
      <c r="B474" s="41"/>
      <c r="C474" s="42"/>
      <c r="D474" s="227" t="s">
        <v>152</v>
      </c>
      <c r="E474" s="42"/>
      <c r="F474" s="228" t="s">
        <v>702</v>
      </c>
      <c r="G474" s="42"/>
      <c r="H474" s="42"/>
      <c r="I474" s="229"/>
      <c r="J474" s="42"/>
      <c r="K474" s="42"/>
      <c r="L474" s="46"/>
      <c r="M474" s="230"/>
      <c r="N474" s="231"/>
      <c r="O474" s="86"/>
      <c r="P474" s="86"/>
      <c r="Q474" s="86"/>
      <c r="R474" s="86"/>
      <c r="S474" s="86"/>
      <c r="T474" s="87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9" t="s">
        <v>152</v>
      </c>
      <c r="AU474" s="19" t="s">
        <v>82</v>
      </c>
    </row>
    <row r="475" s="14" customFormat="1">
      <c r="A475" s="14"/>
      <c r="B475" s="243"/>
      <c r="C475" s="244"/>
      <c r="D475" s="234" t="s">
        <v>154</v>
      </c>
      <c r="E475" s="245" t="s">
        <v>19</v>
      </c>
      <c r="F475" s="246" t="s">
        <v>703</v>
      </c>
      <c r="G475" s="244"/>
      <c r="H475" s="247">
        <v>8</v>
      </c>
      <c r="I475" s="248"/>
      <c r="J475" s="244"/>
      <c r="K475" s="244"/>
      <c r="L475" s="249"/>
      <c r="M475" s="250"/>
      <c r="N475" s="251"/>
      <c r="O475" s="251"/>
      <c r="P475" s="251"/>
      <c r="Q475" s="251"/>
      <c r="R475" s="251"/>
      <c r="S475" s="251"/>
      <c r="T475" s="252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3" t="s">
        <v>154</v>
      </c>
      <c r="AU475" s="253" t="s">
        <v>82</v>
      </c>
      <c r="AV475" s="14" t="s">
        <v>82</v>
      </c>
      <c r="AW475" s="14" t="s">
        <v>35</v>
      </c>
      <c r="AX475" s="14" t="s">
        <v>73</v>
      </c>
      <c r="AY475" s="253" t="s">
        <v>143</v>
      </c>
    </row>
    <row r="476" s="14" customFormat="1">
      <c r="A476" s="14"/>
      <c r="B476" s="243"/>
      <c r="C476" s="244"/>
      <c r="D476" s="234" t="s">
        <v>154</v>
      </c>
      <c r="E476" s="245" t="s">
        <v>19</v>
      </c>
      <c r="F476" s="246" t="s">
        <v>704</v>
      </c>
      <c r="G476" s="244"/>
      <c r="H476" s="247">
        <v>32.399999999999999</v>
      </c>
      <c r="I476" s="248"/>
      <c r="J476" s="244"/>
      <c r="K476" s="244"/>
      <c r="L476" s="249"/>
      <c r="M476" s="250"/>
      <c r="N476" s="251"/>
      <c r="O476" s="251"/>
      <c r="P476" s="251"/>
      <c r="Q476" s="251"/>
      <c r="R476" s="251"/>
      <c r="S476" s="251"/>
      <c r="T476" s="252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3" t="s">
        <v>154</v>
      </c>
      <c r="AU476" s="253" t="s">
        <v>82</v>
      </c>
      <c r="AV476" s="14" t="s">
        <v>82</v>
      </c>
      <c r="AW476" s="14" t="s">
        <v>35</v>
      </c>
      <c r="AX476" s="14" t="s">
        <v>73</v>
      </c>
      <c r="AY476" s="253" t="s">
        <v>143</v>
      </c>
    </row>
    <row r="477" s="14" customFormat="1">
      <c r="A477" s="14"/>
      <c r="B477" s="243"/>
      <c r="C477" s="244"/>
      <c r="D477" s="234" t="s">
        <v>154</v>
      </c>
      <c r="E477" s="245" t="s">
        <v>19</v>
      </c>
      <c r="F477" s="246" t="s">
        <v>705</v>
      </c>
      <c r="G477" s="244"/>
      <c r="H477" s="247">
        <v>28.399999999999999</v>
      </c>
      <c r="I477" s="248"/>
      <c r="J477" s="244"/>
      <c r="K477" s="244"/>
      <c r="L477" s="249"/>
      <c r="M477" s="250"/>
      <c r="N477" s="251"/>
      <c r="O477" s="251"/>
      <c r="P477" s="251"/>
      <c r="Q477" s="251"/>
      <c r="R477" s="251"/>
      <c r="S477" s="251"/>
      <c r="T477" s="252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3" t="s">
        <v>154</v>
      </c>
      <c r="AU477" s="253" t="s">
        <v>82</v>
      </c>
      <c r="AV477" s="14" t="s">
        <v>82</v>
      </c>
      <c r="AW477" s="14" t="s">
        <v>35</v>
      </c>
      <c r="AX477" s="14" t="s">
        <v>73</v>
      </c>
      <c r="AY477" s="253" t="s">
        <v>143</v>
      </c>
    </row>
    <row r="478" s="15" customFormat="1">
      <c r="A478" s="15"/>
      <c r="B478" s="254"/>
      <c r="C478" s="255"/>
      <c r="D478" s="234" t="s">
        <v>154</v>
      </c>
      <c r="E478" s="256" t="s">
        <v>19</v>
      </c>
      <c r="F478" s="257" t="s">
        <v>170</v>
      </c>
      <c r="G478" s="255"/>
      <c r="H478" s="258">
        <v>68.799999999999997</v>
      </c>
      <c r="I478" s="259"/>
      <c r="J478" s="255"/>
      <c r="K478" s="255"/>
      <c r="L478" s="260"/>
      <c r="M478" s="261"/>
      <c r="N478" s="262"/>
      <c r="O478" s="262"/>
      <c r="P478" s="262"/>
      <c r="Q478" s="262"/>
      <c r="R478" s="262"/>
      <c r="S478" s="262"/>
      <c r="T478" s="263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64" t="s">
        <v>154</v>
      </c>
      <c r="AU478" s="264" t="s">
        <v>82</v>
      </c>
      <c r="AV478" s="15" t="s">
        <v>150</v>
      </c>
      <c r="AW478" s="15" t="s">
        <v>35</v>
      </c>
      <c r="AX478" s="15" t="s">
        <v>80</v>
      </c>
      <c r="AY478" s="264" t="s">
        <v>143</v>
      </c>
    </row>
    <row r="479" s="2" customFormat="1" ht="16.5" customHeight="1">
      <c r="A479" s="40"/>
      <c r="B479" s="41"/>
      <c r="C479" s="214" t="s">
        <v>706</v>
      </c>
      <c r="D479" s="214" t="s">
        <v>145</v>
      </c>
      <c r="E479" s="215" t="s">
        <v>707</v>
      </c>
      <c r="F479" s="216" t="s">
        <v>708</v>
      </c>
      <c r="G479" s="217" t="s">
        <v>204</v>
      </c>
      <c r="H479" s="218">
        <v>16</v>
      </c>
      <c r="I479" s="219"/>
      <c r="J479" s="220">
        <f>ROUND(I479*H479,2)</f>
        <v>0</v>
      </c>
      <c r="K479" s="216" t="s">
        <v>149</v>
      </c>
      <c r="L479" s="46"/>
      <c r="M479" s="221" t="s">
        <v>19</v>
      </c>
      <c r="N479" s="222" t="s">
        <v>44</v>
      </c>
      <c r="O479" s="86"/>
      <c r="P479" s="223">
        <f>O479*H479</f>
        <v>0</v>
      </c>
      <c r="Q479" s="223">
        <v>0.29221000000000003</v>
      </c>
      <c r="R479" s="223">
        <f>Q479*H479</f>
        <v>4.6753600000000004</v>
      </c>
      <c r="S479" s="223">
        <v>0</v>
      </c>
      <c r="T479" s="224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25" t="s">
        <v>150</v>
      </c>
      <c r="AT479" s="225" t="s">
        <v>145</v>
      </c>
      <c r="AU479" s="225" t="s">
        <v>82</v>
      </c>
      <c r="AY479" s="19" t="s">
        <v>143</v>
      </c>
      <c r="BE479" s="226">
        <f>IF(N479="základní",J479,0)</f>
        <v>0</v>
      </c>
      <c r="BF479" s="226">
        <f>IF(N479="snížená",J479,0)</f>
        <v>0</v>
      </c>
      <c r="BG479" s="226">
        <f>IF(N479="zákl. přenesená",J479,0)</f>
        <v>0</v>
      </c>
      <c r="BH479" s="226">
        <f>IF(N479="sníž. přenesená",J479,0)</f>
        <v>0</v>
      </c>
      <c r="BI479" s="226">
        <f>IF(N479="nulová",J479,0)</f>
        <v>0</v>
      </c>
      <c r="BJ479" s="19" t="s">
        <v>80</v>
      </c>
      <c r="BK479" s="226">
        <f>ROUND(I479*H479,2)</f>
        <v>0</v>
      </c>
      <c r="BL479" s="19" t="s">
        <v>150</v>
      </c>
      <c r="BM479" s="225" t="s">
        <v>709</v>
      </c>
    </row>
    <row r="480" s="2" customFormat="1">
      <c r="A480" s="40"/>
      <c r="B480" s="41"/>
      <c r="C480" s="42"/>
      <c r="D480" s="227" t="s">
        <v>152</v>
      </c>
      <c r="E480" s="42"/>
      <c r="F480" s="228" t="s">
        <v>710</v>
      </c>
      <c r="G480" s="42"/>
      <c r="H480" s="42"/>
      <c r="I480" s="229"/>
      <c r="J480" s="42"/>
      <c r="K480" s="42"/>
      <c r="L480" s="46"/>
      <c r="M480" s="230"/>
      <c r="N480" s="231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9" t="s">
        <v>152</v>
      </c>
      <c r="AU480" s="19" t="s">
        <v>82</v>
      </c>
    </row>
    <row r="481" s="13" customFormat="1">
      <c r="A481" s="13"/>
      <c r="B481" s="232"/>
      <c r="C481" s="233"/>
      <c r="D481" s="234" t="s">
        <v>154</v>
      </c>
      <c r="E481" s="235" t="s">
        <v>19</v>
      </c>
      <c r="F481" s="236" t="s">
        <v>711</v>
      </c>
      <c r="G481" s="233"/>
      <c r="H481" s="235" t="s">
        <v>19</v>
      </c>
      <c r="I481" s="237"/>
      <c r="J481" s="233"/>
      <c r="K481" s="233"/>
      <c r="L481" s="238"/>
      <c r="M481" s="239"/>
      <c r="N481" s="240"/>
      <c r="O481" s="240"/>
      <c r="P481" s="240"/>
      <c r="Q481" s="240"/>
      <c r="R481" s="240"/>
      <c r="S481" s="240"/>
      <c r="T481" s="241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2" t="s">
        <v>154</v>
      </c>
      <c r="AU481" s="242" t="s">
        <v>82</v>
      </c>
      <c r="AV481" s="13" t="s">
        <v>80</v>
      </c>
      <c r="AW481" s="13" t="s">
        <v>35</v>
      </c>
      <c r="AX481" s="13" t="s">
        <v>73</v>
      </c>
      <c r="AY481" s="242" t="s">
        <v>143</v>
      </c>
    </row>
    <row r="482" s="14" customFormat="1">
      <c r="A482" s="14"/>
      <c r="B482" s="243"/>
      <c r="C482" s="244"/>
      <c r="D482" s="234" t="s">
        <v>154</v>
      </c>
      <c r="E482" s="245" t="s">
        <v>19</v>
      </c>
      <c r="F482" s="246" t="s">
        <v>712</v>
      </c>
      <c r="G482" s="244"/>
      <c r="H482" s="247">
        <v>16</v>
      </c>
      <c r="I482" s="248"/>
      <c r="J482" s="244"/>
      <c r="K482" s="244"/>
      <c r="L482" s="249"/>
      <c r="M482" s="250"/>
      <c r="N482" s="251"/>
      <c r="O482" s="251"/>
      <c r="P482" s="251"/>
      <c r="Q482" s="251"/>
      <c r="R482" s="251"/>
      <c r="S482" s="251"/>
      <c r="T482" s="252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3" t="s">
        <v>154</v>
      </c>
      <c r="AU482" s="253" t="s">
        <v>82</v>
      </c>
      <c r="AV482" s="14" t="s">
        <v>82</v>
      </c>
      <c r="AW482" s="14" t="s">
        <v>35</v>
      </c>
      <c r="AX482" s="14" t="s">
        <v>80</v>
      </c>
      <c r="AY482" s="253" t="s">
        <v>143</v>
      </c>
    </row>
    <row r="483" s="2" customFormat="1" ht="16.5" customHeight="1">
      <c r="A483" s="40"/>
      <c r="B483" s="41"/>
      <c r="C483" s="265" t="s">
        <v>713</v>
      </c>
      <c r="D483" s="265" t="s">
        <v>299</v>
      </c>
      <c r="E483" s="266" t="s">
        <v>714</v>
      </c>
      <c r="F483" s="267" t="s">
        <v>715</v>
      </c>
      <c r="G483" s="268" t="s">
        <v>204</v>
      </c>
      <c r="H483" s="269">
        <v>16</v>
      </c>
      <c r="I483" s="270"/>
      <c r="J483" s="271">
        <f>ROUND(I483*H483,2)</f>
        <v>0</v>
      </c>
      <c r="K483" s="267" t="s">
        <v>149</v>
      </c>
      <c r="L483" s="272"/>
      <c r="M483" s="273" t="s">
        <v>19</v>
      </c>
      <c r="N483" s="274" t="s">
        <v>44</v>
      </c>
      <c r="O483" s="86"/>
      <c r="P483" s="223">
        <f>O483*H483</f>
        <v>0</v>
      </c>
      <c r="Q483" s="223">
        <v>0.033000000000000002</v>
      </c>
      <c r="R483" s="223">
        <f>Q483*H483</f>
        <v>0.52800000000000002</v>
      </c>
      <c r="S483" s="223">
        <v>0</v>
      </c>
      <c r="T483" s="224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25" t="s">
        <v>201</v>
      </c>
      <c r="AT483" s="225" t="s">
        <v>299</v>
      </c>
      <c r="AU483" s="225" t="s">
        <v>82</v>
      </c>
      <c r="AY483" s="19" t="s">
        <v>143</v>
      </c>
      <c r="BE483" s="226">
        <f>IF(N483="základní",J483,0)</f>
        <v>0</v>
      </c>
      <c r="BF483" s="226">
        <f>IF(N483="snížená",J483,0)</f>
        <v>0</v>
      </c>
      <c r="BG483" s="226">
        <f>IF(N483="zákl. přenesená",J483,0)</f>
        <v>0</v>
      </c>
      <c r="BH483" s="226">
        <f>IF(N483="sníž. přenesená",J483,0)</f>
        <v>0</v>
      </c>
      <c r="BI483" s="226">
        <f>IF(N483="nulová",J483,0)</f>
        <v>0</v>
      </c>
      <c r="BJ483" s="19" t="s">
        <v>80</v>
      </c>
      <c r="BK483" s="226">
        <f>ROUND(I483*H483,2)</f>
        <v>0</v>
      </c>
      <c r="BL483" s="19" t="s">
        <v>150</v>
      </c>
      <c r="BM483" s="225" t="s">
        <v>716</v>
      </c>
    </row>
    <row r="484" s="2" customFormat="1" ht="16.5" customHeight="1">
      <c r="A484" s="40"/>
      <c r="B484" s="41"/>
      <c r="C484" s="265" t="s">
        <v>717</v>
      </c>
      <c r="D484" s="265" t="s">
        <v>299</v>
      </c>
      <c r="E484" s="266" t="s">
        <v>718</v>
      </c>
      <c r="F484" s="267" t="s">
        <v>719</v>
      </c>
      <c r="G484" s="268" t="s">
        <v>204</v>
      </c>
      <c r="H484" s="269">
        <v>16</v>
      </c>
      <c r="I484" s="270"/>
      <c r="J484" s="271">
        <f>ROUND(I484*H484,2)</f>
        <v>0</v>
      </c>
      <c r="K484" s="267" t="s">
        <v>19</v>
      </c>
      <c r="L484" s="272"/>
      <c r="M484" s="273" t="s">
        <v>19</v>
      </c>
      <c r="N484" s="274" t="s">
        <v>44</v>
      </c>
      <c r="O484" s="86"/>
      <c r="P484" s="223">
        <f>O484*H484</f>
        <v>0</v>
      </c>
      <c r="Q484" s="223">
        <v>0.0035999999999999999</v>
      </c>
      <c r="R484" s="223">
        <f>Q484*H484</f>
        <v>0.057599999999999998</v>
      </c>
      <c r="S484" s="223">
        <v>0</v>
      </c>
      <c r="T484" s="224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25" t="s">
        <v>201</v>
      </c>
      <c r="AT484" s="225" t="s">
        <v>299</v>
      </c>
      <c r="AU484" s="225" t="s">
        <v>82</v>
      </c>
      <c r="AY484" s="19" t="s">
        <v>143</v>
      </c>
      <c r="BE484" s="226">
        <f>IF(N484="základní",J484,0)</f>
        <v>0</v>
      </c>
      <c r="BF484" s="226">
        <f>IF(N484="snížená",J484,0)</f>
        <v>0</v>
      </c>
      <c r="BG484" s="226">
        <f>IF(N484="zákl. přenesená",J484,0)</f>
        <v>0</v>
      </c>
      <c r="BH484" s="226">
        <f>IF(N484="sníž. přenesená",J484,0)</f>
        <v>0</v>
      </c>
      <c r="BI484" s="226">
        <f>IF(N484="nulová",J484,0)</f>
        <v>0</v>
      </c>
      <c r="BJ484" s="19" t="s">
        <v>80</v>
      </c>
      <c r="BK484" s="226">
        <f>ROUND(I484*H484,2)</f>
        <v>0</v>
      </c>
      <c r="BL484" s="19" t="s">
        <v>150</v>
      </c>
      <c r="BM484" s="225" t="s">
        <v>720</v>
      </c>
    </row>
    <row r="485" s="2" customFormat="1" ht="16.5" customHeight="1">
      <c r="A485" s="40"/>
      <c r="B485" s="41"/>
      <c r="C485" s="265" t="s">
        <v>721</v>
      </c>
      <c r="D485" s="265" t="s">
        <v>299</v>
      </c>
      <c r="E485" s="266" t="s">
        <v>722</v>
      </c>
      <c r="F485" s="267" t="s">
        <v>723</v>
      </c>
      <c r="G485" s="268" t="s">
        <v>489</v>
      </c>
      <c r="H485" s="269">
        <v>8</v>
      </c>
      <c r="I485" s="270"/>
      <c r="J485" s="271">
        <f>ROUND(I485*H485,2)</f>
        <v>0</v>
      </c>
      <c r="K485" s="267" t="s">
        <v>149</v>
      </c>
      <c r="L485" s="272"/>
      <c r="M485" s="273" t="s">
        <v>19</v>
      </c>
      <c r="N485" s="274" t="s">
        <v>44</v>
      </c>
      <c r="O485" s="86"/>
      <c r="P485" s="223">
        <f>O485*H485</f>
        <v>0</v>
      </c>
      <c r="Q485" s="223">
        <v>0.0028999999999999998</v>
      </c>
      <c r="R485" s="223">
        <f>Q485*H485</f>
        <v>0.023199999999999998</v>
      </c>
      <c r="S485" s="223">
        <v>0</v>
      </c>
      <c r="T485" s="224">
        <f>S485*H485</f>
        <v>0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25" t="s">
        <v>201</v>
      </c>
      <c r="AT485" s="225" t="s">
        <v>299</v>
      </c>
      <c r="AU485" s="225" t="s">
        <v>82</v>
      </c>
      <c r="AY485" s="19" t="s">
        <v>143</v>
      </c>
      <c r="BE485" s="226">
        <f>IF(N485="základní",J485,0)</f>
        <v>0</v>
      </c>
      <c r="BF485" s="226">
        <f>IF(N485="snížená",J485,0)</f>
        <v>0</v>
      </c>
      <c r="BG485" s="226">
        <f>IF(N485="zákl. přenesená",J485,0)</f>
        <v>0</v>
      </c>
      <c r="BH485" s="226">
        <f>IF(N485="sníž. přenesená",J485,0)</f>
        <v>0</v>
      </c>
      <c r="BI485" s="226">
        <f>IF(N485="nulová",J485,0)</f>
        <v>0</v>
      </c>
      <c r="BJ485" s="19" t="s">
        <v>80</v>
      </c>
      <c r="BK485" s="226">
        <f>ROUND(I485*H485,2)</f>
        <v>0</v>
      </c>
      <c r="BL485" s="19" t="s">
        <v>150</v>
      </c>
      <c r="BM485" s="225" t="s">
        <v>724</v>
      </c>
    </row>
    <row r="486" s="2" customFormat="1" ht="44.25" customHeight="1">
      <c r="A486" s="40"/>
      <c r="B486" s="41"/>
      <c r="C486" s="214" t="s">
        <v>725</v>
      </c>
      <c r="D486" s="214" t="s">
        <v>145</v>
      </c>
      <c r="E486" s="215" t="s">
        <v>726</v>
      </c>
      <c r="F486" s="216" t="s">
        <v>727</v>
      </c>
      <c r="G486" s="217" t="s">
        <v>204</v>
      </c>
      <c r="H486" s="218">
        <v>13</v>
      </c>
      <c r="I486" s="219"/>
      <c r="J486" s="220">
        <f>ROUND(I486*H486,2)</f>
        <v>0</v>
      </c>
      <c r="K486" s="216" t="s">
        <v>149</v>
      </c>
      <c r="L486" s="46"/>
      <c r="M486" s="221" t="s">
        <v>19</v>
      </c>
      <c r="N486" s="222" t="s">
        <v>44</v>
      </c>
      <c r="O486" s="86"/>
      <c r="P486" s="223">
        <f>O486*H486</f>
        <v>0</v>
      </c>
      <c r="Q486" s="223">
        <v>0</v>
      </c>
      <c r="R486" s="223">
        <f>Q486*H486</f>
        <v>0</v>
      </c>
      <c r="S486" s="223">
        <v>0.035000000000000003</v>
      </c>
      <c r="T486" s="224">
        <f>S486*H486</f>
        <v>0.45500000000000007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25" t="s">
        <v>150</v>
      </c>
      <c r="AT486" s="225" t="s">
        <v>145</v>
      </c>
      <c r="AU486" s="225" t="s">
        <v>82</v>
      </c>
      <c r="AY486" s="19" t="s">
        <v>143</v>
      </c>
      <c r="BE486" s="226">
        <f>IF(N486="základní",J486,0)</f>
        <v>0</v>
      </c>
      <c r="BF486" s="226">
        <f>IF(N486="snížená",J486,0)</f>
        <v>0</v>
      </c>
      <c r="BG486" s="226">
        <f>IF(N486="zákl. přenesená",J486,0)</f>
        <v>0</v>
      </c>
      <c r="BH486" s="226">
        <f>IF(N486="sníž. přenesená",J486,0)</f>
        <v>0</v>
      </c>
      <c r="BI486" s="226">
        <f>IF(N486="nulová",J486,0)</f>
        <v>0</v>
      </c>
      <c r="BJ486" s="19" t="s">
        <v>80</v>
      </c>
      <c r="BK486" s="226">
        <f>ROUND(I486*H486,2)</f>
        <v>0</v>
      </c>
      <c r="BL486" s="19" t="s">
        <v>150</v>
      </c>
      <c r="BM486" s="225" t="s">
        <v>728</v>
      </c>
    </row>
    <row r="487" s="2" customFormat="1">
      <c r="A487" s="40"/>
      <c r="B487" s="41"/>
      <c r="C487" s="42"/>
      <c r="D487" s="227" t="s">
        <v>152</v>
      </c>
      <c r="E487" s="42"/>
      <c r="F487" s="228" t="s">
        <v>729</v>
      </c>
      <c r="G487" s="42"/>
      <c r="H487" s="42"/>
      <c r="I487" s="229"/>
      <c r="J487" s="42"/>
      <c r="K487" s="42"/>
      <c r="L487" s="46"/>
      <c r="M487" s="230"/>
      <c r="N487" s="231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152</v>
      </c>
      <c r="AU487" s="19" t="s">
        <v>82</v>
      </c>
    </row>
    <row r="488" s="14" customFormat="1">
      <c r="A488" s="14"/>
      <c r="B488" s="243"/>
      <c r="C488" s="244"/>
      <c r="D488" s="234" t="s">
        <v>154</v>
      </c>
      <c r="E488" s="245" t="s">
        <v>19</v>
      </c>
      <c r="F488" s="246" t="s">
        <v>730</v>
      </c>
      <c r="G488" s="244"/>
      <c r="H488" s="247">
        <v>7</v>
      </c>
      <c r="I488" s="248"/>
      <c r="J488" s="244"/>
      <c r="K488" s="244"/>
      <c r="L488" s="249"/>
      <c r="M488" s="250"/>
      <c r="N488" s="251"/>
      <c r="O488" s="251"/>
      <c r="P488" s="251"/>
      <c r="Q488" s="251"/>
      <c r="R488" s="251"/>
      <c r="S488" s="251"/>
      <c r="T488" s="252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3" t="s">
        <v>154</v>
      </c>
      <c r="AU488" s="253" t="s">
        <v>82</v>
      </c>
      <c r="AV488" s="14" t="s">
        <v>82</v>
      </c>
      <c r="AW488" s="14" t="s">
        <v>35</v>
      </c>
      <c r="AX488" s="14" t="s">
        <v>73</v>
      </c>
      <c r="AY488" s="253" t="s">
        <v>143</v>
      </c>
    </row>
    <row r="489" s="14" customFormat="1">
      <c r="A489" s="14"/>
      <c r="B489" s="243"/>
      <c r="C489" s="244"/>
      <c r="D489" s="234" t="s">
        <v>154</v>
      </c>
      <c r="E489" s="245" t="s">
        <v>19</v>
      </c>
      <c r="F489" s="246" t="s">
        <v>731</v>
      </c>
      <c r="G489" s="244"/>
      <c r="H489" s="247">
        <v>6</v>
      </c>
      <c r="I489" s="248"/>
      <c r="J489" s="244"/>
      <c r="K489" s="244"/>
      <c r="L489" s="249"/>
      <c r="M489" s="250"/>
      <c r="N489" s="251"/>
      <c r="O489" s="251"/>
      <c r="P489" s="251"/>
      <c r="Q489" s="251"/>
      <c r="R489" s="251"/>
      <c r="S489" s="251"/>
      <c r="T489" s="252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3" t="s">
        <v>154</v>
      </c>
      <c r="AU489" s="253" t="s">
        <v>82</v>
      </c>
      <c r="AV489" s="14" t="s">
        <v>82</v>
      </c>
      <c r="AW489" s="14" t="s">
        <v>35</v>
      </c>
      <c r="AX489" s="14" t="s">
        <v>73</v>
      </c>
      <c r="AY489" s="253" t="s">
        <v>143</v>
      </c>
    </row>
    <row r="490" s="15" customFormat="1">
      <c r="A490" s="15"/>
      <c r="B490" s="254"/>
      <c r="C490" s="255"/>
      <c r="D490" s="234" t="s">
        <v>154</v>
      </c>
      <c r="E490" s="256" t="s">
        <v>19</v>
      </c>
      <c r="F490" s="257" t="s">
        <v>170</v>
      </c>
      <c r="G490" s="255"/>
      <c r="H490" s="258">
        <v>13</v>
      </c>
      <c r="I490" s="259"/>
      <c r="J490" s="255"/>
      <c r="K490" s="255"/>
      <c r="L490" s="260"/>
      <c r="M490" s="261"/>
      <c r="N490" s="262"/>
      <c r="O490" s="262"/>
      <c r="P490" s="262"/>
      <c r="Q490" s="262"/>
      <c r="R490" s="262"/>
      <c r="S490" s="262"/>
      <c r="T490" s="263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64" t="s">
        <v>154</v>
      </c>
      <c r="AU490" s="264" t="s">
        <v>82</v>
      </c>
      <c r="AV490" s="15" t="s">
        <v>150</v>
      </c>
      <c r="AW490" s="15" t="s">
        <v>35</v>
      </c>
      <c r="AX490" s="15" t="s">
        <v>80</v>
      </c>
      <c r="AY490" s="264" t="s">
        <v>143</v>
      </c>
    </row>
    <row r="491" s="2" customFormat="1" ht="33" customHeight="1">
      <c r="A491" s="40"/>
      <c r="B491" s="41"/>
      <c r="C491" s="214" t="s">
        <v>732</v>
      </c>
      <c r="D491" s="214" t="s">
        <v>145</v>
      </c>
      <c r="E491" s="215" t="s">
        <v>733</v>
      </c>
      <c r="F491" s="216" t="s">
        <v>734</v>
      </c>
      <c r="G491" s="217" t="s">
        <v>489</v>
      </c>
      <c r="H491" s="218">
        <v>4</v>
      </c>
      <c r="I491" s="219"/>
      <c r="J491" s="220">
        <f>ROUND(I491*H491,2)</f>
        <v>0</v>
      </c>
      <c r="K491" s="216" t="s">
        <v>149</v>
      </c>
      <c r="L491" s="46"/>
      <c r="M491" s="221" t="s">
        <v>19</v>
      </c>
      <c r="N491" s="222" t="s">
        <v>44</v>
      </c>
      <c r="O491" s="86"/>
      <c r="P491" s="223">
        <f>O491*H491</f>
        <v>0</v>
      </c>
      <c r="Q491" s="223">
        <v>0</v>
      </c>
      <c r="R491" s="223">
        <f>Q491*H491</f>
        <v>0</v>
      </c>
      <c r="S491" s="223">
        <v>0.082000000000000003</v>
      </c>
      <c r="T491" s="224">
        <f>S491*H491</f>
        <v>0.32800000000000001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25" t="s">
        <v>150</v>
      </c>
      <c r="AT491" s="225" t="s">
        <v>145</v>
      </c>
      <c r="AU491" s="225" t="s">
        <v>82</v>
      </c>
      <c r="AY491" s="19" t="s">
        <v>143</v>
      </c>
      <c r="BE491" s="226">
        <f>IF(N491="základní",J491,0)</f>
        <v>0</v>
      </c>
      <c r="BF491" s="226">
        <f>IF(N491="snížená",J491,0)</f>
        <v>0</v>
      </c>
      <c r="BG491" s="226">
        <f>IF(N491="zákl. přenesená",J491,0)</f>
        <v>0</v>
      </c>
      <c r="BH491" s="226">
        <f>IF(N491="sníž. přenesená",J491,0)</f>
        <v>0</v>
      </c>
      <c r="BI491" s="226">
        <f>IF(N491="nulová",J491,0)</f>
        <v>0</v>
      </c>
      <c r="BJ491" s="19" t="s">
        <v>80</v>
      </c>
      <c r="BK491" s="226">
        <f>ROUND(I491*H491,2)</f>
        <v>0</v>
      </c>
      <c r="BL491" s="19" t="s">
        <v>150</v>
      </c>
      <c r="BM491" s="225" t="s">
        <v>735</v>
      </c>
    </row>
    <row r="492" s="2" customFormat="1">
      <c r="A492" s="40"/>
      <c r="B492" s="41"/>
      <c r="C492" s="42"/>
      <c r="D492" s="227" t="s">
        <v>152</v>
      </c>
      <c r="E492" s="42"/>
      <c r="F492" s="228" t="s">
        <v>736</v>
      </c>
      <c r="G492" s="42"/>
      <c r="H492" s="42"/>
      <c r="I492" s="229"/>
      <c r="J492" s="42"/>
      <c r="K492" s="42"/>
      <c r="L492" s="46"/>
      <c r="M492" s="230"/>
      <c r="N492" s="231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152</v>
      </c>
      <c r="AU492" s="19" t="s">
        <v>82</v>
      </c>
    </row>
    <row r="493" s="14" customFormat="1">
      <c r="A493" s="14"/>
      <c r="B493" s="243"/>
      <c r="C493" s="244"/>
      <c r="D493" s="234" t="s">
        <v>154</v>
      </c>
      <c r="E493" s="245" t="s">
        <v>19</v>
      </c>
      <c r="F493" s="246" t="s">
        <v>737</v>
      </c>
      <c r="G493" s="244"/>
      <c r="H493" s="247">
        <v>4</v>
      </c>
      <c r="I493" s="248"/>
      <c r="J493" s="244"/>
      <c r="K493" s="244"/>
      <c r="L493" s="249"/>
      <c r="M493" s="250"/>
      <c r="N493" s="251"/>
      <c r="O493" s="251"/>
      <c r="P493" s="251"/>
      <c r="Q493" s="251"/>
      <c r="R493" s="251"/>
      <c r="S493" s="251"/>
      <c r="T493" s="252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3" t="s">
        <v>154</v>
      </c>
      <c r="AU493" s="253" t="s">
        <v>82</v>
      </c>
      <c r="AV493" s="14" t="s">
        <v>82</v>
      </c>
      <c r="AW493" s="14" t="s">
        <v>35</v>
      </c>
      <c r="AX493" s="14" t="s">
        <v>80</v>
      </c>
      <c r="AY493" s="253" t="s">
        <v>143</v>
      </c>
    </row>
    <row r="494" s="2" customFormat="1" ht="24.15" customHeight="1">
      <c r="A494" s="40"/>
      <c r="B494" s="41"/>
      <c r="C494" s="214" t="s">
        <v>738</v>
      </c>
      <c r="D494" s="214" t="s">
        <v>145</v>
      </c>
      <c r="E494" s="215" t="s">
        <v>739</v>
      </c>
      <c r="F494" s="216" t="s">
        <v>740</v>
      </c>
      <c r="G494" s="217" t="s">
        <v>489</v>
      </c>
      <c r="H494" s="218">
        <v>4</v>
      </c>
      <c r="I494" s="219"/>
      <c r="J494" s="220">
        <f>ROUND(I494*H494,2)</f>
        <v>0</v>
      </c>
      <c r="K494" s="216" t="s">
        <v>149</v>
      </c>
      <c r="L494" s="46"/>
      <c r="M494" s="221" t="s">
        <v>19</v>
      </c>
      <c r="N494" s="222" t="s">
        <v>44</v>
      </c>
      <c r="O494" s="86"/>
      <c r="P494" s="223">
        <f>O494*H494</f>
        <v>0</v>
      </c>
      <c r="Q494" s="223">
        <v>0</v>
      </c>
      <c r="R494" s="223">
        <f>Q494*H494</f>
        <v>0</v>
      </c>
      <c r="S494" s="223">
        <v>0.0040000000000000001</v>
      </c>
      <c r="T494" s="224">
        <f>S494*H494</f>
        <v>0.016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25" t="s">
        <v>150</v>
      </c>
      <c r="AT494" s="225" t="s">
        <v>145</v>
      </c>
      <c r="AU494" s="225" t="s">
        <v>82</v>
      </c>
      <c r="AY494" s="19" t="s">
        <v>143</v>
      </c>
      <c r="BE494" s="226">
        <f>IF(N494="základní",J494,0)</f>
        <v>0</v>
      </c>
      <c r="BF494" s="226">
        <f>IF(N494="snížená",J494,0)</f>
        <v>0</v>
      </c>
      <c r="BG494" s="226">
        <f>IF(N494="zákl. přenesená",J494,0)</f>
        <v>0</v>
      </c>
      <c r="BH494" s="226">
        <f>IF(N494="sníž. přenesená",J494,0)</f>
        <v>0</v>
      </c>
      <c r="BI494" s="226">
        <f>IF(N494="nulová",J494,0)</f>
        <v>0</v>
      </c>
      <c r="BJ494" s="19" t="s">
        <v>80</v>
      </c>
      <c r="BK494" s="226">
        <f>ROUND(I494*H494,2)</f>
        <v>0</v>
      </c>
      <c r="BL494" s="19" t="s">
        <v>150</v>
      </c>
      <c r="BM494" s="225" t="s">
        <v>741</v>
      </c>
    </row>
    <row r="495" s="2" customFormat="1">
      <c r="A495" s="40"/>
      <c r="B495" s="41"/>
      <c r="C495" s="42"/>
      <c r="D495" s="227" t="s">
        <v>152</v>
      </c>
      <c r="E495" s="42"/>
      <c r="F495" s="228" t="s">
        <v>742</v>
      </c>
      <c r="G495" s="42"/>
      <c r="H495" s="42"/>
      <c r="I495" s="229"/>
      <c r="J495" s="42"/>
      <c r="K495" s="42"/>
      <c r="L495" s="46"/>
      <c r="M495" s="230"/>
      <c r="N495" s="231"/>
      <c r="O495" s="86"/>
      <c r="P495" s="86"/>
      <c r="Q495" s="86"/>
      <c r="R495" s="86"/>
      <c r="S495" s="86"/>
      <c r="T495" s="87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9" t="s">
        <v>152</v>
      </c>
      <c r="AU495" s="19" t="s">
        <v>82</v>
      </c>
    </row>
    <row r="496" s="14" customFormat="1">
      <c r="A496" s="14"/>
      <c r="B496" s="243"/>
      <c r="C496" s="244"/>
      <c r="D496" s="234" t="s">
        <v>154</v>
      </c>
      <c r="E496" s="245" t="s">
        <v>19</v>
      </c>
      <c r="F496" s="246" t="s">
        <v>737</v>
      </c>
      <c r="G496" s="244"/>
      <c r="H496" s="247">
        <v>4</v>
      </c>
      <c r="I496" s="248"/>
      <c r="J496" s="244"/>
      <c r="K496" s="244"/>
      <c r="L496" s="249"/>
      <c r="M496" s="250"/>
      <c r="N496" s="251"/>
      <c r="O496" s="251"/>
      <c r="P496" s="251"/>
      <c r="Q496" s="251"/>
      <c r="R496" s="251"/>
      <c r="S496" s="251"/>
      <c r="T496" s="252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3" t="s">
        <v>154</v>
      </c>
      <c r="AU496" s="253" t="s">
        <v>82</v>
      </c>
      <c r="AV496" s="14" t="s">
        <v>82</v>
      </c>
      <c r="AW496" s="14" t="s">
        <v>35</v>
      </c>
      <c r="AX496" s="14" t="s">
        <v>80</v>
      </c>
      <c r="AY496" s="253" t="s">
        <v>143</v>
      </c>
    </row>
    <row r="497" s="2" customFormat="1" ht="24.15" customHeight="1">
      <c r="A497" s="40"/>
      <c r="B497" s="41"/>
      <c r="C497" s="214" t="s">
        <v>743</v>
      </c>
      <c r="D497" s="214" t="s">
        <v>145</v>
      </c>
      <c r="E497" s="215" t="s">
        <v>744</v>
      </c>
      <c r="F497" s="216" t="s">
        <v>745</v>
      </c>
      <c r="G497" s="217" t="s">
        <v>148</v>
      </c>
      <c r="H497" s="218">
        <v>39</v>
      </c>
      <c r="I497" s="219"/>
      <c r="J497" s="220">
        <f>ROUND(I497*H497,2)</f>
        <v>0</v>
      </c>
      <c r="K497" s="216" t="s">
        <v>149</v>
      </c>
      <c r="L497" s="46"/>
      <c r="M497" s="221" t="s">
        <v>19</v>
      </c>
      <c r="N497" s="222" t="s">
        <v>44</v>
      </c>
      <c r="O497" s="86"/>
      <c r="P497" s="223">
        <f>O497*H497</f>
        <v>0</v>
      </c>
      <c r="Q497" s="223">
        <v>0</v>
      </c>
      <c r="R497" s="223">
        <f>Q497*H497</f>
        <v>0</v>
      </c>
      <c r="S497" s="223">
        <v>0</v>
      </c>
      <c r="T497" s="224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25" t="s">
        <v>150</v>
      </c>
      <c r="AT497" s="225" t="s">
        <v>145</v>
      </c>
      <c r="AU497" s="225" t="s">
        <v>82</v>
      </c>
      <c r="AY497" s="19" t="s">
        <v>143</v>
      </c>
      <c r="BE497" s="226">
        <f>IF(N497="základní",J497,0)</f>
        <v>0</v>
      </c>
      <c r="BF497" s="226">
        <f>IF(N497="snížená",J497,0)</f>
        <v>0</v>
      </c>
      <c r="BG497" s="226">
        <f>IF(N497="zákl. přenesená",J497,0)</f>
        <v>0</v>
      </c>
      <c r="BH497" s="226">
        <f>IF(N497="sníž. přenesená",J497,0)</f>
        <v>0</v>
      </c>
      <c r="BI497" s="226">
        <f>IF(N497="nulová",J497,0)</f>
        <v>0</v>
      </c>
      <c r="BJ497" s="19" t="s">
        <v>80</v>
      </c>
      <c r="BK497" s="226">
        <f>ROUND(I497*H497,2)</f>
        <v>0</v>
      </c>
      <c r="BL497" s="19" t="s">
        <v>150</v>
      </c>
      <c r="BM497" s="225" t="s">
        <v>746</v>
      </c>
    </row>
    <row r="498" s="2" customFormat="1">
      <c r="A498" s="40"/>
      <c r="B498" s="41"/>
      <c r="C498" s="42"/>
      <c r="D498" s="227" t="s">
        <v>152</v>
      </c>
      <c r="E498" s="42"/>
      <c r="F498" s="228" t="s">
        <v>747</v>
      </c>
      <c r="G498" s="42"/>
      <c r="H498" s="42"/>
      <c r="I498" s="229"/>
      <c r="J498" s="42"/>
      <c r="K498" s="42"/>
      <c r="L498" s="46"/>
      <c r="M498" s="230"/>
      <c r="N498" s="231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152</v>
      </c>
      <c r="AU498" s="19" t="s">
        <v>82</v>
      </c>
    </row>
    <row r="499" s="14" customFormat="1">
      <c r="A499" s="14"/>
      <c r="B499" s="243"/>
      <c r="C499" s="244"/>
      <c r="D499" s="234" t="s">
        <v>154</v>
      </c>
      <c r="E499" s="245" t="s">
        <v>19</v>
      </c>
      <c r="F499" s="246" t="s">
        <v>748</v>
      </c>
      <c r="G499" s="244"/>
      <c r="H499" s="247">
        <v>39</v>
      </c>
      <c r="I499" s="248"/>
      <c r="J499" s="244"/>
      <c r="K499" s="244"/>
      <c r="L499" s="249"/>
      <c r="M499" s="250"/>
      <c r="N499" s="251"/>
      <c r="O499" s="251"/>
      <c r="P499" s="251"/>
      <c r="Q499" s="251"/>
      <c r="R499" s="251"/>
      <c r="S499" s="251"/>
      <c r="T499" s="252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3" t="s">
        <v>154</v>
      </c>
      <c r="AU499" s="253" t="s">
        <v>82</v>
      </c>
      <c r="AV499" s="14" t="s">
        <v>82</v>
      </c>
      <c r="AW499" s="14" t="s">
        <v>35</v>
      </c>
      <c r="AX499" s="14" t="s">
        <v>80</v>
      </c>
      <c r="AY499" s="253" t="s">
        <v>143</v>
      </c>
    </row>
    <row r="500" s="12" customFormat="1" ht="22.8" customHeight="1">
      <c r="A500" s="12"/>
      <c r="B500" s="198"/>
      <c r="C500" s="199"/>
      <c r="D500" s="200" t="s">
        <v>72</v>
      </c>
      <c r="E500" s="212" t="s">
        <v>749</v>
      </c>
      <c r="F500" s="212" t="s">
        <v>750</v>
      </c>
      <c r="G500" s="199"/>
      <c r="H500" s="199"/>
      <c r="I500" s="202"/>
      <c r="J500" s="213">
        <f>BK500</f>
        <v>0</v>
      </c>
      <c r="K500" s="199"/>
      <c r="L500" s="204"/>
      <c r="M500" s="205"/>
      <c r="N500" s="206"/>
      <c r="O500" s="206"/>
      <c r="P500" s="207">
        <f>SUM(P501:P515)</f>
        <v>0</v>
      </c>
      <c r="Q500" s="206"/>
      <c r="R500" s="207">
        <f>SUM(R501:R515)</f>
        <v>0</v>
      </c>
      <c r="S500" s="206"/>
      <c r="T500" s="208">
        <f>SUM(T501:T515)</f>
        <v>0</v>
      </c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R500" s="209" t="s">
        <v>80</v>
      </c>
      <c r="AT500" s="210" t="s">
        <v>72</v>
      </c>
      <c r="AU500" s="210" t="s">
        <v>80</v>
      </c>
      <c r="AY500" s="209" t="s">
        <v>143</v>
      </c>
      <c r="BK500" s="211">
        <f>SUM(BK501:BK515)</f>
        <v>0</v>
      </c>
    </row>
    <row r="501" s="2" customFormat="1" ht="24.15" customHeight="1">
      <c r="A501" s="40"/>
      <c r="B501" s="41"/>
      <c r="C501" s="214" t="s">
        <v>751</v>
      </c>
      <c r="D501" s="214" t="s">
        <v>145</v>
      </c>
      <c r="E501" s="215" t="s">
        <v>752</v>
      </c>
      <c r="F501" s="216" t="s">
        <v>753</v>
      </c>
      <c r="G501" s="217" t="s">
        <v>272</v>
      </c>
      <c r="H501" s="218">
        <v>258.80799999999999</v>
      </c>
      <c r="I501" s="219"/>
      <c r="J501" s="220">
        <f>ROUND(I501*H501,2)</f>
        <v>0</v>
      </c>
      <c r="K501" s="216" t="s">
        <v>149</v>
      </c>
      <c r="L501" s="46"/>
      <c r="M501" s="221" t="s">
        <v>19</v>
      </c>
      <c r="N501" s="222" t="s">
        <v>44</v>
      </c>
      <c r="O501" s="86"/>
      <c r="P501" s="223">
        <f>O501*H501</f>
        <v>0</v>
      </c>
      <c r="Q501" s="223">
        <v>0</v>
      </c>
      <c r="R501" s="223">
        <f>Q501*H501</f>
        <v>0</v>
      </c>
      <c r="S501" s="223">
        <v>0</v>
      </c>
      <c r="T501" s="224">
        <f>S501*H501</f>
        <v>0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25" t="s">
        <v>150</v>
      </c>
      <c r="AT501" s="225" t="s">
        <v>145</v>
      </c>
      <c r="AU501" s="225" t="s">
        <v>82</v>
      </c>
      <c r="AY501" s="19" t="s">
        <v>143</v>
      </c>
      <c r="BE501" s="226">
        <f>IF(N501="základní",J501,0)</f>
        <v>0</v>
      </c>
      <c r="BF501" s="226">
        <f>IF(N501="snížená",J501,0)</f>
        <v>0</v>
      </c>
      <c r="BG501" s="226">
        <f>IF(N501="zákl. přenesená",J501,0)</f>
        <v>0</v>
      </c>
      <c r="BH501" s="226">
        <f>IF(N501="sníž. přenesená",J501,0)</f>
        <v>0</v>
      </c>
      <c r="BI501" s="226">
        <f>IF(N501="nulová",J501,0)</f>
        <v>0</v>
      </c>
      <c r="BJ501" s="19" t="s">
        <v>80</v>
      </c>
      <c r="BK501" s="226">
        <f>ROUND(I501*H501,2)</f>
        <v>0</v>
      </c>
      <c r="BL501" s="19" t="s">
        <v>150</v>
      </c>
      <c r="BM501" s="225" t="s">
        <v>754</v>
      </c>
    </row>
    <row r="502" s="2" customFormat="1">
      <c r="A502" s="40"/>
      <c r="B502" s="41"/>
      <c r="C502" s="42"/>
      <c r="D502" s="227" t="s">
        <v>152</v>
      </c>
      <c r="E502" s="42"/>
      <c r="F502" s="228" t="s">
        <v>755</v>
      </c>
      <c r="G502" s="42"/>
      <c r="H502" s="42"/>
      <c r="I502" s="229"/>
      <c r="J502" s="42"/>
      <c r="K502" s="42"/>
      <c r="L502" s="46"/>
      <c r="M502" s="230"/>
      <c r="N502" s="231"/>
      <c r="O502" s="86"/>
      <c r="P502" s="86"/>
      <c r="Q502" s="86"/>
      <c r="R502" s="86"/>
      <c r="S502" s="86"/>
      <c r="T502" s="87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T502" s="19" t="s">
        <v>152</v>
      </c>
      <c r="AU502" s="19" t="s">
        <v>82</v>
      </c>
    </row>
    <row r="503" s="2" customFormat="1" ht="24.15" customHeight="1">
      <c r="A503" s="40"/>
      <c r="B503" s="41"/>
      <c r="C503" s="214" t="s">
        <v>756</v>
      </c>
      <c r="D503" s="214" t="s">
        <v>145</v>
      </c>
      <c r="E503" s="215" t="s">
        <v>757</v>
      </c>
      <c r="F503" s="216" t="s">
        <v>758</v>
      </c>
      <c r="G503" s="217" t="s">
        <v>272</v>
      </c>
      <c r="H503" s="218">
        <v>2805.0590000000002</v>
      </c>
      <c r="I503" s="219"/>
      <c r="J503" s="220">
        <f>ROUND(I503*H503,2)</f>
        <v>0</v>
      </c>
      <c r="K503" s="216" t="s">
        <v>149</v>
      </c>
      <c r="L503" s="46"/>
      <c r="M503" s="221" t="s">
        <v>19</v>
      </c>
      <c r="N503" s="222" t="s">
        <v>44</v>
      </c>
      <c r="O503" s="86"/>
      <c r="P503" s="223">
        <f>O503*H503</f>
        <v>0</v>
      </c>
      <c r="Q503" s="223">
        <v>0</v>
      </c>
      <c r="R503" s="223">
        <f>Q503*H503</f>
        <v>0</v>
      </c>
      <c r="S503" s="223">
        <v>0</v>
      </c>
      <c r="T503" s="224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25" t="s">
        <v>150</v>
      </c>
      <c r="AT503" s="225" t="s">
        <v>145</v>
      </c>
      <c r="AU503" s="225" t="s">
        <v>82</v>
      </c>
      <c r="AY503" s="19" t="s">
        <v>143</v>
      </c>
      <c r="BE503" s="226">
        <f>IF(N503="základní",J503,0)</f>
        <v>0</v>
      </c>
      <c r="BF503" s="226">
        <f>IF(N503="snížená",J503,0)</f>
        <v>0</v>
      </c>
      <c r="BG503" s="226">
        <f>IF(N503="zákl. přenesená",J503,0)</f>
        <v>0</v>
      </c>
      <c r="BH503" s="226">
        <f>IF(N503="sníž. přenesená",J503,0)</f>
        <v>0</v>
      </c>
      <c r="BI503" s="226">
        <f>IF(N503="nulová",J503,0)</f>
        <v>0</v>
      </c>
      <c r="BJ503" s="19" t="s">
        <v>80</v>
      </c>
      <c r="BK503" s="226">
        <f>ROUND(I503*H503,2)</f>
        <v>0</v>
      </c>
      <c r="BL503" s="19" t="s">
        <v>150</v>
      </c>
      <c r="BM503" s="225" t="s">
        <v>759</v>
      </c>
    </row>
    <row r="504" s="2" customFormat="1">
      <c r="A504" s="40"/>
      <c r="B504" s="41"/>
      <c r="C504" s="42"/>
      <c r="D504" s="227" t="s">
        <v>152</v>
      </c>
      <c r="E504" s="42"/>
      <c r="F504" s="228" t="s">
        <v>760</v>
      </c>
      <c r="G504" s="42"/>
      <c r="H504" s="42"/>
      <c r="I504" s="229"/>
      <c r="J504" s="42"/>
      <c r="K504" s="42"/>
      <c r="L504" s="46"/>
      <c r="M504" s="230"/>
      <c r="N504" s="231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152</v>
      </c>
      <c r="AU504" s="19" t="s">
        <v>82</v>
      </c>
    </row>
    <row r="505" s="14" customFormat="1">
      <c r="A505" s="14"/>
      <c r="B505" s="243"/>
      <c r="C505" s="244"/>
      <c r="D505" s="234" t="s">
        <v>154</v>
      </c>
      <c r="E505" s="245" t="s">
        <v>19</v>
      </c>
      <c r="F505" s="246" t="s">
        <v>761</v>
      </c>
      <c r="G505" s="244"/>
      <c r="H505" s="247">
        <v>690.11300000000006</v>
      </c>
      <c r="I505" s="248"/>
      <c r="J505" s="244"/>
      <c r="K505" s="244"/>
      <c r="L505" s="249"/>
      <c r="M505" s="250"/>
      <c r="N505" s="251"/>
      <c r="O505" s="251"/>
      <c r="P505" s="251"/>
      <c r="Q505" s="251"/>
      <c r="R505" s="251"/>
      <c r="S505" s="251"/>
      <c r="T505" s="252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3" t="s">
        <v>154</v>
      </c>
      <c r="AU505" s="253" t="s">
        <v>82</v>
      </c>
      <c r="AV505" s="14" t="s">
        <v>82</v>
      </c>
      <c r="AW505" s="14" t="s">
        <v>35</v>
      </c>
      <c r="AX505" s="14" t="s">
        <v>73</v>
      </c>
      <c r="AY505" s="253" t="s">
        <v>143</v>
      </c>
    </row>
    <row r="506" s="14" customFormat="1">
      <c r="A506" s="14"/>
      <c r="B506" s="243"/>
      <c r="C506" s="244"/>
      <c r="D506" s="234" t="s">
        <v>154</v>
      </c>
      <c r="E506" s="245" t="s">
        <v>19</v>
      </c>
      <c r="F506" s="246" t="s">
        <v>762</v>
      </c>
      <c r="G506" s="244"/>
      <c r="H506" s="247">
        <v>2114.9459999999999</v>
      </c>
      <c r="I506" s="248"/>
      <c r="J506" s="244"/>
      <c r="K506" s="244"/>
      <c r="L506" s="249"/>
      <c r="M506" s="250"/>
      <c r="N506" s="251"/>
      <c r="O506" s="251"/>
      <c r="P506" s="251"/>
      <c r="Q506" s="251"/>
      <c r="R506" s="251"/>
      <c r="S506" s="251"/>
      <c r="T506" s="252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3" t="s">
        <v>154</v>
      </c>
      <c r="AU506" s="253" t="s">
        <v>82</v>
      </c>
      <c r="AV506" s="14" t="s">
        <v>82</v>
      </c>
      <c r="AW506" s="14" t="s">
        <v>35</v>
      </c>
      <c r="AX506" s="14" t="s">
        <v>73</v>
      </c>
      <c r="AY506" s="253" t="s">
        <v>143</v>
      </c>
    </row>
    <row r="507" s="15" customFormat="1">
      <c r="A507" s="15"/>
      <c r="B507" s="254"/>
      <c r="C507" s="255"/>
      <c r="D507" s="234" t="s">
        <v>154</v>
      </c>
      <c r="E507" s="256" t="s">
        <v>19</v>
      </c>
      <c r="F507" s="257" t="s">
        <v>170</v>
      </c>
      <c r="G507" s="255"/>
      <c r="H507" s="258">
        <v>2805.0590000000002</v>
      </c>
      <c r="I507" s="259"/>
      <c r="J507" s="255"/>
      <c r="K507" s="255"/>
      <c r="L507" s="260"/>
      <c r="M507" s="261"/>
      <c r="N507" s="262"/>
      <c r="O507" s="262"/>
      <c r="P507" s="262"/>
      <c r="Q507" s="262"/>
      <c r="R507" s="262"/>
      <c r="S507" s="262"/>
      <c r="T507" s="263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64" t="s">
        <v>154</v>
      </c>
      <c r="AU507" s="264" t="s">
        <v>82</v>
      </c>
      <c r="AV507" s="15" t="s">
        <v>150</v>
      </c>
      <c r="AW507" s="15" t="s">
        <v>35</v>
      </c>
      <c r="AX507" s="15" t="s">
        <v>80</v>
      </c>
      <c r="AY507" s="264" t="s">
        <v>143</v>
      </c>
    </row>
    <row r="508" s="2" customFormat="1" ht="24.15" customHeight="1">
      <c r="A508" s="40"/>
      <c r="B508" s="41"/>
      <c r="C508" s="214" t="s">
        <v>763</v>
      </c>
      <c r="D508" s="214" t="s">
        <v>145</v>
      </c>
      <c r="E508" s="215" t="s">
        <v>764</v>
      </c>
      <c r="F508" s="216" t="s">
        <v>765</v>
      </c>
      <c r="G508" s="217" t="s">
        <v>272</v>
      </c>
      <c r="H508" s="218">
        <v>101.612</v>
      </c>
      <c r="I508" s="219"/>
      <c r="J508" s="220">
        <f>ROUND(I508*H508,2)</f>
        <v>0</v>
      </c>
      <c r="K508" s="216" t="s">
        <v>149</v>
      </c>
      <c r="L508" s="46"/>
      <c r="M508" s="221" t="s">
        <v>19</v>
      </c>
      <c r="N508" s="222" t="s">
        <v>44</v>
      </c>
      <c r="O508" s="86"/>
      <c r="P508" s="223">
        <f>O508*H508</f>
        <v>0</v>
      </c>
      <c r="Q508" s="223">
        <v>0</v>
      </c>
      <c r="R508" s="223">
        <f>Q508*H508</f>
        <v>0</v>
      </c>
      <c r="S508" s="223">
        <v>0</v>
      </c>
      <c r="T508" s="224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25" t="s">
        <v>150</v>
      </c>
      <c r="AT508" s="225" t="s">
        <v>145</v>
      </c>
      <c r="AU508" s="225" t="s">
        <v>82</v>
      </c>
      <c r="AY508" s="19" t="s">
        <v>143</v>
      </c>
      <c r="BE508" s="226">
        <f>IF(N508="základní",J508,0)</f>
        <v>0</v>
      </c>
      <c r="BF508" s="226">
        <f>IF(N508="snížená",J508,0)</f>
        <v>0</v>
      </c>
      <c r="BG508" s="226">
        <f>IF(N508="zákl. přenesená",J508,0)</f>
        <v>0</v>
      </c>
      <c r="BH508" s="226">
        <f>IF(N508="sníž. přenesená",J508,0)</f>
        <v>0</v>
      </c>
      <c r="BI508" s="226">
        <f>IF(N508="nulová",J508,0)</f>
        <v>0</v>
      </c>
      <c r="BJ508" s="19" t="s">
        <v>80</v>
      </c>
      <c r="BK508" s="226">
        <f>ROUND(I508*H508,2)</f>
        <v>0</v>
      </c>
      <c r="BL508" s="19" t="s">
        <v>150</v>
      </c>
      <c r="BM508" s="225" t="s">
        <v>766</v>
      </c>
    </row>
    <row r="509" s="2" customFormat="1">
      <c r="A509" s="40"/>
      <c r="B509" s="41"/>
      <c r="C509" s="42"/>
      <c r="D509" s="227" t="s">
        <v>152</v>
      </c>
      <c r="E509" s="42"/>
      <c r="F509" s="228" t="s">
        <v>767</v>
      </c>
      <c r="G509" s="42"/>
      <c r="H509" s="42"/>
      <c r="I509" s="229"/>
      <c r="J509" s="42"/>
      <c r="K509" s="42"/>
      <c r="L509" s="46"/>
      <c r="M509" s="230"/>
      <c r="N509" s="231"/>
      <c r="O509" s="86"/>
      <c r="P509" s="86"/>
      <c r="Q509" s="86"/>
      <c r="R509" s="86"/>
      <c r="S509" s="86"/>
      <c r="T509" s="87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9" t="s">
        <v>152</v>
      </c>
      <c r="AU509" s="19" t="s">
        <v>82</v>
      </c>
    </row>
    <row r="510" s="2" customFormat="1" ht="24.15" customHeight="1">
      <c r="A510" s="40"/>
      <c r="B510" s="41"/>
      <c r="C510" s="214" t="s">
        <v>768</v>
      </c>
      <c r="D510" s="214" t="s">
        <v>145</v>
      </c>
      <c r="E510" s="215" t="s">
        <v>769</v>
      </c>
      <c r="F510" s="216" t="s">
        <v>770</v>
      </c>
      <c r="G510" s="217" t="s">
        <v>272</v>
      </c>
      <c r="H510" s="218">
        <v>23.797000000000001</v>
      </c>
      <c r="I510" s="219"/>
      <c r="J510" s="220">
        <f>ROUND(I510*H510,2)</f>
        <v>0</v>
      </c>
      <c r="K510" s="216" t="s">
        <v>149</v>
      </c>
      <c r="L510" s="46"/>
      <c r="M510" s="221" t="s">
        <v>19</v>
      </c>
      <c r="N510" s="222" t="s">
        <v>44</v>
      </c>
      <c r="O510" s="86"/>
      <c r="P510" s="223">
        <f>O510*H510</f>
        <v>0</v>
      </c>
      <c r="Q510" s="223">
        <v>0</v>
      </c>
      <c r="R510" s="223">
        <f>Q510*H510</f>
        <v>0</v>
      </c>
      <c r="S510" s="223">
        <v>0</v>
      </c>
      <c r="T510" s="224">
        <f>S510*H510</f>
        <v>0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25" t="s">
        <v>150</v>
      </c>
      <c r="AT510" s="225" t="s">
        <v>145</v>
      </c>
      <c r="AU510" s="225" t="s">
        <v>82</v>
      </c>
      <c r="AY510" s="19" t="s">
        <v>143</v>
      </c>
      <c r="BE510" s="226">
        <f>IF(N510="základní",J510,0)</f>
        <v>0</v>
      </c>
      <c r="BF510" s="226">
        <f>IF(N510="snížená",J510,0)</f>
        <v>0</v>
      </c>
      <c r="BG510" s="226">
        <f>IF(N510="zákl. přenesená",J510,0)</f>
        <v>0</v>
      </c>
      <c r="BH510" s="226">
        <f>IF(N510="sníž. přenesená",J510,0)</f>
        <v>0</v>
      </c>
      <c r="BI510" s="226">
        <f>IF(N510="nulová",J510,0)</f>
        <v>0</v>
      </c>
      <c r="BJ510" s="19" t="s">
        <v>80</v>
      </c>
      <c r="BK510" s="226">
        <f>ROUND(I510*H510,2)</f>
        <v>0</v>
      </c>
      <c r="BL510" s="19" t="s">
        <v>150</v>
      </c>
      <c r="BM510" s="225" t="s">
        <v>771</v>
      </c>
    </row>
    <row r="511" s="2" customFormat="1">
      <c r="A511" s="40"/>
      <c r="B511" s="41"/>
      <c r="C511" s="42"/>
      <c r="D511" s="227" t="s">
        <v>152</v>
      </c>
      <c r="E511" s="42"/>
      <c r="F511" s="228" t="s">
        <v>772</v>
      </c>
      <c r="G511" s="42"/>
      <c r="H511" s="42"/>
      <c r="I511" s="229"/>
      <c r="J511" s="42"/>
      <c r="K511" s="42"/>
      <c r="L511" s="46"/>
      <c r="M511" s="230"/>
      <c r="N511" s="231"/>
      <c r="O511" s="86"/>
      <c r="P511" s="86"/>
      <c r="Q511" s="86"/>
      <c r="R511" s="86"/>
      <c r="S511" s="86"/>
      <c r="T511" s="87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T511" s="19" t="s">
        <v>152</v>
      </c>
      <c r="AU511" s="19" t="s">
        <v>82</v>
      </c>
    </row>
    <row r="512" s="2" customFormat="1" ht="24.15" customHeight="1">
      <c r="A512" s="40"/>
      <c r="B512" s="41"/>
      <c r="C512" s="214" t="s">
        <v>773</v>
      </c>
      <c r="D512" s="214" t="s">
        <v>145</v>
      </c>
      <c r="E512" s="215" t="s">
        <v>774</v>
      </c>
      <c r="F512" s="216" t="s">
        <v>775</v>
      </c>
      <c r="G512" s="217" t="s">
        <v>272</v>
      </c>
      <c r="H512" s="218">
        <v>132.91300000000001</v>
      </c>
      <c r="I512" s="219"/>
      <c r="J512" s="220">
        <f>ROUND(I512*H512,2)</f>
        <v>0</v>
      </c>
      <c r="K512" s="216" t="s">
        <v>149</v>
      </c>
      <c r="L512" s="46"/>
      <c r="M512" s="221" t="s">
        <v>19</v>
      </c>
      <c r="N512" s="222" t="s">
        <v>44</v>
      </c>
      <c r="O512" s="86"/>
      <c r="P512" s="223">
        <f>O512*H512</f>
        <v>0</v>
      </c>
      <c r="Q512" s="223">
        <v>0</v>
      </c>
      <c r="R512" s="223">
        <f>Q512*H512</f>
        <v>0</v>
      </c>
      <c r="S512" s="223">
        <v>0</v>
      </c>
      <c r="T512" s="224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25" t="s">
        <v>150</v>
      </c>
      <c r="AT512" s="225" t="s">
        <v>145</v>
      </c>
      <c r="AU512" s="225" t="s">
        <v>82</v>
      </c>
      <c r="AY512" s="19" t="s">
        <v>143</v>
      </c>
      <c r="BE512" s="226">
        <f>IF(N512="základní",J512,0)</f>
        <v>0</v>
      </c>
      <c r="BF512" s="226">
        <f>IF(N512="snížená",J512,0)</f>
        <v>0</v>
      </c>
      <c r="BG512" s="226">
        <f>IF(N512="zákl. přenesená",J512,0)</f>
        <v>0</v>
      </c>
      <c r="BH512" s="226">
        <f>IF(N512="sníž. přenesená",J512,0)</f>
        <v>0</v>
      </c>
      <c r="BI512" s="226">
        <f>IF(N512="nulová",J512,0)</f>
        <v>0</v>
      </c>
      <c r="BJ512" s="19" t="s">
        <v>80</v>
      </c>
      <c r="BK512" s="226">
        <f>ROUND(I512*H512,2)</f>
        <v>0</v>
      </c>
      <c r="BL512" s="19" t="s">
        <v>150</v>
      </c>
      <c r="BM512" s="225" t="s">
        <v>776</v>
      </c>
    </row>
    <row r="513" s="2" customFormat="1">
      <c r="A513" s="40"/>
      <c r="B513" s="41"/>
      <c r="C513" s="42"/>
      <c r="D513" s="227" t="s">
        <v>152</v>
      </c>
      <c r="E513" s="42"/>
      <c r="F513" s="228" t="s">
        <v>777</v>
      </c>
      <c r="G513" s="42"/>
      <c r="H513" s="42"/>
      <c r="I513" s="229"/>
      <c r="J513" s="42"/>
      <c r="K513" s="42"/>
      <c r="L513" s="46"/>
      <c r="M513" s="230"/>
      <c r="N513" s="231"/>
      <c r="O513" s="86"/>
      <c r="P513" s="86"/>
      <c r="Q513" s="86"/>
      <c r="R513" s="86"/>
      <c r="S513" s="86"/>
      <c r="T513" s="87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T513" s="19" t="s">
        <v>152</v>
      </c>
      <c r="AU513" s="19" t="s">
        <v>82</v>
      </c>
    </row>
    <row r="514" s="2" customFormat="1" ht="24.15" customHeight="1">
      <c r="A514" s="40"/>
      <c r="B514" s="41"/>
      <c r="C514" s="214" t="s">
        <v>778</v>
      </c>
      <c r="D514" s="214" t="s">
        <v>145</v>
      </c>
      <c r="E514" s="215" t="s">
        <v>779</v>
      </c>
      <c r="F514" s="216" t="s">
        <v>780</v>
      </c>
      <c r="G514" s="217" t="s">
        <v>272</v>
      </c>
      <c r="H514" s="218">
        <v>0.46899999999999997</v>
      </c>
      <c r="I514" s="219"/>
      <c r="J514" s="220">
        <f>ROUND(I514*H514,2)</f>
        <v>0</v>
      </c>
      <c r="K514" s="216" t="s">
        <v>149</v>
      </c>
      <c r="L514" s="46"/>
      <c r="M514" s="221" t="s">
        <v>19</v>
      </c>
      <c r="N514" s="222" t="s">
        <v>44</v>
      </c>
      <c r="O514" s="86"/>
      <c r="P514" s="223">
        <f>O514*H514</f>
        <v>0</v>
      </c>
      <c r="Q514" s="223">
        <v>0</v>
      </c>
      <c r="R514" s="223">
        <f>Q514*H514</f>
        <v>0</v>
      </c>
      <c r="S514" s="223">
        <v>0</v>
      </c>
      <c r="T514" s="224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25" t="s">
        <v>150</v>
      </c>
      <c r="AT514" s="225" t="s">
        <v>145</v>
      </c>
      <c r="AU514" s="225" t="s">
        <v>82</v>
      </c>
      <c r="AY514" s="19" t="s">
        <v>143</v>
      </c>
      <c r="BE514" s="226">
        <f>IF(N514="základní",J514,0)</f>
        <v>0</v>
      </c>
      <c r="BF514" s="226">
        <f>IF(N514="snížená",J514,0)</f>
        <v>0</v>
      </c>
      <c r="BG514" s="226">
        <f>IF(N514="zákl. přenesená",J514,0)</f>
        <v>0</v>
      </c>
      <c r="BH514" s="226">
        <f>IF(N514="sníž. přenesená",J514,0)</f>
        <v>0</v>
      </c>
      <c r="BI514" s="226">
        <f>IF(N514="nulová",J514,0)</f>
        <v>0</v>
      </c>
      <c r="BJ514" s="19" t="s">
        <v>80</v>
      </c>
      <c r="BK514" s="226">
        <f>ROUND(I514*H514,2)</f>
        <v>0</v>
      </c>
      <c r="BL514" s="19" t="s">
        <v>150</v>
      </c>
      <c r="BM514" s="225" t="s">
        <v>781</v>
      </c>
    </row>
    <row r="515" s="2" customFormat="1">
      <c r="A515" s="40"/>
      <c r="B515" s="41"/>
      <c r="C515" s="42"/>
      <c r="D515" s="227" t="s">
        <v>152</v>
      </c>
      <c r="E515" s="42"/>
      <c r="F515" s="228" t="s">
        <v>782</v>
      </c>
      <c r="G515" s="42"/>
      <c r="H515" s="42"/>
      <c r="I515" s="229"/>
      <c r="J515" s="42"/>
      <c r="K515" s="42"/>
      <c r="L515" s="46"/>
      <c r="M515" s="230"/>
      <c r="N515" s="231"/>
      <c r="O515" s="86"/>
      <c r="P515" s="86"/>
      <c r="Q515" s="86"/>
      <c r="R515" s="86"/>
      <c r="S515" s="86"/>
      <c r="T515" s="87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9" t="s">
        <v>152</v>
      </c>
      <c r="AU515" s="19" t="s">
        <v>82</v>
      </c>
    </row>
    <row r="516" s="12" customFormat="1" ht="22.8" customHeight="1">
      <c r="A516" s="12"/>
      <c r="B516" s="198"/>
      <c r="C516" s="199"/>
      <c r="D516" s="200" t="s">
        <v>72</v>
      </c>
      <c r="E516" s="212" t="s">
        <v>783</v>
      </c>
      <c r="F516" s="212" t="s">
        <v>784</v>
      </c>
      <c r="G516" s="199"/>
      <c r="H516" s="199"/>
      <c r="I516" s="202"/>
      <c r="J516" s="213">
        <f>BK516</f>
        <v>0</v>
      </c>
      <c r="K516" s="199"/>
      <c r="L516" s="204"/>
      <c r="M516" s="205"/>
      <c r="N516" s="206"/>
      <c r="O516" s="206"/>
      <c r="P516" s="207">
        <f>SUM(P517:P518)</f>
        <v>0</v>
      </c>
      <c r="Q516" s="206"/>
      <c r="R516" s="207">
        <f>SUM(R517:R518)</f>
        <v>0</v>
      </c>
      <c r="S516" s="206"/>
      <c r="T516" s="208">
        <f>SUM(T517:T518)</f>
        <v>0</v>
      </c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R516" s="209" t="s">
        <v>80</v>
      </c>
      <c r="AT516" s="210" t="s">
        <v>72</v>
      </c>
      <c r="AU516" s="210" t="s">
        <v>80</v>
      </c>
      <c r="AY516" s="209" t="s">
        <v>143</v>
      </c>
      <c r="BK516" s="211">
        <f>SUM(BK517:BK518)</f>
        <v>0</v>
      </c>
    </row>
    <row r="517" s="2" customFormat="1" ht="24.15" customHeight="1">
      <c r="A517" s="40"/>
      <c r="B517" s="41"/>
      <c r="C517" s="214" t="s">
        <v>785</v>
      </c>
      <c r="D517" s="214" t="s">
        <v>145</v>
      </c>
      <c r="E517" s="215" t="s">
        <v>786</v>
      </c>
      <c r="F517" s="216" t="s">
        <v>787</v>
      </c>
      <c r="G517" s="217" t="s">
        <v>272</v>
      </c>
      <c r="H517" s="218">
        <v>136.749</v>
      </c>
      <c r="I517" s="219"/>
      <c r="J517" s="220">
        <f>ROUND(I517*H517,2)</f>
        <v>0</v>
      </c>
      <c r="K517" s="216" t="s">
        <v>149</v>
      </c>
      <c r="L517" s="46"/>
      <c r="M517" s="221" t="s">
        <v>19</v>
      </c>
      <c r="N517" s="222" t="s">
        <v>44</v>
      </c>
      <c r="O517" s="86"/>
      <c r="P517" s="223">
        <f>O517*H517</f>
        <v>0</v>
      </c>
      <c r="Q517" s="223">
        <v>0</v>
      </c>
      <c r="R517" s="223">
        <f>Q517*H517</f>
        <v>0</v>
      </c>
      <c r="S517" s="223">
        <v>0</v>
      </c>
      <c r="T517" s="224">
        <f>S517*H517</f>
        <v>0</v>
      </c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R517" s="225" t="s">
        <v>150</v>
      </c>
      <c r="AT517" s="225" t="s">
        <v>145</v>
      </c>
      <c r="AU517" s="225" t="s">
        <v>82</v>
      </c>
      <c r="AY517" s="19" t="s">
        <v>143</v>
      </c>
      <c r="BE517" s="226">
        <f>IF(N517="základní",J517,0)</f>
        <v>0</v>
      </c>
      <c r="BF517" s="226">
        <f>IF(N517="snížená",J517,0)</f>
        <v>0</v>
      </c>
      <c r="BG517" s="226">
        <f>IF(N517="zákl. přenesená",J517,0)</f>
        <v>0</v>
      </c>
      <c r="BH517" s="226">
        <f>IF(N517="sníž. přenesená",J517,0)</f>
        <v>0</v>
      </c>
      <c r="BI517" s="226">
        <f>IF(N517="nulová",J517,0)</f>
        <v>0</v>
      </c>
      <c r="BJ517" s="19" t="s">
        <v>80</v>
      </c>
      <c r="BK517" s="226">
        <f>ROUND(I517*H517,2)</f>
        <v>0</v>
      </c>
      <c r="BL517" s="19" t="s">
        <v>150</v>
      </c>
      <c r="BM517" s="225" t="s">
        <v>788</v>
      </c>
    </row>
    <row r="518" s="2" customFormat="1">
      <c r="A518" s="40"/>
      <c r="B518" s="41"/>
      <c r="C518" s="42"/>
      <c r="D518" s="227" t="s">
        <v>152</v>
      </c>
      <c r="E518" s="42"/>
      <c r="F518" s="228" t="s">
        <v>789</v>
      </c>
      <c r="G518" s="42"/>
      <c r="H518" s="42"/>
      <c r="I518" s="229"/>
      <c r="J518" s="42"/>
      <c r="K518" s="42"/>
      <c r="L518" s="46"/>
      <c r="M518" s="230"/>
      <c r="N518" s="231"/>
      <c r="O518" s="86"/>
      <c r="P518" s="86"/>
      <c r="Q518" s="86"/>
      <c r="R518" s="86"/>
      <c r="S518" s="86"/>
      <c r="T518" s="87"/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T518" s="19" t="s">
        <v>152</v>
      </c>
      <c r="AU518" s="19" t="s">
        <v>82</v>
      </c>
    </row>
    <row r="519" s="12" customFormat="1" ht="25.92" customHeight="1">
      <c r="A519" s="12"/>
      <c r="B519" s="198"/>
      <c r="C519" s="199"/>
      <c r="D519" s="200" t="s">
        <v>72</v>
      </c>
      <c r="E519" s="201" t="s">
        <v>790</v>
      </c>
      <c r="F519" s="201" t="s">
        <v>791</v>
      </c>
      <c r="G519" s="199"/>
      <c r="H519" s="199"/>
      <c r="I519" s="202"/>
      <c r="J519" s="203">
        <f>BK519</f>
        <v>0</v>
      </c>
      <c r="K519" s="199"/>
      <c r="L519" s="204"/>
      <c r="M519" s="205"/>
      <c r="N519" s="206"/>
      <c r="O519" s="206"/>
      <c r="P519" s="207">
        <f>P520+P539+P545</f>
        <v>0</v>
      </c>
      <c r="Q519" s="206"/>
      <c r="R519" s="207">
        <f>R520+R539+R545</f>
        <v>0.064737199999999995</v>
      </c>
      <c r="S519" s="206"/>
      <c r="T519" s="208">
        <f>T520+T539+T545</f>
        <v>0.01576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209" t="s">
        <v>82</v>
      </c>
      <c r="AT519" s="210" t="s">
        <v>72</v>
      </c>
      <c r="AU519" s="210" t="s">
        <v>73</v>
      </c>
      <c r="AY519" s="209" t="s">
        <v>143</v>
      </c>
      <c r="BK519" s="211">
        <f>BK520+BK539+BK545</f>
        <v>0</v>
      </c>
    </row>
    <row r="520" s="12" customFormat="1" ht="22.8" customHeight="1">
      <c r="A520" s="12"/>
      <c r="B520" s="198"/>
      <c r="C520" s="199"/>
      <c r="D520" s="200" t="s">
        <v>72</v>
      </c>
      <c r="E520" s="212" t="s">
        <v>792</v>
      </c>
      <c r="F520" s="212" t="s">
        <v>793</v>
      </c>
      <c r="G520" s="199"/>
      <c r="H520" s="199"/>
      <c r="I520" s="202"/>
      <c r="J520" s="213">
        <f>BK520</f>
        <v>0</v>
      </c>
      <c r="K520" s="199"/>
      <c r="L520" s="204"/>
      <c r="M520" s="205"/>
      <c r="N520" s="206"/>
      <c r="O520" s="206"/>
      <c r="P520" s="207">
        <f>SUM(P521:P538)</f>
        <v>0</v>
      </c>
      <c r="Q520" s="206"/>
      <c r="R520" s="207">
        <f>SUM(R521:R538)</f>
        <v>0.049737199999999995</v>
      </c>
      <c r="S520" s="206"/>
      <c r="T520" s="208">
        <f>SUM(T521:T538)</f>
        <v>0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209" t="s">
        <v>82</v>
      </c>
      <c r="AT520" s="210" t="s">
        <v>72</v>
      </c>
      <c r="AU520" s="210" t="s">
        <v>80</v>
      </c>
      <c r="AY520" s="209" t="s">
        <v>143</v>
      </c>
      <c r="BK520" s="211">
        <f>SUM(BK521:BK538)</f>
        <v>0</v>
      </c>
    </row>
    <row r="521" s="2" customFormat="1" ht="16.5" customHeight="1">
      <c r="A521" s="40"/>
      <c r="B521" s="41"/>
      <c r="C521" s="214" t="s">
        <v>794</v>
      </c>
      <c r="D521" s="214" t="s">
        <v>145</v>
      </c>
      <c r="E521" s="215" t="s">
        <v>795</v>
      </c>
      <c r="F521" s="216" t="s">
        <v>796</v>
      </c>
      <c r="G521" s="217" t="s">
        <v>148</v>
      </c>
      <c r="H521" s="218">
        <v>67.549999999999997</v>
      </c>
      <c r="I521" s="219"/>
      <c r="J521" s="220">
        <f>ROUND(I521*H521,2)</f>
        <v>0</v>
      </c>
      <c r="K521" s="216" t="s">
        <v>149</v>
      </c>
      <c r="L521" s="46"/>
      <c r="M521" s="221" t="s">
        <v>19</v>
      </c>
      <c r="N521" s="222" t="s">
        <v>44</v>
      </c>
      <c r="O521" s="86"/>
      <c r="P521" s="223">
        <f>O521*H521</f>
        <v>0</v>
      </c>
      <c r="Q521" s="223">
        <v>5.0000000000000002E-05</v>
      </c>
      <c r="R521" s="223">
        <f>Q521*H521</f>
        <v>0.0033774999999999999</v>
      </c>
      <c r="S521" s="223">
        <v>0</v>
      </c>
      <c r="T521" s="224">
        <f>S521*H521</f>
        <v>0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25" t="s">
        <v>269</v>
      </c>
      <c r="AT521" s="225" t="s">
        <v>145</v>
      </c>
      <c r="AU521" s="225" t="s">
        <v>82</v>
      </c>
      <c r="AY521" s="19" t="s">
        <v>143</v>
      </c>
      <c r="BE521" s="226">
        <f>IF(N521="základní",J521,0)</f>
        <v>0</v>
      </c>
      <c r="BF521" s="226">
        <f>IF(N521="snížená",J521,0)</f>
        <v>0</v>
      </c>
      <c r="BG521" s="226">
        <f>IF(N521="zákl. přenesená",J521,0)</f>
        <v>0</v>
      </c>
      <c r="BH521" s="226">
        <f>IF(N521="sníž. přenesená",J521,0)</f>
        <v>0</v>
      </c>
      <c r="BI521" s="226">
        <f>IF(N521="nulová",J521,0)</f>
        <v>0</v>
      </c>
      <c r="BJ521" s="19" t="s">
        <v>80</v>
      </c>
      <c r="BK521" s="226">
        <f>ROUND(I521*H521,2)</f>
        <v>0</v>
      </c>
      <c r="BL521" s="19" t="s">
        <v>269</v>
      </c>
      <c r="BM521" s="225" t="s">
        <v>797</v>
      </c>
    </row>
    <row r="522" s="2" customFormat="1">
      <c r="A522" s="40"/>
      <c r="B522" s="41"/>
      <c r="C522" s="42"/>
      <c r="D522" s="227" t="s">
        <v>152</v>
      </c>
      <c r="E522" s="42"/>
      <c r="F522" s="228" t="s">
        <v>798</v>
      </c>
      <c r="G522" s="42"/>
      <c r="H522" s="42"/>
      <c r="I522" s="229"/>
      <c r="J522" s="42"/>
      <c r="K522" s="42"/>
      <c r="L522" s="46"/>
      <c r="M522" s="230"/>
      <c r="N522" s="231"/>
      <c r="O522" s="86"/>
      <c r="P522" s="86"/>
      <c r="Q522" s="86"/>
      <c r="R522" s="86"/>
      <c r="S522" s="86"/>
      <c r="T522" s="87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T522" s="19" t="s">
        <v>152</v>
      </c>
      <c r="AU522" s="19" t="s">
        <v>82</v>
      </c>
    </row>
    <row r="523" s="13" customFormat="1">
      <c r="A523" s="13"/>
      <c r="B523" s="232"/>
      <c r="C523" s="233"/>
      <c r="D523" s="234" t="s">
        <v>154</v>
      </c>
      <c r="E523" s="235" t="s">
        <v>19</v>
      </c>
      <c r="F523" s="236" t="s">
        <v>799</v>
      </c>
      <c r="G523" s="233"/>
      <c r="H523" s="235" t="s">
        <v>19</v>
      </c>
      <c r="I523" s="237"/>
      <c r="J523" s="233"/>
      <c r="K523" s="233"/>
      <c r="L523" s="238"/>
      <c r="M523" s="239"/>
      <c r="N523" s="240"/>
      <c r="O523" s="240"/>
      <c r="P523" s="240"/>
      <c r="Q523" s="240"/>
      <c r="R523" s="240"/>
      <c r="S523" s="240"/>
      <c r="T523" s="241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2" t="s">
        <v>154</v>
      </c>
      <c r="AU523" s="242" t="s">
        <v>82</v>
      </c>
      <c r="AV523" s="13" t="s">
        <v>80</v>
      </c>
      <c r="AW523" s="13" t="s">
        <v>35</v>
      </c>
      <c r="AX523" s="13" t="s">
        <v>73</v>
      </c>
      <c r="AY523" s="242" t="s">
        <v>143</v>
      </c>
    </row>
    <row r="524" s="14" customFormat="1">
      <c r="A524" s="14"/>
      <c r="B524" s="243"/>
      <c r="C524" s="244"/>
      <c r="D524" s="234" t="s">
        <v>154</v>
      </c>
      <c r="E524" s="245" t="s">
        <v>19</v>
      </c>
      <c r="F524" s="246" t="s">
        <v>800</v>
      </c>
      <c r="G524" s="244"/>
      <c r="H524" s="247">
        <v>47.149999999999999</v>
      </c>
      <c r="I524" s="248"/>
      <c r="J524" s="244"/>
      <c r="K524" s="244"/>
      <c r="L524" s="249"/>
      <c r="M524" s="250"/>
      <c r="N524" s="251"/>
      <c r="O524" s="251"/>
      <c r="P524" s="251"/>
      <c r="Q524" s="251"/>
      <c r="R524" s="251"/>
      <c r="S524" s="251"/>
      <c r="T524" s="252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3" t="s">
        <v>154</v>
      </c>
      <c r="AU524" s="253" t="s">
        <v>82</v>
      </c>
      <c r="AV524" s="14" t="s">
        <v>82</v>
      </c>
      <c r="AW524" s="14" t="s">
        <v>35</v>
      </c>
      <c r="AX524" s="14" t="s">
        <v>73</v>
      </c>
      <c r="AY524" s="253" t="s">
        <v>143</v>
      </c>
    </row>
    <row r="525" s="14" customFormat="1">
      <c r="A525" s="14"/>
      <c r="B525" s="243"/>
      <c r="C525" s="244"/>
      <c r="D525" s="234" t="s">
        <v>154</v>
      </c>
      <c r="E525" s="245" t="s">
        <v>19</v>
      </c>
      <c r="F525" s="246" t="s">
        <v>801</v>
      </c>
      <c r="G525" s="244"/>
      <c r="H525" s="247">
        <v>9.8499999999999996</v>
      </c>
      <c r="I525" s="248"/>
      <c r="J525" s="244"/>
      <c r="K525" s="244"/>
      <c r="L525" s="249"/>
      <c r="M525" s="250"/>
      <c r="N525" s="251"/>
      <c r="O525" s="251"/>
      <c r="P525" s="251"/>
      <c r="Q525" s="251"/>
      <c r="R525" s="251"/>
      <c r="S525" s="251"/>
      <c r="T525" s="252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3" t="s">
        <v>154</v>
      </c>
      <c r="AU525" s="253" t="s">
        <v>82</v>
      </c>
      <c r="AV525" s="14" t="s">
        <v>82</v>
      </c>
      <c r="AW525" s="14" t="s">
        <v>35</v>
      </c>
      <c r="AX525" s="14" t="s">
        <v>73</v>
      </c>
      <c r="AY525" s="253" t="s">
        <v>143</v>
      </c>
    </row>
    <row r="526" s="14" customFormat="1">
      <c r="A526" s="14"/>
      <c r="B526" s="243"/>
      <c r="C526" s="244"/>
      <c r="D526" s="234" t="s">
        <v>154</v>
      </c>
      <c r="E526" s="245" t="s">
        <v>19</v>
      </c>
      <c r="F526" s="246" t="s">
        <v>802</v>
      </c>
      <c r="G526" s="244"/>
      <c r="H526" s="247">
        <v>10.550000000000001</v>
      </c>
      <c r="I526" s="248"/>
      <c r="J526" s="244"/>
      <c r="K526" s="244"/>
      <c r="L526" s="249"/>
      <c r="M526" s="250"/>
      <c r="N526" s="251"/>
      <c r="O526" s="251"/>
      <c r="P526" s="251"/>
      <c r="Q526" s="251"/>
      <c r="R526" s="251"/>
      <c r="S526" s="251"/>
      <c r="T526" s="252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3" t="s">
        <v>154</v>
      </c>
      <c r="AU526" s="253" t="s">
        <v>82</v>
      </c>
      <c r="AV526" s="14" t="s">
        <v>82</v>
      </c>
      <c r="AW526" s="14" t="s">
        <v>35</v>
      </c>
      <c r="AX526" s="14" t="s">
        <v>73</v>
      </c>
      <c r="AY526" s="253" t="s">
        <v>143</v>
      </c>
    </row>
    <row r="527" s="15" customFormat="1">
      <c r="A527" s="15"/>
      <c r="B527" s="254"/>
      <c r="C527" s="255"/>
      <c r="D527" s="234" t="s">
        <v>154</v>
      </c>
      <c r="E527" s="256" t="s">
        <v>19</v>
      </c>
      <c r="F527" s="257" t="s">
        <v>170</v>
      </c>
      <c r="G527" s="255"/>
      <c r="H527" s="258">
        <v>67.549999999999997</v>
      </c>
      <c r="I527" s="259"/>
      <c r="J527" s="255"/>
      <c r="K527" s="255"/>
      <c r="L527" s="260"/>
      <c r="M527" s="261"/>
      <c r="N527" s="262"/>
      <c r="O527" s="262"/>
      <c r="P527" s="262"/>
      <c r="Q527" s="262"/>
      <c r="R527" s="262"/>
      <c r="S527" s="262"/>
      <c r="T527" s="263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64" t="s">
        <v>154</v>
      </c>
      <c r="AU527" s="264" t="s">
        <v>82</v>
      </c>
      <c r="AV527" s="15" t="s">
        <v>150</v>
      </c>
      <c r="AW527" s="15" t="s">
        <v>35</v>
      </c>
      <c r="AX527" s="15" t="s">
        <v>80</v>
      </c>
      <c r="AY527" s="264" t="s">
        <v>143</v>
      </c>
    </row>
    <row r="528" s="2" customFormat="1" ht="16.5" customHeight="1">
      <c r="A528" s="40"/>
      <c r="B528" s="41"/>
      <c r="C528" s="265" t="s">
        <v>803</v>
      </c>
      <c r="D528" s="265" t="s">
        <v>299</v>
      </c>
      <c r="E528" s="266" t="s">
        <v>804</v>
      </c>
      <c r="F528" s="267" t="s">
        <v>805</v>
      </c>
      <c r="G528" s="268" t="s">
        <v>148</v>
      </c>
      <c r="H528" s="269">
        <v>82.478999999999999</v>
      </c>
      <c r="I528" s="270"/>
      <c r="J528" s="271">
        <f>ROUND(I528*H528,2)</f>
        <v>0</v>
      </c>
      <c r="K528" s="267" t="s">
        <v>149</v>
      </c>
      <c r="L528" s="272"/>
      <c r="M528" s="273" t="s">
        <v>19</v>
      </c>
      <c r="N528" s="274" t="s">
        <v>44</v>
      </c>
      <c r="O528" s="86"/>
      <c r="P528" s="223">
        <f>O528*H528</f>
        <v>0</v>
      </c>
      <c r="Q528" s="223">
        <v>0.00029999999999999997</v>
      </c>
      <c r="R528" s="223">
        <f>Q528*H528</f>
        <v>0.024743699999999997</v>
      </c>
      <c r="S528" s="223">
        <v>0</v>
      </c>
      <c r="T528" s="224">
        <f>S528*H528</f>
        <v>0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25" t="s">
        <v>385</v>
      </c>
      <c r="AT528" s="225" t="s">
        <v>299</v>
      </c>
      <c r="AU528" s="225" t="s">
        <v>82</v>
      </c>
      <c r="AY528" s="19" t="s">
        <v>143</v>
      </c>
      <c r="BE528" s="226">
        <f>IF(N528="základní",J528,0)</f>
        <v>0</v>
      </c>
      <c r="BF528" s="226">
        <f>IF(N528="snížená",J528,0)</f>
        <v>0</v>
      </c>
      <c r="BG528" s="226">
        <f>IF(N528="zákl. přenesená",J528,0)</f>
        <v>0</v>
      </c>
      <c r="BH528" s="226">
        <f>IF(N528="sníž. přenesená",J528,0)</f>
        <v>0</v>
      </c>
      <c r="BI528" s="226">
        <f>IF(N528="nulová",J528,0)</f>
        <v>0</v>
      </c>
      <c r="BJ528" s="19" t="s">
        <v>80</v>
      </c>
      <c r="BK528" s="226">
        <f>ROUND(I528*H528,2)</f>
        <v>0</v>
      </c>
      <c r="BL528" s="19" t="s">
        <v>269</v>
      </c>
      <c r="BM528" s="225" t="s">
        <v>806</v>
      </c>
    </row>
    <row r="529" s="14" customFormat="1">
      <c r="A529" s="14"/>
      <c r="B529" s="243"/>
      <c r="C529" s="244"/>
      <c r="D529" s="234" t="s">
        <v>154</v>
      </c>
      <c r="E529" s="244"/>
      <c r="F529" s="246" t="s">
        <v>807</v>
      </c>
      <c r="G529" s="244"/>
      <c r="H529" s="247">
        <v>82.478999999999999</v>
      </c>
      <c r="I529" s="248"/>
      <c r="J529" s="244"/>
      <c r="K529" s="244"/>
      <c r="L529" s="249"/>
      <c r="M529" s="250"/>
      <c r="N529" s="251"/>
      <c r="O529" s="251"/>
      <c r="P529" s="251"/>
      <c r="Q529" s="251"/>
      <c r="R529" s="251"/>
      <c r="S529" s="251"/>
      <c r="T529" s="252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3" t="s">
        <v>154</v>
      </c>
      <c r="AU529" s="253" t="s">
        <v>82</v>
      </c>
      <c r="AV529" s="14" t="s">
        <v>82</v>
      </c>
      <c r="AW529" s="14" t="s">
        <v>4</v>
      </c>
      <c r="AX529" s="14" t="s">
        <v>80</v>
      </c>
      <c r="AY529" s="253" t="s">
        <v>143</v>
      </c>
    </row>
    <row r="530" s="2" customFormat="1" ht="16.5" customHeight="1">
      <c r="A530" s="40"/>
      <c r="B530" s="41"/>
      <c r="C530" s="214" t="s">
        <v>808</v>
      </c>
      <c r="D530" s="214" t="s">
        <v>145</v>
      </c>
      <c r="E530" s="215" t="s">
        <v>809</v>
      </c>
      <c r="F530" s="216" t="s">
        <v>810</v>
      </c>
      <c r="G530" s="217" t="s">
        <v>204</v>
      </c>
      <c r="H530" s="218">
        <v>135.09999999999999</v>
      </c>
      <c r="I530" s="219"/>
      <c r="J530" s="220">
        <f>ROUND(I530*H530,2)</f>
        <v>0</v>
      </c>
      <c r="K530" s="216" t="s">
        <v>149</v>
      </c>
      <c r="L530" s="46"/>
      <c r="M530" s="221" t="s">
        <v>19</v>
      </c>
      <c r="N530" s="222" t="s">
        <v>44</v>
      </c>
      <c r="O530" s="86"/>
      <c r="P530" s="223">
        <f>O530*H530</f>
        <v>0</v>
      </c>
      <c r="Q530" s="223">
        <v>0.00016000000000000001</v>
      </c>
      <c r="R530" s="223">
        <f>Q530*H530</f>
        <v>0.021616</v>
      </c>
      <c r="S530" s="223">
        <v>0</v>
      </c>
      <c r="T530" s="224">
        <f>S530*H530</f>
        <v>0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25" t="s">
        <v>269</v>
      </c>
      <c r="AT530" s="225" t="s">
        <v>145</v>
      </c>
      <c r="AU530" s="225" t="s">
        <v>82</v>
      </c>
      <c r="AY530" s="19" t="s">
        <v>143</v>
      </c>
      <c r="BE530" s="226">
        <f>IF(N530="základní",J530,0)</f>
        <v>0</v>
      </c>
      <c r="BF530" s="226">
        <f>IF(N530="snížená",J530,0)</f>
        <v>0</v>
      </c>
      <c r="BG530" s="226">
        <f>IF(N530="zákl. přenesená",J530,0)</f>
        <v>0</v>
      </c>
      <c r="BH530" s="226">
        <f>IF(N530="sníž. přenesená",J530,0)</f>
        <v>0</v>
      </c>
      <c r="BI530" s="226">
        <f>IF(N530="nulová",J530,0)</f>
        <v>0</v>
      </c>
      <c r="BJ530" s="19" t="s">
        <v>80</v>
      </c>
      <c r="BK530" s="226">
        <f>ROUND(I530*H530,2)</f>
        <v>0</v>
      </c>
      <c r="BL530" s="19" t="s">
        <v>269</v>
      </c>
      <c r="BM530" s="225" t="s">
        <v>811</v>
      </c>
    </row>
    <row r="531" s="2" customFormat="1">
      <c r="A531" s="40"/>
      <c r="B531" s="41"/>
      <c r="C531" s="42"/>
      <c r="D531" s="227" t="s">
        <v>152</v>
      </c>
      <c r="E531" s="42"/>
      <c r="F531" s="228" t="s">
        <v>812</v>
      </c>
      <c r="G531" s="42"/>
      <c r="H531" s="42"/>
      <c r="I531" s="229"/>
      <c r="J531" s="42"/>
      <c r="K531" s="42"/>
      <c r="L531" s="46"/>
      <c r="M531" s="230"/>
      <c r="N531" s="231"/>
      <c r="O531" s="86"/>
      <c r="P531" s="86"/>
      <c r="Q531" s="86"/>
      <c r="R531" s="86"/>
      <c r="S531" s="86"/>
      <c r="T531" s="87"/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T531" s="19" t="s">
        <v>152</v>
      </c>
      <c r="AU531" s="19" t="s">
        <v>82</v>
      </c>
    </row>
    <row r="532" s="13" customFormat="1">
      <c r="A532" s="13"/>
      <c r="B532" s="232"/>
      <c r="C532" s="233"/>
      <c r="D532" s="234" t="s">
        <v>154</v>
      </c>
      <c r="E532" s="235" t="s">
        <v>19</v>
      </c>
      <c r="F532" s="236" t="s">
        <v>799</v>
      </c>
      <c r="G532" s="233"/>
      <c r="H532" s="235" t="s">
        <v>19</v>
      </c>
      <c r="I532" s="237"/>
      <c r="J532" s="233"/>
      <c r="K532" s="233"/>
      <c r="L532" s="238"/>
      <c r="M532" s="239"/>
      <c r="N532" s="240"/>
      <c r="O532" s="240"/>
      <c r="P532" s="240"/>
      <c r="Q532" s="240"/>
      <c r="R532" s="240"/>
      <c r="S532" s="240"/>
      <c r="T532" s="241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2" t="s">
        <v>154</v>
      </c>
      <c r="AU532" s="242" t="s">
        <v>82</v>
      </c>
      <c r="AV532" s="13" t="s">
        <v>80</v>
      </c>
      <c r="AW532" s="13" t="s">
        <v>35</v>
      </c>
      <c r="AX532" s="13" t="s">
        <v>73</v>
      </c>
      <c r="AY532" s="242" t="s">
        <v>143</v>
      </c>
    </row>
    <row r="533" s="14" customFormat="1">
      <c r="A533" s="14"/>
      <c r="B533" s="243"/>
      <c r="C533" s="244"/>
      <c r="D533" s="234" t="s">
        <v>154</v>
      </c>
      <c r="E533" s="245" t="s">
        <v>19</v>
      </c>
      <c r="F533" s="246" t="s">
        <v>813</v>
      </c>
      <c r="G533" s="244"/>
      <c r="H533" s="247">
        <v>94.299999999999997</v>
      </c>
      <c r="I533" s="248"/>
      <c r="J533" s="244"/>
      <c r="K533" s="244"/>
      <c r="L533" s="249"/>
      <c r="M533" s="250"/>
      <c r="N533" s="251"/>
      <c r="O533" s="251"/>
      <c r="P533" s="251"/>
      <c r="Q533" s="251"/>
      <c r="R533" s="251"/>
      <c r="S533" s="251"/>
      <c r="T533" s="252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3" t="s">
        <v>154</v>
      </c>
      <c r="AU533" s="253" t="s">
        <v>82</v>
      </c>
      <c r="AV533" s="14" t="s">
        <v>82</v>
      </c>
      <c r="AW533" s="14" t="s">
        <v>35</v>
      </c>
      <c r="AX533" s="14" t="s">
        <v>73</v>
      </c>
      <c r="AY533" s="253" t="s">
        <v>143</v>
      </c>
    </row>
    <row r="534" s="14" customFormat="1">
      <c r="A534" s="14"/>
      <c r="B534" s="243"/>
      <c r="C534" s="244"/>
      <c r="D534" s="234" t="s">
        <v>154</v>
      </c>
      <c r="E534" s="245" t="s">
        <v>19</v>
      </c>
      <c r="F534" s="246" t="s">
        <v>814</v>
      </c>
      <c r="G534" s="244"/>
      <c r="H534" s="247">
        <v>19.699999999999999</v>
      </c>
      <c r="I534" s="248"/>
      <c r="J534" s="244"/>
      <c r="K534" s="244"/>
      <c r="L534" s="249"/>
      <c r="M534" s="250"/>
      <c r="N534" s="251"/>
      <c r="O534" s="251"/>
      <c r="P534" s="251"/>
      <c r="Q534" s="251"/>
      <c r="R534" s="251"/>
      <c r="S534" s="251"/>
      <c r="T534" s="252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3" t="s">
        <v>154</v>
      </c>
      <c r="AU534" s="253" t="s">
        <v>82</v>
      </c>
      <c r="AV534" s="14" t="s">
        <v>82</v>
      </c>
      <c r="AW534" s="14" t="s">
        <v>35</v>
      </c>
      <c r="AX534" s="14" t="s">
        <v>73</v>
      </c>
      <c r="AY534" s="253" t="s">
        <v>143</v>
      </c>
    </row>
    <row r="535" s="14" customFormat="1">
      <c r="A535" s="14"/>
      <c r="B535" s="243"/>
      <c r="C535" s="244"/>
      <c r="D535" s="234" t="s">
        <v>154</v>
      </c>
      <c r="E535" s="245" t="s">
        <v>19</v>
      </c>
      <c r="F535" s="246" t="s">
        <v>815</v>
      </c>
      <c r="G535" s="244"/>
      <c r="H535" s="247">
        <v>21.100000000000001</v>
      </c>
      <c r="I535" s="248"/>
      <c r="J535" s="244"/>
      <c r="K535" s="244"/>
      <c r="L535" s="249"/>
      <c r="M535" s="250"/>
      <c r="N535" s="251"/>
      <c r="O535" s="251"/>
      <c r="P535" s="251"/>
      <c r="Q535" s="251"/>
      <c r="R535" s="251"/>
      <c r="S535" s="251"/>
      <c r="T535" s="252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3" t="s">
        <v>154</v>
      </c>
      <c r="AU535" s="253" t="s">
        <v>82</v>
      </c>
      <c r="AV535" s="14" t="s">
        <v>82</v>
      </c>
      <c r="AW535" s="14" t="s">
        <v>35</v>
      </c>
      <c r="AX535" s="14" t="s">
        <v>73</v>
      </c>
      <c r="AY535" s="253" t="s">
        <v>143</v>
      </c>
    </row>
    <row r="536" s="15" customFormat="1">
      <c r="A536" s="15"/>
      <c r="B536" s="254"/>
      <c r="C536" s="255"/>
      <c r="D536" s="234" t="s">
        <v>154</v>
      </c>
      <c r="E536" s="256" t="s">
        <v>19</v>
      </c>
      <c r="F536" s="257" t="s">
        <v>170</v>
      </c>
      <c r="G536" s="255"/>
      <c r="H536" s="258">
        <v>135.09999999999999</v>
      </c>
      <c r="I536" s="259"/>
      <c r="J536" s="255"/>
      <c r="K536" s="255"/>
      <c r="L536" s="260"/>
      <c r="M536" s="261"/>
      <c r="N536" s="262"/>
      <c r="O536" s="262"/>
      <c r="P536" s="262"/>
      <c r="Q536" s="262"/>
      <c r="R536" s="262"/>
      <c r="S536" s="262"/>
      <c r="T536" s="263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64" t="s">
        <v>154</v>
      </c>
      <c r="AU536" s="264" t="s">
        <v>82</v>
      </c>
      <c r="AV536" s="15" t="s">
        <v>150</v>
      </c>
      <c r="AW536" s="15" t="s">
        <v>35</v>
      </c>
      <c r="AX536" s="15" t="s">
        <v>80</v>
      </c>
      <c r="AY536" s="264" t="s">
        <v>143</v>
      </c>
    </row>
    <row r="537" s="2" customFormat="1" ht="24.15" customHeight="1">
      <c r="A537" s="40"/>
      <c r="B537" s="41"/>
      <c r="C537" s="214" t="s">
        <v>816</v>
      </c>
      <c r="D537" s="214" t="s">
        <v>145</v>
      </c>
      <c r="E537" s="215" t="s">
        <v>817</v>
      </c>
      <c r="F537" s="216" t="s">
        <v>818</v>
      </c>
      <c r="G537" s="217" t="s">
        <v>819</v>
      </c>
      <c r="H537" s="276"/>
      <c r="I537" s="219"/>
      <c r="J537" s="220">
        <f>ROUND(I537*H537,2)</f>
        <v>0</v>
      </c>
      <c r="K537" s="216" t="s">
        <v>149</v>
      </c>
      <c r="L537" s="46"/>
      <c r="M537" s="221" t="s">
        <v>19</v>
      </c>
      <c r="N537" s="222" t="s">
        <v>44</v>
      </c>
      <c r="O537" s="86"/>
      <c r="P537" s="223">
        <f>O537*H537</f>
        <v>0</v>
      </c>
      <c r="Q537" s="223">
        <v>0</v>
      </c>
      <c r="R537" s="223">
        <f>Q537*H537</f>
        <v>0</v>
      </c>
      <c r="S537" s="223">
        <v>0</v>
      </c>
      <c r="T537" s="224">
        <f>S537*H537</f>
        <v>0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25" t="s">
        <v>269</v>
      </c>
      <c r="AT537" s="225" t="s">
        <v>145</v>
      </c>
      <c r="AU537" s="225" t="s">
        <v>82</v>
      </c>
      <c r="AY537" s="19" t="s">
        <v>143</v>
      </c>
      <c r="BE537" s="226">
        <f>IF(N537="základní",J537,0)</f>
        <v>0</v>
      </c>
      <c r="BF537" s="226">
        <f>IF(N537="snížená",J537,0)</f>
        <v>0</v>
      </c>
      <c r="BG537" s="226">
        <f>IF(N537="zákl. přenesená",J537,0)</f>
        <v>0</v>
      </c>
      <c r="BH537" s="226">
        <f>IF(N537="sníž. přenesená",J537,0)</f>
        <v>0</v>
      </c>
      <c r="BI537" s="226">
        <f>IF(N537="nulová",J537,0)</f>
        <v>0</v>
      </c>
      <c r="BJ537" s="19" t="s">
        <v>80</v>
      </c>
      <c r="BK537" s="226">
        <f>ROUND(I537*H537,2)</f>
        <v>0</v>
      </c>
      <c r="BL537" s="19" t="s">
        <v>269</v>
      </c>
      <c r="BM537" s="225" t="s">
        <v>820</v>
      </c>
    </row>
    <row r="538" s="2" customFormat="1">
      <c r="A538" s="40"/>
      <c r="B538" s="41"/>
      <c r="C538" s="42"/>
      <c r="D538" s="227" t="s">
        <v>152</v>
      </c>
      <c r="E538" s="42"/>
      <c r="F538" s="228" t="s">
        <v>821</v>
      </c>
      <c r="G538" s="42"/>
      <c r="H538" s="42"/>
      <c r="I538" s="229"/>
      <c r="J538" s="42"/>
      <c r="K538" s="42"/>
      <c r="L538" s="46"/>
      <c r="M538" s="230"/>
      <c r="N538" s="231"/>
      <c r="O538" s="86"/>
      <c r="P538" s="86"/>
      <c r="Q538" s="86"/>
      <c r="R538" s="86"/>
      <c r="S538" s="86"/>
      <c r="T538" s="87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T538" s="19" t="s">
        <v>152</v>
      </c>
      <c r="AU538" s="19" t="s">
        <v>82</v>
      </c>
    </row>
    <row r="539" s="12" customFormat="1" ht="22.8" customHeight="1">
      <c r="A539" s="12"/>
      <c r="B539" s="198"/>
      <c r="C539" s="199"/>
      <c r="D539" s="200" t="s">
        <v>72</v>
      </c>
      <c r="E539" s="212" t="s">
        <v>822</v>
      </c>
      <c r="F539" s="212" t="s">
        <v>823</v>
      </c>
      <c r="G539" s="199"/>
      <c r="H539" s="199"/>
      <c r="I539" s="202"/>
      <c r="J539" s="213">
        <f>BK539</f>
        <v>0</v>
      </c>
      <c r="K539" s="199"/>
      <c r="L539" s="204"/>
      <c r="M539" s="205"/>
      <c r="N539" s="206"/>
      <c r="O539" s="206"/>
      <c r="P539" s="207">
        <f>SUM(P540:P544)</f>
        <v>0</v>
      </c>
      <c r="Q539" s="206"/>
      <c r="R539" s="207">
        <f>SUM(R540:R544)</f>
        <v>0.014999999999999999</v>
      </c>
      <c r="S539" s="206"/>
      <c r="T539" s="208">
        <f>SUM(T540:T544)</f>
        <v>0</v>
      </c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R539" s="209" t="s">
        <v>82</v>
      </c>
      <c r="AT539" s="210" t="s">
        <v>72</v>
      </c>
      <c r="AU539" s="210" t="s">
        <v>80</v>
      </c>
      <c r="AY539" s="209" t="s">
        <v>143</v>
      </c>
      <c r="BK539" s="211">
        <f>SUM(BK540:BK544)</f>
        <v>0</v>
      </c>
    </row>
    <row r="540" s="2" customFormat="1" ht="16.5" customHeight="1">
      <c r="A540" s="40"/>
      <c r="B540" s="41"/>
      <c r="C540" s="214" t="s">
        <v>824</v>
      </c>
      <c r="D540" s="214" t="s">
        <v>145</v>
      </c>
      <c r="E540" s="215" t="s">
        <v>825</v>
      </c>
      <c r="F540" s="216" t="s">
        <v>826</v>
      </c>
      <c r="G540" s="217" t="s">
        <v>489</v>
      </c>
      <c r="H540" s="218">
        <v>10</v>
      </c>
      <c r="I540" s="219"/>
      <c r="J540" s="220">
        <f>ROUND(I540*H540,2)</f>
        <v>0</v>
      </c>
      <c r="K540" s="216" t="s">
        <v>149</v>
      </c>
      <c r="L540" s="46"/>
      <c r="M540" s="221" t="s">
        <v>19</v>
      </c>
      <c r="N540" s="222" t="s">
        <v>44</v>
      </c>
      <c r="O540" s="86"/>
      <c r="P540" s="223">
        <f>O540*H540</f>
        <v>0</v>
      </c>
      <c r="Q540" s="223">
        <v>0.0015</v>
      </c>
      <c r="R540" s="223">
        <f>Q540*H540</f>
        <v>0.014999999999999999</v>
      </c>
      <c r="S540" s="223">
        <v>0</v>
      </c>
      <c r="T540" s="224">
        <f>S540*H540</f>
        <v>0</v>
      </c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R540" s="225" t="s">
        <v>269</v>
      </c>
      <c r="AT540" s="225" t="s">
        <v>145</v>
      </c>
      <c r="AU540" s="225" t="s">
        <v>82</v>
      </c>
      <c r="AY540" s="19" t="s">
        <v>143</v>
      </c>
      <c r="BE540" s="226">
        <f>IF(N540="základní",J540,0)</f>
        <v>0</v>
      </c>
      <c r="BF540" s="226">
        <f>IF(N540="snížená",J540,0)</f>
        <v>0</v>
      </c>
      <c r="BG540" s="226">
        <f>IF(N540="zákl. přenesená",J540,0)</f>
        <v>0</v>
      </c>
      <c r="BH540" s="226">
        <f>IF(N540="sníž. přenesená",J540,0)</f>
        <v>0</v>
      </c>
      <c r="BI540" s="226">
        <f>IF(N540="nulová",J540,0)</f>
        <v>0</v>
      </c>
      <c r="BJ540" s="19" t="s">
        <v>80</v>
      </c>
      <c r="BK540" s="226">
        <f>ROUND(I540*H540,2)</f>
        <v>0</v>
      </c>
      <c r="BL540" s="19" t="s">
        <v>269</v>
      </c>
      <c r="BM540" s="225" t="s">
        <v>827</v>
      </c>
    </row>
    <row r="541" s="2" customFormat="1">
      <c r="A541" s="40"/>
      <c r="B541" s="41"/>
      <c r="C541" s="42"/>
      <c r="D541" s="227" t="s">
        <v>152</v>
      </c>
      <c r="E541" s="42"/>
      <c r="F541" s="228" t="s">
        <v>828</v>
      </c>
      <c r="G541" s="42"/>
      <c r="H541" s="42"/>
      <c r="I541" s="229"/>
      <c r="J541" s="42"/>
      <c r="K541" s="42"/>
      <c r="L541" s="46"/>
      <c r="M541" s="230"/>
      <c r="N541" s="231"/>
      <c r="O541" s="86"/>
      <c r="P541" s="86"/>
      <c r="Q541" s="86"/>
      <c r="R541" s="86"/>
      <c r="S541" s="86"/>
      <c r="T541" s="87"/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T541" s="19" t="s">
        <v>152</v>
      </c>
      <c r="AU541" s="19" t="s">
        <v>82</v>
      </c>
    </row>
    <row r="542" s="14" customFormat="1">
      <c r="A542" s="14"/>
      <c r="B542" s="243"/>
      <c r="C542" s="244"/>
      <c r="D542" s="234" t="s">
        <v>154</v>
      </c>
      <c r="E542" s="245" t="s">
        <v>19</v>
      </c>
      <c r="F542" s="246" t="s">
        <v>829</v>
      </c>
      <c r="G542" s="244"/>
      <c r="H542" s="247">
        <v>10</v>
      </c>
      <c r="I542" s="248"/>
      <c r="J542" s="244"/>
      <c r="K542" s="244"/>
      <c r="L542" s="249"/>
      <c r="M542" s="250"/>
      <c r="N542" s="251"/>
      <c r="O542" s="251"/>
      <c r="P542" s="251"/>
      <c r="Q542" s="251"/>
      <c r="R542" s="251"/>
      <c r="S542" s="251"/>
      <c r="T542" s="252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3" t="s">
        <v>154</v>
      </c>
      <c r="AU542" s="253" t="s">
        <v>82</v>
      </c>
      <c r="AV542" s="14" t="s">
        <v>82</v>
      </c>
      <c r="AW542" s="14" t="s">
        <v>35</v>
      </c>
      <c r="AX542" s="14" t="s">
        <v>80</v>
      </c>
      <c r="AY542" s="253" t="s">
        <v>143</v>
      </c>
    </row>
    <row r="543" s="2" customFormat="1" ht="24.15" customHeight="1">
      <c r="A543" s="40"/>
      <c r="B543" s="41"/>
      <c r="C543" s="214" t="s">
        <v>830</v>
      </c>
      <c r="D543" s="214" t="s">
        <v>145</v>
      </c>
      <c r="E543" s="215" t="s">
        <v>831</v>
      </c>
      <c r="F543" s="216" t="s">
        <v>832</v>
      </c>
      <c r="G543" s="217" t="s">
        <v>819</v>
      </c>
      <c r="H543" s="276"/>
      <c r="I543" s="219"/>
      <c r="J543" s="220">
        <f>ROUND(I543*H543,2)</f>
        <v>0</v>
      </c>
      <c r="K543" s="216" t="s">
        <v>149</v>
      </c>
      <c r="L543" s="46"/>
      <c r="M543" s="221" t="s">
        <v>19</v>
      </c>
      <c r="N543" s="222" t="s">
        <v>44</v>
      </c>
      <c r="O543" s="86"/>
      <c r="P543" s="223">
        <f>O543*H543</f>
        <v>0</v>
      </c>
      <c r="Q543" s="223">
        <v>0</v>
      </c>
      <c r="R543" s="223">
        <f>Q543*H543</f>
        <v>0</v>
      </c>
      <c r="S543" s="223">
        <v>0</v>
      </c>
      <c r="T543" s="224">
        <f>S543*H543</f>
        <v>0</v>
      </c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R543" s="225" t="s">
        <v>269</v>
      </c>
      <c r="AT543" s="225" t="s">
        <v>145</v>
      </c>
      <c r="AU543" s="225" t="s">
        <v>82</v>
      </c>
      <c r="AY543" s="19" t="s">
        <v>143</v>
      </c>
      <c r="BE543" s="226">
        <f>IF(N543="základní",J543,0)</f>
        <v>0</v>
      </c>
      <c r="BF543" s="226">
        <f>IF(N543="snížená",J543,0)</f>
        <v>0</v>
      </c>
      <c r="BG543" s="226">
        <f>IF(N543="zákl. přenesená",J543,0)</f>
        <v>0</v>
      </c>
      <c r="BH543" s="226">
        <f>IF(N543="sníž. přenesená",J543,0)</f>
        <v>0</v>
      </c>
      <c r="BI543" s="226">
        <f>IF(N543="nulová",J543,0)</f>
        <v>0</v>
      </c>
      <c r="BJ543" s="19" t="s">
        <v>80</v>
      </c>
      <c r="BK543" s="226">
        <f>ROUND(I543*H543,2)</f>
        <v>0</v>
      </c>
      <c r="BL543" s="19" t="s">
        <v>269</v>
      </c>
      <c r="BM543" s="225" t="s">
        <v>833</v>
      </c>
    </row>
    <row r="544" s="2" customFormat="1">
      <c r="A544" s="40"/>
      <c r="B544" s="41"/>
      <c r="C544" s="42"/>
      <c r="D544" s="227" t="s">
        <v>152</v>
      </c>
      <c r="E544" s="42"/>
      <c r="F544" s="228" t="s">
        <v>834</v>
      </c>
      <c r="G544" s="42"/>
      <c r="H544" s="42"/>
      <c r="I544" s="229"/>
      <c r="J544" s="42"/>
      <c r="K544" s="42"/>
      <c r="L544" s="46"/>
      <c r="M544" s="230"/>
      <c r="N544" s="231"/>
      <c r="O544" s="86"/>
      <c r="P544" s="86"/>
      <c r="Q544" s="86"/>
      <c r="R544" s="86"/>
      <c r="S544" s="86"/>
      <c r="T544" s="87"/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T544" s="19" t="s">
        <v>152</v>
      </c>
      <c r="AU544" s="19" t="s">
        <v>82</v>
      </c>
    </row>
    <row r="545" s="12" customFormat="1" ht="22.8" customHeight="1">
      <c r="A545" s="12"/>
      <c r="B545" s="198"/>
      <c r="C545" s="199"/>
      <c r="D545" s="200" t="s">
        <v>72</v>
      </c>
      <c r="E545" s="212" t="s">
        <v>835</v>
      </c>
      <c r="F545" s="212" t="s">
        <v>836</v>
      </c>
      <c r="G545" s="199"/>
      <c r="H545" s="199"/>
      <c r="I545" s="202"/>
      <c r="J545" s="213">
        <f>BK545</f>
        <v>0</v>
      </c>
      <c r="K545" s="199"/>
      <c r="L545" s="204"/>
      <c r="M545" s="205"/>
      <c r="N545" s="206"/>
      <c r="O545" s="206"/>
      <c r="P545" s="207">
        <f>SUM(P546:P548)</f>
        <v>0</v>
      </c>
      <c r="Q545" s="206"/>
      <c r="R545" s="207">
        <f>SUM(R546:R548)</f>
        <v>0</v>
      </c>
      <c r="S545" s="206"/>
      <c r="T545" s="208">
        <f>SUM(T546:T548)</f>
        <v>0.01576</v>
      </c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R545" s="209" t="s">
        <v>82</v>
      </c>
      <c r="AT545" s="210" t="s">
        <v>72</v>
      </c>
      <c r="AU545" s="210" t="s">
        <v>80</v>
      </c>
      <c r="AY545" s="209" t="s">
        <v>143</v>
      </c>
      <c r="BK545" s="211">
        <f>SUM(BK546:BK548)</f>
        <v>0</v>
      </c>
    </row>
    <row r="546" s="2" customFormat="1" ht="16.5" customHeight="1">
      <c r="A546" s="40"/>
      <c r="B546" s="41"/>
      <c r="C546" s="214" t="s">
        <v>837</v>
      </c>
      <c r="D546" s="214" t="s">
        <v>145</v>
      </c>
      <c r="E546" s="215" t="s">
        <v>838</v>
      </c>
      <c r="F546" s="216" t="s">
        <v>839</v>
      </c>
      <c r="G546" s="217" t="s">
        <v>204</v>
      </c>
      <c r="H546" s="218">
        <v>4</v>
      </c>
      <c r="I546" s="219"/>
      <c r="J546" s="220">
        <f>ROUND(I546*H546,2)</f>
        <v>0</v>
      </c>
      <c r="K546" s="216" t="s">
        <v>149</v>
      </c>
      <c r="L546" s="46"/>
      <c r="M546" s="221" t="s">
        <v>19</v>
      </c>
      <c r="N546" s="222" t="s">
        <v>44</v>
      </c>
      <c r="O546" s="86"/>
      <c r="P546" s="223">
        <f>O546*H546</f>
        <v>0</v>
      </c>
      <c r="Q546" s="223">
        <v>0</v>
      </c>
      <c r="R546" s="223">
        <f>Q546*H546</f>
        <v>0</v>
      </c>
      <c r="S546" s="223">
        <v>0.0039399999999999999</v>
      </c>
      <c r="T546" s="224">
        <f>S546*H546</f>
        <v>0.01576</v>
      </c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R546" s="225" t="s">
        <v>269</v>
      </c>
      <c r="AT546" s="225" t="s">
        <v>145</v>
      </c>
      <c r="AU546" s="225" t="s">
        <v>82</v>
      </c>
      <c r="AY546" s="19" t="s">
        <v>143</v>
      </c>
      <c r="BE546" s="226">
        <f>IF(N546="základní",J546,0)</f>
        <v>0</v>
      </c>
      <c r="BF546" s="226">
        <f>IF(N546="snížená",J546,0)</f>
        <v>0</v>
      </c>
      <c r="BG546" s="226">
        <f>IF(N546="zákl. přenesená",J546,0)</f>
        <v>0</v>
      </c>
      <c r="BH546" s="226">
        <f>IF(N546="sníž. přenesená",J546,0)</f>
        <v>0</v>
      </c>
      <c r="BI546" s="226">
        <f>IF(N546="nulová",J546,0)</f>
        <v>0</v>
      </c>
      <c r="BJ546" s="19" t="s">
        <v>80</v>
      </c>
      <c r="BK546" s="226">
        <f>ROUND(I546*H546,2)</f>
        <v>0</v>
      </c>
      <c r="BL546" s="19" t="s">
        <v>269</v>
      </c>
      <c r="BM546" s="225" t="s">
        <v>840</v>
      </c>
    </row>
    <row r="547" s="2" customFormat="1">
      <c r="A547" s="40"/>
      <c r="B547" s="41"/>
      <c r="C547" s="42"/>
      <c r="D547" s="227" t="s">
        <v>152</v>
      </c>
      <c r="E547" s="42"/>
      <c r="F547" s="228" t="s">
        <v>841</v>
      </c>
      <c r="G547" s="42"/>
      <c r="H547" s="42"/>
      <c r="I547" s="229"/>
      <c r="J547" s="42"/>
      <c r="K547" s="42"/>
      <c r="L547" s="46"/>
      <c r="M547" s="230"/>
      <c r="N547" s="231"/>
      <c r="O547" s="86"/>
      <c r="P547" s="86"/>
      <c r="Q547" s="86"/>
      <c r="R547" s="86"/>
      <c r="S547" s="86"/>
      <c r="T547" s="87"/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T547" s="19" t="s">
        <v>152</v>
      </c>
      <c r="AU547" s="19" t="s">
        <v>82</v>
      </c>
    </row>
    <row r="548" s="14" customFormat="1">
      <c r="A548" s="14"/>
      <c r="B548" s="243"/>
      <c r="C548" s="244"/>
      <c r="D548" s="234" t="s">
        <v>154</v>
      </c>
      <c r="E548" s="245" t="s">
        <v>19</v>
      </c>
      <c r="F548" s="246" t="s">
        <v>842</v>
      </c>
      <c r="G548" s="244"/>
      <c r="H548" s="247">
        <v>4</v>
      </c>
      <c r="I548" s="248"/>
      <c r="J548" s="244"/>
      <c r="K548" s="244"/>
      <c r="L548" s="249"/>
      <c r="M548" s="250"/>
      <c r="N548" s="251"/>
      <c r="O548" s="251"/>
      <c r="P548" s="251"/>
      <c r="Q548" s="251"/>
      <c r="R548" s="251"/>
      <c r="S548" s="251"/>
      <c r="T548" s="252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3" t="s">
        <v>154</v>
      </c>
      <c r="AU548" s="253" t="s">
        <v>82</v>
      </c>
      <c r="AV548" s="14" t="s">
        <v>82</v>
      </c>
      <c r="AW548" s="14" t="s">
        <v>35</v>
      </c>
      <c r="AX548" s="14" t="s">
        <v>80</v>
      </c>
      <c r="AY548" s="253" t="s">
        <v>143</v>
      </c>
    </row>
    <row r="549" s="12" customFormat="1" ht="25.92" customHeight="1">
      <c r="A549" s="12"/>
      <c r="B549" s="198"/>
      <c r="C549" s="199"/>
      <c r="D549" s="200" t="s">
        <v>72</v>
      </c>
      <c r="E549" s="201" t="s">
        <v>299</v>
      </c>
      <c r="F549" s="201" t="s">
        <v>843</v>
      </c>
      <c r="G549" s="199"/>
      <c r="H549" s="199"/>
      <c r="I549" s="202"/>
      <c r="J549" s="203">
        <f>BK549</f>
        <v>0</v>
      </c>
      <c r="K549" s="199"/>
      <c r="L549" s="204"/>
      <c r="M549" s="205"/>
      <c r="N549" s="206"/>
      <c r="O549" s="206"/>
      <c r="P549" s="207">
        <f>P550+P554</f>
        <v>0</v>
      </c>
      <c r="Q549" s="206"/>
      <c r="R549" s="207">
        <f>R550+R554</f>
        <v>0.0057720000000000002</v>
      </c>
      <c r="S549" s="206"/>
      <c r="T549" s="208">
        <f>T550+T554</f>
        <v>0</v>
      </c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R549" s="209" t="s">
        <v>162</v>
      </c>
      <c r="AT549" s="210" t="s">
        <v>72</v>
      </c>
      <c r="AU549" s="210" t="s">
        <v>73</v>
      </c>
      <c r="AY549" s="209" t="s">
        <v>143</v>
      </c>
      <c r="BK549" s="211">
        <f>BK550+BK554</f>
        <v>0</v>
      </c>
    </row>
    <row r="550" s="12" customFormat="1" ht="22.8" customHeight="1">
      <c r="A550" s="12"/>
      <c r="B550" s="198"/>
      <c r="C550" s="199"/>
      <c r="D550" s="200" t="s">
        <v>72</v>
      </c>
      <c r="E550" s="212" t="s">
        <v>844</v>
      </c>
      <c r="F550" s="212" t="s">
        <v>845</v>
      </c>
      <c r="G550" s="199"/>
      <c r="H550" s="199"/>
      <c r="I550" s="202"/>
      <c r="J550" s="213">
        <f>BK550</f>
        <v>0</v>
      </c>
      <c r="K550" s="199"/>
      <c r="L550" s="204"/>
      <c r="M550" s="205"/>
      <c r="N550" s="206"/>
      <c r="O550" s="206"/>
      <c r="P550" s="207">
        <f>SUM(P551:P553)</f>
        <v>0</v>
      </c>
      <c r="Q550" s="206"/>
      <c r="R550" s="207">
        <f>SUM(R551:R553)</f>
        <v>0</v>
      </c>
      <c r="S550" s="206"/>
      <c r="T550" s="208">
        <f>SUM(T551:T553)</f>
        <v>0</v>
      </c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R550" s="209" t="s">
        <v>162</v>
      </c>
      <c r="AT550" s="210" t="s">
        <v>72</v>
      </c>
      <c r="AU550" s="210" t="s">
        <v>80</v>
      </c>
      <c r="AY550" s="209" t="s">
        <v>143</v>
      </c>
      <c r="BK550" s="211">
        <f>SUM(BK551:BK553)</f>
        <v>0</v>
      </c>
    </row>
    <row r="551" s="2" customFormat="1" ht="16.5" customHeight="1">
      <c r="A551" s="40"/>
      <c r="B551" s="41"/>
      <c r="C551" s="214" t="s">
        <v>846</v>
      </c>
      <c r="D551" s="214" t="s">
        <v>145</v>
      </c>
      <c r="E551" s="215" t="s">
        <v>847</v>
      </c>
      <c r="F551" s="216" t="s">
        <v>848</v>
      </c>
      <c r="G551" s="217" t="s">
        <v>204</v>
      </c>
      <c r="H551" s="218">
        <v>96.200000000000003</v>
      </c>
      <c r="I551" s="219"/>
      <c r="J551" s="220">
        <f>ROUND(I551*H551,2)</f>
        <v>0</v>
      </c>
      <c r="K551" s="216" t="s">
        <v>19</v>
      </c>
      <c r="L551" s="46"/>
      <c r="M551" s="221" t="s">
        <v>19</v>
      </c>
      <c r="N551" s="222" t="s">
        <v>44</v>
      </c>
      <c r="O551" s="86"/>
      <c r="P551" s="223">
        <f>O551*H551</f>
        <v>0</v>
      </c>
      <c r="Q551" s="223">
        <v>0</v>
      </c>
      <c r="R551" s="223">
        <f>Q551*H551</f>
        <v>0</v>
      </c>
      <c r="S551" s="223">
        <v>0</v>
      </c>
      <c r="T551" s="224">
        <f>S551*H551</f>
        <v>0</v>
      </c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R551" s="225" t="s">
        <v>563</v>
      </c>
      <c r="AT551" s="225" t="s">
        <v>145</v>
      </c>
      <c r="AU551" s="225" t="s">
        <v>82</v>
      </c>
      <c r="AY551" s="19" t="s">
        <v>143</v>
      </c>
      <c r="BE551" s="226">
        <f>IF(N551="základní",J551,0)</f>
        <v>0</v>
      </c>
      <c r="BF551" s="226">
        <f>IF(N551="snížená",J551,0)</f>
        <v>0</v>
      </c>
      <c r="BG551" s="226">
        <f>IF(N551="zákl. přenesená",J551,0)</f>
        <v>0</v>
      </c>
      <c r="BH551" s="226">
        <f>IF(N551="sníž. přenesená",J551,0)</f>
        <v>0</v>
      </c>
      <c r="BI551" s="226">
        <f>IF(N551="nulová",J551,0)</f>
        <v>0</v>
      </c>
      <c r="BJ551" s="19" t="s">
        <v>80</v>
      </c>
      <c r="BK551" s="226">
        <f>ROUND(I551*H551,2)</f>
        <v>0</v>
      </c>
      <c r="BL551" s="19" t="s">
        <v>563</v>
      </c>
      <c r="BM551" s="225" t="s">
        <v>849</v>
      </c>
    </row>
    <row r="552" s="13" customFormat="1">
      <c r="A552" s="13"/>
      <c r="B552" s="232"/>
      <c r="C552" s="233"/>
      <c r="D552" s="234" t="s">
        <v>154</v>
      </c>
      <c r="E552" s="235" t="s">
        <v>19</v>
      </c>
      <c r="F552" s="236" t="s">
        <v>248</v>
      </c>
      <c r="G552" s="233"/>
      <c r="H552" s="235" t="s">
        <v>19</v>
      </c>
      <c r="I552" s="237"/>
      <c r="J552" s="233"/>
      <c r="K552" s="233"/>
      <c r="L552" s="238"/>
      <c r="M552" s="239"/>
      <c r="N552" s="240"/>
      <c r="O552" s="240"/>
      <c r="P552" s="240"/>
      <c r="Q552" s="240"/>
      <c r="R552" s="240"/>
      <c r="S552" s="240"/>
      <c r="T552" s="241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2" t="s">
        <v>154</v>
      </c>
      <c r="AU552" s="242" t="s">
        <v>82</v>
      </c>
      <c r="AV552" s="13" t="s">
        <v>80</v>
      </c>
      <c r="AW552" s="13" t="s">
        <v>35</v>
      </c>
      <c r="AX552" s="13" t="s">
        <v>73</v>
      </c>
      <c r="AY552" s="242" t="s">
        <v>143</v>
      </c>
    </row>
    <row r="553" s="14" customFormat="1">
      <c r="A553" s="14"/>
      <c r="B553" s="243"/>
      <c r="C553" s="244"/>
      <c r="D553" s="234" t="s">
        <v>154</v>
      </c>
      <c r="E553" s="245" t="s">
        <v>19</v>
      </c>
      <c r="F553" s="246" t="s">
        <v>337</v>
      </c>
      <c r="G553" s="244"/>
      <c r="H553" s="247">
        <v>96.200000000000003</v>
      </c>
      <c r="I553" s="248"/>
      <c r="J553" s="244"/>
      <c r="K553" s="244"/>
      <c r="L553" s="249"/>
      <c r="M553" s="250"/>
      <c r="N553" s="251"/>
      <c r="O553" s="251"/>
      <c r="P553" s="251"/>
      <c r="Q553" s="251"/>
      <c r="R553" s="251"/>
      <c r="S553" s="251"/>
      <c r="T553" s="252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3" t="s">
        <v>154</v>
      </c>
      <c r="AU553" s="253" t="s">
        <v>82</v>
      </c>
      <c r="AV553" s="14" t="s">
        <v>82</v>
      </c>
      <c r="AW553" s="14" t="s">
        <v>35</v>
      </c>
      <c r="AX553" s="14" t="s">
        <v>80</v>
      </c>
      <c r="AY553" s="253" t="s">
        <v>143</v>
      </c>
    </row>
    <row r="554" s="12" customFormat="1" ht="22.8" customHeight="1">
      <c r="A554" s="12"/>
      <c r="B554" s="198"/>
      <c r="C554" s="199"/>
      <c r="D554" s="200" t="s">
        <v>72</v>
      </c>
      <c r="E554" s="212" t="s">
        <v>850</v>
      </c>
      <c r="F554" s="212" t="s">
        <v>851</v>
      </c>
      <c r="G554" s="199"/>
      <c r="H554" s="199"/>
      <c r="I554" s="202"/>
      <c r="J554" s="213">
        <f>BK554</f>
        <v>0</v>
      </c>
      <c r="K554" s="199"/>
      <c r="L554" s="204"/>
      <c r="M554" s="205"/>
      <c r="N554" s="206"/>
      <c r="O554" s="206"/>
      <c r="P554" s="207">
        <f>SUM(P555:P560)</f>
        <v>0</v>
      </c>
      <c r="Q554" s="206"/>
      <c r="R554" s="207">
        <f>SUM(R555:R560)</f>
        <v>0.0057720000000000002</v>
      </c>
      <c r="S554" s="206"/>
      <c r="T554" s="208">
        <f>SUM(T555:T560)</f>
        <v>0</v>
      </c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R554" s="209" t="s">
        <v>162</v>
      </c>
      <c r="AT554" s="210" t="s">
        <v>72</v>
      </c>
      <c r="AU554" s="210" t="s">
        <v>80</v>
      </c>
      <c r="AY554" s="209" t="s">
        <v>143</v>
      </c>
      <c r="BK554" s="211">
        <f>SUM(BK555:BK560)</f>
        <v>0</v>
      </c>
    </row>
    <row r="555" s="2" customFormat="1" ht="21.75" customHeight="1">
      <c r="A555" s="40"/>
      <c r="B555" s="41"/>
      <c r="C555" s="214" t="s">
        <v>852</v>
      </c>
      <c r="D555" s="214" t="s">
        <v>145</v>
      </c>
      <c r="E555" s="215" t="s">
        <v>853</v>
      </c>
      <c r="F555" s="216" t="s">
        <v>854</v>
      </c>
      <c r="G555" s="217" t="s">
        <v>204</v>
      </c>
      <c r="H555" s="218">
        <v>96.200000000000003</v>
      </c>
      <c r="I555" s="219"/>
      <c r="J555" s="220">
        <f>ROUND(I555*H555,2)</f>
        <v>0</v>
      </c>
      <c r="K555" s="216" t="s">
        <v>149</v>
      </c>
      <c r="L555" s="46"/>
      <c r="M555" s="221" t="s">
        <v>19</v>
      </c>
      <c r="N555" s="222" t="s">
        <v>44</v>
      </c>
      <c r="O555" s="86"/>
      <c r="P555" s="223">
        <f>O555*H555</f>
        <v>0</v>
      </c>
      <c r="Q555" s="223">
        <v>0</v>
      </c>
      <c r="R555" s="223">
        <f>Q555*H555</f>
        <v>0</v>
      </c>
      <c r="S555" s="223">
        <v>0</v>
      </c>
      <c r="T555" s="224">
        <f>S555*H555</f>
        <v>0</v>
      </c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R555" s="225" t="s">
        <v>563</v>
      </c>
      <c r="AT555" s="225" t="s">
        <v>145</v>
      </c>
      <c r="AU555" s="225" t="s">
        <v>82</v>
      </c>
      <c r="AY555" s="19" t="s">
        <v>143</v>
      </c>
      <c r="BE555" s="226">
        <f>IF(N555="základní",J555,0)</f>
        <v>0</v>
      </c>
      <c r="BF555" s="226">
        <f>IF(N555="snížená",J555,0)</f>
        <v>0</v>
      </c>
      <c r="BG555" s="226">
        <f>IF(N555="zákl. přenesená",J555,0)</f>
        <v>0</v>
      </c>
      <c r="BH555" s="226">
        <f>IF(N555="sníž. přenesená",J555,0)</f>
        <v>0</v>
      </c>
      <c r="BI555" s="226">
        <f>IF(N555="nulová",J555,0)</f>
        <v>0</v>
      </c>
      <c r="BJ555" s="19" t="s">
        <v>80</v>
      </c>
      <c r="BK555" s="226">
        <f>ROUND(I555*H555,2)</f>
        <v>0</v>
      </c>
      <c r="BL555" s="19" t="s">
        <v>563</v>
      </c>
      <c r="BM555" s="225" t="s">
        <v>855</v>
      </c>
    </row>
    <row r="556" s="2" customFormat="1">
      <c r="A556" s="40"/>
      <c r="B556" s="41"/>
      <c r="C556" s="42"/>
      <c r="D556" s="227" t="s">
        <v>152</v>
      </c>
      <c r="E556" s="42"/>
      <c r="F556" s="228" t="s">
        <v>856</v>
      </c>
      <c r="G556" s="42"/>
      <c r="H556" s="42"/>
      <c r="I556" s="229"/>
      <c r="J556" s="42"/>
      <c r="K556" s="42"/>
      <c r="L556" s="46"/>
      <c r="M556" s="230"/>
      <c r="N556" s="231"/>
      <c r="O556" s="86"/>
      <c r="P556" s="86"/>
      <c r="Q556" s="86"/>
      <c r="R556" s="86"/>
      <c r="S556" s="86"/>
      <c r="T556" s="87"/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T556" s="19" t="s">
        <v>152</v>
      </c>
      <c r="AU556" s="19" t="s">
        <v>82</v>
      </c>
    </row>
    <row r="557" s="13" customFormat="1">
      <c r="A557" s="13"/>
      <c r="B557" s="232"/>
      <c r="C557" s="233"/>
      <c r="D557" s="234" t="s">
        <v>154</v>
      </c>
      <c r="E557" s="235" t="s">
        <v>19</v>
      </c>
      <c r="F557" s="236" t="s">
        <v>248</v>
      </c>
      <c r="G557" s="233"/>
      <c r="H557" s="235" t="s">
        <v>19</v>
      </c>
      <c r="I557" s="237"/>
      <c r="J557" s="233"/>
      <c r="K557" s="233"/>
      <c r="L557" s="238"/>
      <c r="M557" s="239"/>
      <c r="N557" s="240"/>
      <c r="O557" s="240"/>
      <c r="P557" s="240"/>
      <c r="Q557" s="240"/>
      <c r="R557" s="240"/>
      <c r="S557" s="240"/>
      <c r="T557" s="241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2" t="s">
        <v>154</v>
      </c>
      <c r="AU557" s="242" t="s">
        <v>82</v>
      </c>
      <c r="AV557" s="13" t="s">
        <v>80</v>
      </c>
      <c r="AW557" s="13" t="s">
        <v>35</v>
      </c>
      <c r="AX557" s="13" t="s">
        <v>73</v>
      </c>
      <c r="AY557" s="242" t="s">
        <v>143</v>
      </c>
    </row>
    <row r="558" s="14" customFormat="1">
      <c r="A558" s="14"/>
      <c r="B558" s="243"/>
      <c r="C558" s="244"/>
      <c r="D558" s="234" t="s">
        <v>154</v>
      </c>
      <c r="E558" s="245" t="s">
        <v>19</v>
      </c>
      <c r="F558" s="246" t="s">
        <v>337</v>
      </c>
      <c r="G558" s="244"/>
      <c r="H558" s="247">
        <v>96.200000000000003</v>
      </c>
      <c r="I558" s="248"/>
      <c r="J558" s="244"/>
      <c r="K558" s="244"/>
      <c r="L558" s="249"/>
      <c r="M558" s="250"/>
      <c r="N558" s="251"/>
      <c r="O558" s="251"/>
      <c r="P558" s="251"/>
      <c r="Q558" s="251"/>
      <c r="R558" s="251"/>
      <c r="S558" s="251"/>
      <c r="T558" s="252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3" t="s">
        <v>154</v>
      </c>
      <c r="AU558" s="253" t="s">
        <v>82</v>
      </c>
      <c r="AV558" s="14" t="s">
        <v>82</v>
      </c>
      <c r="AW558" s="14" t="s">
        <v>35</v>
      </c>
      <c r="AX558" s="14" t="s">
        <v>80</v>
      </c>
      <c r="AY558" s="253" t="s">
        <v>143</v>
      </c>
    </row>
    <row r="559" s="2" customFormat="1" ht="21.75" customHeight="1">
      <c r="A559" s="40"/>
      <c r="B559" s="41"/>
      <c r="C559" s="214" t="s">
        <v>857</v>
      </c>
      <c r="D559" s="214" t="s">
        <v>145</v>
      </c>
      <c r="E559" s="215" t="s">
        <v>858</v>
      </c>
      <c r="F559" s="216" t="s">
        <v>859</v>
      </c>
      <c r="G559" s="217" t="s">
        <v>204</v>
      </c>
      <c r="H559" s="218">
        <v>96.200000000000003</v>
      </c>
      <c r="I559" s="219"/>
      <c r="J559" s="220">
        <f>ROUND(I559*H559,2)</f>
        <v>0</v>
      </c>
      <c r="K559" s="216" t="s">
        <v>149</v>
      </c>
      <c r="L559" s="46"/>
      <c r="M559" s="221" t="s">
        <v>19</v>
      </c>
      <c r="N559" s="222" t="s">
        <v>44</v>
      </c>
      <c r="O559" s="86"/>
      <c r="P559" s="223">
        <f>O559*H559</f>
        <v>0</v>
      </c>
      <c r="Q559" s="223">
        <v>6.0000000000000002E-05</v>
      </c>
      <c r="R559" s="223">
        <f>Q559*H559</f>
        <v>0.0057720000000000002</v>
      </c>
      <c r="S559" s="223">
        <v>0</v>
      </c>
      <c r="T559" s="224">
        <f>S559*H559</f>
        <v>0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25" t="s">
        <v>563</v>
      </c>
      <c r="AT559" s="225" t="s">
        <v>145</v>
      </c>
      <c r="AU559" s="225" t="s">
        <v>82</v>
      </c>
      <c r="AY559" s="19" t="s">
        <v>143</v>
      </c>
      <c r="BE559" s="226">
        <f>IF(N559="základní",J559,0)</f>
        <v>0</v>
      </c>
      <c r="BF559" s="226">
        <f>IF(N559="snížená",J559,0)</f>
        <v>0</v>
      </c>
      <c r="BG559" s="226">
        <f>IF(N559="zákl. přenesená",J559,0)</f>
        <v>0</v>
      </c>
      <c r="BH559" s="226">
        <f>IF(N559="sníž. přenesená",J559,0)</f>
        <v>0</v>
      </c>
      <c r="BI559" s="226">
        <f>IF(N559="nulová",J559,0)</f>
        <v>0</v>
      </c>
      <c r="BJ559" s="19" t="s">
        <v>80</v>
      </c>
      <c r="BK559" s="226">
        <f>ROUND(I559*H559,2)</f>
        <v>0</v>
      </c>
      <c r="BL559" s="19" t="s">
        <v>563</v>
      </c>
      <c r="BM559" s="225" t="s">
        <v>860</v>
      </c>
    </row>
    <row r="560" s="2" customFormat="1">
      <c r="A560" s="40"/>
      <c r="B560" s="41"/>
      <c r="C560" s="42"/>
      <c r="D560" s="227" t="s">
        <v>152</v>
      </c>
      <c r="E560" s="42"/>
      <c r="F560" s="228" t="s">
        <v>861</v>
      </c>
      <c r="G560" s="42"/>
      <c r="H560" s="42"/>
      <c r="I560" s="229"/>
      <c r="J560" s="42"/>
      <c r="K560" s="42"/>
      <c r="L560" s="46"/>
      <c r="M560" s="277"/>
      <c r="N560" s="278"/>
      <c r="O560" s="279"/>
      <c r="P560" s="279"/>
      <c r="Q560" s="279"/>
      <c r="R560" s="279"/>
      <c r="S560" s="279"/>
      <c r="T560" s="280"/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T560" s="19" t="s">
        <v>152</v>
      </c>
      <c r="AU560" s="19" t="s">
        <v>82</v>
      </c>
    </row>
    <row r="561" s="2" customFormat="1" ht="6.96" customHeight="1">
      <c r="A561" s="40"/>
      <c r="B561" s="61"/>
      <c r="C561" s="62"/>
      <c r="D561" s="62"/>
      <c r="E561" s="62"/>
      <c r="F561" s="62"/>
      <c r="G561" s="62"/>
      <c r="H561" s="62"/>
      <c r="I561" s="62"/>
      <c r="J561" s="62"/>
      <c r="K561" s="62"/>
      <c r="L561" s="46"/>
      <c r="M561" s="40"/>
      <c r="O561" s="40"/>
      <c r="P561" s="40"/>
      <c r="Q561" s="40"/>
      <c r="R561" s="40"/>
      <c r="S561" s="40"/>
      <c r="T561" s="40"/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</row>
  </sheetData>
  <sheetProtection sheet="1" autoFilter="0" formatColumns="0" formatRows="0" objects="1" scenarios="1" spinCount="100000" saltValue="Z4FiP1AQZKs+9nW1ClPrOiojAgTlDJ6rMLTxyqjJacptCfgGUyEIW/aiquCfiS9yaaLOb1R238qp/Hd2xaZX2g==" hashValue="9K2odBYQvyh0xY5ehAh/jUmcQmHKFqgQO47HY872BGKEzieWI6DV2flZWBRllflwUJ786VpMI9XO2bGwvrnslw==" algorithmName="SHA-512" password="CBFB"/>
  <autoFilter ref="C100:K56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9:H89"/>
    <mergeCell ref="E91:H91"/>
    <mergeCell ref="E93:H93"/>
    <mergeCell ref="L2:V2"/>
  </mergeCells>
  <hyperlinks>
    <hyperlink ref="F105" r:id="rId1" display="https://podminky.urs.cz/item/CS_URS_2025_01/113106121"/>
    <hyperlink ref="F109" r:id="rId2" display="https://podminky.urs.cz/item/CS_URS_2025_01/113106142"/>
    <hyperlink ref="F112" r:id="rId3" display="https://podminky.urs.cz/item/CS_URS_2025_01/113106144"/>
    <hyperlink ref="F118" r:id="rId4" display="https://podminky.urs.cz/item/CS_URS_2025_01/113107122"/>
    <hyperlink ref="F126" r:id="rId5" display="https://podminky.urs.cz/item/CS_URS_2025_01/113107321"/>
    <hyperlink ref="F133" r:id="rId6" display="https://podminky.urs.cz/item/CS_URS_2025_01/113107342"/>
    <hyperlink ref="F140" r:id="rId7" display="https://podminky.urs.cz/item/CS_URS_2025_01/113154512"/>
    <hyperlink ref="F147" r:id="rId8" display="https://podminky.urs.cz/item/CS_URS_2025_01/113202111"/>
    <hyperlink ref="F153" r:id="rId9" display="https://podminky.urs.cz/item/CS_URS_2025_01/113203111"/>
    <hyperlink ref="F159" r:id="rId10" display="https://podminky.urs.cz/item/CS_URS_2025_01/113204111"/>
    <hyperlink ref="F165" r:id="rId11" display="https://podminky.urs.cz/item/CS_URS_2025_01/121151103"/>
    <hyperlink ref="F168" r:id="rId12" display="https://podminky.urs.cz/item/CS_URS_2025_01/131213701"/>
    <hyperlink ref="F175" r:id="rId13" display="https://podminky.urs.cz/item/CS_URS_2025_01/132212131"/>
    <hyperlink ref="F187" r:id="rId14" display="https://podminky.urs.cz/item/CS_URS_2025_01/139001101"/>
    <hyperlink ref="F190" r:id="rId15" display="https://podminky.urs.cz/item/CS_URS_2025_01/162751117"/>
    <hyperlink ref="F196" r:id="rId16" display="https://podminky.urs.cz/item/CS_URS_2025_01/171201231"/>
    <hyperlink ref="F199" r:id="rId17" display="https://podminky.urs.cz/item/CS_URS_2025_01/174111101"/>
    <hyperlink ref="F211" r:id="rId18" display="https://podminky.urs.cz/item/CS_URS_2025_01/175111101"/>
    <hyperlink ref="F221" r:id="rId19" display="https://podminky.urs.cz/item/CS_URS_2025_01/181311103"/>
    <hyperlink ref="F224" r:id="rId20" display="https://podminky.urs.cz/item/CS_URS_2025_01/181411141"/>
    <hyperlink ref="F229" r:id="rId21" display="https://podminky.urs.cz/item/CS_URS_2025_01/184813511"/>
    <hyperlink ref="F232" r:id="rId22" display="https://podminky.urs.cz/item/CS_URS_2025_01/185803111"/>
    <hyperlink ref="F236" r:id="rId23" display="https://podminky.urs.cz/item/CS_URS_2025_01/219991113"/>
    <hyperlink ref="F243" r:id="rId24" display="https://podminky.urs.cz/item/CS_URS_2025_01/451572111"/>
    <hyperlink ref="F252" r:id="rId25" display="https://podminky.urs.cz/item/CS_URS_2025_01/564851111"/>
    <hyperlink ref="F260" r:id="rId26" display="https://podminky.urs.cz/item/CS_URS_2025_01/564861011"/>
    <hyperlink ref="F275" r:id="rId27" display="https://podminky.urs.cz/item/CS_URS_2025_01/577134031"/>
    <hyperlink ref="F286" r:id="rId28" display="https://podminky.urs.cz/item/CS_URS_2025_01/591211111"/>
    <hyperlink ref="F294" r:id="rId29" display="https://podminky.urs.cz/item/CS_URS_2025_01/596211110"/>
    <hyperlink ref="F310" r:id="rId30" display="https://podminky.urs.cz/item/CS_URS_2025_01/596211112"/>
    <hyperlink ref="F321" r:id="rId31" display="https://podminky.urs.cz/item/CS_URS_2025_01/596211114"/>
    <hyperlink ref="F323" r:id="rId32" display="https://podminky.urs.cz/item/CS_URS_2025_01/596811122"/>
    <hyperlink ref="F334" r:id="rId33" display="https://podminky.urs.cz/item/CS_URS_2025_01/871263121"/>
    <hyperlink ref="F340" r:id="rId34" display="https://podminky.urs.cz/item/CS_URS_2025_01/871313122"/>
    <hyperlink ref="F350" r:id="rId35" display="https://podminky.urs.cz/item/CS_URS_2025_01/877260310"/>
    <hyperlink ref="F355" r:id="rId36" display="https://podminky.urs.cz/item/CS_URS_2025_01/877315123"/>
    <hyperlink ref="F359" r:id="rId37" display="https://podminky.urs.cz/item/CS_URS_2025_01/890411811"/>
    <hyperlink ref="F362" r:id="rId38" display="https://podminky.urs.cz/item/CS_URS_2025_01/895941341"/>
    <hyperlink ref="F368" r:id="rId39" display="https://podminky.urs.cz/item/CS_URS_2025_01/895941351"/>
    <hyperlink ref="F374" r:id="rId40" display="https://podminky.urs.cz/item/CS_URS_2025_01/895941362"/>
    <hyperlink ref="F380" r:id="rId41" display="https://podminky.urs.cz/item/CS_URS_2025_01/895941366"/>
    <hyperlink ref="F384" r:id="rId42" display="https://podminky.urs.cz/item/CS_URS_2025_01/899204112"/>
    <hyperlink ref="F391" r:id="rId43" display="https://podminky.urs.cz/item/CS_URS_2025_01/899623151"/>
    <hyperlink ref="F398" r:id="rId44" display="https://podminky.urs.cz/item/CS_URS_2025_01/912111112"/>
    <hyperlink ref="F410" r:id="rId45" display="https://podminky.urs.cz/item/CS_URS_2025_01/914111111"/>
    <hyperlink ref="F414" r:id="rId46" display="https://podminky.urs.cz/item/CS_URS_2025_01/914111112"/>
    <hyperlink ref="F418" r:id="rId47" display="https://podminky.urs.cz/item/CS_URS_2025_01/914511111"/>
    <hyperlink ref="F422" r:id="rId48" display="https://podminky.urs.cz/item/CS_URS_2025_01/915131111"/>
    <hyperlink ref="F425" r:id="rId49" display="https://podminky.urs.cz/item/CS_URS_2025_01/915223121"/>
    <hyperlink ref="F428" r:id="rId50" display="https://podminky.urs.cz/item/CS_URS_2025_01/915231111"/>
    <hyperlink ref="F430" r:id="rId51" display="https://podminky.urs.cz/item/CS_URS_2025_01/915491211"/>
    <hyperlink ref="F435" r:id="rId52" display="https://podminky.urs.cz/item/CS_URS_2025_01/915621111"/>
    <hyperlink ref="F437" r:id="rId53" display="https://podminky.urs.cz/item/CS_URS_2025_01/916231213"/>
    <hyperlink ref="F446" r:id="rId54" display="https://podminky.urs.cz/item/CS_URS_2025_01/916241113"/>
    <hyperlink ref="F460" r:id="rId55" display="https://podminky.urs.cz/item/CS_URS_2025_01/919112222"/>
    <hyperlink ref="F466" r:id="rId56" display="https://podminky.urs.cz/item/CS_URS_2025_01/919122121"/>
    <hyperlink ref="F468" r:id="rId57" display="https://podminky.urs.cz/item/CS_URS_2025_01/919735111"/>
    <hyperlink ref="F474" r:id="rId58" display="https://podminky.urs.cz/item/CS_URS_2025_01/919735112"/>
    <hyperlink ref="F480" r:id="rId59" display="https://podminky.urs.cz/item/CS_URS_2025_01/935113111"/>
    <hyperlink ref="F487" r:id="rId60" display="https://podminky.urs.cz/item/CS_URS_2025_01/966005111"/>
    <hyperlink ref="F492" r:id="rId61" display="https://podminky.urs.cz/item/CS_URS_2025_01/966006132"/>
    <hyperlink ref="F495" r:id="rId62" display="https://podminky.urs.cz/item/CS_URS_2025_01/966006211"/>
    <hyperlink ref="F498" r:id="rId63" display="https://podminky.urs.cz/item/CS_URS_2025_01/966007223"/>
    <hyperlink ref="F502" r:id="rId64" display="https://podminky.urs.cz/item/CS_URS_2025_01/997221551"/>
    <hyperlink ref="F504" r:id="rId65" display="https://podminky.urs.cz/item/CS_URS_2025_01/997221559"/>
    <hyperlink ref="F509" r:id="rId66" display="https://podminky.urs.cz/item/CS_URS_2025_01/997221615"/>
    <hyperlink ref="F511" r:id="rId67" display="https://podminky.urs.cz/item/CS_URS_2025_01/997221645"/>
    <hyperlink ref="F513" r:id="rId68" display="https://podminky.urs.cz/item/CS_URS_2025_01/997221655"/>
    <hyperlink ref="F515" r:id="rId69" display="https://podminky.urs.cz/item/CS_URS_2025_01/997013631"/>
    <hyperlink ref="F518" r:id="rId70" display="https://podminky.urs.cz/item/CS_URS_2025_01/998223011"/>
    <hyperlink ref="F522" r:id="rId71" display="https://podminky.urs.cz/item/CS_URS_2025_01/711161274"/>
    <hyperlink ref="F531" r:id="rId72" display="https://podminky.urs.cz/item/CS_URS_2025_01/711161383"/>
    <hyperlink ref="F538" r:id="rId73" display="https://podminky.urs.cz/item/CS_URS_2025_01/998711201"/>
    <hyperlink ref="F541" r:id="rId74" display="https://podminky.urs.cz/item/CS_URS_2025_01/721242105"/>
    <hyperlink ref="F544" r:id="rId75" display="https://podminky.urs.cz/item/CS_URS_2025_01/998721201"/>
    <hyperlink ref="F547" r:id="rId76" display="https://podminky.urs.cz/item/CS_URS_2025_01/764004861"/>
    <hyperlink ref="F556" r:id="rId77" display="https://podminky.urs.cz/item/CS_URS_2025_01/460661111"/>
    <hyperlink ref="F560" r:id="rId78" display="https://podminky.urs.cz/item/CS_URS_2025_01/460671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82</v>
      </c>
    </row>
    <row r="4" s="1" customFormat="1" ht="24.96" customHeight="1">
      <c r="B4" s="22"/>
      <c r="D4" s="142" t="s">
        <v>103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Český Brod - rekonstrukce chodníku a VO Tyršova, Masarykova ulice</v>
      </c>
      <c r="F7" s="144"/>
      <c r="G7" s="144"/>
      <c r="H7" s="144"/>
      <c r="L7" s="22"/>
    </row>
    <row r="8" s="1" customFormat="1" ht="12" customHeight="1">
      <c r="B8" s="22"/>
      <c r="D8" s="144" t="s">
        <v>104</v>
      </c>
      <c r="L8" s="22"/>
    </row>
    <row r="9" s="2" customFormat="1" ht="16.5" customHeight="1">
      <c r="A9" s="40"/>
      <c r="B9" s="46"/>
      <c r="C9" s="40"/>
      <c r="D9" s="40"/>
      <c r="E9" s="145" t="s">
        <v>105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106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862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3. 1. 2025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4" t="s">
        <v>29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36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29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37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39</v>
      </c>
      <c r="E32" s="40"/>
      <c r="F32" s="40"/>
      <c r="G32" s="40"/>
      <c r="H32" s="40"/>
      <c r="I32" s="40"/>
      <c r="J32" s="155">
        <f>ROUND(J92,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41</v>
      </c>
      <c r="G34" s="40"/>
      <c r="H34" s="40"/>
      <c r="I34" s="156" t="s">
        <v>40</v>
      </c>
      <c r="J34" s="156" t="s">
        <v>42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43</v>
      </c>
      <c r="E35" s="144" t="s">
        <v>44</v>
      </c>
      <c r="F35" s="158">
        <f>ROUND((SUM(BE92:BE211)),  2)</f>
        <v>0</v>
      </c>
      <c r="G35" s="40"/>
      <c r="H35" s="40"/>
      <c r="I35" s="159">
        <v>0.20999999999999999</v>
      </c>
      <c r="J35" s="158">
        <f>ROUND(((SUM(BE92:BE211))*I35),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45</v>
      </c>
      <c r="F36" s="158">
        <f>ROUND((SUM(BF92:BF211)),  2)</f>
        <v>0</v>
      </c>
      <c r="G36" s="40"/>
      <c r="H36" s="40"/>
      <c r="I36" s="159">
        <v>0.12</v>
      </c>
      <c r="J36" s="158">
        <f>ROUND(((SUM(BF92:BF211))*I36),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ROUND((SUM(BG92:BG211)),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47</v>
      </c>
      <c r="F38" s="158">
        <f>ROUND((SUM(BH92:BH211)),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48</v>
      </c>
      <c r="F39" s="158">
        <f>ROUND((SUM(BI92:BI211)),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49</v>
      </c>
      <c r="E41" s="162"/>
      <c r="F41" s="162"/>
      <c r="G41" s="163" t="s">
        <v>50</v>
      </c>
      <c r="H41" s="164" t="s">
        <v>51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108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Český Brod - rekonstrukce chodníku a VO Tyršova, Masarykova ulice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105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SO401a - Veřejné osvětlení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Český Brod</v>
      </c>
      <c r="G56" s="42"/>
      <c r="H56" s="42"/>
      <c r="I56" s="34" t="s">
        <v>23</v>
      </c>
      <c r="J56" s="74" t="str">
        <f>IF(J14="","",J14)</f>
        <v>3. 1. 2025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Český Brod</v>
      </c>
      <c r="G58" s="42"/>
      <c r="H58" s="42"/>
      <c r="I58" s="34" t="s">
        <v>33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109</v>
      </c>
      <c r="D61" s="173"/>
      <c r="E61" s="173"/>
      <c r="F61" s="173"/>
      <c r="G61" s="173"/>
      <c r="H61" s="173"/>
      <c r="I61" s="173"/>
      <c r="J61" s="174" t="s">
        <v>110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71</v>
      </c>
      <c r="D63" s="42"/>
      <c r="E63" s="42"/>
      <c r="F63" s="42"/>
      <c r="G63" s="42"/>
      <c r="H63" s="42"/>
      <c r="I63" s="42"/>
      <c r="J63" s="104">
        <f>J92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111</v>
      </c>
    </row>
    <row r="64" s="9" customFormat="1" ht="24.96" customHeight="1">
      <c r="A64" s="9"/>
      <c r="B64" s="176"/>
      <c r="C64" s="177"/>
      <c r="D64" s="178" t="s">
        <v>112</v>
      </c>
      <c r="E64" s="179"/>
      <c r="F64" s="179"/>
      <c r="G64" s="179"/>
      <c r="H64" s="179"/>
      <c r="I64" s="179"/>
      <c r="J64" s="180">
        <f>J93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114</v>
      </c>
      <c r="E65" s="184"/>
      <c r="F65" s="184"/>
      <c r="G65" s="184"/>
      <c r="H65" s="184"/>
      <c r="I65" s="184"/>
      <c r="J65" s="185">
        <f>J94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118</v>
      </c>
      <c r="E66" s="184"/>
      <c r="F66" s="184"/>
      <c r="G66" s="184"/>
      <c r="H66" s="184"/>
      <c r="I66" s="184"/>
      <c r="J66" s="185">
        <f>J101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120</v>
      </c>
      <c r="E67" s="184"/>
      <c r="F67" s="184"/>
      <c r="G67" s="184"/>
      <c r="H67" s="184"/>
      <c r="I67" s="184"/>
      <c r="J67" s="185">
        <f>J106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6"/>
      <c r="C68" s="177"/>
      <c r="D68" s="178" t="s">
        <v>125</v>
      </c>
      <c r="E68" s="179"/>
      <c r="F68" s="179"/>
      <c r="G68" s="179"/>
      <c r="H68" s="179"/>
      <c r="I68" s="179"/>
      <c r="J68" s="180">
        <f>J109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7"/>
      <c r="D69" s="183" t="s">
        <v>863</v>
      </c>
      <c r="E69" s="184"/>
      <c r="F69" s="184"/>
      <c r="G69" s="184"/>
      <c r="H69" s="184"/>
      <c r="I69" s="184"/>
      <c r="J69" s="185">
        <f>J110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127</v>
      </c>
      <c r="E70" s="184"/>
      <c r="F70" s="184"/>
      <c r="G70" s="184"/>
      <c r="H70" s="184"/>
      <c r="I70" s="184"/>
      <c r="J70" s="185">
        <f>J163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128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71" t="str">
        <f>E7</f>
        <v>Český Brod - rekonstrukce chodníku a VO Tyršova, Masarykova ulice</v>
      </c>
      <c r="F80" s="34"/>
      <c r="G80" s="34"/>
      <c r="H80" s="34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3"/>
      <c r="C81" s="34" t="s">
        <v>104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2" customFormat="1" ht="16.5" customHeight="1">
      <c r="A82" s="40"/>
      <c r="B82" s="41"/>
      <c r="C82" s="42"/>
      <c r="D82" s="42"/>
      <c r="E82" s="171" t="s">
        <v>105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106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E11</f>
        <v>SO401a - Veřejné osvětlení</v>
      </c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F14</f>
        <v>Český Brod</v>
      </c>
      <c r="G86" s="42"/>
      <c r="H86" s="42"/>
      <c r="I86" s="34" t="s">
        <v>23</v>
      </c>
      <c r="J86" s="74" t="str">
        <f>IF(J14="","",J14)</f>
        <v>3. 1. 2025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25</v>
      </c>
      <c r="D88" s="42"/>
      <c r="E88" s="42"/>
      <c r="F88" s="29" t="str">
        <f>E17</f>
        <v>Město Český Brod</v>
      </c>
      <c r="G88" s="42"/>
      <c r="H88" s="42"/>
      <c r="I88" s="34" t="s">
        <v>33</v>
      </c>
      <c r="J88" s="38" t="str">
        <f>E23</f>
        <v xml:space="preserve"> 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31</v>
      </c>
      <c r="D89" s="42"/>
      <c r="E89" s="42"/>
      <c r="F89" s="29" t="str">
        <f>IF(E20="","",E20)</f>
        <v>Vyplň údaj</v>
      </c>
      <c r="G89" s="42"/>
      <c r="H89" s="42"/>
      <c r="I89" s="34" t="s">
        <v>36</v>
      </c>
      <c r="J89" s="38" t="str">
        <f>E26</f>
        <v xml:space="preserve"> 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7"/>
      <c r="B91" s="188"/>
      <c r="C91" s="189" t="s">
        <v>129</v>
      </c>
      <c r="D91" s="190" t="s">
        <v>58</v>
      </c>
      <c r="E91" s="190" t="s">
        <v>54</v>
      </c>
      <c r="F91" s="190" t="s">
        <v>55</v>
      </c>
      <c r="G91" s="190" t="s">
        <v>130</v>
      </c>
      <c r="H91" s="190" t="s">
        <v>131</v>
      </c>
      <c r="I91" s="190" t="s">
        <v>132</v>
      </c>
      <c r="J91" s="190" t="s">
        <v>110</v>
      </c>
      <c r="K91" s="191" t="s">
        <v>133</v>
      </c>
      <c r="L91" s="192"/>
      <c r="M91" s="94" t="s">
        <v>19</v>
      </c>
      <c r="N91" s="95" t="s">
        <v>43</v>
      </c>
      <c r="O91" s="95" t="s">
        <v>134</v>
      </c>
      <c r="P91" s="95" t="s">
        <v>135</v>
      </c>
      <c r="Q91" s="95" t="s">
        <v>136</v>
      </c>
      <c r="R91" s="95" t="s">
        <v>137</v>
      </c>
      <c r="S91" s="95" t="s">
        <v>138</v>
      </c>
      <c r="T91" s="96" t="s">
        <v>139</v>
      </c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</row>
    <row r="92" s="2" customFormat="1" ht="22.8" customHeight="1">
      <c r="A92" s="40"/>
      <c r="B92" s="41"/>
      <c r="C92" s="101" t="s">
        <v>140</v>
      </c>
      <c r="D92" s="42"/>
      <c r="E92" s="42"/>
      <c r="F92" s="42"/>
      <c r="G92" s="42"/>
      <c r="H92" s="42"/>
      <c r="I92" s="42"/>
      <c r="J92" s="193">
        <f>BK92</f>
        <v>0</v>
      </c>
      <c r="K92" s="42"/>
      <c r="L92" s="46"/>
      <c r="M92" s="97"/>
      <c r="N92" s="194"/>
      <c r="O92" s="98"/>
      <c r="P92" s="195">
        <f>P93+P109</f>
        <v>0</v>
      </c>
      <c r="Q92" s="98"/>
      <c r="R92" s="195">
        <f>R93+R109</f>
        <v>7.8839088000000004</v>
      </c>
      <c r="S92" s="98"/>
      <c r="T92" s="196">
        <f>T93+T109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72</v>
      </c>
      <c r="AU92" s="19" t="s">
        <v>111</v>
      </c>
      <c r="BK92" s="197">
        <f>BK93+BK109</f>
        <v>0</v>
      </c>
    </row>
    <row r="93" s="12" customFormat="1" ht="25.92" customHeight="1">
      <c r="A93" s="12"/>
      <c r="B93" s="198"/>
      <c r="C93" s="199"/>
      <c r="D93" s="200" t="s">
        <v>72</v>
      </c>
      <c r="E93" s="201" t="s">
        <v>141</v>
      </c>
      <c r="F93" s="201" t="s">
        <v>142</v>
      </c>
      <c r="G93" s="199"/>
      <c r="H93" s="199"/>
      <c r="I93" s="202"/>
      <c r="J93" s="203">
        <f>BK93</f>
        <v>0</v>
      </c>
      <c r="K93" s="199"/>
      <c r="L93" s="204"/>
      <c r="M93" s="205"/>
      <c r="N93" s="206"/>
      <c r="O93" s="206"/>
      <c r="P93" s="207">
        <f>P94+P101+P106</f>
        <v>0</v>
      </c>
      <c r="Q93" s="206"/>
      <c r="R93" s="207">
        <f>R94+R101+R106</f>
        <v>6.8369499999999999</v>
      </c>
      <c r="S93" s="206"/>
      <c r="T93" s="208">
        <f>T94+T101+T106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80</v>
      </c>
      <c r="AT93" s="210" t="s">
        <v>72</v>
      </c>
      <c r="AU93" s="210" t="s">
        <v>73</v>
      </c>
      <c r="AY93" s="209" t="s">
        <v>143</v>
      </c>
      <c r="BK93" s="211">
        <f>BK94+BK101+BK106</f>
        <v>0</v>
      </c>
    </row>
    <row r="94" s="12" customFormat="1" ht="22.8" customHeight="1">
      <c r="A94" s="12"/>
      <c r="B94" s="198"/>
      <c r="C94" s="199"/>
      <c r="D94" s="200" t="s">
        <v>72</v>
      </c>
      <c r="E94" s="212" t="s">
        <v>82</v>
      </c>
      <c r="F94" s="212" t="s">
        <v>331</v>
      </c>
      <c r="G94" s="199"/>
      <c r="H94" s="199"/>
      <c r="I94" s="202"/>
      <c r="J94" s="213">
        <f>BK94</f>
        <v>0</v>
      </c>
      <c r="K94" s="199"/>
      <c r="L94" s="204"/>
      <c r="M94" s="205"/>
      <c r="N94" s="206"/>
      <c r="O94" s="206"/>
      <c r="P94" s="207">
        <f>SUM(P95:P100)</f>
        <v>0</v>
      </c>
      <c r="Q94" s="206"/>
      <c r="R94" s="207">
        <f>SUM(R95:R100)</f>
        <v>6.7496749999999999</v>
      </c>
      <c r="S94" s="206"/>
      <c r="T94" s="208">
        <f>SUM(T95:T100)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80</v>
      </c>
      <c r="AT94" s="210" t="s">
        <v>72</v>
      </c>
      <c r="AU94" s="210" t="s">
        <v>80</v>
      </c>
      <c r="AY94" s="209" t="s">
        <v>143</v>
      </c>
      <c r="BK94" s="211">
        <f>SUM(BK95:BK100)</f>
        <v>0</v>
      </c>
    </row>
    <row r="95" s="2" customFormat="1" ht="16.5" customHeight="1">
      <c r="A95" s="40"/>
      <c r="B95" s="41"/>
      <c r="C95" s="214" t="s">
        <v>80</v>
      </c>
      <c r="D95" s="214" t="s">
        <v>145</v>
      </c>
      <c r="E95" s="215" t="s">
        <v>864</v>
      </c>
      <c r="F95" s="216" t="s">
        <v>865</v>
      </c>
      <c r="G95" s="217" t="s">
        <v>234</v>
      </c>
      <c r="H95" s="218">
        <v>0.25</v>
      </c>
      <c r="I95" s="219"/>
      <c r="J95" s="220">
        <f>ROUND(I95*H95,2)</f>
        <v>0</v>
      </c>
      <c r="K95" s="216" t="s">
        <v>149</v>
      </c>
      <c r="L95" s="46"/>
      <c r="M95" s="221" t="s">
        <v>19</v>
      </c>
      <c r="N95" s="222" t="s">
        <v>44</v>
      </c>
      <c r="O95" s="86"/>
      <c r="P95" s="223">
        <f>O95*H95</f>
        <v>0</v>
      </c>
      <c r="Q95" s="223">
        <v>1.98</v>
      </c>
      <c r="R95" s="223">
        <f>Q95*H95</f>
        <v>0.495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150</v>
      </c>
      <c r="AT95" s="225" t="s">
        <v>145</v>
      </c>
      <c r="AU95" s="225" t="s">
        <v>82</v>
      </c>
      <c r="AY95" s="19" t="s">
        <v>143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80</v>
      </c>
      <c r="BK95" s="226">
        <f>ROUND(I95*H95,2)</f>
        <v>0</v>
      </c>
      <c r="BL95" s="19" t="s">
        <v>150</v>
      </c>
      <c r="BM95" s="225" t="s">
        <v>866</v>
      </c>
    </row>
    <row r="96" s="2" customFormat="1">
      <c r="A96" s="40"/>
      <c r="B96" s="41"/>
      <c r="C96" s="42"/>
      <c r="D96" s="227" t="s">
        <v>152</v>
      </c>
      <c r="E96" s="42"/>
      <c r="F96" s="228" t="s">
        <v>867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152</v>
      </c>
      <c r="AU96" s="19" t="s">
        <v>82</v>
      </c>
    </row>
    <row r="97" s="14" customFormat="1">
      <c r="A97" s="14"/>
      <c r="B97" s="243"/>
      <c r="C97" s="244"/>
      <c r="D97" s="234" t="s">
        <v>154</v>
      </c>
      <c r="E97" s="245" t="s">
        <v>19</v>
      </c>
      <c r="F97" s="246" t="s">
        <v>868</v>
      </c>
      <c r="G97" s="244"/>
      <c r="H97" s="247">
        <v>0.25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3" t="s">
        <v>154</v>
      </c>
      <c r="AU97" s="253" t="s">
        <v>82</v>
      </c>
      <c r="AV97" s="14" t="s">
        <v>82</v>
      </c>
      <c r="AW97" s="14" t="s">
        <v>35</v>
      </c>
      <c r="AX97" s="14" t="s">
        <v>80</v>
      </c>
      <c r="AY97" s="253" t="s">
        <v>143</v>
      </c>
    </row>
    <row r="98" s="2" customFormat="1" ht="16.5" customHeight="1">
      <c r="A98" s="40"/>
      <c r="B98" s="41"/>
      <c r="C98" s="214" t="s">
        <v>82</v>
      </c>
      <c r="D98" s="214" t="s">
        <v>145</v>
      </c>
      <c r="E98" s="215" t="s">
        <v>869</v>
      </c>
      <c r="F98" s="216" t="s">
        <v>870</v>
      </c>
      <c r="G98" s="217" t="s">
        <v>234</v>
      </c>
      <c r="H98" s="218">
        <v>2.5</v>
      </c>
      <c r="I98" s="219"/>
      <c r="J98" s="220">
        <f>ROUND(I98*H98,2)</f>
        <v>0</v>
      </c>
      <c r="K98" s="216" t="s">
        <v>149</v>
      </c>
      <c r="L98" s="46"/>
      <c r="M98" s="221" t="s">
        <v>19</v>
      </c>
      <c r="N98" s="222" t="s">
        <v>44</v>
      </c>
      <c r="O98" s="86"/>
      <c r="P98" s="223">
        <f>O98*H98</f>
        <v>0</v>
      </c>
      <c r="Q98" s="223">
        <v>2.5018699999999998</v>
      </c>
      <c r="R98" s="223">
        <f>Q98*H98</f>
        <v>6.2546749999999998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150</v>
      </c>
      <c r="AT98" s="225" t="s">
        <v>145</v>
      </c>
      <c r="AU98" s="225" t="s">
        <v>82</v>
      </c>
      <c r="AY98" s="19" t="s">
        <v>143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80</v>
      </c>
      <c r="BK98" s="226">
        <f>ROUND(I98*H98,2)</f>
        <v>0</v>
      </c>
      <c r="BL98" s="19" t="s">
        <v>150</v>
      </c>
      <c r="BM98" s="225" t="s">
        <v>871</v>
      </c>
    </row>
    <row r="99" s="2" customFormat="1">
      <c r="A99" s="40"/>
      <c r="B99" s="41"/>
      <c r="C99" s="42"/>
      <c r="D99" s="227" t="s">
        <v>152</v>
      </c>
      <c r="E99" s="42"/>
      <c r="F99" s="228" t="s">
        <v>872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152</v>
      </c>
      <c r="AU99" s="19" t="s">
        <v>82</v>
      </c>
    </row>
    <row r="100" s="14" customFormat="1">
      <c r="A100" s="14"/>
      <c r="B100" s="243"/>
      <c r="C100" s="244"/>
      <c r="D100" s="234" t="s">
        <v>154</v>
      </c>
      <c r="E100" s="245" t="s">
        <v>19</v>
      </c>
      <c r="F100" s="246" t="s">
        <v>873</v>
      </c>
      <c r="G100" s="244"/>
      <c r="H100" s="247">
        <v>2.5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3" t="s">
        <v>154</v>
      </c>
      <c r="AU100" s="253" t="s">
        <v>82</v>
      </c>
      <c r="AV100" s="14" t="s">
        <v>82</v>
      </c>
      <c r="AW100" s="14" t="s">
        <v>35</v>
      </c>
      <c r="AX100" s="14" t="s">
        <v>80</v>
      </c>
      <c r="AY100" s="253" t="s">
        <v>143</v>
      </c>
    </row>
    <row r="101" s="12" customFormat="1" ht="22.8" customHeight="1">
      <c r="A101" s="12"/>
      <c r="B101" s="198"/>
      <c r="C101" s="199"/>
      <c r="D101" s="200" t="s">
        <v>72</v>
      </c>
      <c r="E101" s="212" t="s">
        <v>210</v>
      </c>
      <c r="F101" s="212" t="s">
        <v>571</v>
      </c>
      <c r="G101" s="199"/>
      <c r="H101" s="199"/>
      <c r="I101" s="202"/>
      <c r="J101" s="213">
        <f>BK101</f>
        <v>0</v>
      </c>
      <c r="K101" s="199"/>
      <c r="L101" s="204"/>
      <c r="M101" s="205"/>
      <c r="N101" s="206"/>
      <c r="O101" s="206"/>
      <c r="P101" s="207">
        <f>SUM(P102:P105)</f>
        <v>0</v>
      </c>
      <c r="Q101" s="206"/>
      <c r="R101" s="207">
        <f>SUM(R102:R105)</f>
        <v>0.087274999999999991</v>
      </c>
      <c r="S101" s="206"/>
      <c r="T101" s="208">
        <f>SUM(T102:T105)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9" t="s">
        <v>80</v>
      </c>
      <c r="AT101" s="210" t="s">
        <v>72</v>
      </c>
      <c r="AU101" s="210" t="s">
        <v>80</v>
      </c>
      <c r="AY101" s="209" t="s">
        <v>143</v>
      </c>
      <c r="BK101" s="211">
        <f>SUM(BK102:BK105)</f>
        <v>0</v>
      </c>
    </row>
    <row r="102" s="2" customFormat="1" ht="24.15" customHeight="1">
      <c r="A102" s="40"/>
      <c r="B102" s="41"/>
      <c r="C102" s="214" t="s">
        <v>162</v>
      </c>
      <c r="D102" s="214" t="s">
        <v>145</v>
      </c>
      <c r="E102" s="215" t="s">
        <v>874</v>
      </c>
      <c r="F102" s="216" t="s">
        <v>875</v>
      </c>
      <c r="G102" s="217" t="s">
        <v>489</v>
      </c>
      <c r="H102" s="218">
        <v>5</v>
      </c>
      <c r="I102" s="219"/>
      <c r="J102" s="220">
        <f>ROUND(I102*H102,2)</f>
        <v>0</v>
      </c>
      <c r="K102" s="216" t="s">
        <v>149</v>
      </c>
      <c r="L102" s="46"/>
      <c r="M102" s="221" t="s">
        <v>19</v>
      </c>
      <c r="N102" s="222" t="s">
        <v>44</v>
      </c>
      <c r="O102" s="86"/>
      <c r="P102" s="223">
        <f>O102*H102</f>
        <v>0</v>
      </c>
      <c r="Q102" s="223">
        <v>0.00025000000000000001</v>
      </c>
      <c r="R102" s="223">
        <f>Q102*H102</f>
        <v>0.00125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150</v>
      </c>
      <c r="AT102" s="225" t="s">
        <v>145</v>
      </c>
      <c r="AU102" s="225" t="s">
        <v>82</v>
      </c>
      <c r="AY102" s="19" t="s">
        <v>143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80</v>
      </c>
      <c r="BK102" s="226">
        <f>ROUND(I102*H102,2)</f>
        <v>0</v>
      </c>
      <c r="BL102" s="19" t="s">
        <v>150</v>
      </c>
      <c r="BM102" s="225" t="s">
        <v>876</v>
      </c>
    </row>
    <row r="103" s="2" customFormat="1">
      <c r="A103" s="40"/>
      <c r="B103" s="41"/>
      <c r="C103" s="42"/>
      <c r="D103" s="227" t="s">
        <v>152</v>
      </c>
      <c r="E103" s="42"/>
      <c r="F103" s="228" t="s">
        <v>877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152</v>
      </c>
      <c r="AU103" s="19" t="s">
        <v>82</v>
      </c>
    </row>
    <row r="104" s="14" customFormat="1">
      <c r="A104" s="14"/>
      <c r="B104" s="243"/>
      <c r="C104" s="244"/>
      <c r="D104" s="234" t="s">
        <v>154</v>
      </c>
      <c r="E104" s="245" t="s">
        <v>19</v>
      </c>
      <c r="F104" s="246" t="s">
        <v>878</v>
      </c>
      <c r="G104" s="244"/>
      <c r="H104" s="247">
        <v>5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154</v>
      </c>
      <c r="AU104" s="253" t="s">
        <v>82</v>
      </c>
      <c r="AV104" s="14" t="s">
        <v>82</v>
      </c>
      <c r="AW104" s="14" t="s">
        <v>35</v>
      </c>
      <c r="AX104" s="14" t="s">
        <v>80</v>
      </c>
      <c r="AY104" s="253" t="s">
        <v>143</v>
      </c>
    </row>
    <row r="105" s="2" customFormat="1" ht="16.5" customHeight="1">
      <c r="A105" s="40"/>
      <c r="B105" s="41"/>
      <c r="C105" s="265" t="s">
        <v>150</v>
      </c>
      <c r="D105" s="265" t="s">
        <v>299</v>
      </c>
      <c r="E105" s="266" t="s">
        <v>879</v>
      </c>
      <c r="F105" s="267" t="s">
        <v>880</v>
      </c>
      <c r="G105" s="268" t="s">
        <v>204</v>
      </c>
      <c r="H105" s="269">
        <v>7.5</v>
      </c>
      <c r="I105" s="270"/>
      <c r="J105" s="271">
        <f>ROUND(I105*H105,2)</f>
        <v>0</v>
      </c>
      <c r="K105" s="267" t="s">
        <v>149</v>
      </c>
      <c r="L105" s="272"/>
      <c r="M105" s="273" t="s">
        <v>19</v>
      </c>
      <c r="N105" s="274" t="s">
        <v>44</v>
      </c>
      <c r="O105" s="86"/>
      <c r="P105" s="223">
        <f>O105*H105</f>
        <v>0</v>
      </c>
      <c r="Q105" s="223">
        <v>0.011469999999999999</v>
      </c>
      <c r="R105" s="223">
        <f>Q105*H105</f>
        <v>0.08602499999999999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201</v>
      </c>
      <c r="AT105" s="225" t="s">
        <v>299</v>
      </c>
      <c r="AU105" s="225" t="s">
        <v>82</v>
      </c>
      <c r="AY105" s="19" t="s">
        <v>143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80</v>
      </c>
      <c r="BK105" s="226">
        <f>ROUND(I105*H105,2)</f>
        <v>0</v>
      </c>
      <c r="BL105" s="19" t="s">
        <v>150</v>
      </c>
      <c r="BM105" s="225" t="s">
        <v>881</v>
      </c>
    </row>
    <row r="106" s="12" customFormat="1" ht="22.8" customHeight="1">
      <c r="A106" s="12"/>
      <c r="B106" s="198"/>
      <c r="C106" s="199"/>
      <c r="D106" s="200" t="s">
        <v>72</v>
      </c>
      <c r="E106" s="212" t="s">
        <v>783</v>
      </c>
      <c r="F106" s="212" t="s">
        <v>784</v>
      </c>
      <c r="G106" s="199"/>
      <c r="H106" s="199"/>
      <c r="I106" s="202"/>
      <c r="J106" s="213">
        <f>BK106</f>
        <v>0</v>
      </c>
      <c r="K106" s="199"/>
      <c r="L106" s="204"/>
      <c r="M106" s="205"/>
      <c r="N106" s="206"/>
      <c r="O106" s="206"/>
      <c r="P106" s="207">
        <f>SUM(P107:P108)</f>
        <v>0</v>
      </c>
      <c r="Q106" s="206"/>
      <c r="R106" s="207">
        <f>SUM(R107:R108)</f>
        <v>0</v>
      </c>
      <c r="S106" s="206"/>
      <c r="T106" s="208">
        <f>SUM(T107:T108)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9" t="s">
        <v>80</v>
      </c>
      <c r="AT106" s="210" t="s">
        <v>72</v>
      </c>
      <c r="AU106" s="210" t="s">
        <v>80</v>
      </c>
      <c r="AY106" s="209" t="s">
        <v>143</v>
      </c>
      <c r="BK106" s="211">
        <f>SUM(BK107:BK108)</f>
        <v>0</v>
      </c>
    </row>
    <row r="107" s="2" customFormat="1" ht="33" customHeight="1">
      <c r="A107" s="40"/>
      <c r="B107" s="41"/>
      <c r="C107" s="214" t="s">
        <v>177</v>
      </c>
      <c r="D107" s="214" t="s">
        <v>145</v>
      </c>
      <c r="E107" s="215" t="s">
        <v>882</v>
      </c>
      <c r="F107" s="216" t="s">
        <v>883</v>
      </c>
      <c r="G107" s="217" t="s">
        <v>272</v>
      </c>
      <c r="H107" s="218">
        <v>6.9039999999999999</v>
      </c>
      <c r="I107" s="219"/>
      <c r="J107" s="220">
        <f>ROUND(I107*H107,2)</f>
        <v>0</v>
      </c>
      <c r="K107" s="216" t="s">
        <v>149</v>
      </c>
      <c r="L107" s="46"/>
      <c r="M107" s="221" t="s">
        <v>19</v>
      </c>
      <c r="N107" s="222" t="s">
        <v>44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150</v>
      </c>
      <c r="AT107" s="225" t="s">
        <v>145</v>
      </c>
      <c r="AU107" s="225" t="s">
        <v>82</v>
      </c>
      <c r="AY107" s="19" t="s">
        <v>143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80</v>
      </c>
      <c r="BK107" s="226">
        <f>ROUND(I107*H107,2)</f>
        <v>0</v>
      </c>
      <c r="BL107" s="19" t="s">
        <v>150</v>
      </c>
      <c r="BM107" s="225" t="s">
        <v>884</v>
      </c>
    </row>
    <row r="108" s="2" customFormat="1">
      <c r="A108" s="40"/>
      <c r="B108" s="41"/>
      <c r="C108" s="42"/>
      <c r="D108" s="227" t="s">
        <v>152</v>
      </c>
      <c r="E108" s="42"/>
      <c r="F108" s="228" t="s">
        <v>885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152</v>
      </c>
      <c r="AU108" s="19" t="s">
        <v>82</v>
      </c>
    </row>
    <row r="109" s="12" customFormat="1" ht="25.92" customHeight="1">
      <c r="A109" s="12"/>
      <c r="B109" s="198"/>
      <c r="C109" s="199"/>
      <c r="D109" s="200" t="s">
        <v>72</v>
      </c>
      <c r="E109" s="201" t="s">
        <v>299</v>
      </c>
      <c r="F109" s="201" t="s">
        <v>843</v>
      </c>
      <c r="G109" s="199"/>
      <c r="H109" s="199"/>
      <c r="I109" s="202"/>
      <c r="J109" s="203">
        <f>BK109</f>
        <v>0</v>
      </c>
      <c r="K109" s="199"/>
      <c r="L109" s="204"/>
      <c r="M109" s="205"/>
      <c r="N109" s="206"/>
      <c r="O109" s="206"/>
      <c r="P109" s="207">
        <f>P110+P163</f>
        <v>0</v>
      </c>
      <c r="Q109" s="206"/>
      <c r="R109" s="207">
        <f>R110+R163</f>
        <v>1.0469588000000001</v>
      </c>
      <c r="S109" s="206"/>
      <c r="T109" s="208">
        <f>T110+T163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162</v>
      </c>
      <c r="AT109" s="210" t="s">
        <v>72</v>
      </c>
      <c r="AU109" s="210" t="s">
        <v>73</v>
      </c>
      <c r="AY109" s="209" t="s">
        <v>143</v>
      </c>
      <c r="BK109" s="211">
        <f>BK110+BK163</f>
        <v>0</v>
      </c>
    </row>
    <row r="110" s="12" customFormat="1" ht="22.8" customHeight="1">
      <c r="A110" s="12"/>
      <c r="B110" s="198"/>
      <c r="C110" s="199"/>
      <c r="D110" s="200" t="s">
        <v>72</v>
      </c>
      <c r="E110" s="212" t="s">
        <v>886</v>
      </c>
      <c r="F110" s="212" t="s">
        <v>887</v>
      </c>
      <c r="G110" s="199"/>
      <c r="H110" s="199"/>
      <c r="I110" s="202"/>
      <c r="J110" s="213">
        <f>BK110</f>
        <v>0</v>
      </c>
      <c r="K110" s="199"/>
      <c r="L110" s="204"/>
      <c r="M110" s="205"/>
      <c r="N110" s="206"/>
      <c r="O110" s="206"/>
      <c r="P110" s="207">
        <f>SUM(P111:P162)</f>
        <v>0</v>
      </c>
      <c r="Q110" s="206"/>
      <c r="R110" s="207">
        <f>SUM(R111:R162)</f>
        <v>0.9648236</v>
      </c>
      <c r="S110" s="206"/>
      <c r="T110" s="208">
        <f>SUM(T111:T162)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162</v>
      </c>
      <c r="AT110" s="210" t="s">
        <v>72</v>
      </c>
      <c r="AU110" s="210" t="s">
        <v>80</v>
      </c>
      <c r="AY110" s="209" t="s">
        <v>143</v>
      </c>
      <c r="BK110" s="211">
        <f>SUM(BK111:BK162)</f>
        <v>0</v>
      </c>
    </row>
    <row r="111" s="2" customFormat="1" ht="21.75" customHeight="1">
      <c r="A111" s="40"/>
      <c r="B111" s="41"/>
      <c r="C111" s="214" t="s">
        <v>186</v>
      </c>
      <c r="D111" s="214" t="s">
        <v>145</v>
      </c>
      <c r="E111" s="215" t="s">
        <v>888</v>
      </c>
      <c r="F111" s="216" t="s">
        <v>889</v>
      </c>
      <c r="G111" s="217" t="s">
        <v>489</v>
      </c>
      <c r="H111" s="218">
        <v>5</v>
      </c>
      <c r="I111" s="219"/>
      <c r="J111" s="220">
        <f>ROUND(I111*H111,2)</f>
        <v>0</v>
      </c>
      <c r="K111" s="216" t="s">
        <v>149</v>
      </c>
      <c r="L111" s="46"/>
      <c r="M111" s="221" t="s">
        <v>19</v>
      </c>
      <c r="N111" s="222" t="s">
        <v>44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563</v>
      </c>
      <c r="AT111" s="225" t="s">
        <v>145</v>
      </c>
      <c r="AU111" s="225" t="s">
        <v>82</v>
      </c>
      <c r="AY111" s="19" t="s">
        <v>143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80</v>
      </c>
      <c r="BK111" s="226">
        <f>ROUND(I111*H111,2)</f>
        <v>0</v>
      </c>
      <c r="BL111" s="19" t="s">
        <v>563</v>
      </c>
      <c r="BM111" s="225" t="s">
        <v>890</v>
      </c>
    </row>
    <row r="112" s="2" customFormat="1">
      <c r="A112" s="40"/>
      <c r="B112" s="41"/>
      <c r="C112" s="42"/>
      <c r="D112" s="227" t="s">
        <v>152</v>
      </c>
      <c r="E112" s="42"/>
      <c r="F112" s="228" t="s">
        <v>891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152</v>
      </c>
      <c r="AU112" s="19" t="s">
        <v>82</v>
      </c>
    </row>
    <row r="113" s="2" customFormat="1" ht="16.5" customHeight="1">
      <c r="A113" s="40"/>
      <c r="B113" s="41"/>
      <c r="C113" s="214" t="s">
        <v>192</v>
      </c>
      <c r="D113" s="214" t="s">
        <v>145</v>
      </c>
      <c r="E113" s="215" t="s">
        <v>892</v>
      </c>
      <c r="F113" s="216" t="s">
        <v>893</v>
      </c>
      <c r="G113" s="217" t="s">
        <v>489</v>
      </c>
      <c r="H113" s="218">
        <v>5</v>
      </c>
      <c r="I113" s="219"/>
      <c r="J113" s="220">
        <f>ROUND(I113*H113,2)</f>
        <v>0</v>
      </c>
      <c r="K113" s="216" t="s">
        <v>149</v>
      </c>
      <c r="L113" s="46"/>
      <c r="M113" s="221" t="s">
        <v>19</v>
      </c>
      <c r="N113" s="222" t="s">
        <v>44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563</v>
      </c>
      <c r="AT113" s="225" t="s">
        <v>145</v>
      </c>
      <c r="AU113" s="225" t="s">
        <v>82</v>
      </c>
      <c r="AY113" s="19" t="s">
        <v>143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80</v>
      </c>
      <c r="BK113" s="226">
        <f>ROUND(I113*H113,2)</f>
        <v>0</v>
      </c>
      <c r="BL113" s="19" t="s">
        <v>563</v>
      </c>
      <c r="BM113" s="225" t="s">
        <v>894</v>
      </c>
    </row>
    <row r="114" s="2" customFormat="1">
      <c r="A114" s="40"/>
      <c r="B114" s="41"/>
      <c r="C114" s="42"/>
      <c r="D114" s="227" t="s">
        <v>152</v>
      </c>
      <c r="E114" s="42"/>
      <c r="F114" s="228" t="s">
        <v>895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152</v>
      </c>
      <c r="AU114" s="19" t="s">
        <v>82</v>
      </c>
    </row>
    <row r="115" s="2" customFormat="1" ht="16.5" customHeight="1">
      <c r="A115" s="40"/>
      <c r="B115" s="41"/>
      <c r="C115" s="265" t="s">
        <v>201</v>
      </c>
      <c r="D115" s="265" t="s">
        <v>299</v>
      </c>
      <c r="E115" s="266" t="s">
        <v>896</v>
      </c>
      <c r="F115" s="267" t="s">
        <v>897</v>
      </c>
      <c r="G115" s="268" t="s">
        <v>489</v>
      </c>
      <c r="H115" s="269">
        <v>1</v>
      </c>
      <c r="I115" s="270"/>
      <c r="J115" s="271">
        <f>ROUND(I115*H115,2)</f>
        <v>0</v>
      </c>
      <c r="K115" s="267" t="s">
        <v>19</v>
      </c>
      <c r="L115" s="272"/>
      <c r="M115" s="273" t="s">
        <v>19</v>
      </c>
      <c r="N115" s="274" t="s">
        <v>44</v>
      </c>
      <c r="O115" s="86"/>
      <c r="P115" s="223">
        <f>O115*H115</f>
        <v>0</v>
      </c>
      <c r="Q115" s="223">
        <v>0.0033</v>
      </c>
      <c r="R115" s="223">
        <f>Q115*H115</f>
        <v>0.0033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898</v>
      </c>
      <c r="AT115" s="225" t="s">
        <v>299</v>
      </c>
      <c r="AU115" s="225" t="s">
        <v>82</v>
      </c>
      <c r="AY115" s="19" t="s">
        <v>143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80</v>
      </c>
      <c r="BK115" s="226">
        <f>ROUND(I115*H115,2)</f>
        <v>0</v>
      </c>
      <c r="BL115" s="19" t="s">
        <v>898</v>
      </c>
      <c r="BM115" s="225" t="s">
        <v>899</v>
      </c>
    </row>
    <row r="116" s="2" customFormat="1">
      <c r="A116" s="40"/>
      <c r="B116" s="41"/>
      <c r="C116" s="42"/>
      <c r="D116" s="234" t="s">
        <v>358</v>
      </c>
      <c r="E116" s="42"/>
      <c r="F116" s="275" t="s">
        <v>900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358</v>
      </c>
      <c r="AU116" s="19" t="s">
        <v>82</v>
      </c>
    </row>
    <row r="117" s="14" customFormat="1">
      <c r="A117" s="14"/>
      <c r="B117" s="243"/>
      <c r="C117" s="244"/>
      <c r="D117" s="234" t="s">
        <v>154</v>
      </c>
      <c r="E117" s="245" t="s">
        <v>19</v>
      </c>
      <c r="F117" s="246" t="s">
        <v>901</v>
      </c>
      <c r="G117" s="244"/>
      <c r="H117" s="247">
        <v>1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154</v>
      </c>
      <c r="AU117" s="253" t="s">
        <v>82</v>
      </c>
      <c r="AV117" s="14" t="s">
        <v>82</v>
      </c>
      <c r="AW117" s="14" t="s">
        <v>35</v>
      </c>
      <c r="AX117" s="14" t="s">
        <v>80</v>
      </c>
      <c r="AY117" s="253" t="s">
        <v>143</v>
      </c>
    </row>
    <row r="118" s="2" customFormat="1" ht="16.5" customHeight="1">
      <c r="A118" s="40"/>
      <c r="B118" s="41"/>
      <c r="C118" s="214" t="s">
        <v>210</v>
      </c>
      <c r="D118" s="214" t="s">
        <v>145</v>
      </c>
      <c r="E118" s="215" t="s">
        <v>902</v>
      </c>
      <c r="F118" s="216" t="s">
        <v>903</v>
      </c>
      <c r="G118" s="217" t="s">
        <v>489</v>
      </c>
      <c r="H118" s="218">
        <v>5</v>
      </c>
      <c r="I118" s="219"/>
      <c r="J118" s="220">
        <f>ROUND(I118*H118,2)</f>
        <v>0</v>
      </c>
      <c r="K118" s="216" t="s">
        <v>149</v>
      </c>
      <c r="L118" s="46"/>
      <c r="M118" s="221" t="s">
        <v>19</v>
      </c>
      <c r="N118" s="222" t="s">
        <v>44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563</v>
      </c>
      <c r="AT118" s="225" t="s">
        <v>145</v>
      </c>
      <c r="AU118" s="225" t="s">
        <v>82</v>
      </c>
      <c r="AY118" s="19" t="s">
        <v>143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80</v>
      </c>
      <c r="BK118" s="226">
        <f>ROUND(I118*H118,2)</f>
        <v>0</v>
      </c>
      <c r="BL118" s="19" t="s">
        <v>563</v>
      </c>
      <c r="BM118" s="225" t="s">
        <v>904</v>
      </c>
    </row>
    <row r="119" s="2" customFormat="1">
      <c r="A119" s="40"/>
      <c r="B119" s="41"/>
      <c r="C119" s="42"/>
      <c r="D119" s="227" t="s">
        <v>152</v>
      </c>
      <c r="E119" s="42"/>
      <c r="F119" s="228" t="s">
        <v>905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152</v>
      </c>
      <c r="AU119" s="19" t="s">
        <v>82</v>
      </c>
    </row>
    <row r="120" s="2" customFormat="1" ht="16.5" customHeight="1">
      <c r="A120" s="40"/>
      <c r="B120" s="41"/>
      <c r="C120" s="265" t="s">
        <v>218</v>
      </c>
      <c r="D120" s="265" t="s">
        <v>299</v>
      </c>
      <c r="E120" s="266" t="s">
        <v>906</v>
      </c>
      <c r="F120" s="267" t="s">
        <v>907</v>
      </c>
      <c r="G120" s="268" t="s">
        <v>489</v>
      </c>
      <c r="H120" s="269">
        <v>5</v>
      </c>
      <c r="I120" s="270"/>
      <c r="J120" s="271">
        <f>ROUND(I120*H120,2)</f>
        <v>0</v>
      </c>
      <c r="K120" s="267" t="s">
        <v>149</v>
      </c>
      <c r="L120" s="272"/>
      <c r="M120" s="273" t="s">
        <v>19</v>
      </c>
      <c r="N120" s="274" t="s">
        <v>44</v>
      </c>
      <c r="O120" s="86"/>
      <c r="P120" s="223">
        <f>O120*H120</f>
        <v>0</v>
      </c>
      <c r="Q120" s="223">
        <v>0.127</v>
      </c>
      <c r="R120" s="223">
        <f>Q120*H120</f>
        <v>0.63500000000000001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898</v>
      </c>
      <c r="AT120" s="225" t="s">
        <v>299</v>
      </c>
      <c r="AU120" s="225" t="s">
        <v>82</v>
      </c>
      <c r="AY120" s="19" t="s">
        <v>143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80</v>
      </c>
      <c r="BK120" s="226">
        <f>ROUND(I120*H120,2)</f>
        <v>0</v>
      </c>
      <c r="BL120" s="19" t="s">
        <v>898</v>
      </c>
      <c r="BM120" s="225" t="s">
        <v>908</v>
      </c>
    </row>
    <row r="121" s="2" customFormat="1" ht="16.5" customHeight="1">
      <c r="A121" s="40"/>
      <c r="B121" s="41"/>
      <c r="C121" s="214" t="s">
        <v>226</v>
      </c>
      <c r="D121" s="214" t="s">
        <v>145</v>
      </c>
      <c r="E121" s="215" t="s">
        <v>909</v>
      </c>
      <c r="F121" s="216" t="s">
        <v>910</v>
      </c>
      <c r="G121" s="217" t="s">
        <v>489</v>
      </c>
      <c r="H121" s="218">
        <v>5</v>
      </c>
      <c r="I121" s="219"/>
      <c r="J121" s="220">
        <f>ROUND(I121*H121,2)</f>
        <v>0</v>
      </c>
      <c r="K121" s="216" t="s">
        <v>149</v>
      </c>
      <c r="L121" s="46"/>
      <c r="M121" s="221" t="s">
        <v>19</v>
      </c>
      <c r="N121" s="222" t="s">
        <v>44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563</v>
      </c>
      <c r="AT121" s="225" t="s">
        <v>145</v>
      </c>
      <c r="AU121" s="225" t="s">
        <v>82</v>
      </c>
      <c r="AY121" s="19" t="s">
        <v>143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80</v>
      </c>
      <c r="BK121" s="226">
        <f>ROUND(I121*H121,2)</f>
        <v>0</v>
      </c>
      <c r="BL121" s="19" t="s">
        <v>563</v>
      </c>
      <c r="BM121" s="225" t="s">
        <v>911</v>
      </c>
    </row>
    <row r="122" s="2" customFormat="1">
      <c r="A122" s="40"/>
      <c r="B122" s="41"/>
      <c r="C122" s="42"/>
      <c r="D122" s="227" t="s">
        <v>152</v>
      </c>
      <c r="E122" s="42"/>
      <c r="F122" s="228" t="s">
        <v>912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152</v>
      </c>
      <c r="AU122" s="19" t="s">
        <v>82</v>
      </c>
    </row>
    <row r="123" s="2" customFormat="1" ht="16.5" customHeight="1">
      <c r="A123" s="40"/>
      <c r="B123" s="41"/>
      <c r="C123" s="265" t="s">
        <v>8</v>
      </c>
      <c r="D123" s="265" t="s">
        <v>299</v>
      </c>
      <c r="E123" s="266" t="s">
        <v>913</v>
      </c>
      <c r="F123" s="267" t="s">
        <v>914</v>
      </c>
      <c r="G123" s="268" t="s">
        <v>489</v>
      </c>
      <c r="H123" s="269">
        <v>5</v>
      </c>
      <c r="I123" s="270"/>
      <c r="J123" s="271">
        <f>ROUND(I123*H123,2)</f>
        <v>0</v>
      </c>
      <c r="K123" s="267" t="s">
        <v>149</v>
      </c>
      <c r="L123" s="272"/>
      <c r="M123" s="273" t="s">
        <v>19</v>
      </c>
      <c r="N123" s="274" t="s">
        <v>44</v>
      </c>
      <c r="O123" s="86"/>
      <c r="P123" s="223">
        <f>O123*H123</f>
        <v>0</v>
      </c>
      <c r="Q123" s="223">
        <v>0.0080000000000000002</v>
      </c>
      <c r="R123" s="223">
        <f>Q123*H123</f>
        <v>0.040000000000000001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898</v>
      </c>
      <c r="AT123" s="225" t="s">
        <v>299</v>
      </c>
      <c r="AU123" s="225" t="s">
        <v>82</v>
      </c>
      <c r="AY123" s="19" t="s">
        <v>143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80</v>
      </c>
      <c r="BK123" s="226">
        <f>ROUND(I123*H123,2)</f>
        <v>0</v>
      </c>
      <c r="BL123" s="19" t="s">
        <v>898</v>
      </c>
      <c r="BM123" s="225" t="s">
        <v>915</v>
      </c>
    </row>
    <row r="124" s="2" customFormat="1" ht="16.5" customHeight="1">
      <c r="A124" s="40"/>
      <c r="B124" s="41"/>
      <c r="C124" s="214" t="s">
        <v>241</v>
      </c>
      <c r="D124" s="214" t="s">
        <v>145</v>
      </c>
      <c r="E124" s="215" t="s">
        <v>916</v>
      </c>
      <c r="F124" s="216" t="s">
        <v>917</v>
      </c>
      <c r="G124" s="217" t="s">
        <v>489</v>
      </c>
      <c r="H124" s="218">
        <v>5</v>
      </c>
      <c r="I124" s="219"/>
      <c r="J124" s="220">
        <f>ROUND(I124*H124,2)</f>
        <v>0</v>
      </c>
      <c r="K124" s="216" t="s">
        <v>149</v>
      </c>
      <c r="L124" s="46"/>
      <c r="M124" s="221" t="s">
        <v>19</v>
      </c>
      <c r="N124" s="222" t="s">
        <v>44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563</v>
      </c>
      <c r="AT124" s="225" t="s">
        <v>145</v>
      </c>
      <c r="AU124" s="225" t="s">
        <v>82</v>
      </c>
      <c r="AY124" s="19" t="s">
        <v>143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80</v>
      </c>
      <c r="BK124" s="226">
        <f>ROUND(I124*H124,2)</f>
        <v>0</v>
      </c>
      <c r="BL124" s="19" t="s">
        <v>563</v>
      </c>
      <c r="BM124" s="225" t="s">
        <v>918</v>
      </c>
    </row>
    <row r="125" s="2" customFormat="1">
      <c r="A125" s="40"/>
      <c r="B125" s="41"/>
      <c r="C125" s="42"/>
      <c r="D125" s="227" t="s">
        <v>152</v>
      </c>
      <c r="E125" s="42"/>
      <c r="F125" s="228" t="s">
        <v>919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152</v>
      </c>
      <c r="AU125" s="19" t="s">
        <v>82</v>
      </c>
    </row>
    <row r="126" s="2" customFormat="1">
      <c r="A126" s="40"/>
      <c r="B126" s="41"/>
      <c r="C126" s="42"/>
      <c r="D126" s="234" t="s">
        <v>358</v>
      </c>
      <c r="E126" s="42"/>
      <c r="F126" s="275" t="s">
        <v>920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358</v>
      </c>
      <c r="AU126" s="19" t="s">
        <v>82</v>
      </c>
    </row>
    <row r="127" s="2" customFormat="1" ht="16.5" customHeight="1">
      <c r="A127" s="40"/>
      <c r="B127" s="41"/>
      <c r="C127" s="265" t="s">
        <v>255</v>
      </c>
      <c r="D127" s="265" t="s">
        <v>299</v>
      </c>
      <c r="E127" s="266" t="s">
        <v>921</v>
      </c>
      <c r="F127" s="267" t="s">
        <v>922</v>
      </c>
      <c r="G127" s="268" t="s">
        <v>489</v>
      </c>
      <c r="H127" s="269">
        <v>5</v>
      </c>
      <c r="I127" s="270"/>
      <c r="J127" s="271">
        <f>ROUND(I127*H127,2)</f>
        <v>0</v>
      </c>
      <c r="K127" s="267" t="s">
        <v>149</v>
      </c>
      <c r="L127" s="272"/>
      <c r="M127" s="273" t="s">
        <v>19</v>
      </c>
      <c r="N127" s="274" t="s">
        <v>44</v>
      </c>
      <c r="O127" s="86"/>
      <c r="P127" s="223">
        <f>O127*H127</f>
        <v>0</v>
      </c>
      <c r="Q127" s="223">
        <v>0.00020000000000000001</v>
      </c>
      <c r="R127" s="223">
        <f>Q127*H127</f>
        <v>0.001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898</v>
      </c>
      <c r="AT127" s="225" t="s">
        <v>299</v>
      </c>
      <c r="AU127" s="225" t="s">
        <v>82</v>
      </c>
      <c r="AY127" s="19" t="s">
        <v>143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80</v>
      </c>
      <c r="BK127" s="226">
        <f>ROUND(I127*H127,2)</f>
        <v>0</v>
      </c>
      <c r="BL127" s="19" t="s">
        <v>898</v>
      </c>
      <c r="BM127" s="225" t="s">
        <v>923</v>
      </c>
    </row>
    <row r="128" s="2" customFormat="1" ht="24.15" customHeight="1">
      <c r="A128" s="40"/>
      <c r="B128" s="41"/>
      <c r="C128" s="214" t="s">
        <v>261</v>
      </c>
      <c r="D128" s="214" t="s">
        <v>145</v>
      </c>
      <c r="E128" s="215" t="s">
        <v>924</v>
      </c>
      <c r="F128" s="216" t="s">
        <v>925</v>
      </c>
      <c r="G128" s="217" t="s">
        <v>204</v>
      </c>
      <c r="H128" s="218">
        <v>10</v>
      </c>
      <c r="I128" s="219"/>
      <c r="J128" s="220">
        <f>ROUND(I128*H128,2)</f>
        <v>0</v>
      </c>
      <c r="K128" s="216" t="s">
        <v>149</v>
      </c>
      <c r="L128" s="46"/>
      <c r="M128" s="221" t="s">
        <v>19</v>
      </c>
      <c r="N128" s="222" t="s">
        <v>44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563</v>
      </c>
      <c r="AT128" s="225" t="s">
        <v>145</v>
      </c>
      <c r="AU128" s="225" t="s">
        <v>82</v>
      </c>
      <c r="AY128" s="19" t="s">
        <v>143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80</v>
      </c>
      <c r="BK128" s="226">
        <f>ROUND(I128*H128,2)</f>
        <v>0</v>
      </c>
      <c r="BL128" s="19" t="s">
        <v>563</v>
      </c>
      <c r="BM128" s="225" t="s">
        <v>926</v>
      </c>
    </row>
    <row r="129" s="2" customFormat="1">
      <c r="A129" s="40"/>
      <c r="B129" s="41"/>
      <c r="C129" s="42"/>
      <c r="D129" s="227" t="s">
        <v>152</v>
      </c>
      <c r="E129" s="42"/>
      <c r="F129" s="228" t="s">
        <v>927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152</v>
      </c>
      <c r="AU129" s="19" t="s">
        <v>82</v>
      </c>
    </row>
    <row r="130" s="14" customFormat="1">
      <c r="A130" s="14"/>
      <c r="B130" s="243"/>
      <c r="C130" s="244"/>
      <c r="D130" s="234" t="s">
        <v>154</v>
      </c>
      <c r="E130" s="245" t="s">
        <v>19</v>
      </c>
      <c r="F130" s="246" t="s">
        <v>928</v>
      </c>
      <c r="G130" s="244"/>
      <c r="H130" s="247">
        <v>10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154</v>
      </c>
      <c r="AU130" s="253" t="s">
        <v>82</v>
      </c>
      <c r="AV130" s="14" t="s">
        <v>82</v>
      </c>
      <c r="AW130" s="14" t="s">
        <v>35</v>
      </c>
      <c r="AX130" s="14" t="s">
        <v>80</v>
      </c>
      <c r="AY130" s="253" t="s">
        <v>143</v>
      </c>
    </row>
    <row r="131" s="2" customFormat="1" ht="16.5" customHeight="1">
      <c r="A131" s="40"/>
      <c r="B131" s="41"/>
      <c r="C131" s="265" t="s">
        <v>269</v>
      </c>
      <c r="D131" s="265" t="s">
        <v>299</v>
      </c>
      <c r="E131" s="266" t="s">
        <v>929</v>
      </c>
      <c r="F131" s="267" t="s">
        <v>930</v>
      </c>
      <c r="G131" s="268" t="s">
        <v>317</v>
      </c>
      <c r="H131" s="269">
        <v>6.2000000000000002</v>
      </c>
      <c r="I131" s="270"/>
      <c r="J131" s="271">
        <f>ROUND(I131*H131,2)</f>
        <v>0</v>
      </c>
      <c r="K131" s="267" t="s">
        <v>149</v>
      </c>
      <c r="L131" s="272"/>
      <c r="M131" s="273" t="s">
        <v>19</v>
      </c>
      <c r="N131" s="274" t="s">
        <v>44</v>
      </c>
      <c r="O131" s="86"/>
      <c r="P131" s="223">
        <f>O131*H131</f>
        <v>0</v>
      </c>
      <c r="Q131" s="223">
        <v>0.001</v>
      </c>
      <c r="R131" s="223">
        <f>Q131*H131</f>
        <v>0.0062000000000000006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898</v>
      </c>
      <c r="AT131" s="225" t="s">
        <v>299</v>
      </c>
      <c r="AU131" s="225" t="s">
        <v>82</v>
      </c>
      <c r="AY131" s="19" t="s">
        <v>143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80</v>
      </c>
      <c r="BK131" s="226">
        <f>ROUND(I131*H131,2)</f>
        <v>0</v>
      </c>
      <c r="BL131" s="19" t="s">
        <v>898</v>
      </c>
      <c r="BM131" s="225" t="s">
        <v>931</v>
      </c>
    </row>
    <row r="132" s="14" customFormat="1">
      <c r="A132" s="14"/>
      <c r="B132" s="243"/>
      <c r="C132" s="244"/>
      <c r="D132" s="234" t="s">
        <v>154</v>
      </c>
      <c r="E132" s="244"/>
      <c r="F132" s="246" t="s">
        <v>932</v>
      </c>
      <c r="G132" s="244"/>
      <c r="H132" s="247">
        <v>6.2000000000000002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154</v>
      </c>
      <c r="AU132" s="253" t="s">
        <v>82</v>
      </c>
      <c r="AV132" s="14" t="s">
        <v>82</v>
      </c>
      <c r="AW132" s="14" t="s">
        <v>4</v>
      </c>
      <c r="AX132" s="14" t="s">
        <v>80</v>
      </c>
      <c r="AY132" s="253" t="s">
        <v>143</v>
      </c>
    </row>
    <row r="133" s="2" customFormat="1" ht="24.15" customHeight="1">
      <c r="A133" s="40"/>
      <c r="B133" s="41"/>
      <c r="C133" s="214" t="s">
        <v>276</v>
      </c>
      <c r="D133" s="214" t="s">
        <v>145</v>
      </c>
      <c r="E133" s="215" t="s">
        <v>933</v>
      </c>
      <c r="F133" s="216" t="s">
        <v>934</v>
      </c>
      <c r="G133" s="217" t="s">
        <v>204</v>
      </c>
      <c r="H133" s="218">
        <v>112.7</v>
      </c>
      <c r="I133" s="219"/>
      <c r="J133" s="220">
        <f>ROUND(I133*H133,2)</f>
        <v>0</v>
      </c>
      <c r="K133" s="216" t="s">
        <v>149</v>
      </c>
      <c r="L133" s="46"/>
      <c r="M133" s="221" t="s">
        <v>19</v>
      </c>
      <c r="N133" s="222" t="s">
        <v>44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563</v>
      </c>
      <c r="AT133" s="225" t="s">
        <v>145</v>
      </c>
      <c r="AU133" s="225" t="s">
        <v>82</v>
      </c>
      <c r="AY133" s="19" t="s">
        <v>143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80</v>
      </c>
      <c r="BK133" s="226">
        <f>ROUND(I133*H133,2)</f>
        <v>0</v>
      </c>
      <c r="BL133" s="19" t="s">
        <v>563</v>
      </c>
      <c r="BM133" s="225" t="s">
        <v>935</v>
      </c>
    </row>
    <row r="134" s="2" customFormat="1">
      <c r="A134" s="40"/>
      <c r="B134" s="41"/>
      <c r="C134" s="42"/>
      <c r="D134" s="227" t="s">
        <v>152</v>
      </c>
      <c r="E134" s="42"/>
      <c r="F134" s="228" t="s">
        <v>936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152</v>
      </c>
      <c r="AU134" s="19" t="s">
        <v>82</v>
      </c>
    </row>
    <row r="135" s="14" customFormat="1">
      <c r="A135" s="14"/>
      <c r="B135" s="243"/>
      <c r="C135" s="244"/>
      <c r="D135" s="234" t="s">
        <v>154</v>
      </c>
      <c r="E135" s="245" t="s">
        <v>19</v>
      </c>
      <c r="F135" s="246" t="s">
        <v>937</v>
      </c>
      <c r="G135" s="244"/>
      <c r="H135" s="247">
        <v>106.3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154</v>
      </c>
      <c r="AU135" s="253" t="s">
        <v>82</v>
      </c>
      <c r="AV135" s="14" t="s">
        <v>82</v>
      </c>
      <c r="AW135" s="14" t="s">
        <v>35</v>
      </c>
      <c r="AX135" s="14" t="s">
        <v>73</v>
      </c>
      <c r="AY135" s="253" t="s">
        <v>143</v>
      </c>
    </row>
    <row r="136" s="14" customFormat="1">
      <c r="A136" s="14"/>
      <c r="B136" s="243"/>
      <c r="C136" s="244"/>
      <c r="D136" s="234" t="s">
        <v>154</v>
      </c>
      <c r="E136" s="245" t="s">
        <v>19</v>
      </c>
      <c r="F136" s="246" t="s">
        <v>938</v>
      </c>
      <c r="G136" s="244"/>
      <c r="H136" s="247">
        <v>6.4000000000000004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154</v>
      </c>
      <c r="AU136" s="253" t="s">
        <v>82</v>
      </c>
      <c r="AV136" s="14" t="s">
        <v>82</v>
      </c>
      <c r="AW136" s="14" t="s">
        <v>35</v>
      </c>
      <c r="AX136" s="14" t="s">
        <v>73</v>
      </c>
      <c r="AY136" s="253" t="s">
        <v>143</v>
      </c>
    </row>
    <row r="137" s="15" customFormat="1">
      <c r="A137" s="15"/>
      <c r="B137" s="254"/>
      <c r="C137" s="255"/>
      <c r="D137" s="234" t="s">
        <v>154</v>
      </c>
      <c r="E137" s="256" t="s">
        <v>19</v>
      </c>
      <c r="F137" s="257" t="s">
        <v>170</v>
      </c>
      <c r="G137" s="255"/>
      <c r="H137" s="258">
        <v>112.7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4" t="s">
        <v>154</v>
      </c>
      <c r="AU137" s="264" t="s">
        <v>82</v>
      </c>
      <c r="AV137" s="15" t="s">
        <v>150</v>
      </c>
      <c r="AW137" s="15" t="s">
        <v>35</v>
      </c>
      <c r="AX137" s="15" t="s">
        <v>80</v>
      </c>
      <c r="AY137" s="264" t="s">
        <v>143</v>
      </c>
    </row>
    <row r="138" s="2" customFormat="1" ht="16.5" customHeight="1">
      <c r="A138" s="40"/>
      <c r="B138" s="41"/>
      <c r="C138" s="265" t="s">
        <v>289</v>
      </c>
      <c r="D138" s="265" t="s">
        <v>299</v>
      </c>
      <c r="E138" s="266" t="s">
        <v>939</v>
      </c>
      <c r="F138" s="267" t="s">
        <v>940</v>
      </c>
      <c r="G138" s="268" t="s">
        <v>317</v>
      </c>
      <c r="H138" s="269">
        <v>112.7</v>
      </c>
      <c r="I138" s="270"/>
      <c r="J138" s="271">
        <f>ROUND(I138*H138,2)</f>
        <v>0</v>
      </c>
      <c r="K138" s="267" t="s">
        <v>149</v>
      </c>
      <c r="L138" s="272"/>
      <c r="M138" s="273" t="s">
        <v>19</v>
      </c>
      <c r="N138" s="274" t="s">
        <v>44</v>
      </c>
      <c r="O138" s="86"/>
      <c r="P138" s="223">
        <f>O138*H138</f>
        <v>0</v>
      </c>
      <c r="Q138" s="223">
        <v>0.001</v>
      </c>
      <c r="R138" s="223">
        <f>Q138*H138</f>
        <v>0.11270000000000001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898</v>
      </c>
      <c r="AT138" s="225" t="s">
        <v>299</v>
      </c>
      <c r="AU138" s="225" t="s">
        <v>82</v>
      </c>
      <c r="AY138" s="19" t="s">
        <v>143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80</v>
      </c>
      <c r="BK138" s="226">
        <f>ROUND(I138*H138,2)</f>
        <v>0</v>
      </c>
      <c r="BL138" s="19" t="s">
        <v>898</v>
      </c>
      <c r="BM138" s="225" t="s">
        <v>941</v>
      </c>
    </row>
    <row r="139" s="2" customFormat="1" ht="16.5" customHeight="1">
      <c r="A139" s="40"/>
      <c r="B139" s="41"/>
      <c r="C139" s="265" t="s">
        <v>298</v>
      </c>
      <c r="D139" s="265" t="s">
        <v>299</v>
      </c>
      <c r="E139" s="266" t="s">
        <v>942</v>
      </c>
      <c r="F139" s="267" t="s">
        <v>943</v>
      </c>
      <c r="G139" s="268" t="s">
        <v>489</v>
      </c>
      <c r="H139" s="269">
        <v>10</v>
      </c>
      <c r="I139" s="270"/>
      <c r="J139" s="271">
        <f>ROUND(I139*H139,2)</f>
        <v>0</v>
      </c>
      <c r="K139" s="267" t="s">
        <v>149</v>
      </c>
      <c r="L139" s="272"/>
      <c r="M139" s="273" t="s">
        <v>19</v>
      </c>
      <c r="N139" s="274" t="s">
        <v>44</v>
      </c>
      <c r="O139" s="86"/>
      <c r="P139" s="223">
        <f>O139*H139</f>
        <v>0</v>
      </c>
      <c r="Q139" s="223">
        <v>0.00025999999999999998</v>
      </c>
      <c r="R139" s="223">
        <f>Q139*H139</f>
        <v>0.0025999999999999999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898</v>
      </c>
      <c r="AT139" s="225" t="s">
        <v>299</v>
      </c>
      <c r="AU139" s="225" t="s">
        <v>82</v>
      </c>
      <c r="AY139" s="19" t="s">
        <v>143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80</v>
      </c>
      <c r="BK139" s="226">
        <f>ROUND(I139*H139,2)</f>
        <v>0</v>
      </c>
      <c r="BL139" s="19" t="s">
        <v>898</v>
      </c>
      <c r="BM139" s="225" t="s">
        <v>944</v>
      </c>
    </row>
    <row r="140" s="2" customFormat="1" ht="16.5" customHeight="1">
      <c r="A140" s="40"/>
      <c r="B140" s="41"/>
      <c r="C140" s="214" t="s">
        <v>304</v>
      </c>
      <c r="D140" s="214" t="s">
        <v>145</v>
      </c>
      <c r="E140" s="215" t="s">
        <v>945</v>
      </c>
      <c r="F140" s="216" t="s">
        <v>946</v>
      </c>
      <c r="G140" s="217" t="s">
        <v>489</v>
      </c>
      <c r="H140" s="218">
        <v>5</v>
      </c>
      <c r="I140" s="219"/>
      <c r="J140" s="220">
        <f>ROUND(I140*H140,2)</f>
        <v>0</v>
      </c>
      <c r="K140" s="216" t="s">
        <v>149</v>
      </c>
      <c r="L140" s="46"/>
      <c r="M140" s="221" t="s">
        <v>19</v>
      </c>
      <c r="N140" s="222" t="s">
        <v>44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563</v>
      </c>
      <c r="AT140" s="225" t="s">
        <v>145</v>
      </c>
      <c r="AU140" s="225" t="s">
        <v>82</v>
      </c>
      <c r="AY140" s="19" t="s">
        <v>143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80</v>
      </c>
      <c r="BK140" s="226">
        <f>ROUND(I140*H140,2)</f>
        <v>0</v>
      </c>
      <c r="BL140" s="19" t="s">
        <v>563</v>
      </c>
      <c r="BM140" s="225" t="s">
        <v>947</v>
      </c>
    </row>
    <row r="141" s="2" customFormat="1">
      <c r="A141" s="40"/>
      <c r="B141" s="41"/>
      <c r="C141" s="42"/>
      <c r="D141" s="227" t="s">
        <v>152</v>
      </c>
      <c r="E141" s="42"/>
      <c r="F141" s="228" t="s">
        <v>948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152</v>
      </c>
      <c r="AU141" s="19" t="s">
        <v>82</v>
      </c>
    </row>
    <row r="142" s="2" customFormat="1" ht="16.5" customHeight="1">
      <c r="A142" s="40"/>
      <c r="B142" s="41"/>
      <c r="C142" s="265" t="s">
        <v>7</v>
      </c>
      <c r="D142" s="265" t="s">
        <v>299</v>
      </c>
      <c r="E142" s="266" t="s">
        <v>949</v>
      </c>
      <c r="F142" s="267" t="s">
        <v>950</v>
      </c>
      <c r="G142" s="268" t="s">
        <v>489</v>
      </c>
      <c r="H142" s="269">
        <v>5</v>
      </c>
      <c r="I142" s="270"/>
      <c r="J142" s="271">
        <f>ROUND(I142*H142,2)</f>
        <v>0</v>
      </c>
      <c r="K142" s="267" t="s">
        <v>149</v>
      </c>
      <c r="L142" s="272"/>
      <c r="M142" s="273" t="s">
        <v>19</v>
      </c>
      <c r="N142" s="274" t="s">
        <v>44</v>
      </c>
      <c r="O142" s="86"/>
      <c r="P142" s="223">
        <f>O142*H142</f>
        <v>0</v>
      </c>
      <c r="Q142" s="223">
        <v>0.00012999999999999999</v>
      </c>
      <c r="R142" s="223">
        <f>Q142*H142</f>
        <v>0.00064999999999999997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898</v>
      </c>
      <c r="AT142" s="225" t="s">
        <v>299</v>
      </c>
      <c r="AU142" s="225" t="s">
        <v>82</v>
      </c>
      <c r="AY142" s="19" t="s">
        <v>143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80</v>
      </c>
      <c r="BK142" s="226">
        <f>ROUND(I142*H142,2)</f>
        <v>0</v>
      </c>
      <c r="BL142" s="19" t="s">
        <v>898</v>
      </c>
      <c r="BM142" s="225" t="s">
        <v>951</v>
      </c>
    </row>
    <row r="143" s="2" customFormat="1" ht="16.5" customHeight="1">
      <c r="A143" s="40"/>
      <c r="B143" s="41"/>
      <c r="C143" s="265" t="s">
        <v>314</v>
      </c>
      <c r="D143" s="265" t="s">
        <v>299</v>
      </c>
      <c r="E143" s="266" t="s">
        <v>952</v>
      </c>
      <c r="F143" s="267" t="s">
        <v>953</v>
      </c>
      <c r="G143" s="268" t="s">
        <v>954</v>
      </c>
      <c r="H143" s="269">
        <v>1</v>
      </c>
      <c r="I143" s="270"/>
      <c r="J143" s="271">
        <f>ROUND(I143*H143,2)</f>
        <v>0</v>
      </c>
      <c r="K143" s="267" t="s">
        <v>19</v>
      </c>
      <c r="L143" s="272"/>
      <c r="M143" s="273" t="s">
        <v>19</v>
      </c>
      <c r="N143" s="274" t="s">
        <v>44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898</v>
      </c>
      <c r="AT143" s="225" t="s">
        <v>299</v>
      </c>
      <c r="AU143" s="225" t="s">
        <v>82</v>
      </c>
      <c r="AY143" s="19" t="s">
        <v>143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80</v>
      </c>
      <c r="BK143" s="226">
        <f>ROUND(I143*H143,2)</f>
        <v>0</v>
      </c>
      <c r="BL143" s="19" t="s">
        <v>898</v>
      </c>
      <c r="BM143" s="225" t="s">
        <v>955</v>
      </c>
    </row>
    <row r="144" s="2" customFormat="1" ht="24.15" customHeight="1">
      <c r="A144" s="40"/>
      <c r="B144" s="41"/>
      <c r="C144" s="214" t="s">
        <v>320</v>
      </c>
      <c r="D144" s="214" t="s">
        <v>145</v>
      </c>
      <c r="E144" s="215" t="s">
        <v>956</v>
      </c>
      <c r="F144" s="216" t="s">
        <v>957</v>
      </c>
      <c r="G144" s="217" t="s">
        <v>204</v>
      </c>
      <c r="H144" s="218">
        <v>50</v>
      </c>
      <c r="I144" s="219"/>
      <c r="J144" s="220">
        <f>ROUND(I144*H144,2)</f>
        <v>0</v>
      </c>
      <c r="K144" s="216" t="s">
        <v>149</v>
      </c>
      <c r="L144" s="46"/>
      <c r="M144" s="221" t="s">
        <v>19</v>
      </c>
      <c r="N144" s="222" t="s">
        <v>44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563</v>
      </c>
      <c r="AT144" s="225" t="s">
        <v>145</v>
      </c>
      <c r="AU144" s="225" t="s">
        <v>82</v>
      </c>
      <c r="AY144" s="19" t="s">
        <v>143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80</v>
      </c>
      <c r="BK144" s="226">
        <f>ROUND(I144*H144,2)</f>
        <v>0</v>
      </c>
      <c r="BL144" s="19" t="s">
        <v>563</v>
      </c>
      <c r="BM144" s="225" t="s">
        <v>958</v>
      </c>
    </row>
    <row r="145" s="2" customFormat="1">
      <c r="A145" s="40"/>
      <c r="B145" s="41"/>
      <c r="C145" s="42"/>
      <c r="D145" s="227" t="s">
        <v>152</v>
      </c>
      <c r="E145" s="42"/>
      <c r="F145" s="228" t="s">
        <v>959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152</v>
      </c>
      <c r="AU145" s="19" t="s">
        <v>82</v>
      </c>
    </row>
    <row r="146" s="14" customFormat="1">
      <c r="A146" s="14"/>
      <c r="B146" s="243"/>
      <c r="C146" s="244"/>
      <c r="D146" s="234" t="s">
        <v>154</v>
      </c>
      <c r="E146" s="245" t="s">
        <v>19</v>
      </c>
      <c r="F146" s="246" t="s">
        <v>960</v>
      </c>
      <c r="G146" s="244"/>
      <c r="H146" s="247">
        <v>50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154</v>
      </c>
      <c r="AU146" s="253" t="s">
        <v>82</v>
      </c>
      <c r="AV146" s="14" t="s">
        <v>82</v>
      </c>
      <c r="AW146" s="14" t="s">
        <v>35</v>
      </c>
      <c r="AX146" s="14" t="s">
        <v>80</v>
      </c>
      <c r="AY146" s="253" t="s">
        <v>143</v>
      </c>
    </row>
    <row r="147" s="2" customFormat="1" ht="16.5" customHeight="1">
      <c r="A147" s="40"/>
      <c r="B147" s="41"/>
      <c r="C147" s="265" t="s">
        <v>325</v>
      </c>
      <c r="D147" s="265" t="s">
        <v>299</v>
      </c>
      <c r="E147" s="266" t="s">
        <v>961</v>
      </c>
      <c r="F147" s="267" t="s">
        <v>962</v>
      </c>
      <c r="G147" s="268" t="s">
        <v>204</v>
      </c>
      <c r="H147" s="269">
        <v>57.5</v>
      </c>
      <c r="I147" s="270"/>
      <c r="J147" s="271">
        <f>ROUND(I147*H147,2)</f>
        <v>0</v>
      </c>
      <c r="K147" s="267" t="s">
        <v>149</v>
      </c>
      <c r="L147" s="272"/>
      <c r="M147" s="273" t="s">
        <v>19</v>
      </c>
      <c r="N147" s="274" t="s">
        <v>44</v>
      </c>
      <c r="O147" s="86"/>
      <c r="P147" s="223">
        <f>O147*H147</f>
        <v>0</v>
      </c>
      <c r="Q147" s="223">
        <v>0.00012</v>
      </c>
      <c r="R147" s="223">
        <f>Q147*H147</f>
        <v>0.0068999999999999999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898</v>
      </c>
      <c r="AT147" s="225" t="s">
        <v>299</v>
      </c>
      <c r="AU147" s="225" t="s">
        <v>82</v>
      </c>
      <c r="AY147" s="19" t="s">
        <v>143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80</v>
      </c>
      <c r="BK147" s="226">
        <f>ROUND(I147*H147,2)</f>
        <v>0</v>
      </c>
      <c r="BL147" s="19" t="s">
        <v>898</v>
      </c>
      <c r="BM147" s="225" t="s">
        <v>963</v>
      </c>
    </row>
    <row r="148" s="14" customFormat="1">
      <c r="A148" s="14"/>
      <c r="B148" s="243"/>
      <c r="C148" s="244"/>
      <c r="D148" s="234" t="s">
        <v>154</v>
      </c>
      <c r="E148" s="244"/>
      <c r="F148" s="246" t="s">
        <v>964</v>
      </c>
      <c r="G148" s="244"/>
      <c r="H148" s="247">
        <v>57.5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154</v>
      </c>
      <c r="AU148" s="253" t="s">
        <v>82</v>
      </c>
      <c r="AV148" s="14" t="s">
        <v>82</v>
      </c>
      <c r="AW148" s="14" t="s">
        <v>4</v>
      </c>
      <c r="AX148" s="14" t="s">
        <v>80</v>
      </c>
      <c r="AY148" s="253" t="s">
        <v>143</v>
      </c>
    </row>
    <row r="149" s="2" customFormat="1" ht="24.15" customHeight="1">
      <c r="A149" s="40"/>
      <c r="B149" s="41"/>
      <c r="C149" s="214" t="s">
        <v>332</v>
      </c>
      <c r="D149" s="214" t="s">
        <v>145</v>
      </c>
      <c r="E149" s="215" t="s">
        <v>965</v>
      </c>
      <c r="F149" s="216" t="s">
        <v>966</v>
      </c>
      <c r="G149" s="217" t="s">
        <v>204</v>
      </c>
      <c r="H149" s="218">
        <v>212.59999999999999</v>
      </c>
      <c r="I149" s="219"/>
      <c r="J149" s="220">
        <f>ROUND(I149*H149,2)</f>
        <v>0</v>
      </c>
      <c r="K149" s="216" t="s">
        <v>149</v>
      </c>
      <c r="L149" s="46"/>
      <c r="M149" s="221" t="s">
        <v>19</v>
      </c>
      <c r="N149" s="222" t="s">
        <v>44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563</v>
      </c>
      <c r="AT149" s="225" t="s">
        <v>145</v>
      </c>
      <c r="AU149" s="225" t="s">
        <v>82</v>
      </c>
      <c r="AY149" s="19" t="s">
        <v>143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80</v>
      </c>
      <c r="BK149" s="226">
        <f>ROUND(I149*H149,2)</f>
        <v>0</v>
      </c>
      <c r="BL149" s="19" t="s">
        <v>563</v>
      </c>
      <c r="BM149" s="225" t="s">
        <v>967</v>
      </c>
    </row>
    <row r="150" s="2" customFormat="1">
      <c r="A150" s="40"/>
      <c r="B150" s="41"/>
      <c r="C150" s="42"/>
      <c r="D150" s="227" t="s">
        <v>152</v>
      </c>
      <c r="E150" s="42"/>
      <c r="F150" s="228" t="s">
        <v>968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152</v>
      </c>
      <c r="AU150" s="19" t="s">
        <v>82</v>
      </c>
    </row>
    <row r="151" s="14" customFormat="1">
      <c r="A151" s="14"/>
      <c r="B151" s="243"/>
      <c r="C151" s="244"/>
      <c r="D151" s="234" t="s">
        <v>154</v>
      </c>
      <c r="E151" s="245" t="s">
        <v>19</v>
      </c>
      <c r="F151" s="246" t="s">
        <v>969</v>
      </c>
      <c r="G151" s="244"/>
      <c r="H151" s="247">
        <v>212.59999999999999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154</v>
      </c>
      <c r="AU151" s="253" t="s">
        <v>82</v>
      </c>
      <c r="AV151" s="14" t="s">
        <v>82</v>
      </c>
      <c r="AW151" s="14" t="s">
        <v>35</v>
      </c>
      <c r="AX151" s="14" t="s">
        <v>80</v>
      </c>
      <c r="AY151" s="253" t="s">
        <v>143</v>
      </c>
    </row>
    <row r="152" s="2" customFormat="1" ht="16.5" customHeight="1">
      <c r="A152" s="40"/>
      <c r="B152" s="41"/>
      <c r="C152" s="265" t="s">
        <v>338</v>
      </c>
      <c r="D152" s="265" t="s">
        <v>299</v>
      </c>
      <c r="E152" s="266" t="s">
        <v>970</v>
      </c>
      <c r="F152" s="267" t="s">
        <v>971</v>
      </c>
      <c r="G152" s="268" t="s">
        <v>204</v>
      </c>
      <c r="H152" s="269">
        <v>244.49000000000001</v>
      </c>
      <c r="I152" s="270"/>
      <c r="J152" s="271">
        <f>ROUND(I152*H152,2)</f>
        <v>0</v>
      </c>
      <c r="K152" s="267" t="s">
        <v>149</v>
      </c>
      <c r="L152" s="272"/>
      <c r="M152" s="273" t="s">
        <v>19</v>
      </c>
      <c r="N152" s="274" t="s">
        <v>44</v>
      </c>
      <c r="O152" s="86"/>
      <c r="P152" s="223">
        <f>O152*H152</f>
        <v>0</v>
      </c>
      <c r="Q152" s="223">
        <v>0.00064000000000000005</v>
      </c>
      <c r="R152" s="223">
        <f>Q152*H152</f>
        <v>0.15647360000000002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898</v>
      </c>
      <c r="AT152" s="225" t="s">
        <v>299</v>
      </c>
      <c r="AU152" s="225" t="s">
        <v>82</v>
      </c>
      <c r="AY152" s="19" t="s">
        <v>143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80</v>
      </c>
      <c r="BK152" s="226">
        <f>ROUND(I152*H152,2)</f>
        <v>0</v>
      </c>
      <c r="BL152" s="19" t="s">
        <v>898</v>
      </c>
      <c r="BM152" s="225" t="s">
        <v>972</v>
      </c>
    </row>
    <row r="153" s="14" customFormat="1">
      <c r="A153" s="14"/>
      <c r="B153" s="243"/>
      <c r="C153" s="244"/>
      <c r="D153" s="234" t="s">
        <v>154</v>
      </c>
      <c r="E153" s="244"/>
      <c r="F153" s="246" t="s">
        <v>973</v>
      </c>
      <c r="G153" s="244"/>
      <c r="H153" s="247">
        <v>244.49000000000001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154</v>
      </c>
      <c r="AU153" s="253" t="s">
        <v>82</v>
      </c>
      <c r="AV153" s="14" t="s">
        <v>82</v>
      </c>
      <c r="AW153" s="14" t="s">
        <v>4</v>
      </c>
      <c r="AX153" s="14" t="s">
        <v>80</v>
      </c>
      <c r="AY153" s="253" t="s">
        <v>143</v>
      </c>
    </row>
    <row r="154" s="2" customFormat="1" ht="16.5" customHeight="1">
      <c r="A154" s="40"/>
      <c r="B154" s="41"/>
      <c r="C154" s="214" t="s">
        <v>344</v>
      </c>
      <c r="D154" s="214" t="s">
        <v>145</v>
      </c>
      <c r="E154" s="215" t="s">
        <v>974</v>
      </c>
      <c r="F154" s="216" t="s">
        <v>975</v>
      </c>
      <c r="G154" s="217" t="s">
        <v>489</v>
      </c>
      <c r="H154" s="218">
        <v>4</v>
      </c>
      <c r="I154" s="219"/>
      <c r="J154" s="220">
        <f>ROUND(I154*H154,2)</f>
        <v>0</v>
      </c>
      <c r="K154" s="216" t="s">
        <v>149</v>
      </c>
      <c r="L154" s="46"/>
      <c r="M154" s="221" t="s">
        <v>19</v>
      </c>
      <c r="N154" s="222" t="s">
        <v>44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563</v>
      </c>
      <c r="AT154" s="225" t="s">
        <v>145</v>
      </c>
      <c r="AU154" s="225" t="s">
        <v>82</v>
      </c>
      <c r="AY154" s="19" t="s">
        <v>143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80</v>
      </c>
      <c r="BK154" s="226">
        <f>ROUND(I154*H154,2)</f>
        <v>0</v>
      </c>
      <c r="BL154" s="19" t="s">
        <v>563</v>
      </c>
      <c r="BM154" s="225" t="s">
        <v>976</v>
      </c>
    </row>
    <row r="155" s="2" customFormat="1">
      <c r="A155" s="40"/>
      <c r="B155" s="41"/>
      <c r="C155" s="42"/>
      <c r="D155" s="227" t="s">
        <v>152</v>
      </c>
      <c r="E155" s="42"/>
      <c r="F155" s="228" t="s">
        <v>977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152</v>
      </c>
      <c r="AU155" s="19" t="s">
        <v>82</v>
      </c>
    </row>
    <row r="156" s="14" customFormat="1">
      <c r="A156" s="14"/>
      <c r="B156" s="243"/>
      <c r="C156" s="244"/>
      <c r="D156" s="234" t="s">
        <v>154</v>
      </c>
      <c r="E156" s="245" t="s">
        <v>19</v>
      </c>
      <c r="F156" s="246" t="s">
        <v>978</v>
      </c>
      <c r="G156" s="244"/>
      <c r="H156" s="247">
        <v>4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154</v>
      </c>
      <c r="AU156" s="253" t="s">
        <v>82</v>
      </c>
      <c r="AV156" s="14" t="s">
        <v>82</v>
      </c>
      <c r="AW156" s="14" t="s">
        <v>35</v>
      </c>
      <c r="AX156" s="14" t="s">
        <v>80</v>
      </c>
      <c r="AY156" s="253" t="s">
        <v>143</v>
      </c>
    </row>
    <row r="157" s="2" customFormat="1" ht="16.5" customHeight="1">
      <c r="A157" s="40"/>
      <c r="B157" s="41"/>
      <c r="C157" s="214" t="s">
        <v>353</v>
      </c>
      <c r="D157" s="214" t="s">
        <v>145</v>
      </c>
      <c r="E157" s="215" t="s">
        <v>979</v>
      </c>
      <c r="F157" s="216" t="s">
        <v>980</v>
      </c>
      <c r="G157" s="217" t="s">
        <v>489</v>
      </c>
      <c r="H157" s="218">
        <v>4</v>
      </c>
      <c r="I157" s="219"/>
      <c r="J157" s="220">
        <f>ROUND(I157*H157,2)</f>
        <v>0</v>
      </c>
      <c r="K157" s="216" t="s">
        <v>149</v>
      </c>
      <c r="L157" s="46"/>
      <c r="M157" s="221" t="s">
        <v>19</v>
      </c>
      <c r="N157" s="222" t="s">
        <v>44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563</v>
      </c>
      <c r="AT157" s="225" t="s">
        <v>145</v>
      </c>
      <c r="AU157" s="225" t="s">
        <v>82</v>
      </c>
      <c r="AY157" s="19" t="s">
        <v>143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80</v>
      </c>
      <c r="BK157" s="226">
        <f>ROUND(I157*H157,2)</f>
        <v>0</v>
      </c>
      <c r="BL157" s="19" t="s">
        <v>563</v>
      </c>
      <c r="BM157" s="225" t="s">
        <v>981</v>
      </c>
    </row>
    <row r="158" s="2" customFormat="1">
      <c r="A158" s="40"/>
      <c r="B158" s="41"/>
      <c r="C158" s="42"/>
      <c r="D158" s="227" t="s">
        <v>152</v>
      </c>
      <c r="E158" s="42"/>
      <c r="F158" s="228" t="s">
        <v>982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152</v>
      </c>
      <c r="AU158" s="19" t="s">
        <v>82</v>
      </c>
    </row>
    <row r="159" s="2" customFormat="1" ht="16.5" customHeight="1">
      <c r="A159" s="40"/>
      <c r="B159" s="41"/>
      <c r="C159" s="214" t="s">
        <v>364</v>
      </c>
      <c r="D159" s="214" t="s">
        <v>145</v>
      </c>
      <c r="E159" s="215" t="s">
        <v>983</v>
      </c>
      <c r="F159" s="216" t="s">
        <v>984</v>
      </c>
      <c r="G159" s="217" t="s">
        <v>489</v>
      </c>
      <c r="H159" s="218">
        <v>4</v>
      </c>
      <c r="I159" s="219"/>
      <c r="J159" s="220">
        <f>ROUND(I159*H159,2)</f>
        <v>0</v>
      </c>
      <c r="K159" s="216" t="s">
        <v>149</v>
      </c>
      <c r="L159" s="46"/>
      <c r="M159" s="221" t="s">
        <v>19</v>
      </c>
      <c r="N159" s="222" t="s">
        <v>44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563</v>
      </c>
      <c r="AT159" s="225" t="s">
        <v>145</v>
      </c>
      <c r="AU159" s="225" t="s">
        <v>82</v>
      </c>
      <c r="AY159" s="19" t="s">
        <v>143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80</v>
      </c>
      <c r="BK159" s="226">
        <f>ROUND(I159*H159,2)</f>
        <v>0</v>
      </c>
      <c r="BL159" s="19" t="s">
        <v>563</v>
      </c>
      <c r="BM159" s="225" t="s">
        <v>985</v>
      </c>
    </row>
    <row r="160" s="2" customFormat="1">
      <c r="A160" s="40"/>
      <c r="B160" s="41"/>
      <c r="C160" s="42"/>
      <c r="D160" s="227" t="s">
        <v>152</v>
      </c>
      <c r="E160" s="42"/>
      <c r="F160" s="228" t="s">
        <v>986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152</v>
      </c>
      <c r="AU160" s="19" t="s">
        <v>82</v>
      </c>
    </row>
    <row r="161" s="2" customFormat="1" ht="16.5" customHeight="1">
      <c r="A161" s="40"/>
      <c r="B161" s="41"/>
      <c r="C161" s="214" t="s">
        <v>372</v>
      </c>
      <c r="D161" s="214" t="s">
        <v>145</v>
      </c>
      <c r="E161" s="215" t="s">
        <v>987</v>
      </c>
      <c r="F161" s="216" t="s">
        <v>988</v>
      </c>
      <c r="G161" s="217" t="s">
        <v>489</v>
      </c>
      <c r="H161" s="218">
        <v>4</v>
      </c>
      <c r="I161" s="219"/>
      <c r="J161" s="220">
        <f>ROUND(I161*H161,2)</f>
        <v>0</v>
      </c>
      <c r="K161" s="216" t="s">
        <v>149</v>
      </c>
      <c r="L161" s="46"/>
      <c r="M161" s="221" t="s">
        <v>19</v>
      </c>
      <c r="N161" s="222" t="s">
        <v>44</v>
      </c>
      <c r="O161" s="86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563</v>
      </c>
      <c r="AT161" s="225" t="s">
        <v>145</v>
      </c>
      <c r="AU161" s="225" t="s">
        <v>82</v>
      </c>
      <c r="AY161" s="19" t="s">
        <v>143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80</v>
      </c>
      <c r="BK161" s="226">
        <f>ROUND(I161*H161,2)</f>
        <v>0</v>
      </c>
      <c r="BL161" s="19" t="s">
        <v>563</v>
      </c>
      <c r="BM161" s="225" t="s">
        <v>989</v>
      </c>
    </row>
    <row r="162" s="2" customFormat="1">
      <c r="A162" s="40"/>
      <c r="B162" s="41"/>
      <c r="C162" s="42"/>
      <c r="D162" s="227" t="s">
        <v>152</v>
      </c>
      <c r="E162" s="42"/>
      <c r="F162" s="228" t="s">
        <v>990</v>
      </c>
      <c r="G162" s="42"/>
      <c r="H162" s="42"/>
      <c r="I162" s="229"/>
      <c r="J162" s="42"/>
      <c r="K162" s="42"/>
      <c r="L162" s="46"/>
      <c r="M162" s="230"/>
      <c r="N162" s="23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152</v>
      </c>
      <c r="AU162" s="19" t="s">
        <v>82</v>
      </c>
    </row>
    <row r="163" s="12" customFormat="1" ht="22.8" customHeight="1">
      <c r="A163" s="12"/>
      <c r="B163" s="198"/>
      <c r="C163" s="199"/>
      <c r="D163" s="200" t="s">
        <v>72</v>
      </c>
      <c r="E163" s="212" t="s">
        <v>850</v>
      </c>
      <c r="F163" s="212" t="s">
        <v>851</v>
      </c>
      <c r="G163" s="199"/>
      <c r="H163" s="199"/>
      <c r="I163" s="202"/>
      <c r="J163" s="213">
        <f>BK163</f>
        <v>0</v>
      </c>
      <c r="K163" s="199"/>
      <c r="L163" s="204"/>
      <c r="M163" s="205"/>
      <c r="N163" s="206"/>
      <c r="O163" s="206"/>
      <c r="P163" s="207">
        <f>SUM(P164:P211)</f>
        <v>0</v>
      </c>
      <c r="Q163" s="206"/>
      <c r="R163" s="207">
        <f>SUM(R164:R211)</f>
        <v>0.082135199999999992</v>
      </c>
      <c r="S163" s="206"/>
      <c r="T163" s="208">
        <f>SUM(T164:T211)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9" t="s">
        <v>162</v>
      </c>
      <c r="AT163" s="210" t="s">
        <v>72</v>
      </c>
      <c r="AU163" s="210" t="s">
        <v>80</v>
      </c>
      <c r="AY163" s="209" t="s">
        <v>143</v>
      </c>
      <c r="BK163" s="211">
        <f>SUM(BK164:BK211)</f>
        <v>0</v>
      </c>
    </row>
    <row r="164" s="2" customFormat="1" ht="24.15" customHeight="1">
      <c r="A164" s="40"/>
      <c r="B164" s="41"/>
      <c r="C164" s="214" t="s">
        <v>381</v>
      </c>
      <c r="D164" s="214" t="s">
        <v>145</v>
      </c>
      <c r="E164" s="215" t="s">
        <v>991</v>
      </c>
      <c r="F164" s="216" t="s">
        <v>992</v>
      </c>
      <c r="G164" s="217" t="s">
        <v>234</v>
      </c>
      <c r="H164" s="218">
        <v>2.7000000000000002</v>
      </c>
      <c r="I164" s="219"/>
      <c r="J164" s="220">
        <f>ROUND(I164*H164,2)</f>
        <v>0</v>
      </c>
      <c r="K164" s="216" t="s">
        <v>149</v>
      </c>
      <c r="L164" s="46"/>
      <c r="M164" s="221" t="s">
        <v>19</v>
      </c>
      <c r="N164" s="222" t="s">
        <v>44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563</v>
      </c>
      <c r="AT164" s="225" t="s">
        <v>145</v>
      </c>
      <c r="AU164" s="225" t="s">
        <v>82</v>
      </c>
      <c r="AY164" s="19" t="s">
        <v>143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80</v>
      </c>
      <c r="BK164" s="226">
        <f>ROUND(I164*H164,2)</f>
        <v>0</v>
      </c>
      <c r="BL164" s="19" t="s">
        <v>563</v>
      </c>
      <c r="BM164" s="225" t="s">
        <v>993</v>
      </c>
    </row>
    <row r="165" s="2" customFormat="1">
      <c r="A165" s="40"/>
      <c r="B165" s="41"/>
      <c r="C165" s="42"/>
      <c r="D165" s="227" t="s">
        <v>152</v>
      </c>
      <c r="E165" s="42"/>
      <c r="F165" s="228" t="s">
        <v>994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152</v>
      </c>
      <c r="AU165" s="19" t="s">
        <v>82</v>
      </c>
    </row>
    <row r="166" s="14" customFormat="1">
      <c r="A166" s="14"/>
      <c r="B166" s="243"/>
      <c r="C166" s="244"/>
      <c r="D166" s="234" t="s">
        <v>154</v>
      </c>
      <c r="E166" s="245" t="s">
        <v>19</v>
      </c>
      <c r="F166" s="246" t="s">
        <v>995</v>
      </c>
      <c r="G166" s="244"/>
      <c r="H166" s="247">
        <v>2.7000000000000002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154</v>
      </c>
      <c r="AU166" s="253" t="s">
        <v>82</v>
      </c>
      <c r="AV166" s="14" t="s">
        <v>82</v>
      </c>
      <c r="AW166" s="14" t="s">
        <v>35</v>
      </c>
      <c r="AX166" s="14" t="s">
        <v>80</v>
      </c>
      <c r="AY166" s="253" t="s">
        <v>143</v>
      </c>
    </row>
    <row r="167" s="2" customFormat="1" ht="33" customHeight="1">
      <c r="A167" s="40"/>
      <c r="B167" s="41"/>
      <c r="C167" s="214" t="s">
        <v>385</v>
      </c>
      <c r="D167" s="214" t="s">
        <v>145</v>
      </c>
      <c r="E167" s="215" t="s">
        <v>996</v>
      </c>
      <c r="F167" s="216" t="s">
        <v>997</v>
      </c>
      <c r="G167" s="217" t="s">
        <v>204</v>
      </c>
      <c r="H167" s="218">
        <v>112.7</v>
      </c>
      <c r="I167" s="219"/>
      <c r="J167" s="220">
        <f>ROUND(I167*H167,2)</f>
        <v>0</v>
      </c>
      <c r="K167" s="216" t="s">
        <v>149</v>
      </c>
      <c r="L167" s="46"/>
      <c r="M167" s="221" t="s">
        <v>19</v>
      </c>
      <c r="N167" s="222" t="s">
        <v>44</v>
      </c>
      <c r="O167" s="86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563</v>
      </c>
      <c r="AT167" s="225" t="s">
        <v>145</v>
      </c>
      <c r="AU167" s="225" t="s">
        <v>82</v>
      </c>
      <c r="AY167" s="19" t="s">
        <v>143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80</v>
      </c>
      <c r="BK167" s="226">
        <f>ROUND(I167*H167,2)</f>
        <v>0</v>
      </c>
      <c r="BL167" s="19" t="s">
        <v>563</v>
      </c>
      <c r="BM167" s="225" t="s">
        <v>998</v>
      </c>
    </row>
    <row r="168" s="2" customFormat="1">
      <c r="A168" s="40"/>
      <c r="B168" s="41"/>
      <c r="C168" s="42"/>
      <c r="D168" s="227" t="s">
        <v>152</v>
      </c>
      <c r="E168" s="42"/>
      <c r="F168" s="228" t="s">
        <v>999</v>
      </c>
      <c r="G168" s="42"/>
      <c r="H168" s="42"/>
      <c r="I168" s="229"/>
      <c r="J168" s="42"/>
      <c r="K168" s="42"/>
      <c r="L168" s="46"/>
      <c r="M168" s="230"/>
      <c r="N168" s="231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152</v>
      </c>
      <c r="AU168" s="19" t="s">
        <v>82</v>
      </c>
    </row>
    <row r="169" s="14" customFormat="1">
      <c r="A169" s="14"/>
      <c r="B169" s="243"/>
      <c r="C169" s="244"/>
      <c r="D169" s="234" t="s">
        <v>154</v>
      </c>
      <c r="E169" s="245" t="s">
        <v>19</v>
      </c>
      <c r="F169" s="246" t="s">
        <v>937</v>
      </c>
      <c r="G169" s="244"/>
      <c r="H169" s="247">
        <v>106.3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154</v>
      </c>
      <c r="AU169" s="253" t="s">
        <v>82</v>
      </c>
      <c r="AV169" s="14" t="s">
        <v>82</v>
      </c>
      <c r="AW169" s="14" t="s">
        <v>35</v>
      </c>
      <c r="AX169" s="14" t="s">
        <v>73</v>
      </c>
      <c r="AY169" s="253" t="s">
        <v>143</v>
      </c>
    </row>
    <row r="170" s="14" customFormat="1">
      <c r="A170" s="14"/>
      <c r="B170" s="243"/>
      <c r="C170" s="244"/>
      <c r="D170" s="234" t="s">
        <v>154</v>
      </c>
      <c r="E170" s="245" t="s">
        <v>19</v>
      </c>
      <c r="F170" s="246" t="s">
        <v>938</v>
      </c>
      <c r="G170" s="244"/>
      <c r="H170" s="247">
        <v>6.4000000000000004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154</v>
      </c>
      <c r="AU170" s="253" t="s">
        <v>82</v>
      </c>
      <c r="AV170" s="14" t="s">
        <v>82</v>
      </c>
      <c r="AW170" s="14" t="s">
        <v>35</v>
      </c>
      <c r="AX170" s="14" t="s">
        <v>73</v>
      </c>
      <c r="AY170" s="253" t="s">
        <v>143</v>
      </c>
    </row>
    <row r="171" s="15" customFormat="1">
      <c r="A171" s="15"/>
      <c r="B171" s="254"/>
      <c r="C171" s="255"/>
      <c r="D171" s="234" t="s">
        <v>154</v>
      </c>
      <c r="E171" s="256" t="s">
        <v>19</v>
      </c>
      <c r="F171" s="257" t="s">
        <v>170</v>
      </c>
      <c r="G171" s="255"/>
      <c r="H171" s="258">
        <v>112.7</v>
      </c>
      <c r="I171" s="259"/>
      <c r="J171" s="255"/>
      <c r="K171" s="255"/>
      <c r="L171" s="260"/>
      <c r="M171" s="261"/>
      <c r="N171" s="262"/>
      <c r="O171" s="262"/>
      <c r="P171" s="262"/>
      <c r="Q171" s="262"/>
      <c r="R171" s="262"/>
      <c r="S171" s="262"/>
      <c r="T171" s="26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4" t="s">
        <v>154</v>
      </c>
      <c r="AU171" s="264" t="s">
        <v>82</v>
      </c>
      <c r="AV171" s="15" t="s">
        <v>150</v>
      </c>
      <c r="AW171" s="15" t="s">
        <v>35</v>
      </c>
      <c r="AX171" s="15" t="s">
        <v>80</v>
      </c>
      <c r="AY171" s="264" t="s">
        <v>143</v>
      </c>
    </row>
    <row r="172" s="2" customFormat="1" ht="24.15" customHeight="1">
      <c r="A172" s="40"/>
      <c r="B172" s="41"/>
      <c r="C172" s="214" t="s">
        <v>391</v>
      </c>
      <c r="D172" s="214" t="s">
        <v>145</v>
      </c>
      <c r="E172" s="215" t="s">
        <v>1000</v>
      </c>
      <c r="F172" s="216" t="s">
        <v>1001</v>
      </c>
      <c r="G172" s="217" t="s">
        <v>234</v>
      </c>
      <c r="H172" s="218">
        <v>11.27</v>
      </c>
      <c r="I172" s="219"/>
      <c r="J172" s="220">
        <f>ROUND(I172*H172,2)</f>
        <v>0</v>
      </c>
      <c r="K172" s="216" t="s">
        <v>149</v>
      </c>
      <c r="L172" s="46"/>
      <c r="M172" s="221" t="s">
        <v>19</v>
      </c>
      <c r="N172" s="222" t="s">
        <v>44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563</v>
      </c>
      <c r="AT172" s="225" t="s">
        <v>145</v>
      </c>
      <c r="AU172" s="225" t="s">
        <v>82</v>
      </c>
      <c r="AY172" s="19" t="s">
        <v>143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80</v>
      </c>
      <c r="BK172" s="226">
        <f>ROUND(I172*H172,2)</f>
        <v>0</v>
      </c>
      <c r="BL172" s="19" t="s">
        <v>563</v>
      </c>
      <c r="BM172" s="225" t="s">
        <v>1002</v>
      </c>
    </row>
    <row r="173" s="2" customFormat="1">
      <c r="A173" s="40"/>
      <c r="B173" s="41"/>
      <c r="C173" s="42"/>
      <c r="D173" s="227" t="s">
        <v>152</v>
      </c>
      <c r="E173" s="42"/>
      <c r="F173" s="228" t="s">
        <v>1003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152</v>
      </c>
      <c r="AU173" s="19" t="s">
        <v>82</v>
      </c>
    </row>
    <row r="174" s="13" customFormat="1">
      <c r="A174" s="13"/>
      <c r="B174" s="232"/>
      <c r="C174" s="233"/>
      <c r="D174" s="234" t="s">
        <v>154</v>
      </c>
      <c r="E174" s="235" t="s">
        <v>19</v>
      </c>
      <c r="F174" s="236" t="s">
        <v>266</v>
      </c>
      <c r="G174" s="233"/>
      <c r="H174" s="235" t="s">
        <v>19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154</v>
      </c>
      <c r="AU174" s="242" t="s">
        <v>82</v>
      </c>
      <c r="AV174" s="13" t="s">
        <v>80</v>
      </c>
      <c r="AW174" s="13" t="s">
        <v>35</v>
      </c>
      <c r="AX174" s="13" t="s">
        <v>73</v>
      </c>
      <c r="AY174" s="242" t="s">
        <v>143</v>
      </c>
    </row>
    <row r="175" s="14" customFormat="1">
      <c r="A175" s="14"/>
      <c r="B175" s="243"/>
      <c r="C175" s="244"/>
      <c r="D175" s="234" t="s">
        <v>154</v>
      </c>
      <c r="E175" s="245" t="s">
        <v>19</v>
      </c>
      <c r="F175" s="246" t="s">
        <v>1004</v>
      </c>
      <c r="G175" s="244"/>
      <c r="H175" s="247">
        <v>39.445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154</v>
      </c>
      <c r="AU175" s="253" t="s">
        <v>82</v>
      </c>
      <c r="AV175" s="14" t="s">
        <v>82</v>
      </c>
      <c r="AW175" s="14" t="s">
        <v>35</v>
      </c>
      <c r="AX175" s="14" t="s">
        <v>73</v>
      </c>
      <c r="AY175" s="253" t="s">
        <v>143</v>
      </c>
    </row>
    <row r="176" s="14" customFormat="1">
      <c r="A176" s="14"/>
      <c r="B176" s="243"/>
      <c r="C176" s="244"/>
      <c r="D176" s="234" t="s">
        <v>154</v>
      </c>
      <c r="E176" s="245" t="s">
        <v>19</v>
      </c>
      <c r="F176" s="246" t="s">
        <v>1005</v>
      </c>
      <c r="G176" s="244"/>
      <c r="H176" s="247">
        <v>-28.175000000000001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154</v>
      </c>
      <c r="AU176" s="253" t="s">
        <v>82</v>
      </c>
      <c r="AV176" s="14" t="s">
        <v>82</v>
      </c>
      <c r="AW176" s="14" t="s">
        <v>35</v>
      </c>
      <c r="AX176" s="14" t="s">
        <v>73</v>
      </c>
      <c r="AY176" s="253" t="s">
        <v>143</v>
      </c>
    </row>
    <row r="177" s="15" customFormat="1">
      <c r="A177" s="15"/>
      <c r="B177" s="254"/>
      <c r="C177" s="255"/>
      <c r="D177" s="234" t="s">
        <v>154</v>
      </c>
      <c r="E177" s="256" t="s">
        <v>19</v>
      </c>
      <c r="F177" s="257" t="s">
        <v>170</v>
      </c>
      <c r="G177" s="255"/>
      <c r="H177" s="258">
        <v>11.27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4" t="s">
        <v>154</v>
      </c>
      <c r="AU177" s="264" t="s">
        <v>82</v>
      </c>
      <c r="AV177" s="15" t="s">
        <v>150</v>
      </c>
      <c r="AW177" s="15" t="s">
        <v>35</v>
      </c>
      <c r="AX177" s="15" t="s">
        <v>80</v>
      </c>
      <c r="AY177" s="264" t="s">
        <v>143</v>
      </c>
    </row>
    <row r="178" s="2" customFormat="1" ht="33" customHeight="1">
      <c r="A178" s="40"/>
      <c r="B178" s="41"/>
      <c r="C178" s="214" t="s">
        <v>397</v>
      </c>
      <c r="D178" s="214" t="s">
        <v>145</v>
      </c>
      <c r="E178" s="215" t="s">
        <v>1006</v>
      </c>
      <c r="F178" s="216" t="s">
        <v>1007</v>
      </c>
      <c r="G178" s="217" t="s">
        <v>234</v>
      </c>
      <c r="H178" s="218">
        <v>101.43000000000001</v>
      </c>
      <c r="I178" s="219"/>
      <c r="J178" s="220">
        <f>ROUND(I178*H178,2)</f>
        <v>0</v>
      </c>
      <c r="K178" s="216" t="s">
        <v>149</v>
      </c>
      <c r="L178" s="46"/>
      <c r="M178" s="221" t="s">
        <v>19</v>
      </c>
      <c r="N178" s="222" t="s">
        <v>44</v>
      </c>
      <c r="O178" s="86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563</v>
      </c>
      <c r="AT178" s="225" t="s">
        <v>145</v>
      </c>
      <c r="AU178" s="225" t="s">
        <v>82</v>
      </c>
      <c r="AY178" s="19" t="s">
        <v>143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80</v>
      </c>
      <c r="BK178" s="226">
        <f>ROUND(I178*H178,2)</f>
        <v>0</v>
      </c>
      <c r="BL178" s="19" t="s">
        <v>563</v>
      </c>
      <c r="BM178" s="225" t="s">
        <v>1008</v>
      </c>
    </row>
    <row r="179" s="2" customFormat="1">
      <c r="A179" s="40"/>
      <c r="B179" s="41"/>
      <c r="C179" s="42"/>
      <c r="D179" s="227" t="s">
        <v>152</v>
      </c>
      <c r="E179" s="42"/>
      <c r="F179" s="228" t="s">
        <v>1009</v>
      </c>
      <c r="G179" s="42"/>
      <c r="H179" s="42"/>
      <c r="I179" s="229"/>
      <c r="J179" s="42"/>
      <c r="K179" s="42"/>
      <c r="L179" s="46"/>
      <c r="M179" s="230"/>
      <c r="N179" s="231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152</v>
      </c>
      <c r="AU179" s="19" t="s">
        <v>82</v>
      </c>
    </row>
    <row r="180" s="14" customFormat="1">
      <c r="A180" s="14"/>
      <c r="B180" s="243"/>
      <c r="C180" s="244"/>
      <c r="D180" s="234" t="s">
        <v>154</v>
      </c>
      <c r="E180" s="244"/>
      <c r="F180" s="246" t="s">
        <v>1010</v>
      </c>
      <c r="G180" s="244"/>
      <c r="H180" s="247">
        <v>101.43000000000001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154</v>
      </c>
      <c r="AU180" s="253" t="s">
        <v>82</v>
      </c>
      <c r="AV180" s="14" t="s">
        <v>82</v>
      </c>
      <c r="AW180" s="14" t="s">
        <v>4</v>
      </c>
      <c r="AX180" s="14" t="s">
        <v>80</v>
      </c>
      <c r="AY180" s="253" t="s">
        <v>143</v>
      </c>
    </row>
    <row r="181" s="2" customFormat="1" ht="24.15" customHeight="1">
      <c r="A181" s="40"/>
      <c r="B181" s="41"/>
      <c r="C181" s="214" t="s">
        <v>402</v>
      </c>
      <c r="D181" s="214" t="s">
        <v>145</v>
      </c>
      <c r="E181" s="215" t="s">
        <v>1011</v>
      </c>
      <c r="F181" s="216" t="s">
        <v>1012</v>
      </c>
      <c r="G181" s="217" t="s">
        <v>272</v>
      </c>
      <c r="H181" s="218">
        <v>20.286000000000001</v>
      </c>
      <c r="I181" s="219"/>
      <c r="J181" s="220">
        <f>ROUND(I181*H181,2)</f>
        <v>0</v>
      </c>
      <c r="K181" s="216" t="s">
        <v>149</v>
      </c>
      <c r="L181" s="46"/>
      <c r="M181" s="221" t="s">
        <v>19</v>
      </c>
      <c r="N181" s="222" t="s">
        <v>44</v>
      </c>
      <c r="O181" s="86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5" t="s">
        <v>563</v>
      </c>
      <c r="AT181" s="225" t="s">
        <v>145</v>
      </c>
      <c r="AU181" s="225" t="s">
        <v>82</v>
      </c>
      <c r="AY181" s="19" t="s">
        <v>143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9" t="s">
        <v>80</v>
      </c>
      <c r="BK181" s="226">
        <f>ROUND(I181*H181,2)</f>
        <v>0</v>
      </c>
      <c r="BL181" s="19" t="s">
        <v>563</v>
      </c>
      <c r="BM181" s="225" t="s">
        <v>1013</v>
      </c>
    </row>
    <row r="182" s="2" customFormat="1">
      <c r="A182" s="40"/>
      <c r="B182" s="41"/>
      <c r="C182" s="42"/>
      <c r="D182" s="227" t="s">
        <v>152</v>
      </c>
      <c r="E182" s="42"/>
      <c r="F182" s="228" t="s">
        <v>1014</v>
      </c>
      <c r="G182" s="42"/>
      <c r="H182" s="42"/>
      <c r="I182" s="229"/>
      <c r="J182" s="42"/>
      <c r="K182" s="42"/>
      <c r="L182" s="46"/>
      <c r="M182" s="230"/>
      <c r="N182" s="231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152</v>
      </c>
      <c r="AU182" s="19" t="s">
        <v>82</v>
      </c>
    </row>
    <row r="183" s="14" customFormat="1">
      <c r="A183" s="14"/>
      <c r="B183" s="243"/>
      <c r="C183" s="244"/>
      <c r="D183" s="234" t="s">
        <v>154</v>
      </c>
      <c r="E183" s="244"/>
      <c r="F183" s="246" t="s">
        <v>1015</v>
      </c>
      <c r="G183" s="244"/>
      <c r="H183" s="247">
        <v>20.286000000000001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154</v>
      </c>
      <c r="AU183" s="253" t="s">
        <v>82</v>
      </c>
      <c r="AV183" s="14" t="s">
        <v>82</v>
      </c>
      <c r="AW183" s="14" t="s">
        <v>4</v>
      </c>
      <c r="AX183" s="14" t="s">
        <v>80</v>
      </c>
      <c r="AY183" s="253" t="s">
        <v>143</v>
      </c>
    </row>
    <row r="184" s="2" customFormat="1" ht="33" customHeight="1">
      <c r="A184" s="40"/>
      <c r="B184" s="41"/>
      <c r="C184" s="214" t="s">
        <v>407</v>
      </c>
      <c r="D184" s="214" t="s">
        <v>145</v>
      </c>
      <c r="E184" s="215" t="s">
        <v>1016</v>
      </c>
      <c r="F184" s="216" t="s">
        <v>1017</v>
      </c>
      <c r="G184" s="217" t="s">
        <v>204</v>
      </c>
      <c r="H184" s="218">
        <v>112.7</v>
      </c>
      <c r="I184" s="219"/>
      <c r="J184" s="220">
        <f>ROUND(I184*H184,2)</f>
        <v>0</v>
      </c>
      <c r="K184" s="216" t="s">
        <v>149</v>
      </c>
      <c r="L184" s="46"/>
      <c r="M184" s="221" t="s">
        <v>19</v>
      </c>
      <c r="N184" s="222" t="s">
        <v>44</v>
      </c>
      <c r="O184" s="86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563</v>
      </c>
      <c r="AT184" s="225" t="s">
        <v>145</v>
      </c>
      <c r="AU184" s="225" t="s">
        <v>82</v>
      </c>
      <c r="AY184" s="19" t="s">
        <v>143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80</v>
      </c>
      <c r="BK184" s="226">
        <f>ROUND(I184*H184,2)</f>
        <v>0</v>
      </c>
      <c r="BL184" s="19" t="s">
        <v>563</v>
      </c>
      <c r="BM184" s="225" t="s">
        <v>1018</v>
      </c>
    </row>
    <row r="185" s="2" customFormat="1">
      <c r="A185" s="40"/>
      <c r="B185" s="41"/>
      <c r="C185" s="42"/>
      <c r="D185" s="227" t="s">
        <v>152</v>
      </c>
      <c r="E185" s="42"/>
      <c r="F185" s="228" t="s">
        <v>1019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152</v>
      </c>
      <c r="AU185" s="19" t="s">
        <v>82</v>
      </c>
    </row>
    <row r="186" s="14" customFormat="1">
      <c r="A186" s="14"/>
      <c r="B186" s="243"/>
      <c r="C186" s="244"/>
      <c r="D186" s="234" t="s">
        <v>154</v>
      </c>
      <c r="E186" s="245" t="s">
        <v>19</v>
      </c>
      <c r="F186" s="246" t="s">
        <v>937</v>
      </c>
      <c r="G186" s="244"/>
      <c r="H186" s="247">
        <v>106.3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154</v>
      </c>
      <c r="AU186" s="253" t="s">
        <v>82</v>
      </c>
      <c r="AV186" s="14" t="s">
        <v>82</v>
      </c>
      <c r="AW186" s="14" t="s">
        <v>35</v>
      </c>
      <c r="AX186" s="14" t="s">
        <v>73</v>
      </c>
      <c r="AY186" s="253" t="s">
        <v>143</v>
      </c>
    </row>
    <row r="187" s="14" customFormat="1">
      <c r="A187" s="14"/>
      <c r="B187" s="243"/>
      <c r="C187" s="244"/>
      <c r="D187" s="234" t="s">
        <v>154</v>
      </c>
      <c r="E187" s="245" t="s">
        <v>19</v>
      </c>
      <c r="F187" s="246" t="s">
        <v>938</v>
      </c>
      <c r="G187" s="244"/>
      <c r="H187" s="247">
        <v>6.4000000000000004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154</v>
      </c>
      <c r="AU187" s="253" t="s">
        <v>82</v>
      </c>
      <c r="AV187" s="14" t="s">
        <v>82</v>
      </c>
      <c r="AW187" s="14" t="s">
        <v>35</v>
      </c>
      <c r="AX187" s="14" t="s">
        <v>73</v>
      </c>
      <c r="AY187" s="253" t="s">
        <v>143</v>
      </c>
    </row>
    <row r="188" s="15" customFormat="1">
      <c r="A188" s="15"/>
      <c r="B188" s="254"/>
      <c r="C188" s="255"/>
      <c r="D188" s="234" t="s">
        <v>154</v>
      </c>
      <c r="E188" s="256" t="s">
        <v>19</v>
      </c>
      <c r="F188" s="257" t="s">
        <v>170</v>
      </c>
      <c r="G188" s="255"/>
      <c r="H188" s="258">
        <v>112.7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4" t="s">
        <v>154</v>
      </c>
      <c r="AU188" s="264" t="s">
        <v>82</v>
      </c>
      <c r="AV188" s="15" t="s">
        <v>150</v>
      </c>
      <c r="AW188" s="15" t="s">
        <v>35</v>
      </c>
      <c r="AX188" s="15" t="s">
        <v>80</v>
      </c>
      <c r="AY188" s="264" t="s">
        <v>143</v>
      </c>
    </row>
    <row r="189" s="2" customFormat="1" ht="24.15" customHeight="1">
      <c r="A189" s="40"/>
      <c r="B189" s="41"/>
      <c r="C189" s="214" t="s">
        <v>415</v>
      </c>
      <c r="D189" s="214" t="s">
        <v>145</v>
      </c>
      <c r="E189" s="215" t="s">
        <v>1020</v>
      </c>
      <c r="F189" s="216" t="s">
        <v>1021</v>
      </c>
      <c r="G189" s="217" t="s">
        <v>204</v>
      </c>
      <c r="H189" s="218">
        <v>112.7</v>
      </c>
      <c r="I189" s="219"/>
      <c r="J189" s="220">
        <f>ROUND(I189*H189,2)</f>
        <v>0</v>
      </c>
      <c r="K189" s="216" t="s">
        <v>149</v>
      </c>
      <c r="L189" s="46"/>
      <c r="M189" s="221" t="s">
        <v>19</v>
      </c>
      <c r="N189" s="222" t="s">
        <v>44</v>
      </c>
      <c r="O189" s="86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563</v>
      </c>
      <c r="AT189" s="225" t="s">
        <v>145</v>
      </c>
      <c r="AU189" s="225" t="s">
        <v>82</v>
      </c>
      <c r="AY189" s="19" t="s">
        <v>143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80</v>
      </c>
      <c r="BK189" s="226">
        <f>ROUND(I189*H189,2)</f>
        <v>0</v>
      </c>
      <c r="BL189" s="19" t="s">
        <v>563</v>
      </c>
      <c r="BM189" s="225" t="s">
        <v>1022</v>
      </c>
    </row>
    <row r="190" s="2" customFormat="1">
      <c r="A190" s="40"/>
      <c r="B190" s="41"/>
      <c r="C190" s="42"/>
      <c r="D190" s="227" t="s">
        <v>152</v>
      </c>
      <c r="E190" s="42"/>
      <c r="F190" s="228" t="s">
        <v>1023</v>
      </c>
      <c r="G190" s="42"/>
      <c r="H190" s="42"/>
      <c r="I190" s="229"/>
      <c r="J190" s="42"/>
      <c r="K190" s="42"/>
      <c r="L190" s="46"/>
      <c r="M190" s="230"/>
      <c r="N190" s="231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152</v>
      </c>
      <c r="AU190" s="19" t="s">
        <v>82</v>
      </c>
    </row>
    <row r="191" s="14" customFormat="1">
      <c r="A191" s="14"/>
      <c r="B191" s="243"/>
      <c r="C191" s="244"/>
      <c r="D191" s="234" t="s">
        <v>154</v>
      </c>
      <c r="E191" s="245" t="s">
        <v>19</v>
      </c>
      <c r="F191" s="246" t="s">
        <v>937</v>
      </c>
      <c r="G191" s="244"/>
      <c r="H191" s="247">
        <v>106.3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154</v>
      </c>
      <c r="AU191" s="253" t="s">
        <v>82</v>
      </c>
      <c r="AV191" s="14" t="s">
        <v>82</v>
      </c>
      <c r="AW191" s="14" t="s">
        <v>35</v>
      </c>
      <c r="AX191" s="14" t="s">
        <v>73</v>
      </c>
      <c r="AY191" s="253" t="s">
        <v>143</v>
      </c>
    </row>
    <row r="192" s="14" customFormat="1">
      <c r="A192" s="14"/>
      <c r="B192" s="243"/>
      <c r="C192" s="244"/>
      <c r="D192" s="234" t="s">
        <v>154</v>
      </c>
      <c r="E192" s="245" t="s">
        <v>19</v>
      </c>
      <c r="F192" s="246" t="s">
        <v>938</v>
      </c>
      <c r="G192" s="244"/>
      <c r="H192" s="247">
        <v>6.4000000000000004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154</v>
      </c>
      <c r="AU192" s="253" t="s">
        <v>82</v>
      </c>
      <c r="AV192" s="14" t="s">
        <v>82</v>
      </c>
      <c r="AW192" s="14" t="s">
        <v>35</v>
      </c>
      <c r="AX192" s="14" t="s">
        <v>73</v>
      </c>
      <c r="AY192" s="253" t="s">
        <v>143</v>
      </c>
    </row>
    <row r="193" s="15" customFormat="1">
      <c r="A193" s="15"/>
      <c r="B193" s="254"/>
      <c r="C193" s="255"/>
      <c r="D193" s="234" t="s">
        <v>154</v>
      </c>
      <c r="E193" s="256" t="s">
        <v>19</v>
      </c>
      <c r="F193" s="257" t="s">
        <v>170</v>
      </c>
      <c r="G193" s="255"/>
      <c r="H193" s="258">
        <v>112.7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4" t="s">
        <v>154</v>
      </c>
      <c r="AU193" s="264" t="s">
        <v>82</v>
      </c>
      <c r="AV193" s="15" t="s">
        <v>150</v>
      </c>
      <c r="AW193" s="15" t="s">
        <v>35</v>
      </c>
      <c r="AX193" s="15" t="s">
        <v>80</v>
      </c>
      <c r="AY193" s="264" t="s">
        <v>143</v>
      </c>
    </row>
    <row r="194" s="2" customFormat="1" ht="21.75" customHeight="1">
      <c r="A194" s="40"/>
      <c r="B194" s="41"/>
      <c r="C194" s="214" t="s">
        <v>424</v>
      </c>
      <c r="D194" s="214" t="s">
        <v>145</v>
      </c>
      <c r="E194" s="215" t="s">
        <v>1024</v>
      </c>
      <c r="F194" s="216" t="s">
        <v>1025</v>
      </c>
      <c r="G194" s="217" t="s">
        <v>204</v>
      </c>
      <c r="H194" s="218">
        <v>112.7</v>
      </c>
      <c r="I194" s="219"/>
      <c r="J194" s="220">
        <f>ROUND(I194*H194,2)</f>
        <v>0</v>
      </c>
      <c r="K194" s="216" t="s">
        <v>149</v>
      </c>
      <c r="L194" s="46"/>
      <c r="M194" s="221" t="s">
        <v>19</v>
      </c>
      <c r="N194" s="222" t="s">
        <v>44</v>
      </c>
      <c r="O194" s="86"/>
      <c r="P194" s="223">
        <f>O194*H194</f>
        <v>0</v>
      </c>
      <c r="Q194" s="223">
        <v>9.0000000000000006E-05</v>
      </c>
      <c r="R194" s="223">
        <f>Q194*H194</f>
        <v>0.010143000000000001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563</v>
      </c>
      <c r="AT194" s="225" t="s">
        <v>145</v>
      </c>
      <c r="AU194" s="225" t="s">
        <v>82</v>
      </c>
      <c r="AY194" s="19" t="s">
        <v>143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80</v>
      </c>
      <c r="BK194" s="226">
        <f>ROUND(I194*H194,2)</f>
        <v>0</v>
      </c>
      <c r="BL194" s="19" t="s">
        <v>563</v>
      </c>
      <c r="BM194" s="225" t="s">
        <v>1026</v>
      </c>
    </row>
    <row r="195" s="2" customFormat="1">
      <c r="A195" s="40"/>
      <c r="B195" s="41"/>
      <c r="C195" s="42"/>
      <c r="D195" s="227" t="s">
        <v>152</v>
      </c>
      <c r="E195" s="42"/>
      <c r="F195" s="228" t="s">
        <v>1027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152</v>
      </c>
      <c r="AU195" s="19" t="s">
        <v>82</v>
      </c>
    </row>
    <row r="196" s="14" customFormat="1">
      <c r="A196" s="14"/>
      <c r="B196" s="243"/>
      <c r="C196" s="244"/>
      <c r="D196" s="234" t="s">
        <v>154</v>
      </c>
      <c r="E196" s="245" t="s">
        <v>19</v>
      </c>
      <c r="F196" s="246" t="s">
        <v>937</v>
      </c>
      <c r="G196" s="244"/>
      <c r="H196" s="247">
        <v>106.3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154</v>
      </c>
      <c r="AU196" s="253" t="s">
        <v>82</v>
      </c>
      <c r="AV196" s="14" t="s">
        <v>82</v>
      </c>
      <c r="AW196" s="14" t="s">
        <v>35</v>
      </c>
      <c r="AX196" s="14" t="s">
        <v>73</v>
      </c>
      <c r="AY196" s="253" t="s">
        <v>143</v>
      </c>
    </row>
    <row r="197" s="14" customFormat="1">
      <c r="A197" s="14"/>
      <c r="B197" s="243"/>
      <c r="C197" s="244"/>
      <c r="D197" s="234" t="s">
        <v>154</v>
      </c>
      <c r="E197" s="245" t="s">
        <v>19</v>
      </c>
      <c r="F197" s="246" t="s">
        <v>938</v>
      </c>
      <c r="G197" s="244"/>
      <c r="H197" s="247">
        <v>6.4000000000000004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154</v>
      </c>
      <c r="AU197" s="253" t="s">
        <v>82</v>
      </c>
      <c r="AV197" s="14" t="s">
        <v>82</v>
      </c>
      <c r="AW197" s="14" t="s">
        <v>35</v>
      </c>
      <c r="AX197" s="14" t="s">
        <v>73</v>
      </c>
      <c r="AY197" s="253" t="s">
        <v>143</v>
      </c>
    </row>
    <row r="198" s="15" customFormat="1">
      <c r="A198" s="15"/>
      <c r="B198" s="254"/>
      <c r="C198" s="255"/>
      <c r="D198" s="234" t="s">
        <v>154</v>
      </c>
      <c r="E198" s="256" t="s">
        <v>19</v>
      </c>
      <c r="F198" s="257" t="s">
        <v>170</v>
      </c>
      <c r="G198" s="255"/>
      <c r="H198" s="258">
        <v>112.7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4" t="s">
        <v>154</v>
      </c>
      <c r="AU198" s="264" t="s">
        <v>82</v>
      </c>
      <c r="AV198" s="15" t="s">
        <v>150</v>
      </c>
      <c r="AW198" s="15" t="s">
        <v>35</v>
      </c>
      <c r="AX198" s="15" t="s">
        <v>80</v>
      </c>
      <c r="AY198" s="264" t="s">
        <v>143</v>
      </c>
    </row>
    <row r="199" s="2" customFormat="1" ht="21.75" customHeight="1">
      <c r="A199" s="40"/>
      <c r="B199" s="41"/>
      <c r="C199" s="214" t="s">
        <v>430</v>
      </c>
      <c r="D199" s="214" t="s">
        <v>145</v>
      </c>
      <c r="E199" s="215" t="s">
        <v>1028</v>
      </c>
      <c r="F199" s="216" t="s">
        <v>1029</v>
      </c>
      <c r="G199" s="217" t="s">
        <v>204</v>
      </c>
      <c r="H199" s="218">
        <v>212.59999999999999</v>
      </c>
      <c r="I199" s="219"/>
      <c r="J199" s="220">
        <f>ROUND(I199*H199,2)</f>
        <v>0</v>
      </c>
      <c r="K199" s="216" t="s">
        <v>149</v>
      </c>
      <c r="L199" s="46"/>
      <c r="M199" s="221" t="s">
        <v>19</v>
      </c>
      <c r="N199" s="222" t="s">
        <v>44</v>
      </c>
      <c r="O199" s="86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150</v>
      </c>
      <c r="AT199" s="225" t="s">
        <v>145</v>
      </c>
      <c r="AU199" s="225" t="s">
        <v>82</v>
      </c>
      <c r="AY199" s="19" t="s">
        <v>143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80</v>
      </c>
      <c r="BK199" s="226">
        <f>ROUND(I199*H199,2)</f>
        <v>0</v>
      </c>
      <c r="BL199" s="19" t="s">
        <v>150</v>
      </c>
      <c r="BM199" s="225" t="s">
        <v>1030</v>
      </c>
    </row>
    <row r="200" s="2" customFormat="1">
      <c r="A200" s="40"/>
      <c r="B200" s="41"/>
      <c r="C200" s="42"/>
      <c r="D200" s="227" t="s">
        <v>152</v>
      </c>
      <c r="E200" s="42"/>
      <c r="F200" s="228" t="s">
        <v>1031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152</v>
      </c>
      <c r="AU200" s="19" t="s">
        <v>82</v>
      </c>
    </row>
    <row r="201" s="14" customFormat="1">
      <c r="A201" s="14"/>
      <c r="B201" s="243"/>
      <c r="C201" s="244"/>
      <c r="D201" s="234" t="s">
        <v>154</v>
      </c>
      <c r="E201" s="245" t="s">
        <v>19</v>
      </c>
      <c r="F201" s="246" t="s">
        <v>1032</v>
      </c>
      <c r="G201" s="244"/>
      <c r="H201" s="247">
        <v>103.09999999999999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154</v>
      </c>
      <c r="AU201" s="253" t="s">
        <v>82</v>
      </c>
      <c r="AV201" s="14" t="s">
        <v>82</v>
      </c>
      <c r="AW201" s="14" t="s">
        <v>35</v>
      </c>
      <c r="AX201" s="14" t="s">
        <v>73</v>
      </c>
      <c r="AY201" s="253" t="s">
        <v>143</v>
      </c>
    </row>
    <row r="202" s="14" customFormat="1">
      <c r="A202" s="14"/>
      <c r="B202" s="243"/>
      <c r="C202" s="244"/>
      <c r="D202" s="234" t="s">
        <v>154</v>
      </c>
      <c r="E202" s="245" t="s">
        <v>19</v>
      </c>
      <c r="F202" s="246" t="s">
        <v>938</v>
      </c>
      <c r="G202" s="244"/>
      <c r="H202" s="247">
        <v>6.4000000000000004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154</v>
      </c>
      <c r="AU202" s="253" t="s">
        <v>82</v>
      </c>
      <c r="AV202" s="14" t="s">
        <v>82</v>
      </c>
      <c r="AW202" s="14" t="s">
        <v>35</v>
      </c>
      <c r="AX202" s="14" t="s">
        <v>73</v>
      </c>
      <c r="AY202" s="253" t="s">
        <v>143</v>
      </c>
    </row>
    <row r="203" s="14" customFormat="1">
      <c r="A203" s="14"/>
      <c r="B203" s="243"/>
      <c r="C203" s="244"/>
      <c r="D203" s="234" t="s">
        <v>154</v>
      </c>
      <c r="E203" s="245" t="s">
        <v>19</v>
      </c>
      <c r="F203" s="246" t="s">
        <v>1033</v>
      </c>
      <c r="G203" s="244"/>
      <c r="H203" s="247">
        <v>103.09999999999999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154</v>
      </c>
      <c r="AU203" s="253" t="s">
        <v>82</v>
      </c>
      <c r="AV203" s="14" t="s">
        <v>82</v>
      </c>
      <c r="AW203" s="14" t="s">
        <v>35</v>
      </c>
      <c r="AX203" s="14" t="s">
        <v>73</v>
      </c>
      <c r="AY203" s="253" t="s">
        <v>143</v>
      </c>
    </row>
    <row r="204" s="15" customFormat="1">
      <c r="A204" s="15"/>
      <c r="B204" s="254"/>
      <c r="C204" s="255"/>
      <c r="D204" s="234" t="s">
        <v>154</v>
      </c>
      <c r="E204" s="256" t="s">
        <v>19</v>
      </c>
      <c r="F204" s="257" t="s">
        <v>170</v>
      </c>
      <c r="G204" s="255"/>
      <c r="H204" s="258">
        <v>212.59999999999999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4" t="s">
        <v>154</v>
      </c>
      <c r="AU204" s="264" t="s">
        <v>82</v>
      </c>
      <c r="AV204" s="15" t="s">
        <v>150</v>
      </c>
      <c r="AW204" s="15" t="s">
        <v>35</v>
      </c>
      <c r="AX204" s="15" t="s">
        <v>80</v>
      </c>
      <c r="AY204" s="264" t="s">
        <v>143</v>
      </c>
    </row>
    <row r="205" s="2" customFormat="1" ht="16.5" customHeight="1">
      <c r="A205" s="40"/>
      <c r="B205" s="41"/>
      <c r="C205" s="265" t="s">
        <v>436</v>
      </c>
      <c r="D205" s="265" t="s">
        <v>299</v>
      </c>
      <c r="E205" s="266" t="s">
        <v>1034</v>
      </c>
      <c r="F205" s="267" t="s">
        <v>1035</v>
      </c>
      <c r="G205" s="268" t="s">
        <v>204</v>
      </c>
      <c r="H205" s="269">
        <v>223.22999999999999</v>
      </c>
      <c r="I205" s="270"/>
      <c r="J205" s="271">
        <f>ROUND(I205*H205,2)</f>
        <v>0</v>
      </c>
      <c r="K205" s="267" t="s">
        <v>149</v>
      </c>
      <c r="L205" s="272"/>
      <c r="M205" s="273" t="s">
        <v>19</v>
      </c>
      <c r="N205" s="274" t="s">
        <v>44</v>
      </c>
      <c r="O205" s="86"/>
      <c r="P205" s="223">
        <f>O205*H205</f>
        <v>0</v>
      </c>
      <c r="Q205" s="223">
        <v>0.00029999999999999997</v>
      </c>
      <c r="R205" s="223">
        <f>Q205*H205</f>
        <v>0.066968999999999987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201</v>
      </c>
      <c r="AT205" s="225" t="s">
        <v>299</v>
      </c>
      <c r="AU205" s="225" t="s">
        <v>82</v>
      </c>
      <c r="AY205" s="19" t="s">
        <v>143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80</v>
      </c>
      <c r="BK205" s="226">
        <f>ROUND(I205*H205,2)</f>
        <v>0</v>
      </c>
      <c r="BL205" s="19" t="s">
        <v>150</v>
      </c>
      <c r="BM205" s="225" t="s">
        <v>1036</v>
      </c>
    </row>
    <row r="206" s="14" customFormat="1">
      <c r="A206" s="14"/>
      <c r="B206" s="243"/>
      <c r="C206" s="244"/>
      <c r="D206" s="234" t="s">
        <v>154</v>
      </c>
      <c r="E206" s="244"/>
      <c r="F206" s="246" t="s">
        <v>1037</v>
      </c>
      <c r="G206" s="244"/>
      <c r="H206" s="247">
        <v>223.22999999999999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154</v>
      </c>
      <c r="AU206" s="253" t="s">
        <v>82</v>
      </c>
      <c r="AV206" s="14" t="s">
        <v>82</v>
      </c>
      <c r="AW206" s="14" t="s">
        <v>4</v>
      </c>
      <c r="AX206" s="14" t="s">
        <v>80</v>
      </c>
      <c r="AY206" s="253" t="s">
        <v>143</v>
      </c>
    </row>
    <row r="207" s="2" customFormat="1" ht="24.15" customHeight="1">
      <c r="A207" s="40"/>
      <c r="B207" s="41"/>
      <c r="C207" s="214" t="s">
        <v>441</v>
      </c>
      <c r="D207" s="214" t="s">
        <v>145</v>
      </c>
      <c r="E207" s="215" t="s">
        <v>1038</v>
      </c>
      <c r="F207" s="216" t="s">
        <v>1039</v>
      </c>
      <c r="G207" s="217" t="s">
        <v>204</v>
      </c>
      <c r="H207" s="218">
        <v>5.2000000000000002</v>
      </c>
      <c r="I207" s="219"/>
      <c r="J207" s="220">
        <f>ROUND(I207*H207,2)</f>
        <v>0</v>
      </c>
      <c r="K207" s="216" t="s">
        <v>149</v>
      </c>
      <c r="L207" s="46"/>
      <c r="M207" s="221" t="s">
        <v>19</v>
      </c>
      <c r="N207" s="222" t="s">
        <v>44</v>
      </c>
      <c r="O207" s="86"/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4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5" t="s">
        <v>563</v>
      </c>
      <c r="AT207" s="225" t="s">
        <v>145</v>
      </c>
      <c r="AU207" s="225" t="s">
        <v>82</v>
      </c>
      <c r="AY207" s="19" t="s">
        <v>143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9" t="s">
        <v>80</v>
      </c>
      <c r="BK207" s="226">
        <f>ROUND(I207*H207,2)</f>
        <v>0</v>
      </c>
      <c r="BL207" s="19" t="s">
        <v>563</v>
      </c>
      <c r="BM207" s="225" t="s">
        <v>1040</v>
      </c>
    </row>
    <row r="208" s="2" customFormat="1">
      <c r="A208" s="40"/>
      <c r="B208" s="41"/>
      <c r="C208" s="42"/>
      <c r="D208" s="227" t="s">
        <v>152</v>
      </c>
      <c r="E208" s="42"/>
      <c r="F208" s="228" t="s">
        <v>1041</v>
      </c>
      <c r="G208" s="42"/>
      <c r="H208" s="42"/>
      <c r="I208" s="229"/>
      <c r="J208" s="42"/>
      <c r="K208" s="42"/>
      <c r="L208" s="46"/>
      <c r="M208" s="230"/>
      <c r="N208" s="231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152</v>
      </c>
      <c r="AU208" s="19" t="s">
        <v>82</v>
      </c>
    </row>
    <row r="209" s="14" customFormat="1">
      <c r="A209" s="14"/>
      <c r="B209" s="243"/>
      <c r="C209" s="244"/>
      <c r="D209" s="234" t="s">
        <v>154</v>
      </c>
      <c r="E209" s="245" t="s">
        <v>19</v>
      </c>
      <c r="F209" s="246" t="s">
        <v>1042</v>
      </c>
      <c r="G209" s="244"/>
      <c r="H209" s="247">
        <v>5.2000000000000002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154</v>
      </c>
      <c r="AU209" s="253" t="s">
        <v>82</v>
      </c>
      <c r="AV209" s="14" t="s">
        <v>82</v>
      </c>
      <c r="AW209" s="14" t="s">
        <v>35</v>
      </c>
      <c r="AX209" s="14" t="s">
        <v>80</v>
      </c>
      <c r="AY209" s="253" t="s">
        <v>143</v>
      </c>
    </row>
    <row r="210" s="2" customFormat="1" ht="16.5" customHeight="1">
      <c r="A210" s="40"/>
      <c r="B210" s="41"/>
      <c r="C210" s="265" t="s">
        <v>446</v>
      </c>
      <c r="D210" s="265" t="s">
        <v>299</v>
      </c>
      <c r="E210" s="266" t="s">
        <v>1043</v>
      </c>
      <c r="F210" s="267" t="s">
        <v>1044</v>
      </c>
      <c r="G210" s="268" t="s">
        <v>204</v>
      </c>
      <c r="H210" s="269">
        <v>5.46</v>
      </c>
      <c r="I210" s="270"/>
      <c r="J210" s="271">
        <f>ROUND(I210*H210,2)</f>
        <v>0</v>
      </c>
      <c r="K210" s="267" t="s">
        <v>149</v>
      </c>
      <c r="L210" s="272"/>
      <c r="M210" s="273" t="s">
        <v>19</v>
      </c>
      <c r="N210" s="274" t="s">
        <v>44</v>
      </c>
      <c r="O210" s="86"/>
      <c r="P210" s="223">
        <f>O210*H210</f>
        <v>0</v>
      </c>
      <c r="Q210" s="223">
        <v>0.00092000000000000003</v>
      </c>
      <c r="R210" s="223">
        <f>Q210*H210</f>
        <v>0.0050232000000000002</v>
      </c>
      <c r="S210" s="223">
        <v>0</v>
      </c>
      <c r="T210" s="224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5" t="s">
        <v>898</v>
      </c>
      <c r="AT210" s="225" t="s">
        <v>299</v>
      </c>
      <c r="AU210" s="225" t="s">
        <v>82</v>
      </c>
      <c r="AY210" s="19" t="s">
        <v>143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9" t="s">
        <v>80</v>
      </c>
      <c r="BK210" s="226">
        <f>ROUND(I210*H210,2)</f>
        <v>0</v>
      </c>
      <c r="BL210" s="19" t="s">
        <v>898</v>
      </c>
      <c r="BM210" s="225" t="s">
        <v>1045</v>
      </c>
    </row>
    <row r="211" s="14" customFormat="1">
      <c r="A211" s="14"/>
      <c r="B211" s="243"/>
      <c r="C211" s="244"/>
      <c r="D211" s="234" t="s">
        <v>154</v>
      </c>
      <c r="E211" s="244"/>
      <c r="F211" s="246" t="s">
        <v>1046</v>
      </c>
      <c r="G211" s="244"/>
      <c r="H211" s="247">
        <v>5.46</v>
      </c>
      <c r="I211" s="248"/>
      <c r="J211" s="244"/>
      <c r="K211" s="244"/>
      <c r="L211" s="249"/>
      <c r="M211" s="281"/>
      <c r="N211" s="282"/>
      <c r="O211" s="282"/>
      <c r="P211" s="282"/>
      <c r="Q211" s="282"/>
      <c r="R211" s="282"/>
      <c r="S211" s="282"/>
      <c r="T211" s="28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154</v>
      </c>
      <c r="AU211" s="253" t="s">
        <v>82</v>
      </c>
      <c r="AV211" s="14" t="s">
        <v>82</v>
      </c>
      <c r="AW211" s="14" t="s">
        <v>4</v>
      </c>
      <c r="AX211" s="14" t="s">
        <v>80</v>
      </c>
      <c r="AY211" s="253" t="s">
        <v>143</v>
      </c>
    </row>
    <row r="212" s="2" customFormat="1" ht="6.96" customHeight="1">
      <c r="A212" s="40"/>
      <c r="B212" s="61"/>
      <c r="C212" s="62"/>
      <c r="D212" s="62"/>
      <c r="E212" s="62"/>
      <c r="F212" s="62"/>
      <c r="G212" s="62"/>
      <c r="H212" s="62"/>
      <c r="I212" s="62"/>
      <c r="J212" s="62"/>
      <c r="K212" s="62"/>
      <c r="L212" s="46"/>
      <c r="M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</row>
  </sheetData>
  <sheetProtection sheet="1" autoFilter="0" formatColumns="0" formatRows="0" objects="1" scenarios="1" spinCount="100000" saltValue="7X/lSi53VrK3kQ7fuMBwSRBCUpWf3Ggj9i0SZCp8USJCYfuDQlXtq9HCLXDDHjUhnaaLDtM+drWwm74Ce0wYpQ==" hashValue="4v2TGwLt8Ikai2XxvJIk+ITYrKdEkqB/T6KCnzsRQBBn/ZuHhx49YTb1t3yPZW1AqYUoFruTNVTkQcvrAm8dIw==" algorithmName="SHA-512" password="CBFB"/>
  <autoFilter ref="C91:K21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5_01/271572211"/>
    <hyperlink ref="F99" r:id="rId2" display="https://podminky.urs.cz/item/CS_URS_2025_01/275313811"/>
    <hyperlink ref="F103" r:id="rId3" display="https://podminky.urs.cz/item/CS_URS_2025_01/953943123"/>
    <hyperlink ref="F108" r:id="rId4" display="https://podminky.urs.cz/item/CS_URS_2025_01/998011001"/>
    <hyperlink ref="F112" r:id="rId5" display="https://podminky.urs.cz/item/CS_URS_2025_01/210100013"/>
    <hyperlink ref="F114" r:id="rId6" display="https://podminky.urs.cz/item/CS_URS_2025_01/210203901"/>
    <hyperlink ref="F119" r:id="rId7" display="https://podminky.urs.cz/item/CS_URS_2025_01/210204011"/>
    <hyperlink ref="F122" r:id="rId8" display="https://podminky.urs.cz/item/CS_URS_2025_01/210204103"/>
    <hyperlink ref="F125" r:id="rId9" display="https://podminky.urs.cz/item/CS_URS_2025_01/210204201"/>
    <hyperlink ref="F129" r:id="rId10" display="https://podminky.urs.cz/item/CS_URS_2025_01/210220002"/>
    <hyperlink ref="F134" r:id="rId11" display="https://podminky.urs.cz/item/CS_URS_2025_01/210220020"/>
    <hyperlink ref="F141" r:id="rId12" display="https://podminky.urs.cz/item/CS_URS_2025_01/210220300"/>
    <hyperlink ref="F145" r:id="rId13" display="https://podminky.urs.cz/item/CS_URS_2025_01/210812011"/>
    <hyperlink ref="F150" r:id="rId14" display="https://podminky.urs.cz/item/CS_URS_2025_01/210812033"/>
    <hyperlink ref="F155" r:id="rId15" display="https://podminky.urs.cz/item/CS_URS_2025_01/218202013"/>
    <hyperlink ref="F158" r:id="rId16" display="https://podminky.urs.cz/item/CS_URS_2025_01/218204011"/>
    <hyperlink ref="F160" r:id="rId17" display="https://podminky.urs.cz/item/CS_URS_2025_01/218204103"/>
    <hyperlink ref="F162" r:id="rId18" display="https://podminky.urs.cz/item/CS_URS_2025_01/218204201"/>
    <hyperlink ref="F165" r:id="rId19" display="https://podminky.urs.cz/item/CS_URS_2025_01/460131113"/>
    <hyperlink ref="F168" r:id="rId20" display="https://podminky.urs.cz/item/CS_URS_2025_01/460161262"/>
    <hyperlink ref="F173" r:id="rId21" display="https://podminky.urs.cz/item/CS_URS_2025_01/460341113"/>
    <hyperlink ref="F179" r:id="rId22" display="https://podminky.urs.cz/item/CS_URS_2025_01/460341121"/>
    <hyperlink ref="F182" r:id="rId23" display="https://podminky.urs.cz/item/CS_URS_2025_01/460361121"/>
    <hyperlink ref="F185" r:id="rId24" display="https://podminky.urs.cz/item/CS_URS_2025_01/460431252"/>
    <hyperlink ref="F190" r:id="rId25" display="https://podminky.urs.cz/item/CS_URS_2025_01/460662112"/>
    <hyperlink ref="F195" r:id="rId26" display="https://podminky.urs.cz/item/CS_URS_2025_01/460671113"/>
    <hyperlink ref="F200" r:id="rId27" display="https://podminky.urs.cz/item/CS_URS_2025_01/460791213"/>
    <hyperlink ref="F208" r:id="rId28" display="https://podminky.urs.cz/item/CS_URS_2025_01/460791216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82</v>
      </c>
    </row>
    <row r="4" s="1" customFormat="1" ht="24.96" customHeight="1">
      <c r="B4" s="22"/>
      <c r="D4" s="142" t="s">
        <v>103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Český Brod - rekonstrukce chodníku a VO Tyršova, Masarykova ulice</v>
      </c>
      <c r="F7" s="144"/>
      <c r="G7" s="144"/>
      <c r="H7" s="144"/>
      <c r="L7" s="22"/>
    </row>
    <row r="8" s="1" customFormat="1" ht="12" customHeight="1">
      <c r="B8" s="22"/>
      <c r="D8" s="144" t="s">
        <v>104</v>
      </c>
      <c r="L8" s="22"/>
    </row>
    <row r="9" s="2" customFormat="1" ht="16.5" customHeight="1">
      <c r="A9" s="40"/>
      <c r="B9" s="46"/>
      <c r="C9" s="40"/>
      <c r="D9" s="40"/>
      <c r="E9" s="145" t="s">
        <v>105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106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1047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3. 1. 2025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4" t="s">
        <v>29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36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29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37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39</v>
      </c>
      <c r="E32" s="40"/>
      <c r="F32" s="40"/>
      <c r="G32" s="40"/>
      <c r="H32" s="40"/>
      <c r="I32" s="40"/>
      <c r="J32" s="155">
        <f>ROUND(J90,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41</v>
      </c>
      <c r="G34" s="40"/>
      <c r="H34" s="40"/>
      <c r="I34" s="156" t="s">
        <v>40</v>
      </c>
      <c r="J34" s="156" t="s">
        <v>42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43</v>
      </c>
      <c r="E35" s="144" t="s">
        <v>44</v>
      </c>
      <c r="F35" s="158">
        <f>ROUND((SUM(BE90:BE110)),  2)</f>
        <v>0</v>
      </c>
      <c r="G35" s="40"/>
      <c r="H35" s="40"/>
      <c r="I35" s="159">
        <v>0.20999999999999999</v>
      </c>
      <c r="J35" s="158">
        <f>ROUND(((SUM(BE90:BE110))*I35),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45</v>
      </c>
      <c r="F36" s="158">
        <f>ROUND((SUM(BF90:BF110)),  2)</f>
        <v>0</v>
      </c>
      <c r="G36" s="40"/>
      <c r="H36" s="40"/>
      <c r="I36" s="159">
        <v>0.12</v>
      </c>
      <c r="J36" s="158">
        <f>ROUND(((SUM(BF90:BF110))*I36),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ROUND((SUM(BG90:BG110)),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47</v>
      </c>
      <c r="F38" s="158">
        <f>ROUND((SUM(BH90:BH110)),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48</v>
      </c>
      <c r="F39" s="158">
        <f>ROUND((SUM(BI90:BI110)),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49</v>
      </c>
      <c r="E41" s="162"/>
      <c r="F41" s="162"/>
      <c r="G41" s="163" t="s">
        <v>50</v>
      </c>
      <c r="H41" s="164" t="s">
        <v>51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108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Český Brod - rekonstrukce chodníku a VO Tyršova, Masarykova ulice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105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Va - VON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Český Brod</v>
      </c>
      <c r="G56" s="42"/>
      <c r="H56" s="42"/>
      <c r="I56" s="34" t="s">
        <v>23</v>
      </c>
      <c r="J56" s="74" t="str">
        <f>IF(J14="","",J14)</f>
        <v>3. 1. 2025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Český Brod</v>
      </c>
      <c r="G58" s="42"/>
      <c r="H58" s="42"/>
      <c r="I58" s="34" t="s">
        <v>33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109</v>
      </c>
      <c r="D61" s="173"/>
      <c r="E61" s="173"/>
      <c r="F61" s="173"/>
      <c r="G61" s="173"/>
      <c r="H61" s="173"/>
      <c r="I61" s="173"/>
      <c r="J61" s="174" t="s">
        <v>110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71</v>
      </c>
      <c r="D63" s="42"/>
      <c r="E63" s="42"/>
      <c r="F63" s="42"/>
      <c r="G63" s="42"/>
      <c r="H63" s="42"/>
      <c r="I63" s="42"/>
      <c r="J63" s="104">
        <f>J90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111</v>
      </c>
    </row>
    <row r="64" s="9" customFormat="1" ht="24.96" customHeight="1">
      <c r="A64" s="9"/>
      <c r="B64" s="176"/>
      <c r="C64" s="177"/>
      <c r="D64" s="178" t="s">
        <v>1048</v>
      </c>
      <c r="E64" s="179"/>
      <c r="F64" s="179"/>
      <c r="G64" s="179"/>
      <c r="H64" s="179"/>
      <c r="I64" s="179"/>
      <c r="J64" s="180">
        <f>J91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1049</v>
      </c>
      <c r="E65" s="184"/>
      <c r="F65" s="184"/>
      <c r="G65" s="184"/>
      <c r="H65" s="184"/>
      <c r="I65" s="184"/>
      <c r="J65" s="185">
        <f>J92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1050</v>
      </c>
      <c r="E66" s="184"/>
      <c r="F66" s="184"/>
      <c r="G66" s="184"/>
      <c r="H66" s="184"/>
      <c r="I66" s="184"/>
      <c r="J66" s="185">
        <f>J99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1051</v>
      </c>
      <c r="E67" s="184"/>
      <c r="F67" s="184"/>
      <c r="G67" s="184"/>
      <c r="H67" s="184"/>
      <c r="I67" s="184"/>
      <c r="J67" s="185">
        <f>J103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1052</v>
      </c>
      <c r="E68" s="184"/>
      <c r="F68" s="184"/>
      <c r="G68" s="184"/>
      <c r="H68" s="184"/>
      <c r="I68" s="184"/>
      <c r="J68" s="185">
        <f>J107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128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1" t="str">
        <f>E7</f>
        <v>Český Brod - rekonstrukce chodníku a VO Tyršova, Masarykova ulice</v>
      </c>
      <c r="F78" s="34"/>
      <c r="G78" s="34"/>
      <c r="H78" s="34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3"/>
      <c r="C79" s="34" t="s">
        <v>104</v>
      </c>
      <c r="D79" s="24"/>
      <c r="E79" s="24"/>
      <c r="F79" s="24"/>
      <c r="G79" s="24"/>
      <c r="H79" s="24"/>
      <c r="I79" s="24"/>
      <c r="J79" s="24"/>
      <c r="K79" s="24"/>
      <c r="L79" s="22"/>
    </row>
    <row r="80" s="2" customFormat="1" ht="16.5" customHeight="1">
      <c r="A80" s="40"/>
      <c r="B80" s="41"/>
      <c r="C80" s="42"/>
      <c r="D80" s="42"/>
      <c r="E80" s="171" t="s">
        <v>105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106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E11</f>
        <v>Va - VON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F14</f>
        <v>Český Brod</v>
      </c>
      <c r="G84" s="42"/>
      <c r="H84" s="42"/>
      <c r="I84" s="34" t="s">
        <v>23</v>
      </c>
      <c r="J84" s="74" t="str">
        <f>IF(J14="","",J14)</f>
        <v>3. 1. 2025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25</v>
      </c>
      <c r="D86" s="42"/>
      <c r="E86" s="42"/>
      <c r="F86" s="29" t="str">
        <f>E17</f>
        <v>Město Český Brod</v>
      </c>
      <c r="G86" s="42"/>
      <c r="H86" s="42"/>
      <c r="I86" s="34" t="s">
        <v>33</v>
      </c>
      <c r="J86" s="38" t="str">
        <f>E23</f>
        <v xml:space="preserve"> 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31</v>
      </c>
      <c r="D87" s="42"/>
      <c r="E87" s="42"/>
      <c r="F87" s="29" t="str">
        <f>IF(E20="","",E20)</f>
        <v>Vyplň údaj</v>
      </c>
      <c r="G87" s="42"/>
      <c r="H87" s="42"/>
      <c r="I87" s="34" t="s">
        <v>36</v>
      </c>
      <c r="J87" s="38" t="str">
        <f>E26</f>
        <v xml:space="preserve"> 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87"/>
      <c r="B89" s="188"/>
      <c r="C89" s="189" t="s">
        <v>129</v>
      </c>
      <c r="D89" s="190" t="s">
        <v>58</v>
      </c>
      <c r="E89" s="190" t="s">
        <v>54</v>
      </c>
      <c r="F89" s="190" t="s">
        <v>55</v>
      </c>
      <c r="G89" s="190" t="s">
        <v>130</v>
      </c>
      <c r="H89" s="190" t="s">
        <v>131</v>
      </c>
      <c r="I89" s="190" t="s">
        <v>132</v>
      </c>
      <c r="J89" s="190" t="s">
        <v>110</v>
      </c>
      <c r="K89" s="191" t="s">
        <v>133</v>
      </c>
      <c r="L89" s="192"/>
      <c r="M89" s="94" t="s">
        <v>19</v>
      </c>
      <c r="N89" s="95" t="s">
        <v>43</v>
      </c>
      <c r="O89" s="95" t="s">
        <v>134</v>
      </c>
      <c r="P89" s="95" t="s">
        <v>135</v>
      </c>
      <c r="Q89" s="95" t="s">
        <v>136</v>
      </c>
      <c r="R89" s="95" t="s">
        <v>137</v>
      </c>
      <c r="S89" s="95" t="s">
        <v>138</v>
      </c>
      <c r="T89" s="96" t="s">
        <v>139</v>
      </c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="2" customFormat="1" ht="22.8" customHeight="1">
      <c r="A90" s="40"/>
      <c r="B90" s="41"/>
      <c r="C90" s="101" t="s">
        <v>140</v>
      </c>
      <c r="D90" s="42"/>
      <c r="E90" s="42"/>
      <c r="F90" s="42"/>
      <c r="G90" s="42"/>
      <c r="H90" s="42"/>
      <c r="I90" s="42"/>
      <c r="J90" s="193">
        <f>BK90</f>
        <v>0</v>
      </c>
      <c r="K90" s="42"/>
      <c r="L90" s="46"/>
      <c r="M90" s="97"/>
      <c r="N90" s="194"/>
      <c r="O90" s="98"/>
      <c r="P90" s="195">
        <f>P91</f>
        <v>0</v>
      </c>
      <c r="Q90" s="98"/>
      <c r="R90" s="195">
        <f>R91</f>
        <v>0</v>
      </c>
      <c r="S90" s="98"/>
      <c r="T90" s="196">
        <f>T91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72</v>
      </c>
      <c r="AU90" s="19" t="s">
        <v>111</v>
      </c>
      <c r="BK90" s="197">
        <f>BK91</f>
        <v>0</v>
      </c>
    </row>
    <row r="91" s="12" customFormat="1" ht="25.92" customHeight="1">
      <c r="A91" s="12"/>
      <c r="B91" s="198"/>
      <c r="C91" s="199"/>
      <c r="D91" s="200" t="s">
        <v>72</v>
      </c>
      <c r="E91" s="201" t="s">
        <v>1053</v>
      </c>
      <c r="F91" s="201" t="s">
        <v>1054</v>
      </c>
      <c r="G91" s="199"/>
      <c r="H91" s="199"/>
      <c r="I91" s="202"/>
      <c r="J91" s="203">
        <f>BK91</f>
        <v>0</v>
      </c>
      <c r="K91" s="199"/>
      <c r="L91" s="204"/>
      <c r="M91" s="205"/>
      <c r="N91" s="206"/>
      <c r="O91" s="206"/>
      <c r="P91" s="207">
        <f>P92+P99+P103+P107</f>
        <v>0</v>
      </c>
      <c r="Q91" s="206"/>
      <c r="R91" s="207">
        <f>R92+R99+R103+R107</f>
        <v>0</v>
      </c>
      <c r="S91" s="206"/>
      <c r="T91" s="208">
        <f>T92+T99+T103+T107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177</v>
      </c>
      <c r="AT91" s="210" t="s">
        <v>72</v>
      </c>
      <c r="AU91" s="210" t="s">
        <v>73</v>
      </c>
      <c r="AY91" s="209" t="s">
        <v>143</v>
      </c>
      <c r="BK91" s="211">
        <f>BK92+BK99+BK103+BK107</f>
        <v>0</v>
      </c>
    </row>
    <row r="92" s="12" customFormat="1" ht="22.8" customHeight="1">
      <c r="A92" s="12"/>
      <c r="B92" s="198"/>
      <c r="C92" s="199"/>
      <c r="D92" s="200" t="s">
        <v>72</v>
      </c>
      <c r="E92" s="212" t="s">
        <v>1055</v>
      </c>
      <c r="F92" s="212" t="s">
        <v>1056</v>
      </c>
      <c r="G92" s="199"/>
      <c r="H92" s="199"/>
      <c r="I92" s="202"/>
      <c r="J92" s="213">
        <f>BK92</f>
        <v>0</v>
      </c>
      <c r="K92" s="199"/>
      <c r="L92" s="204"/>
      <c r="M92" s="205"/>
      <c r="N92" s="206"/>
      <c r="O92" s="206"/>
      <c r="P92" s="207">
        <f>SUM(P93:P98)</f>
        <v>0</v>
      </c>
      <c r="Q92" s="206"/>
      <c r="R92" s="207">
        <f>SUM(R93:R98)</f>
        <v>0</v>
      </c>
      <c r="S92" s="206"/>
      <c r="T92" s="208">
        <f>SUM(T93:T98)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177</v>
      </c>
      <c r="AT92" s="210" t="s">
        <v>72</v>
      </c>
      <c r="AU92" s="210" t="s">
        <v>80</v>
      </c>
      <c r="AY92" s="209" t="s">
        <v>143</v>
      </c>
      <c r="BK92" s="211">
        <f>SUM(BK93:BK98)</f>
        <v>0</v>
      </c>
    </row>
    <row r="93" s="2" customFormat="1" ht="16.5" customHeight="1">
      <c r="A93" s="40"/>
      <c r="B93" s="41"/>
      <c r="C93" s="214" t="s">
        <v>80</v>
      </c>
      <c r="D93" s="214" t="s">
        <v>145</v>
      </c>
      <c r="E93" s="215" t="s">
        <v>1057</v>
      </c>
      <c r="F93" s="216" t="s">
        <v>1058</v>
      </c>
      <c r="G93" s="217" t="s">
        <v>1059</v>
      </c>
      <c r="H93" s="218">
        <v>1</v>
      </c>
      <c r="I93" s="219"/>
      <c r="J93" s="220">
        <f>ROUND(I93*H93,2)</f>
        <v>0</v>
      </c>
      <c r="K93" s="216" t="s">
        <v>149</v>
      </c>
      <c r="L93" s="46"/>
      <c r="M93" s="221" t="s">
        <v>19</v>
      </c>
      <c r="N93" s="222" t="s">
        <v>44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1060</v>
      </c>
      <c r="AT93" s="225" t="s">
        <v>145</v>
      </c>
      <c r="AU93" s="225" t="s">
        <v>82</v>
      </c>
      <c r="AY93" s="19" t="s">
        <v>143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80</v>
      </c>
      <c r="BK93" s="226">
        <f>ROUND(I93*H93,2)</f>
        <v>0</v>
      </c>
      <c r="BL93" s="19" t="s">
        <v>1060</v>
      </c>
      <c r="BM93" s="225" t="s">
        <v>1061</v>
      </c>
    </row>
    <row r="94" s="2" customFormat="1">
      <c r="A94" s="40"/>
      <c r="B94" s="41"/>
      <c r="C94" s="42"/>
      <c r="D94" s="227" t="s">
        <v>152</v>
      </c>
      <c r="E94" s="42"/>
      <c r="F94" s="228" t="s">
        <v>1062</v>
      </c>
      <c r="G94" s="42"/>
      <c r="H94" s="42"/>
      <c r="I94" s="229"/>
      <c r="J94" s="42"/>
      <c r="K94" s="42"/>
      <c r="L94" s="46"/>
      <c r="M94" s="230"/>
      <c r="N94" s="231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152</v>
      </c>
      <c r="AU94" s="19" t="s">
        <v>82</v>
      </c>
    </row>
    <row r="95" s="2" customFormat="1">
      <c r="A95" s="40"/>
      <c r="B95" s="41"/>
      <c r="C95" s="42"/>
      <c r="D95" s="234" t="s">
        <v>358</v>
      </c>
      <c r="E95" s="42"/>
      <c r="F95" s="275" t="s">
        <v>1063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358</v>
      </c>
      <c r="AU95" s="19" t="s">
        <v>82</v>
      </c>
    </row>
    <row r="96" s="2" customFormat="1" ht="16.5" customHeight="1">
      <c r="A96" s="40"/>
      <c r="B96" s="41"/>
      <c r="C96" s="214" t="s">
        <v>82</v>
      </c>
      <c r="D96" s="214" t="s">
        <v>145</v>
      </c>
      <c r="E96" s="215" t="s">
        <v>1064</v>
      </c>
      <c r="F96" s="216" t="s">
        <v>1065</v>
      </c>
      <c r="G96" s="217" t="s">
        <v>1059</v>
      </c>
      <c r="H96" s="218">
        <v>1</v>
      </c>
      <c r="I96" s="219"/>
      <c r="J96" s="220">
        <f>ROUND(I96*H96,2)</f>
        <v>0</v>
      </c>
      <c r="K96" s="216" t="s">
        <v>149</v>
      </c>
      <c r="L96" s="46"/>
      <c r="M96" s="221" t="s">
        <v>19</v>
      </c>
      <c r="N96" s="222" t="s">
        <v>44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1060</v>
      </c>
      <c r="AT96" s="225" t="s">
        <v>145</v>
      </c>
      <c r="AU96" s="225" t="s">
        <v>82</v>
      </c>
      <c r="AY96" s="19" t="s">
        <v>143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80</v>
      </c>
      <c r="BK96" s="226">
        <f>ROUND(I96*H96,2)</f>
        <v>0</v>
      </c>
      <c r="BL96" s="19" t="s">
        <v>1060</v>
      </c>
      <c r="BM96" s="225" t="s">
        <v>1066</v>
      </c>
    </row>
    <row r="97" s="2" customFormat="1">
      <c r="A97" s="40"/>
      <c r="B97" s="41"/>
      <c r="C97" s="42"/>
      <c r="D97" s="227" t="s">
        <v>152</v>
      </c>
      <c r="E97" s="42"/>
      <c r="F97" s="228" t="s">
        <v>1067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152</v>
      </c>
      <c r="AU97" s="19" t="s">
        <v>82</v>
      </c>
    </row>
    <row r="98" s="2" customFormat="1">
      <c r="A98" s="40"/>
      <c r="B98" s="41"/>
      <c r="C98" s="42"/>
      <c r="D98" s="234" t="s">
        <v>358</v>
      </c>
      <c r="E98" s="42"/>
      <c r="F98" s="275" t="s">
        <v>1068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358</v>
      </c>
      <c r="AU98" s="19" t="s">
        <v>82</v>
      </c>
    </row>
    <row r="99" s="12" customFormat="1" ht="22.8" customHeight="1">
      <c r="A99" s="12"/>
      <c r="B99" s="198"/>
      <c r="C99" s="199"/>
      <c r="D99" s="200" t="s">
        <v>72</v>
      </c>
      <c r="E99" s="212" t="s">
        <v>1069</v>
      </c>
      <c r="F99" s="212" t="s">
        <v>1070</v>
      </c>
      <c r="G99" s="199"/>
      <c r="H99" s="199"/>
      <c r="I99" s="202"/>
      <c r="J99" s="213">
        <f>BK99</f>
        <v>0</v>
      </c>
      <c r="K99" s="199"/>
      <c r="L99" s="204"/>
      <c r="M99" s="205"/>
      <c r="N99" s="206"/>
      <c r="O99" s="206"/>
      <c r="P99" s="207">
        <f>SUM(P100:P102)</f>
        <v>0</v>
      </c>
      <c r="Q99" s="206"/>
      <c r="R99" s="207">
        <f>SUM(R100:R102)</f>
        <v>0</v>
      </c>
      <c r="S99" s="206"/>
      <c r="T99" s="208">
        <f>SUM(T100:T102)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177</v>
      </c>
      <c r="AT99" s="210" t="s">
        <v>72</v>
      </c>
      <c r="AU99" s="210" t="s">
        <v>80</v>
      </c>
      <c r="AY99" s="209" t="s">
        <v>143</v>
      </c>
      <c r="BK99" s="211">
        <f>SUM(BK100:BK102)</f>
        <v>0</v>
      </c>
    </row>
    <row r="100" s="2" customFormat="1" ht="16.5" customHeight="1">
      <c r="A100" s="40"/>
      <c r="B100" s="41"/>
      <c r="C100" s="214" t="s">
        <v>162</v>
      </c>
      <c r="D100" s="214" t="s">
        <v>145</v>
      </c>
      <c r="E100" s="215" t="s">
        <v>1071</v>
      </c>
      <c r="F100" s="216" t="s">
        <v>1070</v>
      </c>
      <c r="G100" s="217" t="s">
        <v>1059</v>
      </c>
      <c r="H100" s="218">
        <v>1</v>
      </c>
      <c r="I100" s="219"/>
      <c r="J100" s="220">
        <f>ROUND(I100*H100,2)</f>
        <v>0</v>
      </c>
      <c r="K100" s="216" t="s">
        <v>149</v>
      </c>
      <c r="L100" s="46"/>
      <c r="M100" s="221" t="s">
        <v>19</v>
      </c>
      <c r="N100" s="222" t="s">
        <v>44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1060</v>
      </c>
      <c r="AT100" s="225" t="s">
        <v>145</v>
      </c>
      <c r="AU100" s="225" t="s">
        <v>82</v>
      </c>
      <c r="AY100" s="19" t="s">
        <v>143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80</v>
      </c>
      <c r="BK100" s="226">
        <f>ROUND(I100*H100,2)</f>
        <v>0</v>
      </c>
      <c r="BL100" s="19" t="s">
        <v>1060</v>
      </c>
      <c r="BM100" s="225" t="s">
        <v>1072</v>
      </c>
    </row>
    <row r="101" s="2" customFormat="1">
      <c r="A101" s="40"/>
      <c r="B101" s="41"/>
      <c r="C101" s="42"/>
      <c r="D101" s="227" t="s">
        <v>152</v>
      </c>
      <c r="E101" s="42"/>
      <c r="F101" s="228" t="s">
        <v>1073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152</v>
      </c>
      <c r="AU101" s="19" t="s">
        <v>82</v>
      </c>
    </row>
    <row r="102" s="2" customFormat="1">
      <c r="A102" s="40"/>
      <c r="B102" s="41"/>
      <c r="C102" s="42"/>
      <c r="D102" s="234" t="s">
        <v>358</v>
      </c>
      <c r="E102" s="42"/>
      <c r="F102" s="275" t="s">
        <v>1074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358</v>
      </c>
      <c r="AU102" s="19" t="s">
        <v>82</v>
      </c>
    </row>
    <row r="103" s="12" customFormat="1" ht="22.8" customHeight="1">
      <c r="A103" s="12"/>
      <c r="B103" s="198"/>
      <c r="C103" s="199"/>
      <c r="D103" s="200" t="s">
        <v>72</v>
      </c>
      <c r="E103" s="212" t="s">
        <v>1075</v>
      </c>
      <c r="F103" s="212" t="s">
        <v>1076</v>
      </c>
      <c r="G103" s="199"/>
      <c r="H103" s="199"/>
      <c r="I103" s="202"/>
      <c r="J103" s="213">
        <f>BK103</f>
        <v>0</v>
      </c>
      <c r="K103" s="199"/>
      <c r="L103" s="204"/>
      <c r="M103" s="205"/>
      <c r="N103" s="206"/>
      <c r="O103" s="206"/>
      <c r="P103" s="207">
        <f>SUM(P104:P106)</f>
        <v>0</v>
      </c>
      <c r="Q103" s="206"/>
      <c r="R103" s="207">
        <f>SUM(R104:R106)</f>
        <v>0</v>
      </c>
      <c r="S103" s="206"/>
      <c r="T103" s="208">
        <f>SUM(T104:T106)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9" t="s">
        <v>177</v>
      </c>
      <c r="AT103" s="210" t="s">
        <v>72</v>
      </c>
      <c r="AU103" s="210" t="s">
        <v>80</v>
      </c>
      <c r="AY103" s="209" t="s">
        <v>143</v>
      </c>
      <c r="BK103" s="211">
        <f>SUM(BK104:BK106)</f>
        <v>0</v>
      </c>
    </row>
    <row r="104" s="2" customFormat="1" ht="16.5" customHeight="1">
      <c r="A104" s="40"/>
      <c r="B104" s="41"/>
      <c r="C104" s="214" t="s">
        <v>150</v>
      </c>
      <c r="D104" s="214" t="s">
        <v>145</v>
      </c>
      <c r="E104" s="215" t="s">
        <v>1077</v>
      </c>
      <c r="F104" s="216" t="s">
        <v>1076</v>
      </c>
      <c r="G104" s="217" t="s">
        <v>1059</v>
      </c>
      <c r="H104" s="218">
        <v>1</v>
      </c>
      <c r="I104" s="219"/>
      <c r="J104" s="220">
        <f>ROUND(I104*H104,2)</f>
        <v>0</v>
      </c>
      <c r="K104" s="216" t="s">
        <v>149</v>
      </c>
      <c r="L104" s="46"/>
      <c r="M104" s="221" t="s">
        <v>19</v>
      </c>
      <c r="N104" s="222" t="s">
        <v>44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1060</v>
      </c>
      <c r="AT104" s="225" t="s">
        <v>145</v>
      </c>
      <c r="AU104" s="225" t="s">
        <v>82</v>
      </c>
      <c r="AY104" s="19" t="s">
        <v>143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80</v>
      </c>
      <c r="BK104" s="226">
        <f>ROUND(I104*H104,2)</f>
        <v>0</v>
      </c>
      <c r="BL104" s="19" t="s">
        <v>1060</v>
      </c>
      <c r="BM104" s="225" t="s">
        <v>1078</v>
      </c>
    </row>
    <row r="105" s="2" customFormat="1">
      <c r="A105" s="40"/>
      <c r="B105" s="41"/>
      <c r="C105" s="42"/>
      <c r="D105" s="227" t="s">
        <v>152</v>
      </c>
      <c r="E105" s="42"/>
      <c r="F105" s="228" t="s">
        <v>1079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152</v>
      </c>
      <c r="AU105" s="19" t="s">
        <v>82</v>
      </c>
    </row>
    <row r="106" s="2" customFormat="1">
      <c r="A106" s="40"/>
      <c r="B106" s="41"/>
      <c r="C106" s="42"/>
      <c r="D106" s="234" t="s">
        <v>358</v>
      </c>
      <c r="E106" s="42"/>
      <c r="F106" s="275" t="s">
        <v>1080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358</v>
      </c>
      <c r="AU106" s="19" t="s">
        <v>82</v>
      </c>
    </row>
    <row r="107" s="12" customFormat="1" ht="22.8" customHeight="1">
      <c r="A107" s="12"/>
      <c r="B107" s="198"/>
      <c r="C107" s="199"/>
      <c r="D107" s="200" t="s">
        <v>72</v>
      </c>
      <c r="E107" s="212" t="s">
        <v>1081</v>
      </c>
      <c r="F107" s="212" t="s">
        <v>1082</v>
      </c>
      <c r="G107" s="199"/>
      <c r="H107" s="199"/>
      <c r="I107" s="202"/>
      <c r="J107" s="213">
        <f>BK107</f>
        <v>0</v>
      </c>
      <c r="K107" s="199"/>
      <c r="L107" s="204"/>
      <c r="M107" s="205"/>
      <c r="N107" s="206"/>
      <c r="O107" s="206"/>
      <c r="P107" s="207">
        <f>SUM(P108:P110)</f>
        <v>0</v>
      </c>
      <c r="Q107" s="206"/>
      <c r="R107" s="207">
        <f>SUM(R108:R110)</f>
        <v>0</v>
      </c>
      <c r="S107" s="206"/>
      <c r="T107" s="208">
        <f>SUM(T108:T110)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9" t="s">
        <v>177</v>
      </c>
      <c r="AT107" s="210" t="s">
        <v>72</v>
      </c>
      <c r="AU107" s="210" t="s">
        <v>80</v>
      </c>
      <c r="AY107" s="209" t="s">
        <v>143</v>
      </c>
      <c r="BK107" s="211">
        <f>SUM(BK108:BK110)</f>
        <v>0</v>
      </c>
    </row>
    <row r="108" s="2" customFormat="1" ht="16.5" customHeight="1">
      <c r="A108" s="40"/>
      <c r="B108" s="41"/>
      <c r="C108" s="214" t="s">
        <v>177</v>
      </c>
      <c r="D108" s="214" t="s">
        <v>145</v>
      </c>
      <c r="E108" s="215" t="s">
        <v>1083</v>
      </c>
      <c r="F108" s="216" t="s">
        <v>1082</v>
      </c>
      <c r="G108" s="217" t="s">
        <v>1059</v>
      </c>
      <c r="H108" s="218">
        <v>1</v>
      </c>
      <c r="I108" s="219"/>
      <c r="J108" s="220">
        <f>ROUND(I108*H108,2)</f>
        <v>0</v>
      </c>
      <c r="K108" s="216" t="s">
        <v>149</v>
      </c>
      <c r="L108" s="46"/>
      <c r="M108" s="221" t="s">
        <v>19</v>
      </c>
      <c r="N108" s="222" t="s">
        <v>44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1060</v>
      </c>
      <c r="AT108" s="225" t="s">
        <v>145</v>
      </c>
      <c r="AU108" s="225" t="s">
        <v>82</v>
      </c>
      <c r="AY108" s="19" t="s">
        <v>143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80</v>
      </c>
      <c r="BK108" s="226">
        <f>ROUND(I108*H108,2)</f>
        <v>0</v>
      </c>
      <c r="BL108" s="19" t="s">
        <v>1060</v>
      </c>
      <c r="BM108" s="225" t="s">
        <v>1084</v>
      </c>
    </row>
    <row r="109" s="2" customFormat="1">
      <c r="A109" s="40"/>
      <c r="B109" s="41"/>
      <c r="C109" s="42"/>
      <c r="D109" s="227" t="s">
        <v>152</v>
      </c>
      <c r="E109" s="42"/>
      <c r="F109" s="228" t="s">
        <v>1085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152</v>
      </c>
      <c r="AU109" s="19" t="s">
        <v>82</v>
      </c>
    </row>
    <row r="110" s="2" customFormat="1">
      <c r="A110" s="40"/>
      <c r="B110" s="41"/>
      <c r="C110" s="42"/>
      <c r="D110" s="234" t="s">
        <v>358</v>
      </c>
      <c r="E110" s="42"/>
      <c r="F110" s="275" t="s">
        <v>1086</v>
      </c>
      <c r="G110" s="42"/>
      <c r="H110" s="42"/>
      <c r="I110" s="229"/>
      <c r="J110" s="42"/>
      <c r="K110" s="42"/>
      <c r="L110" s="46"/>
      <c r="M110" s="277"/>
      <c r="N110" s="278"/>
      <c r="O110" s="279"/>
      <c r="P110" s="279"/>
      <c r="Q110" s="279"/>
      <c r="R110" s="279"/>
      <c r="S110" s="279"/>
      <c r="T110" s="28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358</v>
      </c>
      <c r="AU110" s="19" t="s">
        <v>82</v>
      </c>
    </row>
    <row r="111" s="2" customFormat="1" ht="6.96" customHeight="1">
      <c r="A111" s="40"/>
      <c r="B111" s="61"/>
      <c r="C111" s="62"/>
      <c r="D111" s="62"/>
      <c r="E111" s="62"/>
      <c r="F111" s="62"/>
      <c r="G111" s="62"/>
      <c r="H111" s="62"/>
      <c r="I111" s="62"/>
      <c r="J111" s="62"/>
      <c r="K111" s="62"/>
      <c r="L111" s="46"/>
      <c r="M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</sheetData>
  <sheetProtection sheet="1" autoFilter="0" formatColumns="0" formatRows="0" objects="1" scenarios="1" spinCount="100000" saltValue="7HnoOjFumQlelOrHAWEOi4u6siXPfHU2pFRS9BzXDzDm+c25gebnRBa9A2Mys9s17Y5e3cEwL3dbA449wfDbJQ==" hashValue="2qP5EDY3wvon9Lz62UtZTjX4lHGNtqTq83RcamHi8XmgaVPi/zJIz0jsId0Tj7lmiGFq2JV5j2Up/9HXGdTb/Q==" algorithmName="SHA-512" password="CBFB"/>
  <autoFilter ref="C89:K11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4" r:id="rId1" display="https://podminky.urs.cz/item/CS_URS_2025_01/012002000"/>
    <hyperlink ref="F97" r:id="rId2" display="https://podminky.urs.cz/item/CS_URS_2025_01/013002000"/>
    <hyperlink ref="F101" r:id="rId3" display="https://podminky.urs.cz/item/CS_URS_2025_01/030001000"/>
    <hyperlink ref="F105" r:id="rId4" display="https://podminky.urs.cz/item/CS_URS_2025_01/040001000"/>
    <hyperlink ref="F109" r:id="rId5" display="https://podminky.urs.cz/item/CS_URS_2025_01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82</v>
      </c>
    </row>
    <row r="4" s="1" customFormat="1" ht="24.96" customHeight="1">
      <c r="B4" s="22"/>
      <c r="D4" s="142" t="s">
        <v>103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Český Brod - rekonstrukce chodníku a VO Tyršova, Masarykova ulice</v>
      </c>
      <c r="F7" s="144"/>
      <c r="G7" s="144"/>
      <c r="H7" s="144"/>
      <c r="L7" s="22"/>
    </row>
    <row r="8" s="1" customFormat="1" ht="12" customHeight="1">
      <c r="B8" s="22"/>
      <c r="D8" s="144" t="s">
        <v>104</v>
      </c>
      <c r="L8" s="22"/>
    </row>
    <row r="9" s="2" customFormat="1" ht="16.5" customHeight="1">
      <c r="A9" s="40"/>
      <c r="B9" s="46"/>
      <c r="C9" s="40"/>
      <c r="D9" s="40"/>
      <c r="E9" s="145" t="s">
        <v>1087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106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1088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3. 1. 2025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4" t="s">
        <v>29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36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29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37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39</v>
      </c>
      <c r="E32" s="40"/>
      <c r="F32" s="40"/>
      <c r="G32" s="40"/>
      <c r="H32" s="40"/>
      <c r="I32" s="40"/>
      <c r="J32" s="155">
        <f>ROUND(J101,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41</v>
      </c>
      <c r="G34" s="40"/>
      <c r="H34" s="40"/>
      <c r="I34" s="156" t="s">
        <v>40</v>
      </c>
      <c r="J34" s="156" t="s">
        <v>42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43</v>
      </c>
      <c r="E35" s="144" t="s">
        <v>44</v>
      </c>
      <c r="F35" s="158">
        <f>ROUND((SUM(BE101:BE382)),  2)</f>
        <v>0</v>
      </c>
      <c r="G35" s="40"/>
      <c r="H35" s="40"/>
      <c r="I35" s="159">
        <v>0.20999999999999999</v>
      </c>
      <c r="J35" s="158">
        <f>ROUND(((SUM(BE101:BE382))*I35),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45</v>
      </c>
      <c r="F36" s="158">
        <f>ROUND((SUM(BF101:BF382)),  2)</f>
        <v>0</v>
      </c>
      <c r="G36" s="40"/>
      <c r="H36" s="40"/>
      <c r="I36" s="159">
        <v>0.12</v>
      </c>
      <c r="J36" s="158">
        <f>ROUND(((SUM(BF101:BF382))*I36),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ROUND((SUM(BG101:BG382)),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47</v>
      </c>
      <c r="F38" s="158">
        <f>ROUND((SUM(BH101:BH382)),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48</v>
      </c>
      <c r="F39" s="158">
        <f>ROUND((SUM(BI101:BI382)),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49</v>
      </c>
      <c r="E41" s="162"/>
      <c r="F41" s="162"/>
      <c r="G41" s="163" t="s">
        <v>50</v>
      </c>
      <c r="H41" s="164" t="s">
        <v>51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108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Český Brod - rekonstrukce chodníku a VO Tyršova, Masarykova ulice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1087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SO101b - Pozemní komunikace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Český Brod</v>
      </c>
      <c r="G56" s="42"/>
      <c r="H56" s="42"/>
      <c r="I56" s="34" t="s">
        <v>23</v>
      </c>
      <c r="J56" s="74" t="str">
        <f>IF(J14="","",J14)</f>
        <v>3. 1. 2025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Český Brod</v>
      </c>
      <c r="G58" s="42"/>
      <c r="H58" s="42"/>
      <c r="I58" s="34" t="s">
        <v>33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109</v>
      </c>
      <c r="D61" s="173"/>
      <c r="E61" s="173"/>
      <c r="F61" s="173"/>
      <c r="G61" s="173"/>
      <c r="H61" s="173"/>
      <c r="I61" s="173"/>
      <c r="J61" s="174" t="s">
        <v>110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71</v>
      </c>
      <c r="D63" s="42"/>
      <c r="E63" s="42"/>
      <c r="F63" s="42"/>
      <c r="G63" s="42"/>
      <c r="H63" s="42"/>
      <c r="I63" s="42"/>
      <c r="J63" s="104">
        <f>J101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111</v>
      </c>
    </row>
    <row r="64" s="9" customFormat="1" ht="24.96" customHeight="1">
      <c r="A64" s="9"/>
      <c r="B64" s="176"/>
      <c r="C64" s="177"/>
      <c r="D64" s="178" t="s">
        <v>112</v>
      </c>
      <c r="E64" s="179"/>
      <c r="F64" s="179"/>
      <c r="G64" s="179"/>
      <c r="H64" s="179"/>
      <c r="I64" s="179"/>
      <c r="J64" s="180">
        <f>J102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113</v>
      </c>
      <c r="E65" s="184"/>
      <c r="F65" s="184"/>
      <c r="G65" s="184"/>
      <c r="H65" s="184"/>
      <c r="I65" s="184"/>
      <c r="J65" s="185">
        <f>J103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114</v>
      </c>
      <c r="E66" s="184"/>
      <c r="F66" s="184"/>
      <c r="G66" s="184"/>
      <c r="H66" s="184"/>
      <c r="I66" s="184"/>
      <c r="J66" s="185">
        <f>J178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115</v>
      </c>
      <c r="E67" s="184"/>
      <c r="F67" s="184"/>
      <c r="G67" s="184"/>
      <c r="H67" s="184"/>
      <c r="I67" s="184"/>
      <c r="J67" s="185">
        <f>J185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116</v>
      </c>
      <c r="E68" s="184"/>
      <c r="F68" s="184"/>
      <c r="G68" s="184"/>
      <c r="H68" s="184"/>
      <c r="I68" s="184"/>
      <c r="J68" s="185">
        <f>J190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117</v>
      </c>
      <c r="E69" s="184"/>
      <c r="F69" s="184"/>
      <c r="G69" s="184"/>
      <c r="H69" s="184"/>
      <c r="I69" s="184"/>
      <c r="J69" s="185">
        <f>J254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118</v>
      </c>
      <c r="E70" s="184"/>
      <c r="F70" s="184"/>
      <c r="G70" s="184"/>
      <c r="H70" s="184"/>
      <c r="I70" s="184"/>
      <c r="J70" s="185">
        <f>J292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119</v>
      </c>
      <c r="E71" s="184"/>
      <c r="F71" s="184"/>
      <c r="G71" s="184"/>
      <c r="H71" s="184"/>
      <c r="I71" s="184"/>
      <c r="J71" s="185">
        <f>J328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120</v>
      </c>
      <c r="E72" s="184"/>
      <c r="F72" s="184"/>
      <c r="G72" s="184"/>
      <c r="H72" s="184"/>
      <c r="I72" s="184"/>
      <c r="J72" s="185">
        <f>J344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6"/>
      <c r="C73" s="177"/>
      <c r="D73" s="178" t="s">
        <v>121</v>
      </c>
      <c r="E73" s="179"/>
      <c r="F73" s="179"/>
      <c r="G73" s="179"/>
      <c r="H73" s="179"/>
      <c r="I73" s="179"/>
      <c r="J73" s="180">
        <f>J347</f>
        <v>0</v>
      </c>
      <c r="K73" s="177"/>
      <c r="L73" s="18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2"/>
      <c r="C74" s="127"/>
      <c r="D74" s="183" t="s">
        <v>122</v>
      </c>
      <c r="E74" s="184"/>
      <c r="F74" s="184"/>
      <c r="G74" s="184"/>
      <c r="H74" s="184"/>
      <c r="I74" s="184"/>
      <c r="J74" s="185">
        <f>J348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123</v>
      </c>
      <c r="E75" s="184"/>
      <c r="F75" s="184"/>
      <c r="G75" s="184"/>
      <c r="H75" s="184"/>
      <c r="I75" s="184"/>
      <c r="J75" s="185">
        <f>J361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7"/>
      <c r="D76" s="183" t="s">
        <v>124</v>
      </c>
      <c r="E76" s="184"/>
      <c r="F76" s="184"/>
      <c r="G76" s="184"/>
      <c r="H76" s="184"/>
      <c r="I76" s="184"/>
      <c r="J76" s="185">
        <f>J367</f>
        <v>0</v>
      </c>
      <c r="K76" s="127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9" customFormat="1" ht="24.96" customHeight="1">
      <c r="A77" s="9"/>
      <c r="B77" s="176"/>
      <c r="C77" s="177"/>
      <c r="D77" s="178" t="s">
        <v>125</v>
      </c>
      <c r="E77" s="179"/>
      <c r="F77" s="179"/>
      <c r="G77" s="179"/>
      <c r="H77" s="179"/>
      <c r="I77" s="179"/>
      <c r="J77" s="180">
        <f>J371</f>
        <v>0</v>
      </c>
      <c r="K77" s="177"/>
      <c r="L77" s="181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10" customFormat="1" ht="19.92" customHeight="1">
      <c r="A78" s="10"/>
      <c r="B78" s="182"/>
      <c r="C78" s="127"/>
      <c r="D78" s="183" t="s">
        <v>126</v>
      </c>
      <c r="E78" s="184"/>
      <c r="F78" s="184"/>
      <c r="G78" s="184"/>
      <c r="H78" s="184"/>
      <c r="I78" s="184"/>
      <c r="J78" s="185">
        <f>J372</f>
        <v>0</v>
      </c>
      <c r="K78" s="127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7"/>
      <c r="D79" s="183" t="s">
        <v>127</v>
      </c>
      <c r="E79" s="184"/>
      <c r="F79" s="184"/>
      <c r="G79" s="184"/>
      <c r="H79" s="184"/>
      <c r="I79" s="184"/>
      <c r="J79" s="185">
        <f>J376</f>
        <v>0</v>
      </c>
      <c r="K79" s="127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2" customFormat="1" ht="21.84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5" s="2" customFormat="1" ht="6.96" customHeight="1">
      <c r="A85" s="40"/>
      <c r="B85" s="63"/>
      <c r="C85" s="64"/>
      <c r="D85" s="64"/>
      <c r="E85" s="64"/>
      <c r="F85" s="64"/>
      <c r="G85" s="64"/>
      <c r="H85" s="64"/>
      <c r="I85" s="64"/>
      <c r="J85" s="64"/>
      <c r="K85" s="64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4.96" customHeight="1">
      <c r="A86" s="40"/>
      <c r="B86" s="41"/>
      <c r="C86" s="25" t="s">
        <v>128</v>
      </c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16</v>
      </c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171" t="str">
        <f>E7</f>
        <v>Český Brod - rekonstrukce chodníku a VO Tyršova, Masarykova ulice</v>
      </c>
      <c r="F89" s="34"/>
      <c r="G89" s="34"/>
      <c r="H89" s="34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" customFormat="1" ht="12" customHeight="1">
      <c r="B90" s="23"/>
      <c r="C90" s="34" t="s">
        <v>104</v>
      </c>
      <c r="D90" s="24"/>
      <c r="E90" s="24"/>
      <c r="F90" s="24"/>
      <c r="G90" s="24"/>
      <c r="H90" s="24"/>
      <c r="I90" s="24"/>
      <c r="J90" s="24"/>
      <c r="K90" s="24"/>
      <c r="L90" s="22"/>
    </row>
    <row r="91" s="2" customFormat="1" ht="16.5" customHeight="1">
      <c r="A91" s="40"/>
      <c r="B91" s="41"/>
      <c r="C91" s="42"/>
      <c r="D91" s="42"/>
      <c r="E91" s="171" t="s">
        <v>1087</v>
      </c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4" t="s">
        <v>106</v>
      </c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6.5" customHeight="1">
      <c r="A93" s="40"/>
      <c r="B93" s="41"/>
      <c r="C93" s="42"/>
      <c r="D93" s="42"/>
      <c r="E93" s="71" t="str">
        <f>E11</f>
        <v>SO101b - Pozemní komunikace</v>
      </c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2" customHeight="1">
      <c r="A95" s="40"/>
      <c r="B95" s="41"/>
      <c r="C95" s="34" t="s">
        <v>21</v>
      </c>
      <c r="D95" s="42"/>
      <c r="E95" s="42"/>
      <c r="F95" s="29" t="str">
        <f>F14</f>
        <v>Český Brod</v>
      </c>
      <c r="G95" s="42"/>
      <c r="H95" s="42"/>
      <c r="I95" s="34" t="s">
        <v>23</v>
      </c>
      <c r="J95" s="74" t="str">
        <f>IF(J14="","",J14)</f>
        <v>3. 1. 2025</v>
      </c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6.96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4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5.15" customHeight="1">
      <c r="A97" s="40"/>
      <c r="B97" s="41"/>
      <c r="C97" s="34" t="s">
        <v>25</v>
      </c>
      <c r="D97" s="42"/>
      <c r="E97" s="42"/>
      <c r="F97" s="29" t="str">
        <f>E17</f>
        <v>Město Český Brod</v>
      </c>
      <c r="G97" s="42"/>
      <c r="H97" s="42"/>
      <c r="I97" s="34" t="s">
        <v>33</v>
      </c>
      <c r="J97" s="38" t="str">
        <f>E23</f>
        <v xml:space="preserve"> </v>
      </c>
      <c r="K97" s="42"/>
      <c r="L97" s="14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5.15" customHeight="1">
      <c r="A98" s="40"/>
      <c r="B98" s="41"/>
      <c r="C98" s="34" t="s">
        <v>31</v>
      </c>
      <c r="D98" s="42"/>
      <c r="E98" s="42"/>
      <c r="F98" s="29" t="str">
        <f>IF(E20="","",E20)</f>
        <v>Vyplň údaj</v>
      </c>
      <c r="G98" s="42"/>
      <c r="H98" s="42"/>
      <c r="I98" s="34" t="s">
        <v>36</v>
      </c>
      <c r="J98" s="38" t="str">
        <f>E26</f>
        <v xml:space="preserve"> </v>
      </c>
      <c r="K98" s="42"/>
      <c r="L98" s="14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0.32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14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11" customFormat="1" ht="29.28" customHeight="1">
      <c r="A100" s="187"/>
      <c r="B100" s="188"/>
      <c r="C100" s="189" t="s">
        <v>129</v>
      </c>
      <c r="D100" s="190" t="s">
        <v>58</v>
      </c>
      <c r="E100" s="190" t="s">
        <v>54</v>
      </c>
      <c r="F100" s="190" t="s">
        <v>55</v>
      </c>
      <c r="G100" s="190" t="s">
        <v>130</v>
      </c>
      <c r="H100" s="190" t="s">
        <v>131</v>
      </c>
      <c r="I100" s="190" t="s">
        <v>132</v>
      </c>
      <c r="J100" s="190" t="s">
        <v>110</v>
      </c>
      <c r="K100" s="191" t="s">
        <v>133</v>
      </c>
      <c r="L100" s="192"/>
      <c r="M100" s="94" t="s">
        <v>19</v>
      </c>
      <c r="N100" s="95" t="s">
        <v>43</v>
      </c>
      <c r="O100" s="95" t="s">
        <v>134</v>
      </c>
      <c r="P100" s="95" t="s">
        <v>135</v>
      </c>
      <c r="Q100" s="95" t="s">
        <v>136</v>
      </c>
      <c r="R100" s="95" t="s">
        <v>137</v>
      </c>
      <c r="S100" s="95" t="s">
        <v>138</v>
      </c>
      <c r="T100" s="96" t="s">
        <v>139</v>
      </c>
      <c r="U100" s="187"/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/>
    </row>
    <row r="101" s="2" customFormat="1" ht="22.8" customHeight="1">
      <c r="A101" s="40"/>
      <c r="B101" s="41"/>
      <c r="C101" s="101" t="s">
        <v>140</v>
      </c>
      <c r="D101" s="42"/>
      <c r="E101" s="42"/>
      <c r="F101" s="42"/>
      <c r="G101" s="42"/>
      <c r="H101" s="42"/>
      <c r="I101" s="42"/>
      <c r="J101" s="193">
        <f>BK101</f>
        <v>0</v>
      </c>
      <c r="K101" s="42"/>
      <c r="L101" s="46"/>
      <c r="M101" s="97"/>
      <c r="N101" s="194"/>
      <c r="O101" s="98"/>
      <c r="P101" s="195">
        <f>P102+P347+P371</f>
        <v>0</v>
      </c>
      <c r="Q101" s="98"/>
      <c r="R101" s="195">
        <f>R102+R347+R371</f>
        <v>92.307917139999986</v>
      </c>
      <c r="S101" s="98"/>
      <c r="T101" s="196">
        <f>T102+T347+T371</f>
        <v>169.80185500000005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72</v>
      </c>
      <c r="AU101" s="19" t="s">
        <v>111</v>
      </c>
      <c r="BK101" s="197">
        <f>BK102+BK347+BK371</f>
        <v>0</v>
      </c>
    </row>
    <row r="102" s="12" customFormat="1" ht="25.92" customHeight="1">
      <c r="A102" s="12"/>
      <c r="B102" s="198"/>
      <c r="C102" s="199"/>
      <c r="D102" s="200" t="s">
        <v>72</v>
      </c>
      <c r="E102" s="201" t="s">
        <v>141</v>
      </c>
      <c r="F102" s="201" t="s">
        <v>142</v>
      </c>
      <c r="G102" s="199"/>
      <c r="H102" s="199"/>
      <c r="I102" s="202"/>
      <c r="J102" s="203">
        <f>BK102</f>
        <v>0</v>
      </c>
      <c r="K102" s="199"/>
      <c r="L102" s="204"/>
      <c r="M102" s="205"/>
      <c r="N102" s="206"/>
      <c r="O102" s="206"/>
      <c r="P102" s="207">
        <f>P103+P178+P185+P190+P254+P292+P328+P344</f>
        <v>0</v>
      </c>
      <c r="Q102" s="206"/>
      <c r="R102" s="207">
        <f>R103+R178+R185+R190+R254+R292+R328+R344</f>
        <v>92.253233639999991</v>
      </c>
      <c r="S102" s="206"/>
      <c r="T102" s="208">
        <f>T103+T178+T185+T190+T254+T292+T328+T344</f>
        <v>169.79003500000005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9" t="s">
        <v>80</v>
      </c>
      <c r="AT102" s="210" t="s">
        <v>72</v>
      </c>
      <c r="AU102" s="210" t="s">
        <v>73</v>
      </c>
      <c r="AY102" s="209" t="s">
        <v>143</v>
      </c>
      <c r="BK102" s="211">
        <f>BK103+BK178+BK185+BK190+BK254+BK292+BK328+BK344</f>
        <v>0</v>
      </c>
    </row>
    <row r="103" s="12" customFormat="1" ht="22.8" customHeight="1">
      <c r="A103" s="12"/>
      <c r="B103" s="198"/>
      <c r="C103" s="199"/>
      <c r="D103" s="200" t="s">
        <v>72</v>
      </c>
      <c r="E103" s="212" t="s">
        <v>80</v>
      </c>
      <c r="F103" s="212" t="s">
        <v>144</v>
      </c>
      <c r="G103" s="199"/>
      <c r="H103" s="199"/>
      <c r="I103" s="202"/>
      <c r="J103" s="213">
        <f>BK103</f>
        <v>0</v>
      </c>
      <c r="K103" s="199"/>
      <c r="L103" s="204"/>
      <c r="M103" s="205"/>
      <c r="N103" s="206"/>
      <c r="O103" s="206"/>
      <c r="P103" s="207">
        <f>SUM(P104:P177)</f>
        <v>0</v>
      </c>
      <c r="Q103" s="206"/>
      <c r="R103" s="207">
        <f>SUM(R104:R177)</f>
        <v>0.56002000000000007</v>
      </c>
      <c r="S103" s="206"/>
      <c r="T103" s="208">
        <f>SUM(T104:T177)</f>
        <v>168.70523500000004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9" t="s">
        <v>80</v>
      </c>
      <c r="AT103" s="210" t="s">
        <v>72</v>
      </c>
      <c r="AU103" s="210" t="s">
        <v>80</v>
      </c>
      <c r="AY103" s="209" t="s">
        <v>143</v>
      </c>
      <c r="BK103" s="211">
        <f>SUM(BK104:BK177)</f>
        <v>0</v>
      </c>
    </row>
    <row r="104" s="2" customFormat="1" ht="37.8" customHeight="1">
      <c r="A104" s="40"/>
      <c r="B104" s="41"/>
      <c r="C104" s="214" t="s">
        <v>80</v>
      </c>
      <c r="D104" s="214" t="s">
        <v>145</v>
      </c>
      <c r="E104" s="215" t="s">
        <v>146</v>
      </c>
      <c r="F104" s="216" t="s">
        <v>147</v>
      </c>
      <c r="G104" s="217" t="s">
        <v>148</v>
      </c>
      <c r="H104" s="218">
        <v>5.4749999999999996</v>
      </c>
      <c r="I104" s="219"/>
      <c r="J104" s="220">
        <f>ROUND(I104*H104,2)</f>
        <v>0</v>
      </c>
      <c r="K104" s="216" t="s">
        <v>149</v>
      </c>
      <c r="L104" s="46"/>
      <c r="M104" s="221" t="s">
        <v>19</v>
      </c>
      <c r="N104" s="222" t="s">
        <v>44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0.255</v>
      </c>
      <c r="T104" s="224">
        <f>S104*H104</f>
        <v>1.3961249999999998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150</v>
      </c>
      <c r="AT104" s="225" t="s">
        <v>145</v>
      </c>
      <c r="AU104" s="225" t="s">
        <v>82</v>
      </c>
      <c r="AY104" s="19" t="s">
        <v>143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80</v>
      </c>
      <c r="BK104" s="226">
        <f>ROUND(I104*H104,2)</f>
        <v>0</v>
      </c>
      <c r="BL104" s="19" t="s">
        <v>150</v>
      </c>
      <c r="BM104" s="225" t="s">
        <v>151</v>
      </c>
    </row>
    <row r="105" s="2" customFormat="1">
      <c r="A105" s="40"/>
      <c r="B105" s="41"/>
      <c r="C105" s="42"/>
      <c r="D105" s="227" t="s">
        <v>152</v>
      </c>
      <c r="E105" s="42"/>
      <c r="F105" s="228" t="s">
        <v>153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152</v>
      </c>
      <c r="AU105" s="19" t="s">
        <v>82</v>
      </c>
    </row>
    <row r="106" s="13" customFormat="1">
      <c r="A106" s="13"/>
      <c r="B106" s="232"/>
      <c r="C106" s="233"/>
      <c r="D106" s="234" t="s">
        <v>154</v>
      </c>
      <c r="E106" s="235" t="s">
        <v>19</v>
      </c>
      <c r="F106" s="236" t="s">
        <v>155</v>
      </c>
      <c r="G106" s="233"/>
      <c r="H106" s="235" t="s">
        <v>19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154</v>
      </c>
      <c r="AU106" s="242" t="s">
        <v>82</v>
      </c>
      <c r="AV106" s="13" t="s">
        <v>80</v>
      </c>
      <c r="AW106" s="13" t="s">
        <v>35</v>
      </c>
      <c r="AX106" s="13" t="s">
        <v>73</v>
      </c>
      <c r="AY106" s="242" t="s">
        <v>143</v>
      </c>
    </row>
    <row r="107" s="14" customFormat="1">
      <c r="A107" s="14"/>
      <c r="B107" s="243"/>
      <c r="C107" s="244"/>
      <c r="D107" s="234" t="s">
        <v>154</v>
      </c>
      <c r="E107" s="245" t="s">
        <v>19</v>
      </c>
      <c r="F107" s="246" t="s">
        <v>1089</v>
      </c>
      <c r="G107" s="244"/>
      <c r="H107" s="247">
        <v>5.4749999999999996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154</v>
      </c>
      <c r="AU107" s="253" t="s">
        <v>82</v>
      </c>
      <c r="AV107" s="14" t="s">
        <v>82</v>
      </c>
      <c r="AW107" s="14" t="s">
        <v>35</v>
      </c>
      <c r="AX107" s="14" t="s">
        <v>80</v>
      </c>
      <c r="AY107" s="253" t="s">
        <v>143</v>
      </c>
    </row>
    <row r="108" s="2" customFormat="1" ht="44.25" customHeight="1">
      <c r="A108" s="40"/>
      <c r="B108" s="41"/>
      <c r="C108" s="214" t="s">
        <v>82</v>
      </c>
      <c r="D108" s="214" t="s">
        <v>145</v>
      </c>
      <c r="E108" s="215" t="s">
        <v>157</v>
      </c>
      <c r="F108" s="216" t="s">
        <v>158</v>
      </c>
      <c r="G108" s="217" t="s">
        <v>148</v>
      </c>
      <c r="H108" s="218">
        <v>269.22000000000003</v>
      </c>
      <c r="I108" s="219"/>
      <c r="J108" s="220">
        <f>ROUND(I108*H108,2)</f>
        <v>0</v>
      </c>
      <c r="K108" s="216" t="s">
        <v>149</v>
      </c>
      <c r="L108" s="46"/>
      <c r="M108" s="221" t="s">
        <v>19</v>
      </c>
      <c r="N108" s="222" t="s">
        <v>44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0.255</v>
      </c>
      <c r="T108" s="224">
        <f>S108*H108</f>
        <v>68.651100000000014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150</v>
      </c>
      <c r="AT108" s="225" t="s">
        <v>145</v>
      </c>
      <c r="AU108" s="225" t="s">
        <v>82</v>
      </c>
      <c r="AY108" s="19" t="s">
        <v>143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80</v>
      </c>
      <c r="BK108" s="226">
        <f>ROUND(I108*H108,2)</f>
        <v>0</v>
      </c>
      <c r="BL108" s="19" t="s">
        <v>150</v>
      </c>
      <c r="BM108" s="225" t="s">
        <v>159</v>
      </c>
    </row>
    <row r="109" s="2" customFormat="1">
      <c r="A109" s="40"/>
      <c r="B109" s="41"/>
      <c r="C109" s="42"/>
      <c r="D109" s="227" t="s">
        <v>152</v>
      </c>
      <c r="E109" s="42"/>
      <c r="F109" s="228" t="s">
        <v>160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152</v>
      </c>
      <c r="AU109" s="19" t="s">
        <v>82</v>
      </c>
    </row>
    <row r="110" s="14" customFormat="1">
      <c r="A110" s="14"/>
      <c r="B110" s="243"/>
      <c r="C110" s="244"/>
      <c r="D110" s="234" t="s">
        <v>154</v>
      </c>
      <c r="E110" s="245" t="s">
        <v>19</v>
      </c>
      <c r="F110" s="246" t="s">
        <v>1090</v>
      </c>
      <c r="G110" s="244"/>
      <c r="H110" s="247">
        <v>269.22000000000003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3" t="s">
        <v>154</v>
      </c>
      <c r="AU110" s="253" t="s">
        <v>82</v>
      </c>
      <c r="AV110" s="14" t="s">
        <v>82</v>
      </c>
      <c r="AW110" s="14" t="s">
        <v>35</v>
      </c>
      <c r="AX110" s="14" t="s">
        <v>80</v>
      </c>
      <c r="AY110" s="253" t="s">
        <v>143</v>
      </c>
    </row>
    <row r="111" s="2" customFormat="1" ht="33" customHeight="1">
      <c r="A111" s="40"/>
      <c r="B111" s="41"/>
      <c r="C111" s="214" t="s">
        <v>162</v>
      </c>
      <c r="D111" s="214" t="s">
        <v>145</v>
      </c>
      <c r="E111" s="215" t="s">
        <v>1091</v>
      </c>
      <c r="F111" s="216" t="s">
        <v>1092</v>
      </c>
      <c r="G111" s="217" t="s">
        <v>148</v>
      </c>
      <c r="H111" s="218">
        <v>8.2799999999999994</v>
      </c>
      <c r="I111" s="219"/>
      <c r="J111" s="220">
        <f>ROUND(I111*H111,2)</f>
        <v>0</v>
      </c>
      <c r="K111" s="216" t="s">
        <v>149</v>
      </c>
      <c r="L111" s="46"/>
      <c r="M111" s="221" t="s">
        <v>19</v>
      </c>
      <c r="N111" s="222" t="s">
        <v>44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0.41699999999999998</v>
      </c>
      <c r="T111" s="224">
        <f>S111*H111</f>
        <v>3.4527599999999996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150</v>
      </c>
      <c r="AT111" s="225" t="s">
        <v>145</v>
      </c>
      <c r="AU111" s="225" t="s">
        <v>82</v>
      </c>
      <c r="AY111" s="19" t="s">
        <v>143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80</v>
      </c>
      <c r="BK111" s="226">
        <f>ROUND(I111*H111,2)</f>
        <v>0</v>
      </c>
      <c r="BL111" s="19" t="s">
        <v>150</v>
      </c>
      <c r="BM111" s="225" t="s">
        <v>1093</v>
      </c>
    </row>
    <row r="112" s="2" customFormat="1">
      <c r="A112" s="40"/>
      <c r="B112" s="41"/>
      <c r="C112" s="42"/>
      <c r="D112" s="227" t="s">
        <v>152</v>
      </c>
      <c r="E112" s="42"/>
      <c r="F112" s="228" t="s">
        <v>1094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152</v>
      </c>
      <c r="AU112" s="19" t="s">
        <v>82</v>
      </c>
    </row>
    <row r="113" s="14" customFormat="1">
      <c r="A113" s="14"/>
      <c r="B113" s="243"/>
      <c r="C113" s="244"/>
      <c r="D113" s="234" t="s">
        <v>154</v>
      </c>
      <c r="E113" s="245" t="s">
        <v>19</v>
      </c>
      <c r="F113" s="246" t="s">
        <v>1095</v>
      </c>
      <c r="G113" s="244"/>
      <c r="H113" s="247">
        <v>8.2799999999999994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154</v>
      </c>
      <c r="AU113" s="253" t="s">
        <v>82</v>
      </c>
      <c r="AV113" s="14" t="s">
        <v>82</v>
      </c>
      <c r="AW113" s="14" t="s">
        <v>35</v>
      </c>
      <c r="AX113" s="14" t="s">
        <v>80</v>
      </c>
      <c r="AY113" s="253" t="s">
        <v>143</v>
      </c>
    </row>
    <row r="114" s="2" customFormat="1" ht="33" customHeight="1">
      <c r="A114" s="40"/>
      <c r="B114" s="41"/>
      <c r="C114" s="214" t="s">
        <v>150</v>
      </c>
      <c r="D114" s="214" t="s">
        <v>145</v>
      </c>
      <c r="E114" s="215" t="s">
        <v>171</v>
      </c>
      <c r="F114" s="216" t="s">
        <v>172</v>
      </c>
      <c r="G114" s="217" t="s">
        <v>148</v>
      </c>
      <c r="H114" s="218">
        <v>277.5</v>
      </c>
      <c r="I114" s="219"/>
      <c r="J114" s="220">
        <f>ROUND(I114*H114,2)</f>
        <v>0</v>
      </c>
      <c r="K114" s="216" t="s">
        <v>149</v>
      </c>
      <c r="L114" s="46"/>
      <c r="M114" s="221" t="s">
        <v>19</v>
      </c>
      <c r="N114" s="222" t="s">
        <v>44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0.28999999999999998</v>
      </c>
      <c r="T114" s="224">
        <f>S114*H114</f>
        <v>80.474999999999994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150</v>
      </c>
      <c r="AT114" s="225" t="s">
        <v>145</v>
      </c>
      <c r="AU114" s="225" t="s">
        <v>82</v>
      </c>
      <c r="AY114" s="19" t="s">
        <v>143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80</v>
      </c>
      <c r="BK114" s="226">
        <f>ROUND(I114*H114,2)</f>
        <v>0</v>
      </c>
      <c r="BL114" s="19" t="s">
        <v>150</v>
      </c>
      <c r="BM114" s="225" t="s">
        <v>173</v>
      </c>
    </row>
    <row r="115" s="2" customFormat="1">
      <c r="A115" s="40"/>
      <c r="B115" s="41"/>
      <c r="C115" s="42"/>
      <c r="D115" s="227" t="s">
        <v>152</v>
      </c>
      <c r="E115" s="42"/>
      <c r="F115" s="228" t="s">
        <v>174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152</v>
      </c>
      <c r="AU115" s="19" t="s">
        <v>82</v>
      </c>
    </row>
    <row r="116" s="13" customFormat="1">
      <c r="A116" s="13"/>
      <c r="B116" s="232"/>
      <c r="C116" s="233"/>
      <c r="D116" s="234" t="s">
        <v>154</v>
      </c>
      <c r="E116" s="235" t="s">
        <v>19</v>
      </c>
      <c r="F116" s="236" t="s">
        <v>175</v>
      </c>
      <c r="G116" s="233"/>
      <c r="H116" s="235" t="s">
        <v>19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154</v>
      </c>
      <c r="AU116" s="242" t="s">
        <v>82</v>
      </c>
      <c r="AV116" s="13" t="s">
        <v>80</v>
      </c>
      <c r="AW116" s="13" t="s">
        <v>35</v>
      </c>
      <c r="AX116" s="13" t="s">
        <v>73</v>
      </c>
      <c r="AY116" s="242" t="s">
        <v>143</v>
      </c>
    </row>
    <row r="117" s="14" customFormat="1">
      <c r="A117" s="14"/>
      <c r="B117" s="243"/>
      <c r="C117" s="244"/>
      <c r="D117" s="234" t="s">
        <v>154</v>
      </c>
      <c r="E117" s="245" t="s">
        <v>19</v>
      </c>
      <c r="F117" s="246" t="s">
        <v>1096</v>
      </c>
      <c r="G117" s="244"/>
      <c r="H117" s="247">
        <v>277.5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154</v>
      </c>
      <c r="AU117" s="253" t="s">
        <v>82</v>
      </c>
      <c r="AV117" s="14" t="s">
        <v>82</v>
      </c>
      <c r="AW117" s="14" t="s">
        <v>35</v>
      </c>
      <c r="AX117" s="14" t="s">
        <v>80</v>
      </c>
      <c r="AY117" s="253" t="s">
        <v>143</v>
      </c>
    </row>
    <row r="118" s="2" customFormat="1" ht="37.8" customHeight="1">
      <c r="A118" s="40"/>
      <c r="B118" s="41"/>
      <c r="C118" s="214" t="s">
        <v>177</v>
      </c>
      <c r="D118" s="214" t="s">
        <v>145</v>
      </c>
      <c r="E118" s="215" t="s">
        <v>178</v>
      </c>
      <c r="F118" s="216" t="s">
        <v>179</v>
      </c>
      <c r="G118" s="217" t="s">
        <v>148</v>
      </c>
      <c r="H118" s="218">
        <v>9.2750000000000004</v>
      </c>
      <c r="I118" s="219"/>
      <c r="J118" s="220">
        <f>ROUND(I118*H118,2)</f>
        <v>0</v>
      </c>
      <c r="K118" s="216" t="s">
        <v>149</v>
      </c>
      <c r="L118" s="46"/>
      <c r="M118" s="221" t="s">
        <v>19</v>
      </c>
      <c r="N118" s="222" t="s">
        <v>44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0.17000000000000001</v>
      </c>
      <c r="T118" s="224">
        <f>S118*H118</f>
        <v>1.5767500000000001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150</v>
      </c>
      <c r="AT118" s="225" t="s">
        <v>145</v>
      </c>
      <c r="AU118" s="225" t="s">
        <v>82</v>
      </c>
      <c r="AY118" s="19" t="s">
        <v>143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80</v>
      </c>
      <c r="BK118" s="226">
        <f>ROUND(I118*H118,2)</f>
        <v>0</v>
      </c>
      <c r="BL118" s="19" t="s">
        <v>150</v>
      </c>
      <c r="BM118" s="225" t="s">
        <v>180</v>
      </c>
    </row>
    <row r="119" s="2" customFormat="1">
      <c r="A119" s="40"/>
      <c r="B119" s="41"/>
      <c r="C119" s="42"/>
      <c r="D119" s="227" t="s">
        <v>152</v>
      </c>
      <c r="E119" s="42"/>
      <c r="F119" s="228" t="s">
        <v>181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152</v>
      </c>
      <c r="AU119" s="19" t="s">
        <v>82</v>
      </c>
    </row>
    <row r="120" s="13" customFormat="1">
      <c r="A120" s="13"/>
      <c r="B120" s="232"/>
      <c r="C120" s="233"/>
      <c r="D120" s="234" t="s">
        <v>154</v>
      </c>
      <c r="E120" s="235" t="s">
        <v>19</v>
      </c>
      <c r="F120" s="236" t="s">
        <v>182</v>
      </c>
      <c r="G120" s="233"/>
      <c r="H120" s="235" t="s">
        <v>19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154</v>
      </c>
      <c r="AU120" s="242" t="s">
        <v>82</v>
      </c>
      <c r="AV120" s="13" t="s">
        <v>80</v>
      </c>
      <c r="AW120" s="13" t="s">
        <v>35</v>
      </c>
      <c r="AX120" s="13" t="s">
        <v>73</v>
      </c>
      <c r="AY120" s="242" t="s">
        <v>143</v>
      </c>
    </row>
    <row r="121" s="14" customFormat="1">
      <c r="A121" s="14"/>
      <c r="B121" s="243"/>
      <c r="C121" s="244"/>
      <c r="D121" s="234" t="s">
        <v>154</v>
      </c>
      <c r="E121" s="245" t="s">
        <v>19</v>
      </c>
      <c r="F121" s="246" t="s">
        <v>1097</v>
      </c>
      <c r="G121" s="244"/>
      <c r="H121" s="247">
        <v>9.2750000000000004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3" t="s">
        <v>154</v>
      </c>
      <c r="AU121" s="253" t="s">
        <v>82</v>
      </c>
      <c r="AV121" s="14" t="s">
        <v>82</v>
      </c>
      <c r="AW121" s="14" t="s">
        <v>35</v>
      </c>
      <c r="AX121" s="14" t="s">
        <v>80</v>
      </c>
      <c r="AY121" s="253" t="s">
        <v>143</v>
      </c>
    </row>
    <row r="122" s="2" customFormat="1" ht="33" customHeight="1">
      <c r="A122" s="40"/>
      <c r="B122" s="41"/>
      <c r="C122" s="214" t="s">
        <v>186</v>
      </c>
      <c r="D122" s="214" t="s">
        <v>145</v>
      </c>
      <c r="E122" s="215" t="s">
        <v>187</v>
      </c>
      <c r="F122" s="216" t="s">
        <v>188</v>
      </c>
      <c r="G122" s="217" t="s">
        <v>148</v>
      </c>
      <c r="H122" s="218">
        <v>3.7999999999999998</v>
      </c>
      <c r="I122" s="219"/>
      <c r="J122" s="220">
        <f>ROUND(I122*H122,2)</f>
        <v>0</v>
      </c>
      <c r="K122" s="216" t="s">
        <v>149</v>
      </c>
      <c r="L122" s="46"/>
      <c r="M122" s="221" t="s">
        <v>19</v>
      </c>
      <c r="N122" s="222" t="s">
        <v>44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0.22</v>
      </c>
      <c r="T122" s="224">
        <f>S122*H122</f>
        <v>0.83599999999999997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150</v>
      </c>
      <c r="AT122" s="225" t="s">
        <v>145</v>
      </c>
      <c r="AU122" s="225" t="s">
        <v>82</v>
      </c>
      <c r="AY122" s="19" t="s">
        <v>143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80</v>
      </c>
      <c r="BK122" s="226">
        <f>ROUND(I122*H122,2)</f>
        <v>0</v>
      </c>
      <c r="BL122" s="19" t="s">
        <v>150</v>
      </c>
      <c r="BM122" s="225" t="s">
        <v>189</v>
      </c>
    </row>
    <row r="123" s="2" customFormat="1">
      <c r="A123" s="40"/>
      <c r="B123" s="41"/>
      <c r="C123" s="42"/>
      <c r="D123" s="227" t="s">
        <v>152</v>
      </c>
      <c r="E123" s="42"/>
      <c r="F123" s="228" t="s">
        <v>190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152</v>
      </c>
      <c r="AU123" s="19" t="s">
        <v>82</v>
      </c>
    </row>
    <row r="124" s="13" customFormat="1">
      <c r="A124" s="13"/>
      <c r="B124" s="232"/>
      <c r="C124" s="233"/>
      <c r="D124" s="234" t="s">
        <v>154</v>
      </c>
      <c r="E124" s="235" t="s">
        <v>19</v>
      </c>
      <c r="F124" s="236" t="s">
        <v>182</v>
      </c>
      <c r="G124" s="233"/>
      <c r="H124" s="235" t="s">
        <v>19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154</v>
      </c>
      <c r="AU124" s="242" t="s">
        <v>82</v>
      </c>
      <c r="AV124" s="13" t="s">
        <v>80</v>
      </c>
      <c r="AW124" s="13" t="s">
        <v>35</v>
      </c>
      <c r="AX124" s="13" t="s">
        <v>73</v>
      </c>
      <c r="AY124" s="242" t="s">
        <v>143</v>
      </c>
    </row>
    <row r="125" s="14" customFormat="1">
      <c r="A125" s="14"/>
      <c r="B125" s="243"/>
      <c r="C125" s="244"/>
      <c r="D125" s="234" t="s">
        <v>154</v>
      </c>
      <c r="E125" s="245" t="s">
        <v>19</v>
      </c>
      <c r="F125" s="246" t="s">
        <v>191</v>
      </c>
      <c r="G125" s="244"/>
      <c r="H125" s="247">
        <v>3.7999999999999998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154</v>
      </c>
      <c r="AU125" s="253" t="s">
        <v>82</v>
      </c>
      <c r="AV125" s="14" t="s">
        <v>82</v>
      </c>
      <c r="AW125" s="14" t="s">
        <v>35</v>
      </c>
      <c r="AX125" s="14" t="s">
        <v>80</v>
      </c>
      <c r="AY125" s="253" t="s">
        <v>143</v>
      </c>
    </row>
    <row r="126" s="2" customFormat="1" ht="24.15" customHeight="1">
      <c r="A126" s="40"/>
      <c r="B126" s="41"/>
      <c r="C126" s="214" t="s">
        <v>192</v>
      </c>
      <c r="D126" s="214" t="s">
        <v>145</v>
      </c>
      <c r="E126" s="215" t="s">
        <v>193</v>
      </c>
      <c r="F126" s="216" t="s">
        <v>194</v>
      </c>
      <c r="G126" s="217" t="s">
        <v>148</v>
      </c>
      <c r="H126" s="218">
        <v>2</v>
      </c>
      <c r="I126" s="219"/>
      <c r="J126" s="220">
        <f>ROUND(I126*H126,2)</f>
        <v>0</v>
      </c>
      <c r="K126" s="216" t="s">
        <v>149</v>
      </c>
      <c r="L126" s="46"/>
      <c r="M126" s="221" t="s">
        <v>19</v>
      </c>
      <c r="N126" s="222" t="s">
        <v>44</v>
      </c>
      <c r="O126" s="86"/>
      <c r="P126" s="223">
        <f>O126*H126</f>
        <v>0</v>
      </c>
      <c r="Q126" s="223">
        <v>1.0000000000000001E-05</v>
      </c>
      <c r="R126" s="223">
        <f>Q126*H126</f>
        <v>2.0000000000000002E-05</v>
      </c>
      <c r="S126" s="223">
        <v>0.091999999999999998</v>
      </c>
      <c r="T126" s="224">
        <f>S126*H126</f>
        <v>0.184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150</v>
      </c>
      <c r="AT126" s="225" t="s">
        <v>145</v>
      </c>
      <c r="AU126" s="225" t="s">
        <v>82</v>
      </c>
      <c r="AY126" s="19" t="s">
        <v>143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80</v>
      </c>
      <c r="BK126" s="226">
        <f>ROUND(I126*H126,2)</f>
        <v>0</v>
      </c>
      <c r="BL126" s="19" t="s">
        <v>150</v>
      </c>
      <c r="BM126" s="225" t="s">
        <v>195</v>
      </c>
    </row>
    <row r="127" s="2" customFormat="1">
      <c r="A127" s="40"/>
      <c r="B127" s="41"/>
      <c r="C127" s="42"/>
      <c r="D127" s="227" t="s">
        <v>152</v>
      </c>
      <c r="E127" s="42"/>
      <c r="F127" s="228" t="s">
        <v>196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152</v>
      </c>
      <c r="AU127" s="19" t="s">
        <v>82</v>
      </c>
    </row>
    <row r="128" s="13" customFormat="1">
      <c r="A128" s="13"/>
      <c r="B128" s="232"/>
      <c r="C128" s="233"/>
      <c r="D128" s="234" t="s">
        <v>154</v>
      </c>
      <c r="E128" s="235" t="s">
        <v>19</v>
      </c>
      <c r="F128" s="236" t="s">
        <v>197</v>
      </c>
      <c r="G128" s="233"/>
      <c r="H128" s="235" t="s">
        <v>19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154</v>
      </c>
      <c r="AU128" s="242" t="s">
        <v>82</v>
      </c>
      <c r="AV128" s="13" t="s">
        <v>80</v>
      </c>
      <c r="AW128" s="13" t="s">
        <v>35</v>
      </c>
      <c r="AX128" s="13" t="s">
        <v>73</v>
      </c>
      <c r="AY128" s="242" t="s">
        <v>143</v>
      </c>
    </row>
    <row r="129" s="14" customFormat="1">
      <c r="A129" s="14"/>
      <c r="B129" s="243"/>
      <c r="C129" s="244"/>
      <c r="D129" s="234" t="s">
        <v>154</v>
      </c>
      <c r="E129" s="245" t="s">
        <v>19</v>
      </c>
      <c r="F129" s="246" t="s">
        <v>198</v>
      </c>
      <c r="G129" s="244"/>
      <c r="H129" s="247">
        <v>2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154</v>
      </c>
      <c r="AU129" s="253" t="s">
        <v>82</v>
      </c>
      <c r="AV129" s="14" t="s">
        <v>82</v>
      </c>
      <c r="AW129" s="14" t="s">
        <v>35</v>
      </c>
      <c r="AX129" s="14" t="s">
        <v>80</v>
      </c>
      <c r="AY129" s="253" t="s">
        <v>143</v>
      </c>
    </row>
    <row r="130" s="2" customFormat="1" ht="24.15" customHeight="1">
      <c r="A130" s="40"/>
      <c r="B130" s="41"/>
      <c r="C130" s="214" t="s">
        <v>201</v>
      </c>
      <c r="D130" s="214" t="s">
        <v>145</v>
      </c>
      <c r="E130" s="215" t="s">
        <v>202</v>
      </c>
      <c r="F130" s="216" t="s">
        <v>203</v>
      </c>
      <c r="G130" s="217" t="s">
        <v>204</v>
      </c>
      <c r="H130" s="218">
        <v>14.699999999999999</v>
      </c>
      <c r="I130" s="219"/>
      <c r="J130" s="220">
        <f>ROUND(I130*H130,2)</f>
        <v>0</v>
      </c>
      <c r="K130" s="216" t="s">
        <v>149</v>
      </c>
      <c r="L130" s="46"/>
      <c r="M130" s="221" t="s">
        <v>19</v>
      </c>
      <c r="N130" s="222" t="s">
        <v>44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0.20499999999999999</v>
      </c>
      <c r="T130" s="224">
        <f>S130*H130</f>
        <v>3.0134999999999996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150</v>
      </c>
      <c r="AT130" s="225" t="s">
        <v>145</v>
      </c>
      <c r="AU130" s="225" t="s">
        <v>82</v>
      </c>
      <c r="AY130" s="19" t="s">
        <v>143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80</v>
      </c>
      <c r="BK130" s="226">
        <f>ROUND(I130*H130,2)</f>
        <v>0</v>
      </c>
      <c r="BL130" s="19" t="s">
        <v>150</v>
      </c>
      <c r="BM130" s="225" t="s">
        <v>205</v>
      </c>
    </row>
    <row r="131" s="2" customFormat="1">
      <c r="A131" s="40"/>
      <c r="B131" s="41"/>
      <c r="C131" s="42"/>
      <c r="D131" s="227" t="s">
        <v>152</v>
      </c>
      <c r="E131" s="42"/>
      <c r="F131" s="228" t="s">
        <v>206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152</v>
      </c>
      <c r="AU131" s="19" t="s">
        <v>82</v>
      </c>
    </row>
    <row r="132" s="14" customFormat="1">
      <c r="A132" s="14"/>
      <c r="B132" s="243"/>
      <c r="C132" s="244"/>
      <c r="D132" s="234" t="s">
        <v>154</v>
      </c>
      <c r="E132" s="245" t="s">
        <v>19</v>
      </c>
      <c r="F132" s="246" t="s">
        <v>1098</v>
      </c>
      <c r="G132" s="244"/>
      <c r="H132" s="247">
        <v>14.699999999999999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154</v>
      </c>
      <c r="AU132" s="253" t="s">
        <v>82</v>
      </c>
      <c r="AV132" s="14" t="s">
        <v>82</v>
      </c>
      <c r="AW132" s="14" t="s">
        <v>35</v>
      </c>
      <c r="AX132" s="14" t="s">
        <v>80</v>
      </c>
      <c r="AY132" s="253" t="s">
        <v>143</v>
      </c>
    </row>
    <row r="133" s="2" customFormat="1" ht="24.15" customHeight="1">
      <c r="A133" s="40"/>
      <c r="B133" s="41"/>
      <c r="C133" s="214" t="s">
        <v>210</v>
      </c>
      <c r="D133" s="214" t="s">
        <v>145</v>
      </c>
      <c r="E133" s="215" t="s">
        <v>211</v>
      </c>
      <c r="F133" s="216" t="s">
        <v>212</v>
      </c>
      <c r="G133" s="217" t="s">
        <v>204</v>
      </c>
      <c r="H133" s="218">
        <v>9.5999999999999996</v>
      </c>
      <c r="I133" s="219"/>
      <c r="J133" s="220">
        <f>ROUND(I133*H133,2)</f>
        <v>0</v>
      </c>
      <c r="K133" s="216" t="s">
        <v>149</v>
      </c>
      <c r="L133" s="46"/>
      <c r="M133" s="221" t="s">
        <v>19</v>
      </c>
      <c r="N133" s="222" t="s">
        <v>44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0.11500000000000001</v>
      </c>
      <c r="T133" s="224">
        <f>S133*H133</f>
        <v>1.1040000000000001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150</v>
      </c>
      <c r="AT133" s="225" t="s">
        <v>145</v>
      </c>
      <c r="AU133" s="225" t="s">
        <v>82</v>
      </c>
      <c r="AY133" s="19" t="s">
        <v>143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80</v>
      </c>
      <c r="BK133" s="226">
        <f>ROUND(I133*H133,2)</f>
        <v>0</v>
      </c>
      <c r="BL133" s="19" t="s">
        <v>150</v>
      </c>
      <c r="BM133" s="225" t="s">
        <v>213</v>
      </c>
    </row>
    <row r="134" s="2" customFormat="1">
      <c r="A134" s="40"/>
      <c r="B134" s="41"/>
      <c r="C134" s="42"/>
      <c r="D134" s="227" t="s">
        <v>152</v>
      </c>
      <c r="E134" s="42"/>
      <c r="F134" s="228" t="s">
        <v>214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152</v>
      </c>
      <c r="AU134" s="19" t="s">
        <v>82</v>
      </c>
    </row>
    <row r="135" s="14" customFormat="1">
      <c r="A135" s="14"/>
      <c r="B135" s="243"/>
      <c r="C135" s="244"/>
      <c r="D135" s="234" t="s">
        <v>154</v>
      </c>
      <c r="E135" s="245" t="s">
        <v>19</v>
      </c>
      <c r="F135" s="246" t="s">
        <v>1099</v>
      </c>
      <c r="G135" s="244"/>
      <c r="H135" s="247">
        <v>9.5999999999999996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154</v>
      </c>
      <c r="AU135" s="253" t="s">
        <v>82</v>
      </c>
      <c r="AV135" s="14" t="s">
        <v>82</v>
      </c>
      <c r="AW135" s="14" t="s">
        <v>35</v>
      </c>
      <c r="AX135" s="14" t="s">
        <v>80</v>
      </c>
      <c r="AY135" s="253" t="s">
        <v>143</v>
      </c>
    </row>
    <row r="136" s="2" customFormat="1" ht="24.15" customHeight="1">
      <c r="A136" s="40"/>
      <c r="B136" s="41"/>
      <c r="C136" s="214" t="s">
        <v>218</v>
      </c>
      <c r="D136" s="214" t="s">
        <v>145</v>
      </c>
      <c r="E136" s="215" t="s">
        <v>219</v>
      </c>
      <c r="F136" s="216" t="s">
        <v>220</v>
      </c>
      <c r="G136" s="217" t="s">
        <v>204</v>
      </c>
      <c r="H136" s="218">
        <v>200.40000000000001</v>
      </c>
      <c r="I136" s="219"/>
      <c r="J136" s="220">
        <f>ROUND(I136*H136,2)</f>
        <v>0</v>
      </c>
      <c r="K136" s="216" t="s">
        <v>149</v>
      </c>
      <c r="L136" s="46"/>
      <c r="M136" s="221" t="s">
        <v>19</v>
      </c>
      <c r="N136" s="222" t="s">
        <v>44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0.040000000000000001</v>
      </c>
      <c r="T136" s="224">
        <f>S136*H136</f>
        <v>8.016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150</v>
      </c>
      <c r="AT136" s="225" t="s">
        <v>145</v>
      </c>
      <c r="AU136" s="225" t="s">
        <v>82</v>
      </c>
      <c r="AY136" s="19" t="s">
        <v>143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80</v>
      </c>
      <c r="BK136" s="226">
        <f>ROUND(I136*H136,2)</f>
        <v>0</v>
      </c>
      <c r="BL136" s="19" t="s">
        <v>150</v>
      </c>
      <c r="BM136" s="225" t="s">
        <v>221</v>
      </c>
    </row>
    <row r="137" s="2" customFormat="1">
      <c r="A137" s="40"/>
      <c r="B137" s="41"/>
      <c r="C137" s="42"/>
      <c r="D137" s="227" t="s">
        <v>152</v>
      </c>
      <c r="E137" s="42"/>
      <c r="F137" s="228" t="s">
        <v>222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152</v>
      </c>
      <c r="AU137" s="19" t="s">
        <v>82</v>
      </c>
    </row>
    <row r="138" s="14" customFormat="1">
      <c r="A138" s="14"/>
      <c r="B138" s="243"/>
      <c r="C138" s="244"/>
      <c r="D138" s="234" t="s">
        <v>154</v>
      </c>
      <c r="E138" s="245" t="s">
        <v>19</v>
      </c>
      <c r="F138" s="246" t="s">
        <v>1100</v>
      </c>
      <c r="G138" s="244"/>
      <c r="H138" s="247">
        <v>200.40000000000001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154</v>
      </c>
      <c r="AU138" s="253" t="s">
        <v>82</v>
      </c>
      <c r="AV138" s="14" t="s">
        <v>82</v>
      </c>
      <c r="AW138" s="14" t="s">
        <v>35</v>
      </c>
      <c r="AX138" s="14" t="s">
        <v>80</v>
      </c>
      <c r="AY138" s="253" t="s">
        <v>143</v>
      </c>
    </row>
    <row r="139" s="2" customFormat="1" ht="24.15" customHeight="1">
      <c r="A139" s="40"/>
      <c r="B139" s="41"/>
      <c r="C139" s="214" t="s">
        <v>226</v>
      </c>
      <c r="D139" s="214" t="s">
        <v>145</v>
      </c>
      <c r="E139" s="215" t="s">
        <v>232</v>
      </c>
      <c r="F139" s="216" t="s">
        <v>233</v>
      </c>
      <c r="G139" s="217" t="s">
        <v>234</v>
      </c>
      <c r="H139" s="218">
        <v>7.2199999999999998</v>
      </c>
      <c r="I139" s="219"/>
      <c r="J139" s="220">
        <f>ROUND(I139*H139,2)</f>
        <v>0</v>
      </c>
      <c r="K139" s="216" t="s">
        <v>149</v>
      </c>
      <c r="L139" s="46"/>
      <c r="M139" s="221" t="s">
        <v>19</v>
      </c>
      <c r="N139" s="222" t="s">
        <v>44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150</v>
      </c>
      <c r="AT139" s="225" t="s">
        <v>145</v>
      </c>
      <c r="AU139" s="225" t="s">
        <v>82</v>
      </c>
      <c r="AY139" s="19" t="s">
        <v>143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80</v>
      </c>
      <c r="BK139" s="226">
        <f>ROUND(I139*H139,2)</f>
        <v>0</v>
      </c>
      <c r="BL139" s="19" t="s">
        <v>150</v>
      </c>
      <c r="BM139" s="225" t="s">
        <v>235</v>
      </c>
    </row>
    <row r="140" s="2" customFormat="1">
      <c r="A140" s="40"/>
      <c r="B140" s="41"/>
      <c r="C140" s="42"/>
      <c r="D140" s="227" t="s">
        <v>152</v>
      </c>
      <c r="E140" s="42"/>
      <c r="F140" s="228" t="s">
        <v>236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152</v>
      </c>
      <c r="AU140" s="19" t="s">
        <v>82</v>
      </c>
    </row>
    <row r="141" s="13" customFormat="1">
      <c r="A141" s="13"/>
      <c r="B141" s="232"/>
      <c r="C141" s="233"/>
      <c r="D141" s="234" t="s">
        <v>154</v>
      </c>
      <c r="E141" s="235" t="s">
        <v>19</v>
      </c>
      <c r="F141" s="236" t="s">
        <v>237</v>
      </c>
      <c r="G141" s="233"/>
      <c r="H141" s="235" t="s">
        <v>19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154</v>
      </c>
      <c r="AU141" s="242" t="s">
        <v>82</v>
      </c>
      <c r="AV141" s="13" t="s">
        <v>80</v>
      </c>
      <c r="AW141" s="13" t="s">
        <v>35</v>
      </c>
      <c r="AX141" s="13" t="s">
        <v>73</v>
      </c>
      <c r="AY141" s="242" t="s">
        <v>143</v>
      </c>
    </row>
    <row r="142" s="14" customFormat="1">
      <c r="A142" s="14"/>
      <c r="B142" s="243"/>
      <c r="C142" s="244"/>
      <c r="D142" s="234" t="s">
        <v>154</v>
      </c>
      <c r="E142" s="245" t="s">
        <v>19</v>
      </c>
      <c r="F142" s="246" t="s">
        <v>1101</v>
      </c>
      <c r="G142" s="244"/>
      <c r="H142" s="247">
        <v>7.2199999999999998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154</v>
      </c>
      <c r="AU142" s="253" t="s">
        <v>82</v>
      </c>
      <c r="AV142" s="14" t="s">
        <v>82</v>
      </c>
      <c r="AW142" s="14" t="s">
        <v>35</v>
      </c>
      <c r="AX142" s="14" t="s">
        <v>80</v>
      </c>
      <c r="AY142" s="253" t="s">
        <v>143</v>
      </c>
    </row>
    <row r="143" s="2" customFormat="1" ht="24.15" customHeight="1">
      <c r="A143" s="40"/>
      <c r="B143" s="41"/>
      <c r="C143" s="214" t="s">
        <v>8</v>
      </c>
      <c r="D143" s="214" t="s">
        <v>145</v>
      </c>
      <c r="E143" s="215" t="s">
        <v>242</v>
      </c>
      <c r="F143" s="216" t="s">
        <v>243</v>
      </c>
      <c r="G143" s="217" t="s">
        <v>234</v>
      </c>
      <c r="H143" s="218">
        <v>23.655000000000001</v>
      </c>
      <c r="I143" s="219"/>
      <c r="J143" s="220">
        <f>ROUND(I143*H143,2)</f>
        <v>0</v>
      </c>
      <c r="K143" s="216" t="s">
        <v>149</v>
      </c>
      <c r="L143" s="46"/>
      <c r="M143" s="221" t="s">
        <v>19</v>
      </c>
      <c r="N143" s="222" t="s">
        <v>44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150</v>
      </c>
      <c r="AT143" s="225" t="s">
        <v>145</v>
      </c>
      <c r="AU143" s="225" t="s">
        <v>82</v>
      </c>
      <c r="AY143" s="19" t="s">
        <v>143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80</v>
      </c>
      <c r="BK143" s="226">
        <f>ROUND(I143*H143,2)</f>
        <v>0</v>
      </c>
      <c r="BL143" s="19" t="s">
        <v>150</v>
      </c>
      <c r="BM143" s="225" t="s">
        <v>244</v>
      </c>
    </row>
    <row r="144" s="2" customFormat="1">
      <c r="A144" s="40"/>
      <c r="B144" s="41"/>
      <c r="C144" s="42"/>
      <c r="D144" s="227" t="s">
        <v>152</v>
      </c>
      <c r="E144" s="42"/>
      <c r="F144" s="228" t="s">
        <v>245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152</v>
      </c>
      <c r="AU144" s="19" t="s">
        <v>82</v>
      </c>
    </row>
    <row r="145" s="13" customFormat="1">
      <c r="A145" s="13"/>
      <c r="B145" s="232"/>
      <c r="C145" s="233"/>
      <c r="D145" s="234" t="s">
        <v>154</v>
      </c>
      <c r="E145" s="235" t="s">
        <v>19</v>
      </c>
      <c r="F145" s="236" t="s">
        <v>246</v>
      </c>
      <c r="G145" s="233"/>
      <c r="H145" s="235" t="s">
        <v>19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154</v>
      </c>
      <c r="AU145" s="242" t="s">
        <v>82</v>
      </c>
      <c r="AV145" s="13" t="s">
        <v>80</v>
      </c>
      <c r="AW145" s="13" t="s">
        <v>35</v>
      </c>
      <c r="AX145" s="13" t="s">
        <v>73</v>
      </c>
      <c r="AY145" s="242" t="s">
        <v>143</v>
      </c>
    </row>
    <row r="146" s="14" customFormat="1">
      <c r="A146" s="14"/>
      <c r="B146" s="243"/>
      <c r="C146" s="244"/>
      <c r="D146" s="234" t="s">
        <v>154</v>
      </c>
      <c r="E146" s="245" t="s">
        <v>19</v>
      </c>
      <c r="F146" s="246" t="s">
        <v>1102</v>
      </c>
      <c r="G146" s="244"/>
      <c r="H146" s="247">
        <v>11.393000000000001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154</v>
      </c>
      <c r="AU146" s="253" t="s">
        <v>82</v>
      </c>
      <c r="AV146" s="14" t="s">
        <v>82</v>
      </c>
      <c r="AW146" s="14" t="s">
        <v>35</v>
      </c>
      <c r="AX146" s="14" t="s">
        <v>73</v>
      </c>
      <c r="AY146" s="253" t="s">
        <v>143</v>
      </c>
    </row>
    <row r="147" s="13" customFormat="1">
      <c r="A147" s="13"/>
      <c r="B147" s="232"/>
      <c r="C147" s="233"/>
      <c r="D147" s="234" t="s">
        <v>154</v>
      </c>
      <c r="E147" s="235" t="s">
        <v>19</v>
      </c>
      <c r="F147" s="236" t="s">
        <v>248</v>
      </c>
      <c r="G147" s="233"/>
      <c r="H147" s="235" t="s">
        <v>19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154</v>
      </c>
      <c r="AU147" s="242" t="s">
        <v>82</v>
      </c>
      <c r="AV147" s="13" t="s">
        <v>80</v>
      </c>
      <c r="AW147" s="13" t="s">
        <v>35</v>
      </c>
      <c r="AX147" s="13" t="s">
        <v>73</v>
      </c>
      <c r="AY147" s="242" t="s">
        <v>143</v>
      </c>
    </row>
    <row r="148" s="14" customFormat="1">
      <c r="A148" s="14"/>
      <c r="B148" s="243"/>
      <c r="C148" s="244"/>
      <c r="D148" s="234" t="s">
        <v>154</v>
      </c>
      <c r="E148" s="245" t="s">
        <v>19</v>
      </c>
      <c r="F148" s="246" t="s">
        <v>1103</v>
      </c>
      <c r="G148" s="244"/>
      <c r="H148" s="247">
        <v>9.6029999999999998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154</v>
      </c>
      <c r="AU148" s="253" t="s">
        <v>82</v>
      </c>
      <c r="AV148" s="14" t="s">
        <v>82</v>
      </c>
      <c r="AW148" s="14" t="s">
        <v>35</v>
      </c>
      <c r="AX148" s="14" t="s">
        <v>73</v>
      </c>
      <c r="AY148" s="253" t="s">
        <v>143</v>
      </c>
    </row>
    <row r="149" s="13" customFormat="1">
      <c r="A149" s="13"/>
      <c r="B149" s="232"/>
      <c r="C149" s="233"/>
      <c r="D149" s="234" t="s">
        <v>154</v>
      </c>
      <c r="E149" s="235" t="s">
        <v>19</v>
      </c>
      <c r="F149" s="236" t="s">
        <v>252</v>
      </c>
      <c r="G149" s="233"/>
      <c r="H149" s="235" t="s">
        <v>19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154</v>
      </c>
      <c r="AU149" s="242" t="s">
        <v>82</v>
      </c>
      <c r="AV149" s="13" t="s">
        <v>80</v>
      </c>
      <c r="AW149" s="13" t="s">
        <v>35</v>
      </c>
      <c r="AX149" s="13" t="s">
        <v>73</v>
      </c>
      <c r="AY149" s="242" t="s">
        <v>143</v>
      </c>
    </row>
    <row r="150" s="14" customFormat="1">
      <c r="A150" s="14"/>
      <c r="B150" s="243"/>
      <c r="C150" s="244"/>
      <c r="D150" s="234" t="s">
        <v>154</v>
      </c>
      <c r="E150" s="245" t="s">
        <v>19</v>
      </c>
      <c r="F150" s="246" t="s">
        <v>1104</v>
      </c>
      <c r="G150" s="244"/>
      <c r="H150" s="247">
        <v>2.6589999999999998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154</v>
      </c>
      <c r="AU150" s="253" t="s">
        <v>82</v>
      </c>
      <c r="AV150" s="14" t="s">
        <v>82</v>
      </c>
      <c r="AW150" s="14" t="s">
        <v>35</v>
      </c>
      <c r="AX150" s="14" t="s">
        <v>73</v>
      </c>
      <c r="AY150" s="253" t="s">
        <v>143</v>
      </c>
    </row>
    <row r="151" s="15" customFormat="1">
      <c r="A151" s="15"/>
      <c r="B151" s="254"/>
      <c r="C151" s="255"/>
      <c r="D151" s="234" t="s">
        <v>154</v>
      </c>
      <c r="E151" s="256" t="s">
        <v>19</v>
      </c>
      <c r="F151" s="257" t="s">
        <v>170</v>
      </c>
      <c r="G151" s="255"/>
      <c r="H151" s="258">
        <v>23.655000000000001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4" t="s">
        <v>154</v>
      </c>
      <c r="AU151" s="264" t="s">
        <v>82</v>
      </c>
      <c r="AV151" s="15" t="s">
        <v>150</v>
      </c>
      <c r="AW151" s="15" t="s">
        <v>35</v>
      </c>
      <c r="AX151" s="15" t="s">
        <v>80</v>
      </c>
      <c r="AY151" s="264" t="s">
        <v>143</v>
      </c>
    </row>
    <row r="152" s="2" customFormat="1" ht="24.15" customHeight="1">
      <c r="A152" s="40"/>
      <c r="B152" s="41"/>
      <c r="C152" s="214" t="s">
        <v>241</v>
      </c>
      <c r="D152" s="214" t="s">
        <v>145</v>
      </c>
      <c r="E152" s="215" t="s">
        <v>256</v>
      </c>
      <c r="F152" s="216" t="s">
        <v>257</v>
      </c>
      <c r="G152" s="217" t="s">
        <v>234</v>
      </c>
      <c r="H152" s="218">
        <v>30.875</v>
      </c>
      <c r="I152" s="219"/>
      <c r="J152" s="220">
        <f>ROUND(I152*H152,2)</f>
        <v>0</v>
      </c>
      <c r="K152" s="216" t="s">
        <v>149</v>
      </c>
      <c r="L152" s="46"/>
      <c r="M152" s="221" t="s">
        <v>19</v>
      </c>
      <c r="N152" s="222" t="s">
        <v>44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150</v>
      </c>
      <c r="AT152" s="225" t="s">
        <v>145</v>
      </c>
      <c r="AU152" s="225" t="s">
        <v>82</v>
      </c>
      <c r="AY152" s="19" t="s">
        <v>143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80</v>
      </c>
      <c r="BK152" s="226">
        <f>ROUND(I152*H152,2)</f>
        <v>0</v>
      </c>
      <c r="BL152" s="19" t="s">
        <v>150</v>
      </c>
      <c r="BM152" s="225" t="s">
        <v>258</v>
      </c>
    </row>
    <row r="153" s="2" customFormat="1">
      <c r="A153" s="40"/>
      <c r="B153" s="41"/>
      <c r="C153" s="42"/>
      <c r="D153" s="227" t="s">
        <v>152</v>
      </c>
      <c r="E153" s="42"/>
      <c r="F153" s="228" t="s">
        <v>259</v>
      </c>
      <c r="G153" s="42"/>
      <c r="H153" s="42"/>
      <c r="I153" s="229"/>
      <c r="J153" s="42"/>
      <c r="K153" s="42"/>
      <c r="L153" s="46"/>
      <c r="M153" s="230"/>
      <c r="N153" s="231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152</v>
      </c>
      <c r="AU153" s="19" t="s">
        <v>82</v>
      </c>
    </row>
    <row r="154" s="14" customFormat="1">
      <c r="A154" s="14"/>
      <c r="B154" s="243"/>
      <c r="C154" s="244"/>
      <c r="D154" s="234" t="s">
        <v>154</v>
      </c>
      <c r="E154" s="245" t="s">
        <v>19</v>
      </c>
      <c r="F154" s="246" t="s">
        <v>1105</v>
      </c>
      <c r="G154" s="244"/>
      <c r="H154" s="247">
        <v>30.875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154</v>
      </c>
      <c r="AU154" s="253" t="s">
        <v>82</v>
      </c>
      <c r="AV154" s="14" t="s">
        <v>82</v>
      </c>
      <c r="AW154" s="14" t="s">
        <v>35</v>
      </c>
      <c r="AX154" s="14" t="s">
        <v>80</v>
      </c>
      <c r="AY154" s="253" t="s">
        <v>143</v>
      </c>
    </row>
    <row r="155" s="2" customFormat="1" ht="37.8" customHeight="1">
      <c r="A155" s="40"/>
      <c r="B155" s="41"/>
      <c r="C155" s="214" t="s">
        <v>255</v>
      </c>
      <c r="D155" s="214" t="s">
        <v>145</v>
      </c>
      <c r="E155" s="215" t="s">
        <v>262</v>
      </c>
      <c r="F155" s="216" t="s">
        <v>263</v>
      </c>
      <c r="G155" s="217" t="s">
        <v>234</v>
      </c>
      <c r="H155" s="218">
        <v>29.681000000000001</v>
      </c>
      <c r="I155" s="219"/>
      <c r="J155" s="220">
        <f>ROUND(I155*H155,2)</f>
        <v>0</v>
      </c>
      <c r="K155" s="216" t="s">
        <v>149</v>
      </c>
      <c r="L155" s="46"/>
      <c r="M155" s="221" t="s">
        <v>19</v>
      </c>
      <c r="N155" s="222" t="s">
        <v>44</v>
      </c>
      <c r="O155" s="86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150</v>
      </c>
      <c r="AT155" s="225" t="s">
        <v>145</v>
      </c>
      <c r="AU155" s="225" t="s">
        <v>82</v>
      </c>
      <c r="AY155" s="19" t="s">
        <v>143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80</v>
      </c>
      <c r="BK155" s="226">
        <f>ROUND(I155*H155,2)</f>
        <v>0</v>
      </c>
      <c r="BL155" s="19" t="s">
        <v>150</v>
      </c>
      <c r="BM155" s="225" t="s">
        <v>264</v>
      </c>
    </row>
    <row r="156" s="2" customFormat="1">
      <c r="A156" s="40"/>
      <c r="B156" s="41"/>
      <c r="C156" s="42"/>
      <c r="D156" s="227" t="s">
        <v>152</v>
      </c>
      <c r="E156" s="42"/>
      <c r="F156" s="228" t="s">
        <v>265</v>
      </c>
      <c r="G156" s="42"/>
      <c r="H156" s="42"/>
      <c r="I156" s="229"/>
      <c r="J156" s="42"/>
      <c r="K156" s="42"/>
      <c r="L156" s="46"/>
      <c r="M156" s="230"/>
      <c r="N156" s="231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152</v>
      </c>
      <c r="AU156" s="19" t="s">
        <v>82</v>
      </c>
    </row>
    <row r="157" s="13" customFormat="1">
      <c r="A157" s="13"/>
      <c r="B157" s="232"/>
      <c r="C157" s="233"/>
      <c r="D157" s="234" t="s">
        <v>154</v>
      </c>
      <c r="E157" s="235" t="s">
        <v>19</v>
      </c>
      <c r="F157" s="236" t="s">
        <v>266</v>
      </c>
      <c r="G157" s="233"/>
      <c r="H157" s="235" t="s">
        <v>19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154</v>
      </c>
      <c r="AU157" s="242" t="s">
        <v>82</v>
      </c>
      <c r="AV157" s="13" t="s">
        <v>80</v>
      </c>
      <c r="AW157" s="13" t="s">
        <v>35</v>
      </c>
      <c r="AX157" s="13" t="s">
        <v>73</v>
      </c>
      <c r="AY157" s="242" t="s">
        <v>143</v>
      </c>
    </row>
    <row r="158" s="14" customFormat="1">
      <c r="A158" s="14"/>
      <c r="B158" s="243"/>
      <c r="C158" s="244"/>
      <c r="D158" s="234" t="s">
        <v>154</v>
      </c>
      <c r="E158" s="245" t="s">
        <v>19</v>
      </c>
      <c r="F158" s="246" t="s">
        <v>1106</v>
      </c>
      <c r="G158" s="244"/>
      <c r="H158" s="247">
        <v>30.875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154</v>
      </c>
      <c r="AU158" s="253" t="s">
        <v>82</v>
      </c>
      <c r="AV158" s="14" t="s">
        <v>82</v>
      </c>
      <c r="AW158" s="14" t="s">
        <v>35</v>
      </c>
      <c r="AX158" s="14" t="s">
        <v>73</v>
      </c>
      <c r="AY158" s="253" t="s">
        <v>143</v>
      </c>
    </row>
    <row r="159" s="14" customFormat="1">
      <c r="A159" s="14"/>
      <c r="B159" s="243"/>
      <c r="C159" s="244"/>
      <c r="D159" s="234" t="s">
        <v>154</v>
      </c>
      <c r="E159" s="245" t="s">
        <v>19</v>
      </c>
      <c r="F159" s="246" t="s">
        <v>1107</v>
      </c>
      <c r="G159" s="244"/>
      <c r="H159" s="247">
        <v>-1.194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154</v>
      </c>
      <c r="AU159" s="253" t="s">
        <v>82</v>
      </c>
      <c r="AV159" s="14" t="s">
        <v>82</v>
      </c>
      <c r="AW159" s="14" t="s">
        <v>35</v>
      </c>
      <c r="AX159" s="14" t="s">
        <v>73</v>
      </c>
      <c r="AY159" s="253" t="s">
        <v>143</v>
      </c>
    </row>
    <row r="160" s="15" customFormat="1">
      <c r="A160" s="15"/>
      <c r="B160" s="254"/>
      <c r="C160" s="255"/>
      <c r="D160" s="234" t="s">
        <v>154</v>
      </c>
      <c r="E160" s="256" t="s">
        <v>19</v>
      </c>
      <c r="F160" s="257" t="s">
        <v>170</v>
      </c>
      <c r="G160" s="255"/>
      <c r="H160" s="258">
        <v>29.681000000000001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4" t="s">
        <v>154</v>
      </c>
      <c r="AU160" s="264" t="s">
        <v>82</v>
      </c>
      <c r="AV160" s="15" t="s">
        <v>150</v>
      </c>
      <c r="AW160" s="15" t="s">
        <v>35</v>
      </c>
      <c r="AX160" s="15" t="s">
        <v>80</v>
      </c>
      <c r="AY160" s="264" t="s">
        <v>143</v>
      </c>
    </row>
    <row r="161" s="2" customFormat="1" ht="24.15" customHeight="1">
      <c r="A161" s="40"/>
      <c r="B161" s="41"/>
      <c r="C161" s="214" t="s">
        <v>261</v>
      </c>
      <c r="D161" s="214" t="s">
        <v>145</v>
      </c>
      <c r="E161" s="215" t="s">
        <v>270</v>
      </c>
      <c r="F161" s="216" t="s">
        <v>271</v>
      </c>
      <c r="G161" s="217" t="s">
        <v>272</v>
      </c>
      <c r="H161" s="218">
        <v>53.426000000000002</v>
      </c>
      <c r="I161" s="219"/>
      <c r="J161" s="220">
        <f>ROUND(I161*H161,2)</f>
        <v>0</v>
      </c>
      <c r="K161" s="216" t="s">
        <v>149</v>
      </c>
      <c r="L161" s="46"/>
      <c r="M161" s="221" t="s">
        <v>19</v>
      </c>
      <c r="N161" s="222" t="s">
        <v>44</v>
      </c>
      <c r="O161" s="86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150</v>
      </c>
      <c r="AT161" s="225" t="s">
        <v>145</v>
      </c>
      <c r="AU161" s="225" t="s">
        <v>82</v>
      </c>
      <c r="AY161" s="19" t="s">
        <v>143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80</v>
      </c>
      <c r="BK161" s="226">
        <f>ROUND(I161*H161,2)</f>
        <v>0</v>
      </c>
      <c r="BL161" s="19" t="s">
        <v>150</v>
      </c>
      <c r="BM161" s="225" t="s">
        <v>273</v>
      </c>
    </row>
    <row r="162" s="2" customFormat="1">
      <c r="A162" s="40"/>
      <c r="B162" s="41"/>
      <c r="C162" s="42"/>
      <c r="D162" s="227" t="s">
        <v>152</v>
      </c>
      <c r="E162" s="42"/>
      <c r="F162" s="228" t="s">
        <v>274</v>
      </c>
      <c r="G162" s="42"/>
      <c r="H162" s="42"/>
      <c r="I162" s="229"/>
      <c r="J162" s="42"/>
      <c r="K162" s="42"/>
      <c r="L162" s="46"/>
      <c r="M162" s="230"/>
      <c r="N162" s="23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152</v>
      </c>
      <c r="AU162" s="19" t="s">
        <v>82</v>
      </c>
    </row>
    <row r="163" s="14" customFormat="1">
      <c r="A163" s="14"/>
      <c r="B163" s="243"/>
      <c r="C163" s="244"/>
      <c r="D163" s="234" t="s">
        <v>154</v>
      </c>
      <c r="E163" s="244"/>
      <c r="F163" s="246" t="s">
        <v>1108</v>
      </c>
      <c r="G163" s="244"/>
      <c r="H163" s="247">
        <v>53.426000000000002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154</v>
      </c>
      <c r="AU163" s="253" t="s">
        <v>82</v>
      </c>
      <c r="AV163" s="14" t="s">
        <v>82</v>
      </c>
      <c r="AW163" s="14" t="s">
        <v>4</v>
      </c>
      <c r="AX163" s="14" t="s">
        <v>80</v>
      </c>
      <c r="AY163" s="253" t="s">
        <v>143</v>
      </c>
    </row>
    <row r="164" s="2" customFormat="1" ht="24.15" customHeight="1">
      <c r="A164" s="40"/>
      <c r="B164" s="41"/>
      <c r="C164" s="214" t="s">
        <v>269</v>
      </c>
      <c r="D164" s="214" t="s">
        <v>145</v>
      </c>
      <c r="E164" s="215" t="s">
        <v>277</v>
      </c>
      <c r="F164" s="216" t="s">
        <v>278</v>
      </c>
      <c r="G164" s="217" t="s">
        <v>234</v>
      </c>
      <c r="H164" s="218">
        <v>1.194</v>
      </c>
      <c r="I164" s="219"/>
      <c r="J164" s="220">
        <f>ROUND(I164*H164,2)</f>
        <v>0</v>
      </c>
      <c r="K164" s="216" t="s">
        <v>149</v>
      </c>
      <c r="L164" s="46"/>
      <c r="M164" s="221" t="s">
        <v>19</v>
      </c>
      <c r="N164" s="222" t="s">
        <v>44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150</v>
      </c>
      <c r="AT164" s="225" t="s">
        <v>145</v>
      </c>
      <c r="AU164" s="225" t="s">
        <v>82</v>
      </c>
      <c r="AY164" s="19" t="s">
        <v>143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80</v>
      </c>
      <c r="BK164" s="226">
        <f>ROUND(I164*H164,2)</f>
        <v>0</v>
      </c>
      <c r="BL164" s="19" t="s">
        <v>150</v>
      </c>
      <c r="BM164" s="225" t="s">
        <v>279</v>
      </c>
    </row>
    <row r="165" s="2" customFormat="1">
      <c r="A165" s="40"/>
      <c r="B165" s="41"/>
      <c r="C165" s="42"/>
      <c r="D165" s="227" t="s">
        <v>152</v>
      </c>
      <c r="E165" s="42"/>
      <c r="F165" s="228" t="s">
        <v>280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152</v>
      </c>
      <c r="AU165" s="19" t="s">
        <v>82</v>
      </c>
    </row>
    <row r="166" s="13" customFormat="1">
      <c r="A166" s="13"/>
      <c r="B166" s="232"/>
      <c r="C166" s="233"/>
      <c r="D166" s="234" t="s">
        <v>154</v>
      </c>
      <c r="E166" s="235" t="s">
        <v>19</v>
      </c>
      <c r="F166" s="236" t="s">
        <v>252</v>
      </c>
      <c r="G166" s="233"/>
      <c r="H166" s="235" t="s">
        <v>19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154</v>
      </c>
      <c r="AU166" s="242" t="s">
        <v>82</v>
      </c>
      <c r="AV166" s="13" t="s">
        <v>80</v>
      </c>
      <c r="AW166" s="13" t="s">
        <v>35</v>
      </c>
      <c r="AX166" s="13" t="s">
        <v>73</v>
      </c>
      <c r="AY166" s="242" t="s">
        <v>143</v>
      </c>
    </row>
    <row r="167" s="13" customFormat="1">
      <c r="A167" s="13"/>
      <c r="B167" s="232"/>
      <c r="C167" s="233"/>
      <c r="D167" s="234" t="s">
        <v>154</v>
      </c>
      <c r="E167" s="235" t="s">
        <v>19</v>
      </c>
      <c r="F167" s="236" t="s">
        <v>1109</v>
      </c>
      <c r="G167" s="233"/>
      <c r="H167" s="235" t="s">
        <v>19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154</v>
      </c>
      <c r="AU167" s="242" t="s">
        <v>82</v>
      </c>
      <c r="AV167" s="13" t="s">
        <v>80</v>
      </c>
      <c r="AW167" s="13" t="s">
        <v>35</v>
      </c>
      <c r="AX167" s="13" t="s">
        <v>73</v>
      </c>
      <c r="AY167" s="242" t="s">
        <v>143</v>
      </c>
    </row>
    <row r="168" s="14" customFormat="1">
      <c r="A168" s="14"/>
      <c r="B168" s="243"/>
      <c r="C168" s="244"/>
      <c r="D168" s="234" t="s">
        <v>154</v>
      </c>
      <c r="E168" s="245" t="s">
        <v>19</v>
      </c>
      <c r="F168" s="246" t="s">
        <v>286</v>
      </c>
      <c r="G168" s="244"/>
      <c r="H168" s="247">
        <v>2.6589999999999998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154</v>
      </c>
      <c r="AU168" s="253" t="s">
        <v>82</v>
      </c>
      <c r="AV168" s="14" t="s">
        <v>82</v>
      </c>
      <c r="AW168" s="14" t="s">
        <v>35</v>
      </c>
      <c r="AX168" s="14" t="s">
        <v>73</v>
      </c>
      <c r="AY168" s="253" t="s">
        <v>143</v>
      </c>
    </row>
    <row r="169" s="14" customFormat="1">
      <c r="A169" s="14"/>
      <c r="B169" s="243"/>
      <c r="C169" s="244"/>
      <c r="D169" s="234" t="s">
        <v>154</v>
      </c>
      <c r="E169" s="245" t="s">
        <v>19</v>
      </c>
      <c r="F169" s="246" t="s">
        <v>287</v>
      </c>
      <c r="G169" s="244"/>
      <c r="H169" s="247">
        <v>-0.47999999999999998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154</v>
      </c>
      <c r="AU169" s="253" t="s">
        <v>82</v>
      </c>
      <c r="AV169" s="14" t="s">
        <v>82</v>
      </c>
      <c r="AW169" s="14" t="s">
        <v>35</v>
      </c>
      <c r="AX169" s="14" t="s">
        <v>73</v>
      </c>
      <c r="AY169" s="253" t="s">
        <v>143</v>
      </c>
    </row>
    <row r="170" s="14" customFormat="1">
      <c r="A170" s="14"/>
      <c r="B170" s="243"/>
      <c r="C170" s="244"/>
      <c r="D170" s="234" t="s">
        <v>154</v>
      </c>
      <c r="E170" s="245" t="s">
        <v>19</v>
      </c>
      <c r="F170" s="246" t="s">
        <v>288</v>
      </c>
      <c r="G170" s="244"/>
      <c r="H170" s="247">
        <v>-0.98499999999999999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154</v>
      </c>
      <c r="AU170" s="253" t="s">
        <v>82</v>
      </c>
      <c r="AV170" s="14" t="s">
        <v>82</v>
      </c>
      <c r="AW170" s="14" t="s">
        <v>35</v>
      </c>
      <c r="AX170" s="14" t="s">
        <v>73</v>
      </c>
      <c r="AY170" s="253" t="s">
        <v>143</v>
      </c>
    </row>
    <row r="171" s="15" customFormat="1">
      <c r="A171" s="15"/>
      <c r="B171" s="254"/>
      <c r="C171" s="255"/>
      <c r="D171" s="234" t="s">
        <v>154</v>
      </c>
      <c r="E171" s="256" t="s">
        <v>19</v>
      </c>
      <c r="F171" s="257" t="s">
        <v>170</v>
      </c>
      <c r="G171" s="255"/>
      <c r="H171" s="258">
        <v>1.194</v>
      </c>
      <c r="I171" s="259"/>
      <c r="J171" s="255"/>
      <c r="K171" s="255"/>
      <c r="L171" s="260"/>
      <c r="M171" s="261"/>
      <c r="N171" s="262"/>
      <c r="O171" s="262"/>
      <c r="P171" s="262"/>
      <c r="Q171" s="262"/>
      <c r="R171" s="262"/>
      <c r="S171" s="262"/>
      <c r="T171" s="26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4" t="s">
        <v>154</v>
      </c>
      <c r="AU171" s="264" t="s">
        <v>82</v>
      </c>
      <c r="AV171" s="15" t="s">
        <v>150</v>
      </c>
      <c r="AW171" s="15" t="s">
        <v>35</v>
      </c>
      <c r="AX171" s="15" t="s">
        <v>80</v>
      </c>
      <c r="AY171" s="264" t="s">
        <v>143</v>
      </c>
    </row>
    <row r="172" s="2" customFormat="1" ht="37.8" customHeight="1">
      <c r="A172" s="40"/>
      <c r="B172" s="41"/>
      <c r="C172" s="214" t="s">
        <v>276</v>
      </c>
      <c r="D172" s="214" t="s">
        <v>145</v>
      </c>
      <c r="E172" s="215" t="s">
        <v>290</v>
      </c>
      <c r="F172" s="216" t="s">
        <v>291</v>
      </c>
      <c r="G172" s="217" t="s">
        <v>234</v>
      </c>
      <c r="H172" s="218">
        <v>0.28000000000000003</v>
      </c>
      <c r="I172" s="219"/>
      <c r="J172" s="220">
        <f>ROUND(I172*H172,2)</f>
        <v>0</v>
      </c>
      <c r="K172" s="216" t="s">
        <v>149</v>
      </c>
      <c r="L172" s="46"/>
      <c r="M172" s="221" t="s">
        <v>19</v>
      </c>
      <c r="N172" s="222" t="s">
        <v>44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150</v>
      </c>
      <c r="AT172" s="225" t="s">
        <v>145</v>
      </c>
      <c r="AU172" s="225" t="s">
        <v>82</v>
      </c>
      <c r="AY172" s="19" t="s">
        <v>143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80</v>
      </c>
      <c r="BK172" s="226">
        <f>ROUND(I172*H172,2)</f>
        <v>0</v>
      </c>
      <c r="BL172" s="19" t="s">
        <v>150</v>
      </c>
      <c r="BM172" s="225" t="s">
        <v>292</v>
      </c>
    </row>
    <row r="173" s="2" customFormat="1">
      <c r="A173" s="40"/>
      <c r="B173" s="41"/>
      <c r="C173" s="42"/>
      <c r="D173" s="227" t="s">
        <v>152</v>
      </c>
      <c r="E173" s="42"/>
      <c r="F173" s="228" t="s">
        <v>293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152</v>
      </c>
      <c r="AU173" s="19" t="s">
        <v>82</v>
      </c>
    </row>
    <row r="174" s="13" customFormat="1">
      <c r="A174" s="13"/>
      <c r="B174" s="232"/>
      <c r="C174" s="233"/>
      <c r="D174" s="234" t="s">
        <v>154</v>
      </c>
      <c r="E174" s="235" t="s">
        <v>19</v>
      </c>
      <c r="F174" s="236" t="s">
        <v>295</v>
      </c>
      <c r="G174" s="233"/>
      <c r="H174" s="235" t="s">
        <v>19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154</v>
      </c>
      <c r="AU174" s="242" t="s">
        <v>82</v>
      </c>
      <c r="AV174" s="13" t="s">
        <v>80</v>
      </c>
      <c r="AW174" s="13" t="s">
        <v>35</v>
      </c>
      <c r="AX174" s="13" t="s">
        <v>73</v>
      </c>
      <c r="AY174" s="242" t="s">
        <v>143</v>
      </c>
    </row>
    <row r="175" s="14" customFormat="1">
      <c r="A175" s="14"/>
      <c r="B175" s="243"/>
      <c r="C175" s="244"/>
      <c r="D175" s="234" t="s">
        <v>154</v>
      </c>
      <c r="E175" s="245" t="s">
        <v>19</v>
      </c>
      <c r="F175" s="246" t="s">
        <v>1110</v>
      </c>
      <c r="G175" s="244"/>
      <c r="H175" s="247">
        <v>0.28000000000000003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154</v>
      </c>
      <c r="AU175" s="253" t="s">
        <v>82</v>
      </c>
      <c r="AV175" s="14" t="s">
        <v>82</v>
      </c>
      <c r="AW175" s="14" t="s">
        <v>35</v>
      </c>
      <c r="AX175" s="14" t="s">
        <v>80</v>
      </c>
      <c r="AY175" s="253" t="s">
        <v>143</v>
      </c>
    </row>
    <row r="176" s="2" customFormat="1" ht="16.5" customHeight="1">
      <c r="A176" s="40"/>
      <c r="B176" s="41"/>
      <c r="C176" s="265" t="s">
        <v>289</v>
      </c>
      <c r="D176" s="265" t="s">
        <v>299</v>
      </c>
      <c r="E176" s="266" t="s">
        <v>300</v>
      </c>
      <c r="F176" s="267" t="s">
        <v>301</v>
      </c>
      <c r="G176" s="268" t="s">
        <v>272</v>
      </c>
      <c r="H176" s="269">
        <v>0.56000000000000005</v>
      </c>
      <c r="I176" s="270"/>
      <c r="J176" s="271">
        <f>ROUND(I176*H176,2)</f>
        <v>0</v>
      </c>
      <c r="K176" s="267" t="s">
        <v>149</v>
      </c>
      <c r="L176" s="272"/>
      <c r="M176" s="273" t="s">
        <v>19</v>
      </c>
      <c r="N176" s="274" t="s">
        <v>44</v>
      </c>
      <c r="O176" s="86"/>
      <c r="P176" s="223">
        <f>O176*H176</f>
        <v>0</v>
      </c>
      <c r="Q176" s="223">
        <v>1</v>
      </c>
      <c r="R176" s="223">
        <f>Q176*H176</f>
        <v>0.56000000000000005</v>
      </c>
      <c r="S176" s="223">
        <v>0</v>
      </c>
      <c r="T176" s="22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201</v>
      </c>
      <c r="AT176" s="225" t="s">
        <v>299</v>
      </c>
      <c r="AU176" s="225" t="s">
        <v>82</v>
      </c>
      <c r="AY176" s="19" t="s">
        <v>143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9" t="s">
        <v>80</v>
      </c>
      <c r="BK176" s="226">
        <f>ROUND(I176*H176,2)</f>
        <v>0</v>
      </c>
      <c r="BL176" s="19" t="s">
        <v>150</v>
      </c>
      <c r="BM176" s="225" t="s">
        <v>302</v>
      </c>
    </row>
    <row r="177" s="14" customFormat="1">
      <c r="A177" s="14"/>
      <c r="B177" s="243"/>
      <c r="C177" s="244"/>
      <c r="D177" s="234" t="s">
        <v>154</v>
      </c>
      <c r="E177" s="244"/>
      <c r="F177" s="246" t="s">
        <v>1111</v>
      </c>
      <c r="G177" s="244"/>
      <c r="H177" s="247">
        <v>0.56000000000000005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154</v>
      </c>
      <c r="AU177" s="253" t="s">
        <v>82</v>
      </c>
      <c r="AV177" s="14" t="s">
        <v>82</v>
      </c>
      <c r="AW177" s="14" t="s">
        <v>4</v>
      </c>
      <c r="AX177" s="14" t="s">
        <v>80</v>
      </c>
      <c r="AY177" s="253" t="s">
        <v>143</v>
      </c>
    </row>
    <row r="178" s="12" customFormat="1" ht="22.8" customHeight="1">
      <c r="A178" s="12"/>
      <c r="B178" s="198"/>
      <c r="C178" s="199"/>
      <c r="D178" s="200" t="s">
        <v>72</v>
      </c>
      <c r="E178" s="212" t="s">
        <v>82</v>
      </c>
      <c r="F178" s="212" t="s">
        <v>331</v>
      </c>
      <c r="G178" s="199"/>
      <c r="H178" s="199"/>
      <c r="I178" s="202"/>
      <c r="J178" s="213">
        <f>BK178</f>
        <v>0</v>
      </c>
      <c r="K178" s="199"/>
      <c r="L178" s="204"/>
      <c r="M178" s="205"/>
      <c r="N178" s="206"/>
      <c r="O178" s="206"/>
      <c r="P178" s="207">
        <f>SUM(P179:P184)</f>
        <v>0</v>
      </c>
      <c r="Q178" s="206"/>
      <c r="R178" s="207">
        <f>SUM(R179:R184)</f>
        <v>0.087387300000000001</v>
      </c>
      <c r="S178" s="206"/>
      <c r="T178" s="208">
        <f>SUM(T179:T184)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9" t="s">
        <v>80</v>
      </c>
      <c r="AT178" s="210" t="s">
        <v>72</v>
      </c>
      <c r="AU178" s="210" t="s">
        <v>80</v>
      </c>
      <c r="AY178" s="209" t="s">
        <v>143</v>
      </c>
      <c r="BK178" s="211">
        <f>SUM(BK179:BK184)</f>
        <v>0</v>
      </c>
    </row>
    <row r="179" s="2" customFormat="1" ht="16.5" customHeight="1">
      <c r="A179" s="40"/>
      <c r="B179" s="41"/>
      <c r="C179" s="214" t="s">
        <v>298</v>
      </c>
      <c r="D179" s="214" t="s">
        <v>145</v>
      </c>
      <c r="E179" s="215" t="s">
        <v>333</v>
      </c>
      <c r="F179" s="216" t="s">
        <v>334</v>
      </c>
      <c r="G179" s="217" t="s">
        <v>204</v>
      </c>
      <c r="H179" s="218">
        <v>106.7</v>
      </c>
      <c r="I179" s="219"/>
      <c r="J179" s="220">
        <f>ROUND(I179*H179,2)</f>
        <v>0</v>
      </c>
      <c r="K179" s="216" t="s">
        <v>149</v>
      </c>
      <c r="L179" s="46"/>
      <c r="M179" s="221" t="s">
        <v>19</v>
      </c>
      <c r="N179" s="222" t="s">
        <v>44</v>
      </c>
      <c r="O179" s="86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150</v>
      </c>
      <c r="AT179" s="225" t="s">
        <v>145</v>
      </c>
      <c r="AU179" s="225" t="s">
        <v>82</v>
      </c>
      <c r="AY179" s="19" t="s">
        <v>143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80</v>
      </c>
      <c r="BK179" s="226">
        <f>ROUND(I179*H179,2)</f>
        <v>0</v>
      </c>
      <c r="BL179" s="19" t="s">
        <v>150</v>
      </c>
      <c r="BM179" s="225" t="s">
        <v>335</v>
      </c>
    </row>
    <row r="180" s="2" customFormat="1">
      <c r="A180" s="40"/>
      <c r="B180" s="41"/>
      <c r="C180" s="42"/>
      <c r="D180" s="227" t="s">
        <v>152</v>
      </c>
      <c r="E180" s="42"/>
      <c r="F180" s="228" t="s">
        <v>336</v>
      </c>
      <c r="G180" s="42"/>
      <c r="H180" s="42"/>
      <c r="I180" s="229"/>
      <c r="J180" s="42"/>
      <c r="K180" s="42"/>
      <c r="L180" s="46"/>
      <c r="M180" s="230"/>
      <c r="N180" s="231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152</v>
      </c>
      <c r="AU180" s="19" t="s">
        <v>82</v>
      </c>
    </row>
    <row r="181" s="13" customFormat="1">
      <c r="A181" s="13"/>
      <c r="B181" s="232"/>
      <c r="C181" s="233"/>
      <c r="D181" s="234" t="s">
        <v>154</v>
      </c>
      <c r="E181" s="235" t="s">
        <v>19</v>
      </c>
      <c r="F181" s="236" t="s">
        <v>248</v>
      </c>
      <c r="G181" s="233"/>
      <c r="H181" s="235" t="s">
        <v>19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154</v>
      </c>
      <c r="AU181" s="242" t="s">
        <v>82</v>
      </c>
      <c r="AV181" s="13" t="s">
        <v>80</v>
      </c>
      <c r="AW181" s="13" t="s">
        <v>35</v>
      </c>
      <c r="AX181" s="13" t="s">
        <v>73</v>
      </c>
      <c r="AY181" s="242" t="s">
        <v>143</v>
      </c>
    </row>
    <row r="182" s="14" customFormat="1">
      <c r="A182" s="14"/>
      <c r="B182" s="243"/>
      <c r="C182" s="244"/>
      <c r="D182" s="234" t="s">
        <v>154</v>
      </c>
      <c r="E182" s="245" t="s">
        <v>19</v>
      </c>
      <c r="F182" s="246" t="s">
        <v>1112</v>
      </c>
      <c r="G182" s="244"/>
      <c r="H182" s="247">
        <v>106.7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154</v>
      </c>
      <c r="AU182" s="253" t="s">
        <v>82</v>
      </c>
      <c r="AV182" s="14" t="s">
        <v>82</v>
      </c>
      <c r="AW182" s="14" t="s">
        <v>35</v>
      </c>
      <c r="AX182" s="14" t="s">
        <v>80</v>
      </c>
      <c r="AY182" s="253" t="s">
        <v>143</v>
      </c>
    </row>
    <row r="183" s="2" customFormat="1" ht="16.5" customHeight="1">
      <c r="A183" s="40"/>
      <c r="B183" s="41"/>
      <c r="C183" s="265" t="s">
        <v>304</v>
      </c>
      <c r="D183" s="265" t="s">
        <v>299</v>
      </c>
      <c r="E183" s="266" t="s">
        <v>339</v>
      </c>
      <c r="F183" s="267" t="s">
        <v>340</v>
      </c>
      <c r="G183" s="268" t="s">
        <v>204</v>
      </c>
      <c r="H183" s="269">
        <v>112.035</v>
      </c>
      <c r="I183" s="270"/>
      <c r="J183" s="271">
        <f>ROUND(I183*H183,2)</f>
        <v>0</v>
      </c>
      <c r="K183" s="267" t="s">
        <v>149</v>
      </c>
      <c r="L183" s="272"/>
      <c r="M183" s="273" t="s">
        <v>19</v>
      </c>
      <c r="N183" s="274" t="s">
        <v>44</v>
      </c>
      <c r="O183" s="86"/>
      <c r="P183" s="223">
        <f>O183*H183</f>
        <v>0</v>
      </c>
      <c r="Q183" s="223">
        <v>0.00077999999999999999</v>
      </c>
      <c r="R183" s="223">
        <f>Q183*H183</f>
        <v>0.087387300000000001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201</v>
      </c>
      <c r="AT183" s="225" t="s">
        <v>299</v>
      </c>
      <c r="AU183" s="225" t="s">
        <v>82</v>
      </c>
      <c r="AY183" s="19" t="s">
        <v>143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80</v>
      </c>
      <c r="BK183" s="226">
        <f>ROUND(I183*H183,2)</f>
        <v>0</v>
      </c>
      <c r="BL183" s="19" t="s">
        <v>150</v>
      </c>
      <c r="BM183" s="225" t="s">
        <v>341</v>
      </c>
    </row>
    <row r="184" s="14" customFormat="1">
      <c r="A184" s="14"/>
      <c r="B184" s="243"/>
      <c r="C184" s="244"/>
      <c r="D184" s="234" t="s">
        <v>154</v>
      </c>
      <c r="E184" s="244"/>
      <c r="F184" s="246" t="s">
        <v>1113</v>
      </c>
      <c r="G184" s="244"/>
      <c r="H184" s="247">
        <v>112.035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154</v>
      </c>
      <c r="AU184" s="253" t="s">
        <v>82</v>
      </c>
      <c r="AV184" s="14" t="s">
        <v>82</v>
      </c>
      <c r="AW184" s="14" t="s">
        <v>4</v>
      </c>
      <c r="AX184" s="14" t="s">
        <v>80</v>
      </c>
      <c r="AY184" s="253" t="s">
        <v>143</v>
      </c>
    </row>
    <row r="185" s="12" customFormat="1" ht="22.8" customHeight="1">
      <c r="A185" s="12"/>
      <c r="B185" s="198"/>
      <c r="C185" s="199"/>
      <c r="D185" s="200" t="s">
        <v>72</v>
      </c>
      <c r="E185" s="212" t="s">
        <v>150</v>
      </c>
      <c r="F185" s="212" t="s">
        <v>343</v>
      </c>
      <c r="G185" s="199"/>
      <c r="H185" s="199"/>
      <c r="I185" s="202"/>
      <c r="J185" s="213">
        <f>BK185</f>
        <v>0</v>
      </c>
      <c r="K185" s="199"/>
      <c r="L185" s="204"/>
      <c r="M185" s="205"/>
      <c r="N185" s="206"/>
      <c r="O185" s="206"/>
      <c r="P185" s="207">
        <f>SUM(P186:P189)</f>
        <v>0</v>
      </c>
      <c r="Q185" s="206"/>
      <c r="R185" s="207">
        <f>SUM(R186:R189)</f>
        <v>0</v>
      </c>
      <c r="S185" s="206"/>
      <c r="T185" s="208">
        <f>SUM(T186:T189)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9" t="s">
        <v>80</v>
      </c>
      <c r="AT185" s="210" t="s">
        <v>72</v>
      </c>
      <c r="AU185" s="210" t="s">
        <v>80</v>
      </c>
      <c r="AY185" s="209" t="s">
        <v>143</v>
      </c>
      <c r="BK185" s="211">
        <f>SUM(BK186:BK189)</f>
        <v>0</v>
      </c>
    </row>
    <row r="186" s="2" customFormat="1" ht="21.75" customHeight="1">
      <c r="A186" s="40"/>
      <c r="B186" s="41"/>
      <c r="C186" s="214" t="s">
        <v>7</v>
      </c>
      <c r="D186" s="214" t="s">
        <v>145</v>
      </c>
      <c r="E186" s="215" t="s">
        <v>345</v>
      </c>
      <c r="F186" s="216" t="s">
        <v>346</v>
      </c>
      <c r="G186" s="217" t="s">
        <v>234</v>
      </c>
      <c r="H186" s="218">
        <v>0.12</v>
      </c>
      <c r="I186" s="219"/>
      <c r="J186" s="220">
        <f>ROUND(I186*H186,2)</f>
        <v>0</v>
      </c>
      <c r="K186" s="216" t="s">
        <v>149</v>
      </c>
      <c r="L186" s="46"/>
      <c r="M186" s="221" t="s">
        <v>19</v>
      </c>
      <c r="N186" s="222" t="s">
        <v>44</v>
      </c>
      <c r="O186" s="86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150</v>
      </c>
      <c r="AT186" s="225" t="s">
        <v>145</v>
      </c>
      <c r="AU186" s="225" t="s">
        <v>82</v>
      </c>
      <c r="AY186" s="19" t="s">
        <v>143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80</v>
      </c>
      <c r="BK186" s="226">
        <f>ROUND(I186*H186,2)</f>
        <v>0</v>
      </c>
      <c r="BL186" s="19" t="s">
        <v>150</v>
      </c>
      <c r="BM186" s="225" t="s">
        <v>347</v>
      </c>
    </row>
    <row r="187" s="2" customFormat="1">
      <c r="A187" s="40"/>
      <c r="B187" s="41"/>
      <c r="C187" s="42"/>
      <c r="D187" s="227" t="s">
        <v>152</v>
      </c>
      <c r="E187" s="42"/>
      <c r="F187" s="228" t="s">
        <v>348</v>
      </c>
      <c r="G187" s="42"/>
      <c r="H187" s="42"/>
      <c r="I187" s="229"/>
      <c r="J187" s="42"/>
      <c r="K187" s="42"/>
      <c r="L187" s="46"/>
      <c r="M187" s="230"/>
      <c r="N187" s="231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152</v>
      </c>
      <c r="AU187" s="19" t="s">
        <v>82</v>
      </c>
    </row>
    <row r="188" s="13" customFormat="1">
      <c r="A188" s="13"/>
      <c r="B188" s="232"/>
      <c r="C188" s="233"/>
      <c r="D188" s="234" t="s">
        <v>154</v>
      </c>
      <c r="E188" s="235" t="s">
        <v>19</v>
      </c>
      <c r="F188" s="236" t="s">
        <v>295</v>
      </c>
      <c r="G188" s="233"/>
      <c r="H188" s="235" t="s">
        <v>19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154</v>
      </c>
      <c r="AU188" s="242" t="s">
        <v>82</v>
      </c>
      <c r="AV188" s="13" t="s">
        <v>80</v>
      </c>
      <c r="AW188" s="13" t="s">
        <v>35</v>
      </c>
      <c r="AX188" s="13" t="s">
        <v>73</v>
      </c>
      <c r="AY188" s="242" t="s">
        <v>143</v>
      </c>
    </row>
    <row r="189" s="14" customFormat="1">
      <c r="A189" s="14"/>
      <c r="B189" s="243"/>
      <c r="C189" s="244"/>
      <c r="D189" s="234" t="s">
        <v>154</v>
      </c>
      <c r="E189" s="245" t="s">
        <v>19</v>
      </c>
      <c r="F189" s="246" t="s">
        <v>1114</v>
      </c>
      <c r="G189" s="244"/>
      <c r="H189" s="247">
        <v>0.12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154</v>
      </c>
      <c r="AU189" s="253" t="s">
        <v>82</v>
      </c>
      <c r="AV189" s="14" t="s">
        <v>82</v>
      </c>
      <c r="AW189" s="14" t="s">
        <v>35</v>
      </c>
      <c r="AX189" s="14" t="s">
        <v>80</v>
      </c>
      <c r="AY189" s="253" t="s">
        <v>143</v>
      </c>
    </row>
    <row r="190" s="12" customFormat="1" ht="22.8" customHeight="1">
      <c r="A190" s="12"/>
      <c r="B190" s="198"/>
      <c r="C190" s="199"/>
      <c r="D190" s="200" t="s">
        <v>72</v>
      </c>
      <c r="E190" s="212" t="s">
        <v>177</v>
      </c>
      <c r="F190" s="212" t="s">
        <v>352</v>
      </c>
      <c r="G190" s="199"/>
      <c r="H190" s="199"/>
      <c r="I190" s="202"/>
      <c r="J190" s="213">
        <f>BK190</f>
        <v>0</v>
      </c>
      <c r="K190" s="199"/>
      <c r="L190" s="204"/>
      <c r="M190" s="205"/>
      <c r="N190" s="206"/>
      <c r="O190" s="206"/>
      <c r="P190" s="207">
        <f>SUM(P191:P253)</f>
        <v>0</v>
      </c>
      <c r="Q190" s="206"/>
      <c r="R190" s="207">
        <f>SUM(R191:R253)</f>
        <v>55.558184999999995</v>
      </c>
      <c r="S190" s="206"/>
      <c r="T190" s="208">
        <f>SUM(T191:T253)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9" t="s">
        <v>80</v>
      </c>
      <c r="AT190" s="210" t="s">
        <v>72</v>
      </c>
      <c r="AU190" s="210" t="s">
        <v>80</v>
      </c>
      <c r="AY190" s="209" t="s">
        <v>143</v>
      </c>
      <c r="BK190" s="211">
        <f>SUM(BK191:BK253)</f>
        <v>0</v>
      </c>
    </row>
    <row r="191" s="2" customFormat="1" ht="21.75" customHeight="1">
      <c r="A191" s="40"/>
      <c r="B191" s="41"/>
      <c r="C191" s="214" t="s">
        <v>314</v>
      </c>
      <c r="D191" s="214" t="s">
        <v>145</v>
      </c>
      <c r="E191" s="215" t="s">
        <v>354</v>
      </c>
      <c r="F191" s="216" t="s">
        <v>355</v>
      </c>
      <c r="G191" s="217" t="s">
        <v>148</v>
      </c>
      <c r="H191" s="218">
        <v>196.59999999999999</v>
      </c>
      <c r="I191" s="219"/>
      <c r="J191" s="220">
        <f>ROUND(I191*H191,2)</f>
        <v>0</v>
      </c>
      <c r="K191" s="216" t="s">
        <v>149</v>
      </c>
      <c r="L191" s="46"/>
      <c r="M191" s="221" t="s">
        <v>19</v>
      </c>
      <c r="N191" s="222" t="s">
        <v>44</v>
      </c>
      <c r="O191" s="86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150</v>
      </c>
      <c r="AT191" s="225" t="s">
        <v>145</v>
      </c>
      <c r="AU191" s="225" t="s">
        <v>82</v>
      </c>
      <c r="AY191" s="19" t="s">
        <v>143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80</v>
      </c>
      <c r="BK191" s="226">
        <f>ROUND(I191*H191,2)</f>
        <v>0</v>
      </c>
      <c r="BL191" s="19" t="s">
        <v>150</v>
      </c>
      <c r="BM191" s="225" t="s">
        <v>356</v>
      </c>
    </row>
    <row r="192" s="2" customFormat="1">
      <c r="A192" s="40"/>
      <c r="B192" s="41"/>
      <c r="C192" s="42"/>
      <c r="D192" s="227" t="s">
        <v>152</v>
      </c>
      <c r="E192" s="42"/>
      <c r="F192" s="228" t="s">
        <v>357</v>
      </c>
      <c r="G192" s="42"/>
      <c r="H192" s="42"/>
      <c r="I192" s="229"/>
      <c r="J192" s="42"/>
      <c r="K192" s="42"/>
      <c r="L192" s="46"/>
      <c r="M192" s="230"/>
      <c r="N192" s="231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152</v>
      </c>
      <c r="AU192" s="19" t="s">
        <v>82</v>
      </c>
    </row>
    <row r="193" s="2" customFormat="1">
      <c r="A193" s="40"/>
      <c r="B193" s="41"/>
      <c r="C193" s="42"/>
      <c r="D193" s="234" t="s">
        <v>358</v>
      </c>
      <c r="E193" s="42"/>
      <c r="F193" s="275" t="s">
        <v>359</v>
      </c>
      <c r="G193" s="42"/>
      <c r="H193" s="42"/>
      <c r="I193" s="229"/>
      <c r="J193" s="42"/>
      <c r="K193" s="42"/>
      <c r="L193" s="46"/>
      <c r="M193" s="230"/>
      <c r="N193" s="231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358</v>
      </c>
      <c r="AU193" s="19" t="s">
        <v>82</v>
      </c>
    </row>
    <row r="194" s="13" customFormat="1">
      <c r="A194" s="13"/>
      <c r="B194" s="232"/>
      <c r="C194" s="233"/>
      <c r="D194" s="234" t="s">
        <v>154</v>
      </c>
      <c r="E194" s="235" t="s">
        <v>19</v>
      </c>
      <c r="F194" s="236" t="s">
        <v>360</v>
      </c>
      <c r="G194" s="233"/>
      <c r="H194" s="235" t="s">
        <v>19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154</v>
      </c>
      <c r="AU194" s="242" t="s">
        <v>82</v>
      </c>
      <c r="AV194" s="13" t="s">
        <v>80</v>
      </c>
      <c r="AW194" s="13" t="s">
        <v>35</v>
      </c>
      <c r="AX194" s="13" t="s">
        <v>73</v>
      </c>
      <c r="AY194" s="242" t="s">
        <v>143</v>
      </c>
    </row>
    <row r="195" s="14" customFormat="1">
      <c r="A195" s="14"/>
      <c r="B195" s="243"/>
      <c r="C195" s="244"/>
      <c r="D195" s="234" t="s">
        <v>154</v>
      </c>
      <c r="E195" s="245" t="s">
        <v>19</v>
      </c>
      <c r="F195" s="246" t="s">
        <v>1115</v>
      </c>
      <c r="G195" s="244"/>
      <c r="H195" s="247">
        <v>196.59999999999999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154</v>
      </c>
      <c r="AU195" s="253" t="s">
        <v>82</v>
      </c>
      <c r="AV195" s="14" t="s">
        <v>82</v>
      </c>
      <c r="AW195" s="14" t="s">
        <v>35</v>
      </c>
      <c r="AX195" s="14" t="s">
        <v>80</v>
      </c>
      <c r="AY195" s="253" t="s">
        <v>143</v>
      </c>
    </row>
    <row r="196" s="2" customFormat="1" ht="21.75" customHeight="1">
      <c r="A196" s="40"/>
      <c r="B196" s="41"/>
      <c r="C196" s="214" t="s">
        <v>320</v>
      </c>
      <c r="D196" s="214" t="s">
        <v>145</v>
      </c>
      <c r="E196" s="215" t="s">
        <v>365</v>
      </c>
      <c r="F196" s="216" t="s">
        <v>366</v>
      </c>
      <c r="G196" s="217" t="s">
        <v>148</v>
      </c>
      <c r="H196" s="218">
        <v>36.100000000000001</v>
      </c>
      <c r="I196" s="219"/>
      <c r="J196" s="220">
        <f>ROUND(I196*H196,2)</f>
        <v>0</v>
      </c>
      <c r="K196" s="216" t="s">
        <v>149</v>
      </c>
      <c r="L196" s="46"/>
      <c r="M196" s="221" t="s">
        <v>19</v>
      </c>
      <c r="N196" s="222" t="s">
        <v>44</v>
      </c>
      <c r="O196" s="86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150</v>
      </c>
      <c r="AT196" s="225" t="s">
        <v>145</v>
      </c>
      <c r="AU196" s="225" t="s">
        <v>82</v>
      </c>
      <c r="AY196" s="19" t="s">
        <v>143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80</v>
      </c>
      <c r="BK196" s="226">
        <f>ROUND(I196*H196,2)</f>
        <v>0</v>
      </c>
      <c r="BL196" s="19" t="s">
        <v>150</v>
      </c>
      <c r="BM196" s="225" t="s">
        <v>367</v>
      </c>
    </row>
    <row r="197" s="2" customFormat="1">
      <c r="A197" s="40"/>
      <c r="B197" s="41"/>
      <c r="C197" s="42"/>
      <c r="D197" s="227" t="s">
        <v>152</v>
      </c>
      <c r="E197" s="42"/>
      <c r="F197" s="228" t="s">
        <v>368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152</v>
      </c>
      <c r="AU197" s="19" t="s">
        <v>82</v>
      </c>
    </row>
    <row r="198" s="2" customFormat="1">
      <c r="A198" s="40"/>
      <c r="B198" s="41"/>
      <c r="C198" s="42"/>
      <c r="D198" s="234" t="s">
        <v>358</v>
      </c>
      <c r="E198" s="42"/>
      <c r="F198" s="275" t="s">
        <v>369</v>
      </c>
      <c r="G198" s="42"/>
      <c r="H198" s="42"/>
      <c r="I198" s="229"/>
      <c r="J198" s="42"/>
      <c r="K198" s="42"/>
      <c r="L198" s="46"/>
      <c r="M198" s="230"/>
      <c r="N198" s="231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358</v>
      </c>
      <c r="AU198" s="19" t="s">
        <v>82</v>
      </c>
    </row>
    <row r="199" s="13" customFormat="1">
      <c r="A199" s="13"/>
      <c r="B199" s="232"/>
      <c r="C199" s="233"/>
      <c r="D199" s="234" t="s">
        <v>154</v>
      </c>
      <c r="E199" s="235" t="s">
        <v>19</v>
      </c>
      <c r="F199" s="236" t="s">
        <v>370</v>
      </c>
      <c r="G199" s="233"/>
      <c r="H199" s="235" t="s">
        <v>19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154</v>
      </c>
      <c r="AU199" s="242" t="s">
        <v>82</v>
      </c>
      <c r="AV199" s="13" t="s">
        <v>80</v>
      </c>
      <c r="AW199" s="13" t="s">
        <v>35</v>
      </c>
      <c r="AX199" s="13" t="s">
        <v>73</v>
      </c>
      <c r="AY199" s="242" t="s">
        <v>143</v>
      </c>
    </row>
    <row r="200" s="14" customFormat="1">
      <c r="A200" s="14"/>
      <c r="B200" s="243"/>
      <c r="C200" s="244"/>
      <c r="D200" s="234" t="s">
        <v>154</v>
      </c>
      <c r="E200" s="245" t="s">
        <v>19</v>
      </c>
      <c r="F200" s="246" t="s">
        <v>1116</v>
      </c>
      <c r="G200" s="244"/>
      <c r="H200" s="247">
        <v>36.100000000000001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154</v>
      </c>
      <c r="AU200" s="253" t="s">
        <v>82</v>
      </c>
      <c r="AV200" s="14" t="s">
        <v>82</v>
      </c>
      <c r="AW200" s="14" t="s">
        <v>35</v>
      </c>
      <c r="AX200" s="14" t="s">
        <v>80</v>
      </c>
      <c r="AY200" s="253" t="s">
        <v>143</v>
      </c>
    </row>
    <row r="201" s="2" customFormat="1" ht="24.15" customHeight="1">
      <c r="A201" s="40"/>
      <c r="B201" s="41"/>
      <c r="C201" s="214" t="s">
        <v>325</v>
      </c>
      <c r="D201" s="214" t="s">
        <v>145</v>
      </c>
      <c r="E201" s="215" t="s">
        <v>373</v>
      </c>
      <c r="F201" s="216" t="s">
        <v>374</v>
      </c>
      <c r="G201" s="217" t="s">
        <v>148</v>
      </c>
      <c r="H201" s="218">
        <v>3.75</v>
      </c>
      <c r="I201" s="219"/>
      <c r="J201" s="220">
        <f>ROUND(I201*H201,2)</f>
        <v>0</v>
      </c>
      <c r="K201" s="216" t="s">
        <v>19</v>
      </c>
      <c r="L201" s="46"/>
      <c r="M201" s="221" t="s">
        <v>19</v>
      </c>
      <c r="N201" s="222" t="s">
        <v>44</v>
      </c>
      <c r="O201" s="86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150</v>
      </c>
      <c r="AT201" s="225" t="s">
        <v>145</v>
      </c>
      <c r="AU201" s="225" t="s">
        <v>82</v>
      </c>
      <c r="AY201" s="19" t="s">
        <v>143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80</v>
      </c>
      <c r="BK201" s="226">
        <f>ROUND(I201*H201,2)</f>
        <v>0</v>
      </c>
      <c r="BL201" s="19" t="s">
        <v>150</v>
      </c>
      <c r="BM201" s="225" t="s">
        <v>375</v>
      </c>
    </row>
    <row r="202" s="2" customFormat="1">
      <c r="A202" s="40"/>
      <c r="B202" s="41"/>
      <c r="C202" s="42"/>
      <c r="D202" s="234" t="s">
        <v>358</v>
      </c>
      <c r="E202" s="42"/>
      <c r="F202" s="275" t="s">
        <v>376</v>
      </c>
      <c r="G202" s="42"/>
      <c r="H202" s="42"/>
      <c r="I202" s="229"/>
      <c r="J202" s="42"/>
      <c r="K202" s="42"/>
      <c r="L202" s="46"/>
      <c r="M202" s="230"/>
      <c r="N202" s="231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358</v>
      </c>
      <c r="AU202" s="19" t="s">
        <v>82</v>
      </c>
    </row>
    <row r="203" s="13" customFormat="1">
      <c r="A203" s="13"/>
      <c r="B203" s="232"/>
      <c r="C203" s="233"/>
      <c r="D203" s="234" t="s">
        <v>154</v>
      </c>
      <c r="E203" s="235" t="s">
        <v>19</v>
      </c>
      <c r="F203" s="236" t="s">
        <v>377</v>
      </c>
      <c r="G203" s="233"/>
      <c r="H203" s="235" t="s">
        <v>19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154</v>
      </c>
      <c r="AU203" s="242" t="s">
        <v>82</v>
      </c>
      <c r="AV203" s="13" t="s">
        <v>80</v>
      </c>
      <c r="AW203" s="13" t="s">
        <v>35</v>
      </c>
      <c r="AX203" s="13" t="s">
        <v>73</v>
      </c>
      <c r="AY203" s="242" t="s">
        <v>143</v>
      </c>
    </row>
    <row r="204" s="14" customFormat="1">
      <c r="A204" s="14"/>
      <c r="B204" s="243"/>
      <c r="C204" s="244"/>
      <c r="D204" s="234" t="s">
        <v>154</v>
      </c>
      <c r="E204" s="245" t="s">
        <v>19</v>
      </c>
      <c r="F204" s="246" t="s">
        <v>378</v>
      </c>
      <c r="G204" s="244"/>
      <c r="H204" s="247">
        <v>3.75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154</v>
      </c>
      <c r="AU204" s="253" t="s">
        <v>82</v>
      </c>
      <c r="AV204" s="14" t="s">
        <v>82</v>
      </c>
      <c r="AW204" s="14" t="s">
        <v>35</v>
      </c>
      <c r="AX204" s="14" t="s">
        <v>80</v>
      </c>
      <c r="AY204" s="253" t="s">
        <v>143</v>
      </c>
    </row>
    <row r="205" s="2" customFormat="1" ht="24.15" customHeight="1">
      <c r="A205" s="40"/>
      <c r="B205" s="41"/>
      <c r="C205" s="214" t="s">
        <v>332</v>
      </c>
      <c r="D205" s="214" t="s">
        <v>145</v>
      </c>
      <c r="E205" s="215" t="s">
        <v>382</v>
      </c>
      <c r="F205" s="216" t="s">
        <v>383</v>
      </c>
      <c r="G205" s="217" t="s">
        <v>148</v>
      </c>
      <c r="H205" s="218">
        <v>36.100000000000001</v>
      </c>
      <c r="I205" s="219"/>
      <c r="J205" s="220">
        <f>ROUND(I205*H205,2)</f>
        <v>0</v>
      </c>
      <c r="K205" s="216" t="s">
        <v>19</v>
      </c>
      <c r="L205" s="46"/>
      <c r="M205" s="221" t="s">
        <v>19</v>
      </c>
      <c r="N205" s="222" t="s">
        <v>44</v>
      </c>
      <c r="O205" s="86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150</v>
      </c>
      <c r="AT205" s="225" t="s">
        <v>145</v>
      </c>
      <c r="AU205" s="225" t="s">
        <v>82</v>
      </c>
      <c r="AY205" s="19" t="s">
        <v>143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80</v>
      </c>
      <c r="BK205" s="226">
        <f>ROUND(I205*H205,2)</f>
        <v>0</v>
      </c>
      <c r="BL205" s="19" t="s">
        <v>150</v>
      </c>
      <c r="BM205" s="225" t="s">
        <v>384</v>
      </c>
    </row>
    <row r="206" s="13" customFormat="1">
      <c r="A206" s="13"/>
      <c r="B206" s="232"/>
      <c r="C206" s="233"/>
      <c r="D206" s="234" t="s">
        <v>154</v>
      </c>
      <c r="E206" s="235" t="s">
        <v>19</v>
      </c>
      <c r="F206" s="236" t="s">
        <v>370</v>
      </c>
      <c r="G206" s="233"/>
      <c r="H206" s="235" t="s">
        <v>19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154</v>
      </c>
      <c r="AU206" s="242" t="s">
        <v>82</v>
      </c>
      <c r="AV206" s="13" t="s">
        <v>80</v>
      </c>
      <c r="AW206" s="13" t="s">
        <v>35</v>
      </c>
      <c r="AX206" s="13" t="s">
        <v>73</v>
      </c>
      <c r="AY206" s="242" t="s">
        <v>143</v>
      </c>
    </row>
    <row r="207" s="14" customFormat="1">
      <c r="A207" s="14"/>
      <c r="B207" s="243"/>
      <c r="C207" s="244"/>
      <c r="D207" s="234" t="s">
        <v>154</v>
      </c>
      <c r="E207" s="245" t="s">
        <v>19</v>
      </c>
      <c r="F207" s="246" t="s">
        <v>1116</v>
      </c>
      <c r="G207" s="244"/>
      <c r="H207" s="247">
        <v>36.100000000000001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154</v>
      </c>
      <c r="AU207" s="253" t="s">
        <v>82</v>
      </c>
      <c r="AV207" s="14" t="s">
        <v>82</v>
      </c>
      <c r="AW207" s="14" t="s">
        <v>35</v>
      </c>
      <c r="AX207" s="14" t="s">
        <v>80</v>
      </c>
      <c r="AY207" s="253" t="s">
        <v>143</v>
      </c>
    </row>
    <row r="208" s="2" customFormat="1" ht="24.15" customHeight="1">
      <c r="A208" s="40"/>
      <c r="B208" s="41"/>
      <c r="C208" s="214" t="s">
        <v>338</v>
      </c>
      <c r="D208" s="214" t="s">
        <v>145</v>
      </c>
      <c r="E208" s="215" t="s">
        <v>386</v>
      </c>
      <c r="F208" s="216" t="s">
        <v>387</v>
      </c>
      <c r="G208" s="217" t="s">
        <v>148</v>
      </c>
      <c r="H208" s="218">
        <v>5.75</v>
      </c>
      <c r="I208" s="219"/>
      <c r="J208" s="220">
        <f>ROUND(I208*H208,2)</f>
        <v>0</v>
      </c>
      <c r="K208" s="216" t="s">
        <v>149</v>
      </c>
      <c r="L208" s="46"/>
      <c r="M208" s="221" t="s">
        <v>19</v>
      </c>
      <c r="N208" s="222" t="s">
        <v>44</v>
      </c>
      <c r="O208" s="86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150</v>
      </c>
      <c r="AT208" s="225" t="s">
        <v>145</v>
      </c>
      <c r="AU208" s="225" t="s">
        <v>82</v>
      </c>
      <c r="AY208" s="19" t="s">
        <v>143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80</v>
      </c>
      <c r="BK208" s="226">
        <f>ROUND(I208*H208,2)</f>
        <v>0</v>
      </c>
      <c r="BL208" s="19" t="s">
        <v>150</v>
      </c>
      <c r="BM208" s="225" t="s">
        <v>388</v>
      </c>
    </row>
    <row r="209" s="2" customFormat="1">
      <c r="A209" s="40"/>
      <c r="B209" s="41"/>
      <c r="C209" s="42"/>
      <c r="D209" s="227" t="s">
        <v>152</v>
      </c>
      <c r="E209" s="42"/>
      <c r="F209" s="228" t="s">
        <v>389</v>
      </c>
      <c r="G209" s="42"/>
      <c r="H209" s="42"/>
      <c r="I209" s="229"/>
      <c r="J209" s="42"/>
      <c r="K209" s="42"/>
      <c r="L209" s="46"/>
      <c r="M209" s="230"/>
      <c r="N209" s="231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152</v>
      </c>
      <c r="AU209" s="19" t="s">
        <v>82</v>
      </c>
    </row>
    <row r="210" s="13" customFormat="1">
      <c r="A210" s="13"/>
      <c r="B210" s="232"/>
      <c r="C210" s="233"/>
      <c r="D210" s="234" t="s">
        <v>154</v>
      </c>
      <c r="E210" s="235" t="s">
        <v>19</v>
      </c>
      <c r="F210" s="236" t="s">
        <v>377</v>
      </c>
      <c r="G210" s="233"/>
      <c r="H210" s="235" t="s">
        <v>19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154</v>
      </c>
      <c r="AU210" s="242" t="s">
        <v>82</v>
      </c>
      <c r="AV210" s="13" t="s">
        <v>80</v>
      </c>
      <c r="AW210" s="13" t="s">
        <v>35</v>
      </c>
      <c r="AX210" s="13" t="s">
        <v>73</v>
      </c>
      <c r="AY210" s="242" t="s">
        <v>143</v>
      </c>
    </row>
    <row r="211" s="14" customFormat="1">
      <c r="A211" s="14"/>
      <c r="B211" s="243"/>
      <c r="C211" s="244"/>
      <c r="D211" s="234" t="s">
        <v>154</v>
      </c>
      <c r="E211" s="245" t="s">
        <v>19</v>
      </c>
      <c r="F211" s="246" t="s">
        <v>378</v>
      </c>
      <c r="G211" s="244"/>
      <c r="H211" s="247">
        <v>3.75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154</v>
      </c>
      <c r="AU211" s="253" t="s">
        <v>82</v>
      </c>
      <c r="AV211" s="14" t="s">
        <v>82</v>
      </c>
      <c r="AW211" s="14" t="s">
        <v>35</v>
      </c>
      <c r="AX211" s="14" t="s">
        <v>73</v>
      </c>
      <c r="AY211" s="253" t="s">
        <v>143</v>
      </c>
    </row>
    <row r="212" s="13" customFormat="1">
      <c r="A212" s="13"/>
      <c r="B212" s="232"/>
      <c r="C212" s="233"/>
      <c r="D212" s="234" t="s">
        <v>154</v>
      </c>
      <c r="E212" s="235" t="s">
        <v>19</v>
      </c>
      <c r="F212" s="236" t="s">
        <v>390</v>
      </c>
      <c r="G212" s="233"/>
      <c r="H212" s="235" t="s">
        <v>19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154</v>
      </c>
      <c r="AU212" s="242" t="s">
        <v>82</v>
      </c>
      <c r="AV212" s="13" t="s">
        <v>80</v>
      </c>
      <c r="AW212" s="13" t="s">
        <v>35</v>
      </c>
      <c r="AX212" s="13" t="s">
        <v>73</v>
      </c>
      <c r="AY212" s="242" t="s">
        <v>143</v>
      </c>
    </row>
    <row r="213" s="14" customFormat="1">
      <c r="A213" s="14"/>
      <c r="B213" s="243"/>
      <c r="C213" s="244"/>
      <c r="D213" s="234" t="s">
        <v>154</v>
      </c>
      <c r="E213" s="245" t="s">
        <v>19</v>
      </c>
      <c r="F213" s="246" t="s">
        <v>198</v>
      </c>
      <c r="G213" s="244"/>
      <c r="H213" s="247">
        <v>2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154</v>
      </c>
      <c r="AU213" s="253" t="s">
        <v>82</v>
      </c>
      <c r="AV213" s="14" t="s">
        <v>82</v>
      </c>
      <c r="AW213" s="14" t="s">
        <v>35</v>
      </c>
      <c r="AX213" s="14" t="s">
        <v>73</v>
      </c>
      <c r="AY213" s="253" t="s">
        <v>143</v>
      </c>
    </row>
    <row r="214" s="15" customFormat="1">
      <c r="A214" s="15"/>
      <c r="B214" s="254"/>
      <c r="C214" s="255"/>
      <c r="D214" s="234" t="s">
        <v>154</v>
      </c>
      <c r="E214" s="256" t="s">
        <v>19</v>
      </c>
      <c r="F214" s="257" t="s">
        <v>170</v>
      </c>
      <c r="G214" s="255"/>
      <c r="H214" s="258">
        <v>5.75</v>
      </c>
      <c r="I214" s="259"/>
      <c r="J214" s="255"/>
      <c r="K214" s="255"/>
      <c r="L214" s="260"/>
      <c r="M214" s="261"/>
      <c r="N214" s="262"/>
      <c r="O214" s="262"/>
      <c r="P214" s="262"/>
      <c r="Q214" s="262"/>
      <c r="R214" s="262"/>
      <c r="S214" s="262"/>
      <c r="T214" s="263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4" t="s">
        <v>154</v>
      </c>
      <c r="AU214" s="264" t="s">
        <v>82</v>
      </c>
      <c r="AV214" s="15" t="s">
        <v>150</v>
      </c>
      <c r="AW214" s="15" t="s">
        <v>35</v>
      </c>
      <c r="AX214" s="15" t="s">
        <v>80</v>
      </c>
      <c r="AY214" s="264" t="s">
        <v>143</v>
      </c>
    </row>
    <row r="215" s="2" customFormat="1" ht="33" customHeight="1">
      <c r="A215" s="40"/>
      <c r="B215" s="41"/>
      <c r="C215" s="214" t="s">
        <v>344</v>
      </c>
      <c r="D215" s="214" t="s">
        <v>145</v>
      </c>
      <c r="E215" s="215" t="s">
        <v>392</v>
      </c>
      <c r="F215" s="216" t="s">
        <v>393</v>
      </c>
      <c r="G215" s="217" t="s">
        <v>148</v>
      </c>
      <c r="H215" s="218">
        <v>29.600000000000001</v>
      </c>
      <c r="I215" s="219"/>
      <c r="J215" s="220">
        <f>ROUND(I215*H215,2)</f>
        <v>0</v>
      </c>
      <c r="K215" s="216" t="s">
        <v>149</v>
      </c>
      <c r="L215" s="46"/>
      <c r="M215" s="221" t="s">
        <v>19</v>
      </c>
      <c r="N215" s="222" t="s">
        <v>44</v>
      </c>
      <c r="O215" s="86"/>
      <c r="P215" s="223">
        <f>O215*H215</f>
        <v>0</v>
      </c>
      <c r="Q215" s="223">
        <v>0.1837</v>
      </c>
      <c r="R215" s="223">
        <f>Q215*H215</f>
        <v>5.4375200000000001</v>
      </c>
      <c r="S215" s="223">
        <v>0</v>
      </c>
      <c r="T215" s="224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5" t="s">
        <v>150</v>
      </c>
      <c r="AT215" s="225" t="s">
        <v>145</v>
      </c>
      <c r="AU215" s="225" t="s">
        <v>82</v>
      </c>
      <c r="AY215" s="19" t="s">
        <v>143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9" t="s">
        <v>80</v>
      </c>
      <c r="BK215" s="226">
        <f>ROUND(I215*H215,2)</f>
        <v>0</v>
      </c>
      <c r="BL215" s="19" t="s">
        <v>150</v>
      </c>
      <c r="BM215" s="225" t="s">
        <v>394</v>
      </c>
    </row>
    <row r="216" s="2" customFormat="1">
      <c r="A216" s="40"/>
      <c r="B216" s="41"/>
      <c r="C216" s="42"/>
      <c r="D216" s="227" t="s">
        <v>152</v>
      </c>
      <c r="E216" s="42"/>
      <c r="F216" s="228" t="s">
        <v>395</v>
      </c>
      <c r="G216" s="42"/>
      <c r="H216" s="42"/>
      <c r="I216" s="229"/>
      <c r="J216" s="42"/>
      <c r="K216" s="42"/>
      <c r="L216" s="46"/>
      <c r="M216" s="230"/>
      <c r="N216" s="231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152</v>
      </c>
      <c r="AU216" s="19" t="s">
        <v>82</v>
      </c>
    </row>
    <row r="217" s="13" customFormat="1">
      <c r="A217" s="13"/>
      <c r="B217" s="232"/>
      <c r="C217" s="233"/>
      <c r="D217" s="234" t="s">
        <v>154</v>
      </c>
      <c r="E217" s="235" t="s">
        <v>19</v>
      </c>
      <c r="F217" s="236" t="s">
        <v>370</v>
      </c>
      <c r="G217" s="233"/>
      <c r="H217" s="235" t="s">
        <v>19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154</v>
      </c>
      <c r="AU217" s="242" t="s">
        <v>82</v>
      </c>
      <c r="AV217" s="13" t="s">
        <v>80</v>
      </c>
      <c r="AW217" s="13" t="s">
        <v>35</v>
      </c>
      <c r="AX217" s="13" t="s">
        <v>73</v>
      </c>
      <c r="AY217" s="242" t="s">
        <v>143</v>
      </c>
    </row>
    <row r="218" s="14" customFormat="1">
      <c r="A218" s="14"/>
      <c r="B218" s="243"/>
      <c r="C218" s="244"/>
      <c r="D218" s="234" t="s">
        <v>154</v>
      </c>
      <c r="E218" s="245" t="s">
        <v>19</v>
      </c>
      <c r="F218" s="246" t="s">
        <v>1116</v>
      </c>
      <c r="G218" s="244"/>
      <c r="H218" s="247">
        <v>36.100000000000001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154</v>
      </c>
      <c r="AU218" s="253" t="s">
        <v>82</v>
      </c>
      <c r="AV218" s="14" t="s">
        <v>82</v>
      </c>
      <c r="AW218" s="14" t="s">
        <v>35</v>
      </c>
      <c r="AX218" s="14" t="s">
        <v>73</v>
      </c>
      <c r="AY218" s="253" t="s">
        <v>143</v>
      </c>
    </row>
    <row r="219" s="14" customFormat="1">
      <c r="A219" s="14"/>
      <c r="B219" s="243"/>
      <c r="C219" s="244"/>
      <c r="D219" s="234" t="s">
        <v>154</v>
      </c>
      <c r="E219" s="245" t="s">
        <v>19</v>
      </c>
      <c r="F219" s="246" t="s">
        <v>1117</v>
      </c>
      <c r="G219" s="244"/>
      <c r="H219" s="247">
        <v>-6.5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154</v>
      </c>
      <c r="AU219" s="253" t="s">
        <v>82</v>
      </c>
      <c r="AV219" s="14" t="s">
        <v>82</v>
      </c>
      <c r="AW219" s="14" t="s">
        <v>35</v>
      </c>
      <c r="AX219" s="14" t="s">
        <v>73</v>
      </c>
      <c r="AY219" s="253" t="s">
        <v>143</v>
      </c>
    </row>
    <row r="220" s="15" customFormat="1">
      <c r="A220" s="15"/>
      <c r="B220" s="254"/>
      <c r="C220" s="255"/>
      <c r="D220" s="234" t="s">
        <v>154</v>
      </c>
      <c r="E220" s="256" t="s">
        <v>19</v>
      </c>
      <c r="F220" s="257" t="s">
        <v>170</v>
      </c>
      <c r="G220" s="255"/>
      <c r="H220" s="258">
        <v>29.600000000000001</v>
      </c>
      <c r="I220" s="259"/>
      <c r="J220" s="255"/>
      <c r="K220" s="255"/>
      <c r="L220" s="260"/>
      <c r="M220" s="261"/>
      <c r="N220" s="262"/>
      <c r="O220" s="262"/>
      <c r="P220" s="262"/>
      <c r="Q220" s="262"/>
      <c r="R220" s="262"/>
      <c r="S220" s="262"/>
      <c r="T220" s="263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4" t="s">
        <v>154</v>
      </c>
      <c r="AU220" s="264" t="s">
        <v>82</v>
      </c>
      <c r="AV220" s="15" t="s">
        <v>150</v>
      </c>
      <c r="AW220" s="15" t="s">
        <v>35</v>
      </c>
      <c r="AX220" s="15" t="s">
        <v>80</v>
      </c>
      <c r="AY220" s="264" t="s">
        <v>143</v>
      </c>
    </row>
    <row r="221" s="2" customFormat="1" ht="16.5" customHeight="1">
      <c r="A221" s="40"/>
      <c r="B221" s="41"/>
      <c r="C221" s="265" t="s">
        <v>353</v>
      </c>
      <c r="D221" s="265" t="s">
        <v>299</v>
      </c>
      <c r="E221" s="266" t="s">
        <v>398</v>
      </c>
      <c r="F221" s="267" t="s">
        <v>399</v>
      </c>
      <c r="G221" s="268" t="s">
        <v>148</v>
      </c>
      <c r="H221" s="269">
        <v>30.192</v>
      </c>
      <c r="I221" s="270"/>
      <c r="J221" s="271">
        <f>ROUND(I221*H221,2)</f>
        <v>0</v>
      </c>
      <c r="K221" s="267" t="s">
        <v>149</v>
      </c>
      <c r="L221" s="272"/>
      <c r="M221" s="273" t="s">
        <v>19</v>
      </c>
      <c r="N221" s="274" t="s">
        <v>44</v>
      </c>
      <c r="O221" s="86"/>
      <c r="P221" s="223">
        <f>O221*H221</f>
        <v>0</v>
      </c>
      <c r="Q221" s="223">
        <v>0.222</v>
      </c>
      <c r="R221" s="223">
        <f>Q221*H221</f>
        <v>6.7026240000000001</v>
      </c>
      <c r="S221" s="223">
        <v>0</v>
      </c>
      <c r="T221" s="224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5" t="s">
        <v>201</v>
      </c>
      <c r="AT221" s="225" t="s">
        <v>299</v>
      </c>
      <c r="AU221" s="225" t="s">
        <v>82</v>
      </c>
      <c r="AY221" s="19" t="s">
        <v>143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9" t="s">
        <v>80</v>
      </c>
      <c r="BK221" s="226">
        <f>ROUND(I221*H221,2)</f>
        <v>0</v>
      </c>
      <c r="BL221" s="19" t="s">
        <v>150</v>
      </c>
      <c r="BM221" s="225" t="s">
        <v>400</v>
      </c>
    </row>
    <row r="222" s="14" customFormat="1">
      <c r="A222" s="14"/>
      <c r="B222" s="243"/>
      <c r="C222" s="244"/>
      <c r="D222" s="234" t="s">
        <v>154</v>
      </c>
      <c r="E222" s="244"/>
      <c r="F222" s="246" t="s">
        <v>1118</v>
      </c>
      <c r="G222" s="244"/>
      <c r="H222" s="247">
        <v>30.192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154</v>
      </c>
      <c r="AU222" s="253" t="s">
        <v>82</v>
      </c>
      <c r="AV222" s="14" t="s">
        <v>82</v>
      </c>
      <c r="AW222" s="14" t="s">
        <v>4</v>
      </c>
      <c r="AX222" s="14" t="s">
        <v>80</v>
      </c>
      <c r="AY222" s="253" t="s">
        <v>143</v>
      </c>
    </row>
    <row r="223" s="2" customFormat="1" ht="37.8" customHeight="1">
      <c r="A223" s="40"/>
      <c r="B223" s="41"/>
      <c r="C223" s="214" t="s">
        <v>364</v>
      </c>
      <c r="D223" s="214" t="s">
        <v>145</v>
      </c>
      <c r="E223" s="215" t="s">
        <v>403</v>
      </c>
      <c r="F223" s="216" t="s">
        <v>404</v>
      </c>
      <c r="G223" s="217" t="s">
        <v>148</v>
      </c>
      <c r="H223" s="218">
        <v>5.4000000000000004</v>
      </c>
      <c r="I223" s="219"/>
      <c r="J223" s="220">
        <f>ROUND(I223*H223,2)</f>
        <v>0</v>
      </c>
      <c r="K223" s="216" t="s">
        <v>149</v>
      </c>
      <c r="L223" s="46"/>
      <c r="M223" s="221" t="s">
        <v>19</v>
      </c>
      <c r="N223" s="222" t="s">
        <v>44</v>
      </c>
      <c r="O223" s="86"/>
      <c r="P223" s="223">
        <f>O223*H223</f>
        <v>0</v>
      </c>
      <c r="Q223" s="223">
        <v>0.089219999999999994</v>
      </c>
      <c r="R223" s="223">
        <f>Q223*H223</f>
        <v>0.48178799999999999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150</v>
      </c>
      <c r="AT223" s="225" t="s">
        <v>145</v>
      </c>
      <c r="AU223" s="225" t="s">
        <v>82</v>
      </c>
      <c r="AY223" s="19" t="s">
        <v>143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80</v>
      </c>
      <c r="BK223" s="226">
        <f>ROUND(I223*H223,2)</f>
        <v>0</v>
      </c>
      <c r="BL223" s="19" t="s">
        <v>150</v>
      </c>
      <c r="BM223" s="225" t="s">
        <v>405</v>
      </c>
    </row>
    <row r="224" s="2" customFormat="1">
      <c r="A224" s="40"/>
      <c r="B224" s="41"/>
      <c r="C224" s="42"/>
      <c r="D224" s="227" t="s">
        <v>152</v>
      </c>
      <c r="E224" s="42"/>
      <c r="F224" s="228" t="s">
        <v>406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152</v>
      </c>
      <c r="AU224" s="19" t="s">
        <v>82</v>
      </c>
    </row>
    <row r="225" s="2" customFormat="1" ht="16.5" customHeight="1">
      <c r="A225" s="40"/>
      <c r="B225" s="41"/>
      <c r="C225" s="265" t="s">
        <v>372</v>
      </c>
      <c r="D225" s="265" t="s">
        <v>299</v>
      </c>
      <c r="E225" s="266" t="s">
        <v>408</v>
      </c>
      <c r="F225" s="267" t="s">
        <v>409</v>
      </c>
      <c r="G225" s="268" t="s">
        <v>148</v>
      </c>
      <c r="H225" s="269">
        <v>3.399</v>
      </c>
      <c r="I225" s="270"/>
      <c r="J225" s="271">
        <f>ROUND(I225*H225,2)</f>
        <v>0</v>
      </c>
      <c r="K225" s="267" t="s">
        <v>149</v>
      </c>
      <c r="L225" s="272"/>
      <c r="M225" s="273" t="s">
        <v>19</v>
      </c>
      <c r="N225" s="274" t="s">
        <v>44</v>
      </c>
      <c r="O225" s="86"/>
      <c r="P225" s="223">
        <f>O225*H225</f>
        <v>0</v>
      </c>
      <c r="Q225" s="223">
        <v>0.13100000000000001</v>
      </c>
      <c r="R225" s="223">
        <f>Q225*H225</f>
        <v>0.44526900000000003</v>
      </c>
      <c r="S225" s="223">
        <v>0</v>
      </c>
      <c r="T225" s="22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201</v>
      </c>
      <c r="AT225" s="225" t="s">
        <v>299</v>
      </c>
      <c r="AU225" s="225" t="s">
        <v>82</v>
      </c>
      <c r="AY225" s="19" t="s">
        <v>143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80</v>
      </c>
      <c r="BK225" s="226">
        <f>ROUND(I225*H225,2)</f>
        <v>0</v>
      </c>
      <c r="BL225" s="19" t="s">
        <v>150</v>
      </c>
      <c r="BM225" s="225" t="s">
        <v>410</v>
      </c>
    </row>
    <row r="226" s="13" customFormat="1">
      <c r="A226" s="13"/>
      <c r="B226" s="232"/>
      <c r="C226" s="233"/>
      <c r="D226" s="234" t="s">
        <v>154</v>
      </c>
      <c r="E226" s="235" t="s">
        <v>19</v>
      </c>
      <c r="F226" s="236" t="s">
        <v>360</v>
      </c>
      <c r="G226" s="233"/>
      <c r="H226" s="235" t="s">
        <v>19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154</v>
      </c>
      <c r="AU226" s="242" t="s">
        <v>82</v>
      </c>
      <c r="AV226" s="13" t="s">
        <v>80</v>
      </c>
      <c r="AW226" s="13" t="s">
        <v>35</v>
      </c>
      <c r="AX226" s="13" t="s">
        <v>73</v>
      </c>
      <c r="AY226" s="242" t="s">
        <v>143</v>
      </c>
    </row>
    <row r="227" s="14" customFormat="1">
      <c r="A227" s="14"/>
      <c r="B227" s="243"/>
      <c r="C227" s="244"/>
      <c r="D227" s="234" t="s">
        <v>154</v>
      </c>
      <c r="E227" s="245" t="s">
        <v>19</v>
      </c>
      <c r="F227" s="246" t="s">
        <v>1119</v>
      </c>
      <c r="G227" s="244"/>
      <c r="H227" s="247">
        <v>3.2999999999999998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3" t="s">
        <v>154</v>
      </c>
      <c r="AU227" s="253" t="s">
        <v>82</v>
      </c>
      <c r="AV227" s="14" t="s">
        <v>82</v>
      </c>
      <c r="AW227" s="14" t="s">
        <v>35</v>
      </c>
      <c r="AX227" s="14" t="s">
        <v>80</v>
      </c>
      <c r="AY227" s="253" t="s">
        <v>143</v>
      </c>
    </row>
    <row r="228" s="14" customFormat="1">
      <c r="A228" s="14"/>
      <c r="B228" s="243"/>
      <c r="C228" s="244"/>
      <c r="D228" s="234" t="s">
        <v>154</v>
      </c>
      <c r="E228" s="244"/>
      <c r="F228" s="246" t="s">
        <v>1120</v>
      </c>
      <c r="G228" s="244"/>
      <c r="H228" s="247">
        <v>3.399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154</v>
      </c>
      <c r="AU228" s="253" t="s">
        <v>82</v>
      </c>
      <c r="AV228" s="14" t="s">
        <v>82</v>
      </c>
      <c r="AW228" s="14" t="s">
        <v>4</v>
      </c>
      <c r="AX228" s="14" t="s">
        <v>80</v>
      </c>
      <c r="AY228" s="253" t="s">
        <v>143</v>
      </c>
    </row>
    <row r="229" s="2" customFormat="1" ht="16.5" customHeight="1">
      <c r="A229" s="40"/>
      <c r="B229" s="41"/>
      <c r="C229" s="265" t="s">
        <v>381</v>
      </c>
      <c r="D229" s="265" t="s">
        <v>299</v>
      </c>
      <c r="E229" s="266" t="s">
        <v>416</v>
      </c>
      <c r="F229" s="267" t="s">
        <v>417</v>
      </c>
      <c r="G229" s="268" t="s">
        <v>148</v>
      </c>
      <c r="H229" s="269">
        <v>2.1629999999999998</v>
      </c>
      <c r="I229" s="270"/>
      <c r="J229" s="271">
        <f>ROUND(I229*H229,2)</f>
        <v>0</v>
      </c>
      <c r="K229" s="267" t="s">
        <v>19</v>
      </c>
      <c r="L229" s="272"/>
      <c r="M229" s="273" t="s">
        <v>19</v>
      </c>
      <c r="N229" s="274" t="s">
        <v>44</v>
      </c>
      <c r="O229" s="86"/>
      <c r="P229" s="223">
        <f>O229*H229</f>
        <v>0</v>
      </c>
      <c r="Q229" s="223">
        <v>0.12</v>
      </c>
      <c r="R229" s="223">
        <f>Q229*H229</f>
        <v>0.25955999999999996</v>
      </c>
      <c r="S229" s="223">
        <v>0</v>
      </c>
      <c r="T229" s="224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5" t="s">
        <v>201</v>
      </c>
      <c r="AT229" s="225" t="s">
        <v>299</v>
      </c>
      <c r="AU229" s="225" t="s">
        <v>82</v>
      </c>
      <c r="AY229" s="19" t="s">
        <v>143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9" t="s">
        <v>80</v>
      </c>
      <c r="BK229" s="226">
        <f>ROUND(I229*H229,2)</f>
        <v>0</v>
      </c>
      <c r="BL229" s="19" t="s">
        <v>150</v>
      </c>
      <c r="BM229" s="225" t="s">
        <v>418</v>
      </c>
    </row>
    <row r="230" s="13" customFormat="1">
      <c r="A230" s="13"/>
      <c r="B230" s="232"/>
      <c r="C230" s="233"/>
      <c r="D230" s="234" t="s">
        <v>154</v>
      </c>
      <c r="E230" s="235" t="s">
        <v>19</v>
      </c>
      <c r="F230" s="236" t="s">
        <v>419</v>
      </c>
      <c r="G230" s="233"/>
      <c r="H230" s="235" t="s">
        <v>19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154</v>
      </c>
      <c r="AU230" s="242" t="s">
        <v>82</v>
      </c>
      <c r="AV230" s="13" t="s">
        <v>80</v>
      </c>
      <c r="AW230" s="13" t="s">
        <v>35</v>
      </c>
      <c r="AX230" s="13" t="s">
        <v>73</v>
      </c>
      <c r="AY230" s="242" t="s">
        <v>143</v>
      </c>
    </row>
    <row r="231" s="14" customFormat="1">
      <c r="A231" s="14"/>
      <c r="B231" s="243"/>
      <c r="C231" s="244"/>
      <c r="D231" s="234" t="s">
        <v>154</v>
      </c>
      <c r="E231" s="245" t="s">
        <v>19</v>
      </c>
      <c r="F231" s="246" t="s">
        <v>1121</v>
      </c>
      <c r="G231" s="244"/>
      <c r="H231" s="247">
        <v>2.1000000000000001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154</v>
      </c>
      <c r="AU231" s="253" t="s">
        <v>82</v>
      </c>
      <c r="AV231" s="14" t="s">
        <v>82</v>
      </c>
      <c r="AW231" s="14" t="s">
        <v>35</v>
      </c>
      <c r="AX231" s="14" t="s">
        <v>80</v>
      </c>
      <c r="AY231" s="253" t="s">
        <v>143</v>
      </c>
    </row>
    <row r="232" s="14" customFormat="1">
      <c r="A232" s="14"/>
      <c r="B232" s="243"/>
      <c r="C232" s="244"/>
      <c r="D232" s="234" t="s">
        <v>154</v>
      </c>
      <c r="E232" s="244"/>
      <c r="F232" s="246" t="s">
        <v>1122</v>
      </c>
      <c r="G232" s="244"/>
      <c r="H232" s="247">
        <v>2.1629999999999998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154</v>
      </c>
      <c r="AU232" s="253" t="s">
        <v>82</v>
      </c>
      <c r="AV232" s="14" t="s">
        <v>82</v>
      </c>
      <c r="AW232" s="14" t="s">
        <v>4</v>
      </c>
      <c r="AX232" s="14" t="s">
        <v>80</v>
      </c>
      <c r="AY232" s="253" t="s">
        <v>143</v>
      </c>
    </row>
    <row r="233" s="2" customFormat="1" ht="44.25" customHeight="1">
      <c r="A233" s="40"/>
      <c r="B233" s="41"/>
      <c r="C233" s="214" t="s">
        <v>385</v>
      </c>
      <c r="D233" s="214" t="s">
        <v>145</v>
      </c>
      <c r="E233" s="215" t="s">
        <v>425</v>
      </c>
      <c r="F233" s="216" t="s">
        <v>426</v>
      </c>
      <c r="G233" s="217" t="s">
        <v>148</v>
      </c>
      <c r="H233" s="218">
        <v>191.19999999999999</v>
      </c>
      <c r="I233" s="219"/>
      <c r="J233" s="220">
        <f>ROUND(I233*H233,2)</f>
        <v>0</v>
      </c>
      <c r="K233" s="216" t="s">
        <v>149</v>
      </c>
      <c r="L233" s="46"/>
      <c r="M233" s="221" t="s">
        <v>19</v>
      </c>
      <c r="N233" s="222" t="s">
        <v>44</v>
      </c>
      <c r="O233" s="86"/>
      <c r="P233" s="223">
        <f>O233*H233</f>
        <v>0</v>
      </c>
      <c r="Q233" s="223">
        <v>0.089219999999999994</v>
      </c>
      <c r="R233" s="223">
        <f>Q233*H233</f>
        <v>17.058863999999996</v>
      </c>
      <c r="S233" s="223">
        <v>0</v>
      </c>
      <c r="T233" s="224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5" t="s">
        <v>150</v>
      </c>
      <c r="AT233" s="225" t="s">
        <v>145</v>
      </c>
      <c r="AU233" s="225" t="s">
        <v>82</v>
      </c>
      <c r="AY233" s="19" t="s">
        <v>143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9" t="s">
        <v>80</v>
      </c>
      <c r="BK233" s="226">
        <f>ROUND(I233*H233,2)</f>
        <v>0</v>
      </c>
      <c r="BL233" s="19" t="s">
        <v>150</v>
      </c>
      <c r="BM233" s="225" t="s">
        <v>427</v>
      </c>
    </row>
    <row r="234" s="2" customFormat="1">
      <c r="A234" s="40"/>
      <c r="B234" s="41"/>
      <c r="C234" s="42"/>
      <c r="D234" s="227" t="s">
        <v>152</v>
      </c>
      <c r="E234" s="42"/>
      <c r="F234" s="228" t="s">
        <v>428</v>
      </c>
      <c r="G234" s="42"/>
      <c r="H234" s="42"/>
      <c r="I234" s="229"/>
      <c r="J234" s="42"/>
      <c r="K234" s="42"/>
      <c r="L234" s="46"/>
      <c r="M234" s="230"/>
      <c r="N234" s="231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152</v>
      </c>
      <c r="AU234" s="19" t="s">
        <v>82</v>
      </c>
    </row>
    <row r="235" s="13" customFormat="1">
      <c r="A235" s="13"/>
      <c r="B235" s="232"/>
      <c r="C235" s="233"/>
      <c r="D235" s="234" t="s">
        <v>154</v>
      </c>
      <c r="E235" s="235" t="s">
        <v>19</v>
      </c>
      <c r="F235" s="236" t="s">
        <v>360</v>
      </c>
      <c r="G235" s="233"/>
      <c r="H235" s="235" t="s">
        <v>19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154</v>
      </c>
      <c r="AU235" s="242" t="s">
        <v>82</v>
      </c>
      <c r="AV235" s="13" t="s">
        <v>80</v>
      </c>
      <c r="AW235" s="13" t="s">
        <v>35</v>
      </c>
      <c r="AX235" s="13" t="s">
        <v>73</v>
      </c>
      <c r="AY235" s="242" t="s">
        <v>143</v>
      </c>
    </row>
    <row r="236" s="14" customFormat="1">
      <c r="A236" s="14"/>
      <c r="B236" s="243"/>
      <c r="C236" s="244"/>
      <c r="D236" s="234" t="s">
        <v>154</v>
      </c>
      <c r="E236" s="245" t="s">
        <v>19</v>
      </c>
      <c r="F236" s="246" t="s">
        <v>1115</v>
      </c>
      <c r="G236" s="244"/>
      <c r="H236" s="247">
        <v>196.59999999999999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154</v>
      </c>
      <c r="AU236" s="253" t="s">
        <v>82</v>
      </c>
      <c r="AV236" s="14" t="s">
        <v>82</v>
      </c>
      <c r="AW236" s="14" t="s">
        <v>35</v>
      </c>
      <c r="AX236" s="14" t="s">
        <v>73</v>
      </c>
      <c r="AY236" s="253" t="s">
        <v>143</v>
      </c>
    </row>
    <row r="237" s="14" customFormat="1">
      <c r="A237" s="14"/>
      <c r="B237" s="243"/>
      <c r="C237" s="244"/>
      <c r="D237" s="234" t="s">
        <v>154</v>
      </c>
      <c r="E237" s="245" t="s">
        <v>19</v>
      </c>
      <c r="F237" s="246" t="s">
        <v>1123</v>
      </c>
      <c r="G237" s="244"/>
      <c r="H237" s="247">
        <v>-5.4000000000000004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154</v>
      </c>
      <c r="AU237" s="253" t="s">
        <v>82</v>
      </c>
      <c r="AV237" s="14" t="s">
        <v>82</v>
      </c>
      <c r="AW237" s="14" t="s">
        <v>35</v>
      </c>
      <c r="AX237" s="14" t="s">
        <v>73</v>
      </c>
      <c r="AY237" s="253" t="s">
        <v>143</v>
      </c>
    </row>
    <row r="238" s="15" customFormat="1">
      <c r="A238" s="15"/>
      <c r="B238" s="254"/>
      <c r="C238" s="255"/>
      <c r="D238" s="234" t="s">
        <v>154</v>
      </c>
      <c r="E238" s="256" t="s">
        <v>19</v>
      </c>
      <c r="F238" s="257" t="s">
        <v>170</v>
      </c>
      <c r="G238" s="255"/>
      <c r="H238" s="258">
        <v>191.19999999999999</v>
      </c>
      <c r="I238" s="259"/>
      <c r="J238" s="255"/>
      <c r="K238" s="255"/>
      <c r="L238" s="260"/>
      <c r="M238" s="261"/>
      <c r="N238" s="262"/>
      <c r="O238" s="262"/>
      <c r="P238" s="262"/>
      <c r="Q238" s="262"/>
      <c r="R238" s="262"/>
      <c r="S238" s="262"/>
      <c r="T238" s="263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4" t="s">
        <v>154</v>
      </c>
      <c r="AU238" s="264" t="s">
        <v>82</v>
      </c>
      <c r="AV238" s="15" t="s">
        <v>150</v>
      </c>
      <c r="AW238" s="15" t="s">
        <v>35</v>
      </c>
      <c r="AX238" s="15" t="s">
        <v>80</v>
      </c>
      <c r="AY238" s="264" t="s">
        <v>143</v>
      </c>
    </row>
    <row r="239" s="2" customFormat="1" ht="16.5" customHeight="1">
      <c r="A239" s="40"/>
      <c r="B239" s="41"/>
      <c r="C239" s="265" t="s">
        <v>391</v>
      </c>
      <c r="D239" s="265" t="s">
        <v>299</v>
      </c>
      <c r="E239" s="266" t="s">
        <v>431</v>
      </c>
      <c r="F239" s="267" t="s">
        <v>432</v>
      </c>
      <c r="G239" s="268" t="s">
        <v>148</v>
      </c>
      <c r="H239" s="269">
        <v>196.93600000000001</v>
      </c>
      <c r="I239" s="270"/>
      <c r="J239" s="271">
        <f>ROUND(I239*H239,2)</f>
        <v>0</v>
      </c>
      <c r="K239" s="267" t="s">
        <v>149</v>
      </c>
      <c r="L239" s="272"/>
      <c r="M239" s="273" t="s">
        <v>19</v>
      </c>
      <c r="N239" s="274" t="s">
        <v>44</v>
      </c>
      <c r="O239" s="86"/>
      <c r="P239" s="223">
        <f>O239*H239</f>
        <v>0</v>
      </c>
      <c r="Q239" s="223">
        <v>0.12</v>
      </c>
      <c r="R239" s="223">
        <f>Q239*H239</f>
        <v>23.63232</v>
      </c>
      <c r="S239" s="223">
        <v>0</v>
      </c>
      <c r="T239" s="22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5" t="s">
        <v>201</v>
      </c>
      <c r="AT239" s="225" t="s">
        <v>299</v>
      </c>
      <c r="AU239" s="225" t="s">
        <v>82</v>
      </c>
      <c r="AY239" s="19" t="s">
        <v>143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9" t="s">
        <v>80</v>
      </c>
      <c r="BK239" s="226">
        <f>ROUND(I239*H239,2)</f>
        <v>0</v>
      </c>
      <c r="BL239" s="19" t="s">
        <v>150</v>
      </c>
      <c r="BM239" s="225" t="s">
        <v>433</v>
      </c>
    </row>
    <row r="240" s="2" customFormat="1">
      <c r="A240" s="40"/>
      <c r="B240" s="41"/>
      <c r="C240" s="42"/>
      <c r="D240" s="234" t="s">
        <v>358</v>
      </c>
      <c r="E240" s="42"/>
      <c r="F240" s="275" t="s">
        <v>434</v>
      </c>
      <c r="G240" s="42"/>
      <c r="H240" s="42"/>
      <c r="I240" s="229"/>
      <c r="J240" s="42"/>
      <c r="K240" s="42"/>
      <c r="L240" s="46"/>
      <c r="M240" s="230"/>
      <c r="N240" s="231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358</v>
      </c>
      <c r="AU240" s="19" t="s">
        <v>82</v>
      </c>
    </row>
    <row r="241" s="14" customFormat="1">
      <c r="A241" s="14"/>
      <c r="B241" s="243"/>
      <c r="C241" s="244"/>
      <c r="D241" s="234" t="s">
        <v>154</v>
      </c>
      <c r="E241" s="244"/>
      <c r="F241" s="246" t="s">
        <v>1124</v>
      </c>
      <c r="G241" s="244"/>
      <c r="H241" s="247">
        <v>196.93600000000001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154</v>
      </c>
      <c r="AU241" s="253" t="s">
        <v>82</v>
      </c>
      <c r="AV241" s="14" t="s">
        <v>82</v>
      </c>
      <c r="AW241" s="14" t="s">
        <v>4</v>
      </c>
      <c r="AX241" s="14" t="s">
        <v>80</v>
      </c>
      <c r="AY241" s="253" t="s">
        <v>143</v>
      </c>
    </row>
    <row r="242" s="2" customFormat="1" ht="44.25" customHeight="1">
      <c r="A242" s="40"/>
      <c r="B242" s="41"/>
      <c r="C242" s="214" t="s">
        <v>397</v>
      </c>
      <c r="D242" s="214" t="s">
        <v>145</v>
      </c>
      <c r="E242" s="215" t="s">
        <v>437</v>
      </c>
      <c r="F242" s="216" t="s">
        <v>438</v>
      </c>
      <c r="G242" s="217" t="s">
        <v>148</v>
      </c>
      <c r="H242" s="218">
        <v>191.19999999999999</v>
      </c>
      <c r="I242" s="219"/>
      <c r="J242" s="220">
        <f>ROUND(I242*H242,2)</f>
        <v>0</v>
      </c>
      <c r="K242" s="216" t="s">
        <v>149</v>
      </c>
      <c r="L242" s="46"/>
      <c r="M242" s="221" t="s">
        <v>19</v>
      </c>
      <c r="N242" s="222" t="s">
        <v>44</v>
      </c>
      <c r="O242" s="86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150</v>
      </c>
      <c r="AT242" s="225" t="s">
        <v>145</v>
      </c>
      <c r="AU242" s="225" t="s">
        <v>82</v>
      </c>
      <c r="AY242" s="19" t="s">
        <v>143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9" t="s">
        <v>80</v>
      </c>
      <c r="BK242" s="226">
        <f>ROUND(I242*H242,2)</f>
        <v>0</v>
      </c>
      <c r="BL242" s="19" t="s">
        <v>150</v>
      </c>
      <c r="BM242" s="225" t="s">
        <v>439</v>
      </c>
    </row>
    <row r="243" s="2" customFormat="1">
      <c r="A243" s="40"/>
      <c r="B243" s="41"/>
      <c r="C243" s="42"/>
      <c r="D243" s="227" t="s">
        <v>152</v>
      </c>
      <c r="E243" s="42"/>
      <c r="F243" s="228" t="s">
        <v>440</v>
      </c>
      <c r="G243" s="42"/>
      <c r="H243" s="42"/>
      <c r="I243" s="229"/>
      <c r="J243" s="42"/>
      <c r="K243" s="42"/>
      <c r="L243" s="46"/>
      <c r="M243" s="230"/>
      <c r="N243" s="231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152</v>
      </c>
      <c r="AU243" s="19" t="s">
        <v>82</v>
      </c>
    </row>
    <row r="244" s="2" customFormat="1" ht="37.8" customHeight="1">
      <c r="A244" s="40"/>
      <c r="B244" s="41"/>
      <c r="C244" s="214" t="s">
        <v>402</v>
      </c>
      <c r="D244" s="214" t="s">
        <v>145</v>
      </c>
      <c r="E244" s="215" t="s">
        <v>442</v>
      </c>
      <c r="F244" s="216" t="s">
        <v>443</v>
      </c>
      <c r="G244" s="217" t="s">
        <v>148</v>
      </c>
      <c r="H244" s="218">
        <v>6.5</v>
      </c>
      <c r="I244" s="219"/>
      <c r="J244" s="220">
        <f>ROUND(I244*H244,2)</f>
        <v>0</v>
      </c>
      <c r="K244" s="216" t="s">
        <v>149</v>
      </c>
      <c r="L244" s="46"/>
      <c r="M244" s="221" t="s">
        <v>19</v>
      </c>
      <c r="N244" s="222" t="s">
        <v>44</v>
      </c>
      <c r="O244" s="86"/>
      <c r="P244" s="223">
        <f>O244*H244</f>
        <v>0</v>
      </c>
      <c r="Q244" s="223">
        <v>0.10100000000000001</v>
      </c>
      <c r="R244" s="223">
        <f>Q244*H244</f>
        <v>0.65650000000000008</v>
      </c>
      <c r="S244" s="223">
        <v>0</v>
      </c>
      <c r="T244" s="224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5" t="s">
        <v>150</v>
      </c>
      <c r="AT244" s="225" t="s">
        <v>145</v>
      </c>
      <c r="AU244" s="225" t="s">
        <v>82</v>
      </c>
      <c r="AY244" s="19" t="s">
        <v>143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9" t="s">
        <v>80</v>
      </c>
      <c r="BK244" s="226">
        <f>ROUND(I244*H244,2)</f>
        <v>0</v>
      </c>
      <c r="BL244" s="19" t="s">
        <v>150</v>
      </c>
      <c r="BM244" s="225" t="s">
        <v>444</v>
      </c>
    </row>
    <row r="245" s="2" customFormat="1">
      <c r="A245" s="40"/>
      <c r="B245" s="41"/>
      <c r="C245" s="42"/>
      <c r="D245" s="227" t="s">
        <v>152</v>
      </c>
      <c r="E245" s="42"/>
      <c r="F245" s="228" t="s">
        <v>445</v>
      </c>
      <c r="G245" s="42"/>
      <c r="H245" s="42"/>
      <c r="I245" s="229"/>
      <c r="J245" s="42"/>
      <c r="K245" s="42"/>
      <c r="L245" s="46"/>
      <c r="M245" s="230"/>
      <c r="N245" s="231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152</v>
      </c>
      <c r="AU245" s="19" t="s">
        <v>82</v>
      </c>
    </row>
    <row r="246" s="2" customFormat="1" ht="16.5" customHeight="1">
      <c r="A246" s="40"/>
      <c r="B246" s="41"/>
      <c r="C246" s="265" t="s">
        <v>407</v>
      </c>
      <c r="D246" s="265" t="s">
        <v>299</v>
      </c>
      <c r="E246" s="266" t="s">
        <v>447</v>
      </c>
      <c r="F246" s="267" t="s">
        <v>448</v>
      </c>
      <c r="G246" s="268" t="s">
        <v>148</v>
      </c>
      <c r="H246" s="269">
        <v>4.1200000000000001</v>
      </c>
      <c r="I246" s="270"/>
      <c r="J246" s="271">
        <f>ROUND(I246*H246,2)</f>
        <v>0</v>
      </c>
      <c r="K246" s="267" t="s">
        <v>19</v>
      </c>
      <c r="L246" s="272"/>
      <c r="M246" s="273" t="s">
        <v>19</v>
      </c>
      <c r="N246" s="274" t="s">
        <v>44</v>
      </c>
      <c r="O246" s="86"/>
      <c r="P246" s="223">
        <f>O246*H246</f>
        <v>0</v>
      </c>
      <c r="Q246" s="223">
        <v>0.13200000000000001</v>
      </c>
      <c r="R246" s="223">
        <f>Q246*H246</f>
        <v>0.54383999999999999</v>
      </c>
      <c r="S246" s="223">
        <v>0</v>
      </c>
      <c r="T246" s="224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5" t="s">
        <v>201</v>
      </c>
      <c r="AT246" s="225" t="s">
        <v>299</v>
      </c>
      <c r="AU246" s="225" t="s">
        <v>82</v>
      </c>
      <c r="AY246" s="19" t="s">
        <v>143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9" t="s">
        <v>80</v>
      </c>
      <c r="BK246" s="226">
        <f>ROUND(I246*H246,2)</f>
        <v>0</v>
      </c>
      <c r="BL246" s="19" t="s">
        <v>150</v>
      </c>
      <c r="BM246" s="225" t="s">
        <v>449</v>
      </c>
    </row>
    <row r="247" s="13" customFormat="1">
      <c r="A247" s="13"/>
      <c r="B247" s="232"/>
      <c r="C247" s="233"/>
      <c r="D247" s="234" t="s">
        <v>154</v>
      </c>
      <c r="E247" s="235" t="s">
        <v>19</v>
      </c>
      <c r="F247" s="236" t="s">
        <v>450</v>
      </c>
      <c r="G247" s="233"/>
      <c r="H247" s="235" t="s">
        <v>19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154</v>
      </c>
      <c r="AU247" s="242" t="s">
        <v>82</v>
      </c>
      <c r="AV247" s="13" t="s">
        <v>80</v>
      </c>
      <c r="AW247" s="13" t="s">
        <v>35</v>
      </c>
      <c r="AX247" s="13" t="s">
        <v>73</v>
      </c>
      <c r="AY247" s="242" t="s">
        <v>143</v>
      </c>
    </row>
    <row r="248" s="14" customFormat="1">
      <c r="A248" s="14"/>
      <c r="B248" s="243"/>
      <c r="C248" s="244"/>
      <c r="D248" s="234" t="s">
        <v>154</v>
      </c>
      <c r="E248" s="245" t="s">
        <v>19</v>
      </c>
      <c r="F248" s="246" t="s">
        <v>1125</v>
      </c>
      <c r="G248" s="244"/>
      <c r="H248" s="247">
        <v>4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154</v>
      </c>
      <c r="AU248" s="253" t="s">
        <v>82</v>
      </c>
      <c r="AV248" s="14" t="s">
        <v>82</v>
      </c>
      <c r="AW248" s="14" t="s">
        <v>35</v>
      </c>
      <c r="AX248" s="14" t="s">
        <v>80</v>
      </c>
      <c r="AY248" s="253" t="s">
        <v>143</v>
      </c>
    </row>
    <row r="249" s="14" customFormat="1">
      <c r="A249" s="14"/>
      <c r="B249" s="243"/>
      <c r="C249" s="244"/>
      <c r="D249" s="234" t="s">
        <v>154</v>
      </c>
      <c r="E249" s="244"/>
      <c r="F249" s="246" t="s">
        <v>1126</v>
      </c>
      <c r="G249" s="244"/>
      <c r="H249" s="247">
        <v>4.1200000000000001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154</v>
      </c>
      <c r="AU249" s="253" t="s">
        <v>82</v>
      </c>
      <c r="AV249" s="14" t="s">
        <v>82</v>
      </c>
      <c r="AW249" s="14" t="s">
        <v>4</v>
      </c>
      <c r="AX249" s="14" t="s">
        <v>80</v>
      </c>
      <c r="AY249" s="253" t="s">
        <v>143</v>
      </c>
    </row>
    <row r="250" s="2" customFormat="1" ht="16.5" customHeight="1">
      <c r="A250" s="40"/>
      <c r="B250" s="41"/>
      <c r="C250" s="265" t="s">
        <v>415</v>
      </c>
      <c r="D250" s="265" t="s">
        <v>299</v>
      </c>
      <c r="E250" s="266" t="s">
        <v>454</v>
      </c>
      <c r="F250" s="267" t="s">
        <v>455</v>
      </c>
      <c r="G250" s="268" t="s">
        <v>148</v>
      </c>
      <c r="H250" s="269">
        <v>2.5750000000000002</v>
      </c>
      <c r="I250" s="270"/>
      <c r="J250" s="271">
        <f>ROUND(I250*H250,2)</f>
        <v>0</v>
      </c>
      <c r="K250" s="267" t="s">
        <v>19</v>
      </c>
      <c r="L250" s="272"/>
      <c r="M250" s="273" t="s">
        <v>19</v>
      </c>
      <c r="N250" s="274" t="s">
        <v>44</v>
      </c>
      <c r="O250" s="86"/>
      <c r="P250" s="223">
        <f>O250*H250</f>
        <v>0</v>
      </c>
      <c r="Q250" s="223">
        <v>0.13200000000000001</v>
      </c>
      <c r="R250" s="223">
        <f>Q250*H250</f>
        <v>0.33990000000000004</v>
      </c>
      <c r="S250" s="223">
        <v>0</v>
      </c>
      <c r="T250" s="224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5" t="s">
        <v>201</v>
      </c>
      <c r="AT250" s="225" t="s">
        <v>299</v>
      </c>
      <c r="AU250" s="225" t="s">
        <v>82</v>
      </c>
      <c r="AY250" s="19" t="s">
        <v>143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9" t="s">
        <v>80</v>
      </c>
      <c r="BK250" s="226">
        <f>ROUND(I250*H250,2)</f>
        <v>0</v>
      </c>
      <c r="BL250" s="19" t="s">
        <v>150</v>
      </c>
      <c r="BM250" s="225" t="s">
        <v>456</v>
      </c>
    </row>
    <row r="251" s="13" customFormat="1">
      <c r="A251" s="13"/>
      <c r="B251" s="232"/>
      <c r="C251" s="233"/>
      <c r="D251" s="234" t="s">
        <v>154</v>
      </c>
      <c r="E251" s="235" t="s">
        <v>19</v>
      </c>
      <c r="F251" s="236" t="s">
        <v>457</v>
      </c>
      <c r="G251" s="233"/>
      <c r="H251" s="235" t="s">
        <v>19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154</v>
      </c>
      <c r="AU251" s="242" t="s">
        <v>82</v>
      </c>
      <c r="AV251" s="13" t="s">
        <v>80</v>
      </c>
      <c r="AW251" s="13" t="s">
        <v>35</v>
      </c>
      <c r="AX251" s="13" t="s">
        <v>73</v>
      </c>
      <c r="AY251" s="242" t="s">
        <v>143</v>
      </c>
    </row>
    <row r="252" s="14" customFormat="1">
      <c r="A252" s="14"/>
      <c r="B252" s="243"/>
      <c r="C252" s="244"/>
      <c r="D252" s="234" t="s">
        <v>154</v>
      </c>
      <c r="E252" s="245" t="s">
        <v>19</v>
      </c>
      <c r="F252" s="246" t="s">
        <v>1127</v>
      </c>
      <c r="G252" s="244"/>
      <c r="H252" s="247">
        <v>2.5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154</v>
      </c>
      <c r="AU252" s="253" t="s">
        <v>82</v>
      </c>
      <c r="AV252" s="14" t="s">
        <v>82</v>
      </c>
      <c r="AW252" s="14" t="s">
        <v>35</v>
      </c>
      <c r="AX252" s="14" t="s">
        <v>80</v>
      </c>
      <c r="AY252" s="253" t="s">
        <v>143</v>
      </c>
    </row>
    <row r="253" s="14" customFormat="1">
      <c r="A253" s="14"/>
      <c r="B253" s="243"/>
      <c r="C253" s="244"/>
      <c r="D253" s="234" t="s">
        <v>154</v>
      </c>
      <c r="E253" s="244"/>
      <c r="F253" s="246" t="s">
        <v>1128</v>
      </c>
      <c r="G253" s="244"/>
      <c r="H253" s="247">
        <v>2.5750000000000002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154</v>
      </c>
      <c r="AU253" s="253" t="s">
        <v>82</v>
      </c>
      <c r="AV253" s="14" t="s">
        <v>82</v>
      </c>
      <c r="AW253" s="14" t="s">
        <v>4</v>
      </c>
      <c r="AX253" s="14" t="s">
        <v>80</v>
      </c>
      <c r="AY253" s="253" t="s">
        <v>143</v>
      </c>
    </row>
    <row r="254" s="12" customFormat="1" ht="22.8" customHeight="1">
      <c r="A254" s="12"/>
      <c r="B254" s="198"/>
      <c r="C254" s="199"/>
      <c r="D254" s="200" t="s">
        <v>72</v>
      </c>
      <c r="E254" s="212" t="s">
        <v>201</v>
      </c>
      <c r="F254" s="212" t="s">
        <v>460</v>
      </c>
      <c r="G254" s="199"/>
      <c r="H254" s="199"/>
      <c r="I254" s="202"/>
      <c r="J254" s="213">
        <f>BK254</f>
        <v>0</v>
      </c>
      <c r="K254" s="199"/>
      <c r="L254" s="204"/>
      <c r="M254" s="205"/>
      <c r="N254" s="206"/>
      <c r="O254" s="206"/>
      <c r="P254" s="207">
        <f>SUM(P255:P291)</f>
        <v>0</v>
      </c>
      <c r="Q254" s="206"/>
      <c r="R254" s="207">
        <f>SUM(R255:R291)</f>
        <v>2.1746153400000003</v>
      </c>
      <c r="S254" s="206"/>
      <c r="T254" s="208">
        <f>SUM(T255:T291)</f>
        <v>1.0847999999999998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9" t="s">
        <v>80</v>
      </c>
      <c r="AT254" s="210" t="s">
        <v>72</v>
      </c>
      <c r="AU254" s="210" t="s">
        <v>80</v>
      </c>
      <c r="AY254" s="209" t="s">
        <v>143</v>
      </c>
      <c r="BK254" s="211">
        <f>SUM(BK255:BK291)</f>
        <v>0</v>
      </c>
    </row>
    <row r="255" s="2" customFormat="1" ht="16.5" customHeight="1">
      <c r="A255" s="40"/>
      <c r="B255" s="41"/>
      <c r="C255" s="214" t="s">
        <v>424</v>
      </c>
      <c r="D255" s="214" t="s">
        <v>145</v>
      </c>
      <c r="E255" s="215" t="s">
        <v>473</v>
      </c>
      <c r="F255" s="216" t="s">
        <v>474</v>
      </c>
      <c r="G255" s="217" t="s">
        <v>204</v>
      </c>
      <c r="H255" s="218">
        <v>5.7999999999999998</v>
      </c>
      <c r="I255" s="219"/>
      <c r="J255" s="220">
        <f>ROUND(I255*H255,2)</f>
        <v>0</v>
      </c>
      <c r="K255" s="216" t="s">
        <v>149</v>
      </c>
      <c r="L255" s="46"/>
      <c r="M255" s="221" t="s">
        <v>19</v>
      </c>
      <c r="N255" s="222" t="s">
        <v>44</v>
      </c>
      <c r="O255" s="86"/>
      <c r="P255" s="223">
        <f>O255*H255</f>
        <v>0</v>
      </c>
      <c r="Q255" s="223">
        <v>1.0000000000000001E-05</v>
      </c>
      <c r="R255" s="223">
        <f>Q255*H255</f>
        <v>5.8E-05</v>
      </c>
      <c r="S255" s="223">
        <v>0</v>
      </c>
      <c r="T255" s="224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5" t="s">
        <v>150</v>
      </c>
      <c r="AT255" s="225" t="s">
        <v>145</v>
      </c>
      <c r="AU255" s="225" t="s">
        <v>82</v>
      </c>
      <c r="AY255" s="19" t="s">
        <v>143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9" t="s">
        <v>80</v>
      </c>
      <c r="BK255" s="226">
        <f>ROUND(I255*H255,2)</f>
        <v>0</v>
      </c>
      <c r="BL255" s="19" t="s">
        <v>150</v>
      </c>
      <c r="BM255" s="225" t="s">
        <v>475</v>
      </c>
    </row>
    <row r="256" s="2" customFormat="1">
      <c r="A256" s="40"/>
      <c r="B256" s="41"/>
      <c r="C256" s="42"/>
      <c r="D256" s="227" t="s">
        <v>152</v>
      </c>
      <c r="E256" s="42"/>
      <c r="F256" s="228" t="s">
        <v>476</v>
      </c>
      <c r="G256" s="42"/>
      <c r="H256" s="42"/>
      <c r="I256" s="229"/>
      <c r="J256" s="42"/>
      <c r="K256" s="42"/>
      <c r="L256" s="46"/>
      <c r="M256" s="230"/>
      <c r="N256" s="231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152</v>
      </c>
      <c r="AU256" s="19" t="s">
        <v>82</v>
      </c>
    </row>
    <row r="257" s="13" customFormat="1">
      <c r="A257" s="13"/>
      <c r="B257" s="232"/>
      <c r="C257" s="233"/>
      <c r="D257" s="234" t="s">
        <v>154</v>
      </c>
      <c r="E257" s="235" t="s">
        <v>19</v>
      </c>
      <c r="F257" s="236" t="s">
        <v>295</v>
      </c>
      <c r="G257" s="233"/>
      <c r="H257" s="235" t="s">
        <v>19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154</v>
      </c>
      <c r="AU257" s="242" t="s">
        <v>82</v>
      </c>
      <c r="AV257" s="13" t="s">
        <v>80</v>
      </c>
      <c r="AW257" s="13" t="s">
        <v>35</v>
      </c>
      <c r="AX257" s="13" t="s">
        <v>73</v>
      </c>
      <c r="AY257" s="242" t="s">
        <v>143</v>
      </c>
    </row>
    <row r="258" s="14" customFormat="1">
      <c r="A258" s="14"/>
      <c r="B258" s="243"/>
      <c r="C258" s="244"/>
      <c r="D258" s="234" t="s">
        <v>154</v>
      </c>
      <c r="E258" s="245" t="s">
        <v>19</v>
      </c>
      <c r="F258" s="246" t="s">
        <v>1129</v>
      </c>
      <c r="G258" s="244"/>
      <c r="H258" s="247">
        <v>4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154</v>
      </c>
      <c r="AU258" s="253" t="s">
        <v>82</v>
      </c>
      <c r="AV258" s="14" t="s">
        <v>82</v>
      </c>
      <c r="AW258" s="14" t="s">
        <v>35</v>
      </c>
      <c r="AX258" s="14" t="s">
        <v>73</v>
      </c>
      <c r="AY258" s="253" t="s">
        <v>143</v>
      </c>
    </row>
    <row r="259" s="13" customFormat="1">
      <c r="A259" s="13"/>
      <c r="B259" s="232"/>
      <c r="C259" s="233"/>
      <c r="D259" s="234" t="s">
        <v>154</v>
      </c>
      <c r="E259" s="235" t="s">
        <v>19</v>
      </c>
      <c r="F259" s="236" t="s">
        <v>479</v>
      </c>
      <c r="G259" s="233"/>
      <c r="H259" s="235" t="s">
        <v>19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154</v>
      </c>
      <c r="AU259" s="242" t="s">
        <v>82</v>
      </c>
      <c r="AV259" s="13" t="s">
        <v>80</v>
      </c>
      <c r="AW259" s="13" t="s">
        <v>35</v>
      </c>
      <c r="AX259" s="13" t="s">
        <v>73</v>
      </c>
      <c r="AY259" s="242" t="s">
        <v>143</v>
      </c>
    </row>
    <row r="260" s="14" customFormat="1">
      <c r="A260" s="14"/>
      <c r="B260" s="243"/>
      <c r="C260" s="244"/>
      <c r="D260" s="234" t="s">
        <v>154</v>
      </c>
      <c r="E260" s="245" t="s">
        <v>19</v>
      </c>
      <c r="F260" s="246" t="s">
        <v>1130</v>
      </c>
      <c r="G260" s="244"/>
      <c r="H260" s="247">
        <v>1.8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154</v>
      </c>
      <c r="AU260" s="253" t="s">
        <v>82</v>
      </c>
      <c r="AV260" s="14" t="s">
        <v>82</v>
      </c>
      <c r="AW260" s="14" t="s">
        <v>35</v>
      </c>
      <c r="AX260" s="14" t="s">
        <v>73</v>
      </c>
      <c r="AY260" s="253" t="s">
        <v>143</v>
      </c>
    </row>
    <row r="261" s="15" customFormat="1">
      <c r="A261" s="15"/>
      <c r="B261" s="254"/>
      <c r="C261" s="255"/>
      <c r="D261" s="234" t="s">
        <v>154</v>
      </c>
      <c r="E261" s="256" t="s">
        <v>19</v>
      </c>
      <c r="F261" s="257" t="s">
        <v>170</v>
      </c>
      <c r="G261" s="255"/>
      <c r="H261" s="258">
        <v>5.7999999999999998</v>
      </c>
      <c r="I261" s="259"/>
      <c r="J261" s="255"/>
      <c r="K261" s="255"/>
      <c r="L261" s="260"/>
      <c r="M261" s="261"/>
      <c r="N261" s="262"/>
      <c r="O261" s="262"/>
      <c r="P261" s="262"/>
      <c r="Q261" s="262"/>
      <c r="R261" s="262"/>
      <c r="S261" s="262"/>
      <c r="T261" s="263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4" t="s">
        <v>154</v>
      </c>
      <c r="AU261" s="264" t="s">
        <v>82</v>
      </c>
      <c r="AV261" s="15" t="s">
        <v>150</v>
      </c>
      <c r="AW261" s="15" t="s">
        <v>35</v>
      </c>
      <c r="AX261" s="15" t="s">
        <v>80</v>
      </c>
      <c r="AY261" s="264" t="s">
        <v>143</v>
      </c>
    </row>
    <row r="262" s="2" customFormat="1" ht="16.5" customHeight="1">
      <c r="A262" s="40"/>
      <c r="B262" s="41"/>
      <c r="C262" s="265" t="s">
        <v>430</v>
      </c>
      <c r="D262" s="265" t="s">
        <v>299</v>
      </c>
      <c r="E262" s="266" t="s">
        <v>482</v>
      </c>
      <c r="F262" s="267" t="s">
        <v>483</v>
      </c>
      <c r="G262" s="268" t="s">
        <v>204</v>
      </c>
      <c r="H262" s="269">
        <v>5.9740000000000002</v>
      </c>
      <c r="I262" s="270"/>
      <c r="J262" s="271">
        <f>ROUND(I262*H262,2)</f>
        <v>0</v>
      </c>
      <c r="K262" s="267" t="s">
        <v>149</v>
      </c>
      <c r="L262" s="272"/>
      <c r="M262" s="273" t="s">
        <v>19</v>
      </c>
      <c r="N262" s="274" t="s">
        <v>44</v>
      </c>
      <c r="O262" s="86"/>
      <c r="P262" s="223">
        <f>O262*H262</f>
        <v>0</v>
      </c>
      <c r="Q262" s="223">
        <v>0.0024099999999999998</v>
      </c>
      <c r="R262" s="223">
        <f>Q262*H262</f>
        <v>0.01439734</v>
      </c>
      <c r="S262" s="223">
        <v>0</v>
      </c>
      <c r="T262" s="224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5" t="s">
        <v>201</v>
      </c>
      <c r="AT262" s="225" t="s">
        <v>299</v>
      </c>
      <c r="AU262" s="225" t="s">
        <v>82</v>
      </c>
      <c r="AY262" s="19" t="s">
        <v>143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9" t="s">
        <v>80</v>
      </c>
      <c r="BK262" s="226">
        <f>ROUND(I262*H262,2)</f>
        <v>0</v>
      </c>
      <c r="BL262" s="19" t="s">
        <v>150</v>
      </c>
      <c r="BM262" s="225" t="s">
        <v>484</v>
      </c>
    </row>
    <row r="263" s="14" customFormat="1">
      <c r="A263" s="14"/>
      <c r="B263" s="243"/>
      <c r="C263" s="244"/>
      <c r="D263" s="234" t="s">
        <v>154</v>
      </c>
      <c r="E263" s="244"/>
      <c r="F263" s="246" t="s">
        <v>1131</v>
      </c>
      <c r="G263" s="244"/>
      <c r="H263" s="247">
        <v>5.9740000000000002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154</v>
      </c>
      <c r="AU263" s="253" t="s">
        <v>82</v>
      </c>
      <c r="AV263" s="14" t="s">
        <v>82</v>
      </c>
      <c r="AW263" s="14" t="s">
        <v>4</v>
      </c>
      <c r="AX263" s="14" t="s">
        <v>80</v>
      </c>
      <c r="AY263" s="253" t="s">
        <v>143</v>
      </c>
    </row>
    <row r="264" s="2" customFormat="1" ht="21.75" customHeight="1">
      <c r="A264" s="40"/>
      <c r="B264" s="41"/>
      <c r="C264" s="214" t="s">
        <v>436</v>
      </c>
      <c r="D264" s="214" t="s">
        <v>145</v>
      </c>
      <c r="E264" s="215" t="s">
        <v>508</v>
      </c>
      <c r="F264" s="216" t="s">
        <v>509</v>
      </c>
      <c r="G264" s="217" t="s">
        <v>234</v>
      </c>
      <c r="H264" s="218">
        <v>0.56499999999999995</v>
      </c>
      <c r="I264" s="219"/>
      <c r="J264" s="220">
        <f>ROUND(I264*H264,2)</f>
        <v>0</v>
      </c>
      <c r="K264" s="216" t="s">
        <v>149</v>
      </c>
      <c r="L264" s="46"/>
      <c r="M264" s="221" t="s">
        <v>19</v>
      </c>
      <c r="N264" s="222" t="s">
        <v>44</v>
      </c>
      <c r="O264" s="86"/>
      <c r="P264" s="223">
        <f>O264*H264</f>
        <v>0</v>
      </c>
      <c r="Q264" s="223">
        <v>0</v>
      </c>
      <c r="R264" s="223">
        <f>Q264*H264</f>
        <v>0</v>
      </c>
      <c r="S264" s="223">
        <v>1.9199999999999999</v>
      </c>
      <c r="T264" s="224">
        <f>S264*H264</f>
        <v>1.0847999999999998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5" t="s">
        <v>150</v>
      </c>
      <c r="AT264" s="225" t="s">
        <v>145</v>
      </c>
      <c r="AU264" s="225" t="s">
        <v>82</v>
      </c>
      <c r="AY264" s="19" t="s">
        <v>143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9" t="s">
        <v>80</v>
      </c>
      <c r="BK264" s="226">
        <f>ROUND(I264*H264,2)</f>
        <v>0</v>
      </c>
      <c r="BL264" s="19" t="s">
        <v>150</v>
      </c>
      <c r="BM264" s="225" t="s">
        <v>510</v>
      </c>
    </row>
    <row r="265" s="2" customFormat="1">
      <c r="A265" s="40"/>
      <c r="B265" s="41"/>
      <c r="C265" s="42"/>
      <c r="D265" s="227" t="s">
        <v>152</v>
      </c>
      <c r="E265" s="42"/>
      <c r="F265" s="228" t="s">
        <v>511</v>
      </c>
      <c r="G265" s="42"/>
      <c r="H265" s="42"/>
      <c r="I265" s="229"/>
      <c r="J265" s="42"/>
      <c r="K265" s="42"/>
      <c r="L265" s="46"/>
      <c r="M265" s="230"/>
      <c r="N265" s="231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152</v>
      </c>
      <c r="AU265" s="19" t="s">
        <v>82</v>
      </c>
    </row>
    <row r="266" s="14" customFormat="1">
      <c r="A266" s="14"/>
      <c r="B266" s="243"/>
      <c r="C266" s="244"/>
      <c r="D266" s="234" t="s">
        <v>154</v>
      </c>
      <c r="E266" s="245" t="s">
        <v>19</v>
      </c>
      <c r="F266" s="246" t="s">
        <v>1132</v>
      </c>
      <c r="G266" s="244"/>
      <c r="H266" s="247">
        <v>0.56499999999999995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154</v>
      </c>
      <c r="AU266" s="253" t="s">
        <v>82</v>
      </c>
      <c r="AV266" s="14" t="s">
        <v>82</v>
      </c>
      <c r="AW266" s="14" t="s">
        <v>35</v>
      </c>
      <c r="AX266" s="14" t="s">
        <v>80</v>
      </c>
      <c r="AY266" s="253" t="s">
        <v>143</v>
      </c>
    </row>
    <row r="267" s="2" customFormat="1" ht="16.5" customHeight="1">
      <c r="A267" s="40"/>
      <c r="B267" s="41"/>
      <c r="C267" s="214" t="s">
        <v>441</v>
      </c>
      <c r="D267" s="214" t="s">
        <v>145</v>
      </c>
      <c r="E267" s="215" t="s">
        <v>514</v>
      </c>
      <c r="F267" s="216" t="s">
        <v>515</v>
      </c>
      <c r="G267" s="217" t="s">
        <v>489</v>
      </c>
      <c r="H267" s="218">
        <v>2</v>
      </c>
      <c r="I267" s="219"/>
      <c r="J267" s="220">
        <f>ROUND(I267*H267,2)</f>
        <v>0</v>
      </c>
      <c r="K267" s="216" t="s">
        <v>149</v>
      </c>
      <c r="L267" s="46"/>
      <c r="M267" s="221" t="s">
        <v>19</v>
      </c>
      <c r="N267" s="222" t="s">
        <v>44</v>
      </c>
      <c r="O267" s="86"/>
      <c r="P267" s="223">
        <f>O267*H267</f>
        <v>0</v>
      </c>
      <c r="Q267" s="223">
        <v>0.12526000000000001</v>
      </c>
      <c r="R267" s="223">
        <f>Q267*H267</f>
        <v>0.25052000000000002</v>
      </c>
      <c r="S267" s="223">
        <v>0</v>
      </c>
      <c r="T267" s="224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5" t="s">
        <v>150</v>
      </c>
      <c r="AT267" s="225" t="s">
        <v>145</v>
      </c>
      <c r="AU267" s="225" t="s">
        <v>82</v>
      </c>
      <c r="AY267" s="19" t="s">
        <v>143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9" t="s">
        <v>80</v>
      </c>
      <c r="BK267" s="226">
        <f>ROUND(I267*H267,2)</f>
        <v>0</v>
      </c>
      <c r="BL267" s="19" t="s">
        <v>150</v>
      </c>
      <c r="BM267" s="225" t="s">
        <v>516</v>
      </c>
    </row>
    <row r="268" s="2" customFormat="1">
      <c r="A268" s="40"/>
      <c r="B268" s="41"/>
      <c r="C268" s="42"/>
      <c r="D268" s="227" t="s">
        <v>152</v>
      </c>
      <c r="E268" s="42"/>
      <c r="F268" s="228" t="s">
        <v>517</v>
      </c>
      <c r="G268" s="42"/>
      <c r="H268" s="42"/>
      <c r="I268" s="229"/>
      <c r="J268" s="42"/>
      <c r="K268" s="42"/>
      <c r="L268" s="46"/>
      <c r="M268" s="230"/>
      <c r="N268" s="231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152</v>
      </c>
      <c r="AU268" s="19" t="s">
        <v>82</v>
      </c>
    </row>
    <row r="269" s="14" customFormat="1">
      <c r="A269" s="14"/>
      <c r="B269" s="243"/>
      <c r="C269" s="244"/>
      <c r="D269" s="234" t="s">
        <v>154</v>
      </c>
      <c r="E269" s="245" t="s">
        <v>19</v>
      </c>
      <c r="F269" s="246" t="s">
        <v>1133</v>
      </c>
      <c r="G269" s="244"/>
      <c r="H269" s="247">
        <v>2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154</v>
      </c>
      <c r="AU269" s="253" t="s">
        <v>82</v>
      </c>
      <c r="AV269" s="14" t="s">
        <v>82</v>
      </c>
      <c r="AW269" s="14" t="s">
        <v>35</v>
      </c>
      <c r="AX269" s="14" t="s">
        <v>80</v>
      </c>
      <c r="AY269" s="253" t="s">
        <v>143</v>
      </c>
    </row>
    <row r="270" s="2" customFormat="1" ht="16.5" customHeight="1">
      <c r="A270" s="40"/>
      <c r="B270" s="41"/>
      <c r="C270" s="265" t="s">
        <v>446</v>
      </c>
      <c r="D270" s="265" t="s">
        <v>299</v>
      </c>
      <c r="E270" s="266" t="s">
        <v>520</v>
      </c>
      <c r="F270" s="267" t="s">
        <v>521</v>
      </c>
      <c r="G270" s="268" t="s">
        <v>489</v>
      </c>
      <c r="H270" s="269">
        <v>2</v>
      </c>
      <c r="I270" s="270"/>
      <c r="J270" s="271">
        <f>ROUND(I270*H270,2)</f>
        <v>0</v>
      </c>
      <c r="K270" s="267" t="s">
        <v>149</v>
      </c>
      <c r="L270" s="272"/>
      <c r="M270" s="273" t="s">
        <v>19</v>
      </c>
      <c r="N270" s="274" t="s">
        <v>44</v>
      </c>
      <c r="O270" s="86"/>
      <c r="P270" s="223">
        <f>O270*H270</f>
        <v>0</v>
      </c>
      <c r="Q270" s="223">
        <v>0.13500000000000001</v>
      </c>
      <c r="R270" s="223">
        <f>Q270*H270</f>
        <v>0.27000000000000002</v>
      </c>
      <c r="S270" s="223">
        <v>0</v>
      </c>
      <c r="T270" s="224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5" t="s">
        <v>201</v>
      </c>
      <c r="AT270" s="225" t="s">
        <v>299</v>
      </c>
      <c r="AU270" s="225" t="s">
        <v>82</v>
      </c>
      <c r="AY270" s="19" t="s">
        <v>143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9" t="s">
        <v>80</v>
      </c>
      <c r="BK270" s="226">
        <f>ROUND(I270*H270,2)</f>
        <v>0</v>
      </c>
      <c r="BL270" s="19" t="s">
        <v>150</v>
      </c>
      <c r="BM270" s="225" t="s">
        <v>522</v>
      </c>
    </row>
    <row r="271" s="2" customFormat="1" ht="16.5" customHeight="1">
      <c r="A271" s="40"/>
      <c r="B271" s="41"/>
      <c r="C271" s="214" t="s">
        <v>453</v>
      </c>
      <c r="D271" s="214" t="s">
        <v>145</v>
      </c>
      <c r="E271" s="215" t="s">
        <v>524</v>
      </c>
      <c r="F271" s="216" t="s">
        <v>525</v>
      </c>
      <c r="G271" s="217" t="s">
        <v>489</v>
      </c>
      <c r="H271" s="218">
        <v>2</v>
      </c>
      <c r="I271" s="219"/>
      <c r="J271" s="220">
        <f>ROUND(I271*H271,2)</f>
        <v>0</v>
      </c>
      <c r="K271" s="216" t="s">
        <v>149</v>
      </c>
      <c r="L271" s="46"/>
      <c r="M271" s="221" t="s">
        <v>19</v>
      </c>
      <c r="N271" s="222" t="s">
        <v>44</v>
      </c>
      <c r="O271" s="86"/>
      <c r="P271" s="223">
        <f>O271*H271</f>
        <v>0</v>
      </c>
      <c r="Q271" s="223">
        <v>0.030759999999999999</v>
      </c>
      <c r="R271" s="223">
        <f>Q271*H271</f>
        <v>0.061519999999999998</v>
      </c>
      <c r="S271" s="223">
        <v>0</v>
      </c>
      <c r="T271" s="224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5" t="s">
        <v>150</v>
      </c>
      <c r="AT271" s="225" t="s">
        <v>145</v>
      </c>
      <c r="AU271" s="225" t="s">
        <v>82</v>
      </c>
      <c r="AY271" s="19" t="s">
        <v>143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9" t="s">
        <v>80</v>
      </c>
      <c r="BK271" s="226">
        <f>ROUND(I271*H271,2)</f>
        <v>0</v>
      </c>
      <c r="BL271" s="19" t="s">
        <v>150</v>
      </c>
      <c r="BM271" s="225" t="s">
        <v>526</v>
      </c>
    </row>
    <row r="272" s="2" customFormat="1">
      <c r="A272" s="40"/>
      <c r="B272" s="41"/>
      <c r="C272" s="42"/>
      <c r="D272" s="227" t="s">
        <v>152</v>
      </c>
      <c r="E272" s="42"/>
      <c r="F272" s="228" t="s">
        <v>527</v>
      </c>
      <c r="G272" s="42"/>
      <c r="H272" s="42"/>
      <c r="I272" s="229"/>
      <c r="J272" s="42"/>
      <c r="K272" s="42"/>
      <c r="L272" s="46"/>
      <c r="M272" s="230"/>
      <c r="N272" s="231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152</v>
      </c>
      <c r="AU272" s="19" t="s">
        <v>82</v>
      </c>
    </row>
    <row r="273" s="14" customFormat="1">
      <c r="A273" s="14"/>
      <c r="B273" s="243"/>
      <c r="C273" s="244"/>
      <c r="D273" s="234" t="s">
        <v>154</v>
      </c>
      <c r="E273" s="245" t="s">
        <v>19</v>
      </c>
      <c r="F273" s="246" t="s">
        <v>1133</v>
      </c>
      <c r="G273" s="244"/>
      <c r="H273" s="247">
        <v>2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154</v>
      </c>
      <c r="AU273" s="253" t="s">
        <v>82</v>
      </c>
      <c r="AV273" s="14" t="s">
        <v>82</v>
      </c>
      <c r="AW273" s="14" t="s">
        <v>35</v>
      </c>
      <c r="AX273" s="14" t="s">
        <v>80</v>
      </c>
      <c r="AY273" s="253" t="s">
        <v>143</v>
      </c>
    </row>
    <row r="274" s="2" customFormat="1" ht="16.5" customHeight="1">
      <c r="A274" s="40"/>
      <c r="B274" s="41"/>
      <c r="C274" s="265" t="s">
        <v>461</v>
      </c>
      <c r="D274" s="265" t="s">
        <v>299</v>
      </c>
      <c r="E274" s="266" t="s">
        <v>529</v>
      </c>
      <c r="F274" s="267" t="s">
        <v>530</v>
      </c>
      <c r="G274" s="268" t="s">
        <v>489</v>
      </c>
      <c r="H274" s="269">
        <v>2</v>
      </c>
      <c r="I274" s="270"/>
      <c r="J274" s="271">
        <f>ROUND(I274*H274,2)</f>
        <v>0</v>
      </c>
      <c r="K274" s="267" t="s">
        <v>149</v>
      </c>
      <c r="L274" s="272"/>
      <c r="M274" s="273" t="s">
        <v>19</v>
      </c>
      <c r="N274" s="274" t="s">
        <v>44</v>
      </c>
      <c r="O274" s="86"/>
      <c r="P274" s="223">
        <f>O274*H274</f>
        <v>0</v>
      </c>
      <c r="Q274" s="223">
        <v>0.070000000000000007</v>
      </c>
      <c r="R274" s="223">
        <f>Q274*H274</f>
        <v>0.14000000000000001</v>
      </c>
      <c r="S274" s="223">
        <v>0</v>
      </c>
      <c r="T274" s="224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5" t="s">
        <v>201</v>
      </c>
      <c r="AT274" s="225" t="s">
        <v>299</v>
      </c>
      <c r="AU274" s="225" t="s">
        <v>82</v>
      </c>
      <c r="AY274" s="19" t="s">
        <v>143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9" t="s">
        <v>80</v>
      </c>
      <c r="BK274" s="226">
        <f>ROUND(I274*H274,2)</f>
        <v>0</v>
      </c>
      <c r="BL274" s="19" t="s">
        <v>150</v>
      </c>
      <c r="BM274" s="225" t="s">
        <v>531</v>
      </c>
    </row>
    <row r="275" s="2" customFormat="1" ht="16.5" customHeight="1">
      <c r="A275" s="40"/>
      <c r="B275" s="41"/>
      <c r="C275" s="214" t="s">
        <v>467</v>
      </c>
      <c r="D275" s="214" t="s">
        <v>145</v>
      </c>
      <c r="E275" s="215" t="s">
        <v>533</v>
      </c>
      <c r="F275" s="216" t="s">
        <v>534</v>
      </c>
      <c r="G275" s="217" t="s">
        <v>489</v>
      </c>
      <c r="H275" s="218">
        <v>2</v>
      </c>
      <c r="I275" s="219"/>
      <c r="J275" s="220">
        <f>ROUND(I275*H275,2)</f>
        <v>0</v>
      </c>
      <c r="K275" s="216" t="s">
        <v>149</v>
      </c>
      <c r="L275" s="46"/>
      <c r="M275" s="221" t="s">
        <v>19</v>
      </c>
      <c r="N275" s="222" t="s">
        <v>44</v>
      </c>
      <c r="O275" s="86"/>
      <c r="P275" s="223">
        <f>O275*H275</f>
        <v>0</v>
      </c>
      <c r="Q275" s="223">
        <v>0.030759999999999999</v>
      </c>
      <c r="R275" s="223">
        <f>Q275*H275</f>
        <v>0.061519999999999998</v>
      </c>
      <c r="S275" s="223">
        <v>0</v>
      </c>
      <c r="T275" s="224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5" t="s">
        <v>150</v>
      </c>
      <c r="AT275" s="225" t="s">
        <v>145</v>
      </c>
      <c r="AU275" s="225" t="s">
        <v>82</v>
      </c>
      <c r="AY275" s="19" t="s">
        <v>143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9" t="s">
        <v>80</v>
      </c>
      <c r="BK275" s="226">
        <f>ROUND(I275*H275,2)</f>
        <v>0</v>
      </c>
      <c r="BL275" s="19" t="s">
        <v>150</v>
      </c>
      <c r="BM275" s="225" t="s">
        <v>535</v>
      </c>
    </row>
    <row r="276" s="2" customFormat="1">
      <c r="A276" s="40"/>
      <c r="B276" s="41"/>
      <c r="C276" s="42"/>
      <c r="D276" s="227" t="s">
        <v>152</v>
      </c>
      <c r="E276" s="42"/>
      <c r="F276" s="228" t="s">
        <v>536</v>
      </c>
      <c r="G276" s="42"/>
      <c r="H276" s="42"/>
      <c r="I276" s="229"/>
      <c r="J276" s="42"/>
      <c r="K276" s="42"/>
      <c r="L276" s="46"/>
      <c r="M276" s="230"/>
      <c r="N276" s="231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152</v>
      </c>
      <c r="AU276" s="19" t="s">
        <v>82</v>
      </c>
    </row>
    <row r="277" s="14" customFormat="1">
      <c r="A277" s="14"/>
      <c r="B277" s="243"/>
      <c r="C277" s="244"/>
      <c r="D277" s="234" t="s">
        <v>154</v>
      </c>
      <c r="E277" s="245" t="s">
        <v>19</v>
      </c>
      <c r="F277" s="246" t="s">
        <v>1133</v>
      </c>
      <c r="G277" s="244"/>
      <c r="H277" s="247">
        <v>2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154</v>
      </c>
      <c r="AU277" s="253" t="s">
        <v>82</v>
      </c>
      <c r="AV277" s="14" t="s">
        <v>82</v>
      </c>
      <c r="AW277" s="14" t="s">
        <v>35</v>
      </c>
      <c r="AX277" s="14" t="s">
        <v>80</v>
      </c>
      <c r="AY277" s="253" t="s">
        <v>143</v>
      </c>
    </row>
    <row r="278" s="2" customFormat="1" ht="16.5" customHeight="1">
      <c r="A278" s="40"/>
      <c r="B278" s="41"/>
      <c r="C278" s="265" t="s">
        <v>472</v>
      </c>
      <c r="D278" s="265" t="s">
        <v>299</v>
      </c>
      <c r="E278" s="266" t="s">
        <v>538</v>
      </c>
      <c r="F278" s="267" t="s">
        <v>539</v>
      </c>
      <c r="G278" s="268" t="s">
        <v>489</v>
      </c>
      <c r="H278" s="269">
        <v>2</v>
      </c>
      <c r="I278" s="270"/>
      <c r="J278" s="271">
        <f>ROUND(I278*H278,2)</f>
        <v>0</v>
      </c>
      <c r="K278" s="267" t="s">
        <v>149</v>
      </c>
      <c r="L278" s="272"/>
      <c r="M278" s="273" t="s">
        <v>19</v>
      </c>
      <c r="N278" s="274" t="s">
        <v>44</v>
      </c>
      <c r="O278" s="86"/>
      <c r="P278" s="223">
        <f>O278*H278</f>
        <v>0</v>
      </c>
      <c r="Q278" s="223">
        <v>0.155</v>
      </c>
      <c r="R278" s="223">
        <f>Q278*H278</f>
        <v>0.31</v>
      </c>
      <c r="S278" s="223">
        <v>0</v>
      </c>
      <c r="T278" s="224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5" t="s">
        <v>201</v>
      </c>
      <c r="AT278" s="225" t="s">
        <v>299</v>
      </c>
      <c r="AU278" s="225" t="s">
        <v>82</v>
      </c>
      <c r="AY278" s="19" t="s">
        <v>143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9" t="s">
        <v>80</v>
      </c>
      <c r="BK278" s="226">
        <f>ROUND(I278*H278,2)</f>
        <v>0</v>
      </c>
      <c r="BL278" s="19" t="s">
        <v>150</v>
      </c>
      <c r="BM278" s="225" t="s">
        <v>540</v>
      </c>
    </row>
    <row r="279" s="2" customFormat="1" ht="16.5" customHeight="1">
      <c r="A279" s="40"/>
      <c r="B279" s="41"/>
      <c r="C279" s="214" t="s">
        <v>481</v>
      </c>
      <c r="D279" s="214" t="s">
        <v>145</v>
      </c>
      <c r="E279" s="215" t="s">
        <v>542</v>
      </c>
      <c r="F279" s="216" t="s">
        <v>543</v>
      </c>
      <c r="G279" s="217" t="s">
        <v>489</v>
      </c>
      <c r="H279" s="218">
        <v>2</v>
      </c>
      <c r="I279" s="219"/>
      <c r="J279" s="220">
        <f>ROUND(I279*H279,2)</f>
        <v>0</v>
      </c>
      <c r="K279" s="216" t="s">
        <v>149</v>
      </c>
      <c r="L279" s="46"/>
      <c r="M279" s="221" t="s">
        <v>19</v>
      </c>
      <c r="N279" s="222" t="s">
        <v>44</v>
      </c>
      <c r="O279" s="86"/>
      <c r="P279" s="223">
        <f>O279*H279</f>
        <v>0</v>
      </c>
      <c r="Q279" s="223">
        <v>0.030759999999999999</v>
      </c>
      <c r="R279" s="223">
        <f>Q279*H279</f>
        <v>0.061519999999999998</v>
      </c>
      <c r="S279" s="223">
        <v>0</v>
      </c>
      <c r="T279" s="224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5" t="s">
        <v>150</v>
      </c>
      <c r="AT279" s="225" t="s">
        <v>145</v>
      </c>
      <c r="AU279" s="225" t="s">
        <v>82</v>
      </c>
      <c r="AY279" s="19" t="s">
        <v>143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9" t="s">
        <v>80</v>
      </c>
      <c r="BK279" s="226">
        <f>ROUND(I279*H279,2)</f>
        <v>0</v>
      </c>
      <c r="BL279" s="19" t="s">
        <v>150</v>
      </c>
      <c r="BM279" s="225" t="s">
        <v>544</v>
      </c>
    </row>
    <row r="280" s="2" customFormat="1">
      <c r="A280" s="40"/>
      <c r="B280" s="41"/>
      <c r="C280" s="42"/>
      <c r="D280" s="227" t="s">
        <v>152</v>
      </c>
      <c r="E280" s="42"/>
      <c r="F280" s="228" t="s">
        <v>545</v>
      </c>
      <c r="G280" s="42"/>
      <c r="H280" s="42"/>
      <c r="I280" s="229"/>
      <c r="J280" s="42"/>
      <c r="K280" s="42"/>
      <c r="L280" s="46"/>
      <c r="M280" s="230"/>
      <c r="N280" s="231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152</v>
      </c>
      <c r="AU280" s="19" t="s">
        <v>82</v>
      </c>
    </row>
    <row r="281" s="14" customFormat="1">
      <c r="A281" s="14"/>
      <c r="B281" s="243"/>
      <c r="C281" s="244"/>
      <c r="D281" s="234" t="s">
        <v>154</v>
      </c>
      <c r="E281" s="245" t="s">
        <v>19</v>
      </c>
      <c r="F281" s="246" t="s">
        <v>1133</v>
      </c>
      <c r="G281" s="244"/>
      <c r="H281" s="247">
        <v>2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154</v>
      </c>
      <c r="AU281" s="253" t="s">
        <v>82</v>
      </c>
      <c r="AV281" s="14" t="s">
        <v>82</v>
      </c>
      <c r="AW281" s="14" t="s">
        <v>35</v>
      </c>
      <c r="AX281" s="14" t="s">
        <v>80</v>
      </c>
      <c r="AY281" s="253" t="s">
        <v>143</v>
      </c>
    </row>
    <row r="282" s="2" customFormat="1" ht="16.5" customHeight="1">
      <c r="A282" s="40"/>
      <c r="B282" s="41"/>
      <c r="C282" s="265" t="s">
        <v>486</v>
      </c>
      <c r="D282" s="265" t="s">
        <v>299</v>
      </c>
      <c r="E282" s="266" t="s">
        <v>547</v>
      </c>
      <c r="F282" s="267" t="s">
        <v>548</v>
      </c>
      <c r="G282" s="268" t="s">
        <v>489</v>
      </c>
      <c r="H282" s="269">
        <v>2</v>
      </c>
      <c r="I282" s="270"/>
      <c r="J282" s="271">
        <f>ROUND(I282*H282,2)</f>
        <v>0</v>
      </c>
      <c r="K282" s="267" t="s">
        <v>149</v>
      </c>
      <c r="L282" s="272"/>
      <c r="M282" s="273" t="s">
        <v>19</v>
      </c>
      <c r="N282" s="274" t="s">
        <v>44</v>
      </c>
      <c r="O282" s="86"/>
      <c r="P282" s="223">
        <f>O282*H282</f>
        <v>0</v>
      </c>
      <c r="Q282" s="223">
        <v>0.17000000000000001</v>
      </c>
      <c r="R282" s="223">
        <f>Q282*H282</f>
        <v>0.34000000000000002</v>
      </c>
      <c r="S282" s="223">
        <v>0</v>
      </c>
      <c r="T282" s="224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5" t="s">
        <v>201</v>
      </c>
      <c r="AT282" s="225" t="s">
        <v>299</v>
      </c>
      <c r="AU282" s="225" t="s">
        <v>82</v>
      </c>
      <c r="AY282" s="19" t="s">
        <v>143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9" t="s">
        <v>80</v>
      </c>
      <c r="BK282" s="226">
        <f>ROUND(I282*H282,2)</f>
        <v>0</v>
      </c>
      <c r="BL282" s="19" t="s">
        <v>150</v>
      </c>
      <c r="BM282" s="225" t="s">
        <v>549</v>
      </c>
    </row>
    <row r="283" s="2" customFormat="1" ht="16.5" customHeight="1">
      <c r="A283" s="40"/>
      <c r="B283" s="41"/>
      <c r="C283" s="214" t="s">
        <v>493</v>
      </c>
      <c r="D283" s="214" t="s">
        <v>145</v>
      </c>
      <c r="E283" s="215" t="s">
        <v>551</v>
      </c>
      <c r="F283" s="216" t="s">
        <v>552</v>
      </c>
      <c r="G283" s="217" t="s">
        <v>489</v>
      </c>
      <c r="H283" s="218">
        <v>2</v>
      </c>
      <c r="I283" s="219"/>
      <c r="J283" s="220">
        <f>ROUND(I283*H283,2)</f>
        <v>0</v>
      </c>
      <c r="K283" s="216" t="s">
        <v>149</v>
      </c>
      <c r="L283" s="46"/>
      <c r="M283" s="221" t="s">
        <v>19</v>
      </c>
      <c r="N283" s="222" t="s">
        <v>44</v>
      </c>
      <c r="O283" s="86"/>
      <c r="P283" s="223">
        <f>O283*H283</f>
        <v>0</v>
      </c>
      <c r="Q283" s="223">
        <v>0.21734000000000001</v>
      </c>
      <c r="R283" s="223">
        <f>Q283*H283</f>
        <v>0.43468000000000001</v>
      </c>
      <c r="S283" s="223">
        <v>0</v>
      </c>
      <c r="T283" s="224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5" t="s">
        <v>150</v>
      </c>
      <c r="AT283" s="225" t="s">
        <v>145</v>
      </c>
      <c r="AU283" s="225" t="s">
        <v>82</v>
      </c>
      <c r="AY283" s="19" t="s">
        <v>143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9" t="s">
        <v>80</v>
      </c>
      <c r="BK283" s="226">
        <f>ROUND(I283*H283,2)</f>
        <v>0</v>
      </c>
      <c r="BL283" s="19" t="s">
        <v>150</v>
      </c>
      <c r="BM283" s="225" t="s">
        <v>553</v>
      </c>
    </row>
    <row r="284" s="2" customFormat="1">
      <c r="A284" s="40"/>
      <c r="B284" s="41"/>
      <c r="C284" s="42"/>
      <c r="D284" s="227" t="s">
        <v>152</v>
      </c>
      <c r="E284" s="42"/>
      <c r="F284" s="228" t="s">
        <v>554</v>
      </c>
      <c r="G284" s="42"/>
      <c r="H284" s="42"/>
      <c r="I284" s="229"/>
      <c r="J284" s="42"/>
      <c r="K284" s="42"/>
      <c r="L284" s="46"/>
      <c r="M284" s="230"/>
      <c r="N284" s="231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152</v>
      </c>
      <c r="AU284" s="19" t="s">
        <v>82</v>
      </c>
    </row>
    <row r="285" s="14" customFormat="1">
      <c r="A285" s="14"/>
      <c r="B285" s="243"/>
      <c r="C285" s="244"/>
      <c r="D285" s="234" t="s">
        <v>154</v>
      </c>
      <c r="E285" s="245" t="s">
        <v>19</v>
      </c>
      <c r="F285" s="246" t="s">
        <v>1133</v>
      </c>
      <c r="G285" s="244"/>
      <c r="H285" s="247">
        <v>2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3" t="s">
        <v>154</v>
      </c>
      <c r="AU285" s="253" t="s">
        <v>82</v>
      </c>
      <c r="AV285" s="14" t="s">
        <v>82</v>
      </c>
      <c r="AW285" s="14" t="s">
        <v>35</v>
      </c>
      <c r="AX285" s="14" t="s">
        <v>80</v>
      </c>
      <c r="AY285" s="253" t="s">
        <v>143</v>
      </c>
    </row>
    <row r="286" s="2" customFormat="1" ht="16.5" customHeight="1">
      <c r="A286" s="40"/>
      <c r="B286" s="41"/>
      <c r="C286" s="265" t="s">
        <v>497</v>
      </c>
      <c r="D286" s="265" t="s">
        <v>299</v>
      </c>
      <c r="E286" s="266" t="s">
        <v>556</v>
      </c>
      <c r="F286" s="267" t="s">
        <v>557</v>
      </c>
      <c r="G286" s="268" t="s">
        <v>489</v>
      </c>
      <c r="H286" s="269">
        <v>2</v>
      </c>
      <c r="I286" s="270"/>
      <c r="J286" s="271">
        <f>ROUND(I286*H286,2)</f>
        <v>0</v>
      </c>
      <c r="K286" s="267" t="s">
        <v>149</v>
      </c>
      <c r="L286" s="272"/>
      <c r="M286" s="273" t="s">
        <v>19</v>
      </c>
      <c r="N286" s="274" t="s">
        <v>44</v>
      </c>
      <c r="O286" s="86"/>
      <c r="P286" s="223">
        <f>O286*H286</f>
        <v>0</v>
      </c>
      <c r="Q286" s="223">
        <v>0.108</v>
      </c>
      <c r="R286" s="223">
        <f>Q286*H286</f>
        <v>0.216</v>
      </c>
      <c r="S286" s="223">
        <v>0</v>
      </c>
      <c r="T286" s="224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5" t="s">
        <v>201</v>
      </c>
      <c r="AT286" s="225" t="s">
        <v>299</v>
      </c>
      <c r="AU286" s="225" t="s">
        <v>82</v>
      </c>
      <c r="AY286" s="19" t="s">
        <v>143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9" t="s">
        <v>80</v>
      </c>
      <c r="BK286" s="226">
        <f>ROUND(I286*H286,2)</f>
        <v>0</v>
      </c>
      <c r="BL286" s="19" t="s">
        <v>150</v>
      </c>
      <c r="BM286" s="225" t="s">
        <v>558</v>
      </c>
    </row>
    <row r="287" s="2" customFormat="1" ht="16.5" customHeight="1">
      <c r="A287" s="40"/>
      <c r="B287" s="41"/>
      <c r="C287" s="265" t="s">
        <v>503</v>
      </c>
      <c r="D287" s="265" t="s">
        <v>299</v>
      </c>
      <c r="E287" s="266" t="s">
        <v>560</v>
      </c>
      <c r="F287" s="267" t="s">
        <v>561</v>
      </c>
      <c r="G287" s="268" t="s">
        <v>489</v>
      </c>
      <c r="H287" s="269">
        <v>2</v>
      </c>
      <c r="I287" s="270"/>
      <c r="J287" s="271">
        <f>ROUND(I287*H287,2)</f>
        <v>0</v>
      </c>
      <c r="K287" s="267" t="s">
        <v>149</v>
      </c>
      <c r="L287" s="272"/>
      <c r="M287" s="273" t="s">
        <v>19</v>
      </c>
      <c r="N287" s="274" t="s">
        <v>44</v>
      </c>
      <c r="O287" s="86"/>
      <c r="P287" s="223">
        <f>O287*H287</f>
        <v>0</v>
      </c>
      <c r="Q287" s="223">
        <v>0.0071999999999999998</v>
      </c>
      <c r="R287" s="223">
        <f>Q287*H287</f>
        <v>0.0144</v>
      </c>
      <c r="S287" s="223">
        <v>0</v>
      </c>
      <c r="T287" s="224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5" t="s">
        <v>201</v>
      </c>
      <c r="AT287" s="225" t="s">
        <v>299</v>
      </c>
      <c r="AU287" s="225" t="s">
        <v>82</v>
      </c>
      <c r="AY287" s="19" t="s">
        <v>143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9" t="s">
        <v>80</v>
      </c>
      <c r="BK287" s="226">
        <f>ROUND(I287*H287,2)</f>
        <v>0</v>
      </c>
      <c r="BL287" s="19" t="s">
        <v>150</v>
      </c>
      <c r="BM287" s="225" t="s">
        <v>562</v>
      </c>
    </row>
    <row r="288" s="2" customFormat="1" ht="16.5" customHeight="1">
      <c r="A288" s="40"/>
      <c r="B288" s="41"/>
      <c r="C288" s="214" t="s">
        <v>507</v>
      </c>
      <c r="D288" s="214" t="s">
        <v>145</v>
      </c>
      <c r="E288" s="215" t="s">
        <v>564</v>
      </c>
      <c r="F288" s="216" t="s">
        <v>565</v>
      </c>
      <c r="G288" s="217" t="s">
        <v>234</v>
      </c>
      <c r="H288" s="218">
        <v>0.78800000000000003</v>
      </c>
      <c r="I288" s="219"/>
      <c r="J288" s="220">
        <f>ROUND(I288*H288,2)</f>
        <v>0</v>
      </c>
      <c r="K288" s="216" t="s">
        <v>149</v>
      </c>
      <c r="L288" s="46"/>
      <c r="M288" s="221" t="s">
        <v>19</v>
      </c>
      <c r="N288" s="222" t="s">
        <v>44</v>
      </c>
      <c r="O288" s="86"/>
      <c r="P288" s="223">
        <f>O288*H288</f>
        <v>0</v>
      </c>
      <c r="Q288" s="223">
        <v>0</v>
      </c>
      <c r="R288" s="223">
        <f>Q288*H288</f>
        <v>0</v>
      </c>
      <c r="S288" s="223">
        <v>0</v>
      </c>
      <c r="T288" s="224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5" t="s">
        <v>150</v>
      </c>
      <c r="AT288" s="225" t="s">
        <v>145</v>
      </c>
      <c r="AU288" s="225" t="s">
        <v>82</v>
      </c>
      <c r="AY288" s="19" t="s">
        <v>143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9" t="s">
        <v>80</v>
      </c>
      <c r="BK288" s="226">
        <f>ROUND(I288*H288,2)</f>
        <v>0</v>
      </c>
      <c r="BL288" s="19" t="s">
        <v>150</v>
      </c>
      <c r="BM288" s="225" t="s">
        <v>566</v>
      </c>
    </row>
    <row r="289" s="2" customFormat="1">
      <c r="A289" s="40"/>
      <c r="B289" s="41"/>
      <c r="C289" s="42"/>
      <c r="D289" s="227" t="s">
        <v>152</v>
      </c>
      <c r="E289" s="42"/>
      <c r="F289" s="228" t="s">
        <v>567</v>
      </c>
      <c r="G289" s="42"/>
      <c r="H289" s="42"/>
      <c r="I289" s="229"/>
      <c r="J289" s="42"/>
      <c r="K289" s="42"/>
      <c r="L289" s="46"/>
      <c r="M289" s="230"/>
      <c r="N289" s="231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152</v>
      </c>
      <c r="AU289" s="19" t="s">
        <v>82</v>
      </c>
    </row>
    <row r="290" s="13" customFormat="1">
      <c r="A290" s="13"/>
      <c r="B290" s="232"/>
      <c r="C290" s="233"/>
      <c r="D290" s="234" t="s">
        <v>154</v>
      </c>
      <c r="E290" s="235" t="s">
        <v>19</v>
      </c>
      <c r="F290" s="236" t="s">
        <v>568</v>
      </c>
      <c r="G290" s="233"/>
      <c r="H290" s="235" t="s">
        <v>19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154</v>
      </c>
      <c r="AU290" s="242" t="s">
        <v>82</v>
      </c>
      <c r="AV290" s="13" t="s">
        <v>80</v>
      </c>
      <c r="AW290" s="13" t="s">
        <v>35</v>
      </c>
      <c r="AX290" s="13" t="s">
        <v>73</v>
      </c>
      <c r="AY290" s="242" t="s">
        <v>143</v>
      </c>
    </row>
    <row r="291" s="14" customFormat="1">
      <c r="A291" s="14"/>
      <c r="B291" s="243"/>
      <c r="C291" s="244"/>
      <c r="D291" s="234" t="s">
        <v>154</v>
      </c>
      <c r="E291" s="245" t="s">
        <v>19</v>
      </c>
      <c r="F291" s="246" t="s">
        <v>1134</v>
      </c>
      <c r="G291" s="244"/>
      <c r="H291" s="247">
        <v>0.78800000000000003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154</v>
      </c>
      <c r="AU291" s="253" t="s">
        <v>82</v>
      </c>
      <c r="AV291" s="14" t="s">
        <v>82</v>
      </c>
      <c r="AW291" s="14" t="s">
        <v>35</v>
      </c>
      <c r="AX291" s="14" t="s">
        <v>80</v>
      </c>
      <c r="AY291" s="253" t="s">
        <v>143</v>
      </c>
    </row>
    <row r="292" s="12" customFormat="1" ht="22.8" customHeight="1">
      <c r="A292" s="12"/>
      <c r="B292" s="198"/>
      <c r="C292" s="199"/>
      <c r="D292" s="200" t="s">
        <v>72</v>
      </c>
      <c r="E292" s="212" t="s">
        <v>210</v>
      </c>
      <c r="F292" s="212" t="s">
        <v>571</v>
      </c>
      <c r="G292" s="199"/>
      <c r="H292" s="199"/>
      <c r="I292" s="202"/>
      <c r="J292" s="213">
        <f>BK292</f>
        <v>0</v>
      </c>
      <c r="K292" s="199"/>
      <c r="L292" s="204"/>
      <c r="M292" s="205"/>
      <c r="N292" s="206"/>
      <c r="O292" s="206"/>
      <c r="P292" s="207">
        <f>SUM(P293:P327)</f>
        <v>0</v>
      </c>
      <c r="Q292" s="206"/>
      <c r="R292" s="207">
        <f>SUM(R293:R327)</f>
        <v>33.873025999999996</v>
      </c>
      <c r="S292" s="206"/>
      <c r="T292" s="208">
        <f>SUM(T293:T327)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09" t="s">
        <v>80</v>
      </c>
      <c r="AT292" s="210" t="s">
        <v>72</v>
      </c>
      <c r="AU292" s="210" t="s">
        <v>80</v>
      </c>
      <c r="AY292" s="209" t="s">
        <v>143</v>
      </c>
      <c r="BK292" s="211">
        <f>SUM(BK293:BK327)</f>
        <v>0</v>
      </c>
    </row>
    <row r="293" s="2" customFormat="1" ht="37.8" customHeight="1">
      <c r="A293" s="40"/>
      <c r="B293" s="41"/>
      <c r="C293" s="214" t="s">
        <v>513</v>
      </c>
      <c r="D293" s="214" t="s">
        <v>145</v>
      </c>
      <c r="E293" s="215" t="s">
        <v>631</v>
      </c>
      <c r="F293" s="216" t="s">
        <v>632</v>
      </c>
      <c r="G293" s="217" t="s">
        <v>204</v>
      </c>
      <c r="H293" s="218">
        <v>21.899999999999999</v>
      </c>
      <c r="I293" s="219"/>
      <c r="J293" s="220">
        <f>ROUND(I293*H293,2)</f>
        <v>0</v>
      </c>
      <c r="K293" s="216" t="s">
        <v>149</v>
      </c>
      <c r="L293" s="46"/>
      <c r="M293" s="221" t="s">
        <v>19</v>
      </c>
      <c r="N293" s="222" t="s">
        <v>44</v>
      </c>
      <c r="O293" s="86"/>
      <c r="P293" s="223">
        <f>O293*H293</f>
        <v>0</v>
      </c>
      <c r="Q293" s="223">
        <v>0.080879999999999994</v>
      </c>
      <c r="R293" s="223">
        <f>Q293*H293</f>
        <v>1.7712719999999997</v>
      </c>
      <c r="S293" s="223">
        <v>0</v>
      </c>
      <c r="T293" s="224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25" t="s">
        <v>150</v>
      </c>
      <c r="AT293" s="225" t="s">
        <v>145</v>
      </c>
      <c r="AU293" s="225" t="s">
        <v>82</v>
      </c>
      <c r="AY293" s="19" t="s">
        <v>143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9" t="s">
        <v>80</v>
      </c>
      <c r="BK293" s="226">
        <f>ROUND(I293*H293,2)</f>
        <v>0</v>
      </c>
      <c r="BL293" s="19" t="s">
        <v>150</v>
      </c>
      <c r="BM293" s="225" t="s">
        <v>633</v>
      </c>
    </row>
    <row r="294" s="2" customFormat="1">
      <c r="A294" s="40"/>
      <c r="B294" s="41"/>
      <c r="C294" s="42"/>
      <c r="D294" s="227" t="s">
        <v>152</v>
      </c>
      <c r="E294" s="42"/>
      <c r="F294" s="228" t="s">
        <v>634</v>
      </c>
      <c r="G294" s="42"/>
      <c r="H294" s="42"/>
      <c r="I294" s="229"/>
      <c r="J294" s="42"/>
      <c r="K294" s="42"/>
      <c r="L294" s="46"/>
      <c r="M294" s="230"/>
      <c r="N294" s="231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152</v>
      </c>
      <c r="AU294" s="19" t="s">
        <v>82</v>
      </c>
    </row>
    <row r="295" s="2" customFormat="1">
      <c r="A295" s="40"/>
      <c r="B295" s="41"/>
      <c r="C295" s="42"/>
      <c r="D295" s="234" t="s">
        <v>358</v>
      </c>
      <c r="E295" s="42"/>
      <c r="F295" s="275" t="s">
        <v>635</v>
      </c>
      <c r="G295" s="42"/>
      <c r="H295" s="42"/>
      <c r="I295" s="229"/>
      <c r="J295" s="42"/>
      <c r="K295" s="42"/>
      <c r="L295" s="46"/>
      <c r="M295" s="230"/>
      <c r="N295" s="231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358</v>
      </c>
      <c r="AU295" s="19" t="s">
        <v>82</v>
      </c>
    </row>
    <row r="296" s="14" customFormat="1">
      <c r="A296" s="14"/>
      <c r="B296" s="243"/>
      <c r="C296" s="244"/>
      <c r="D296" s="234" t="s">
        <v>154</v>
      </c>
      <c r="E296" s="245" t="s">
        <v>19</v>
      </c>
      <c r="F296" s="246" t="s">
        <v>1135</v>
      </c>
      <c r="G296" s="244"/>
      <c r="H296" s="247">
        <v>21.899999999999999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3" t="s">
        <v>154</v>
      </c>
      <c r="AU296" s="253" t="s">
        <v>82</v>
      </c>
      <c r="AV296" s="14" t="s">
        <v>82</v>
      </c>
      <c r="AW296" s="14" t="s">
        <v>35</v>
      </c>
      <c r="AX296" s="14" t="s">
        <v>80</v>
      </c>
      <c r="AY296" s="253" t="s">
        <v>143</v>
      </c>
    </row>
    <row r="297" s="2" customFormat="1" ht="16.5" customHeight="1">
      <c r="A297" s="40"/>
      <c r="B297" s="41"/>
      <c r="C297" s="265" t="s">
        <v>519</v>
      </c>
      <c r="D297" s="265" t="s">
        <v>299</v>
      </c>
      <c r="E297" s="266" t="s">
        <v>638</v>
      </c>
      <c r="F297" s="267" t="s">
        <v>639</v>
      </c>
      <c r="G297" s="268" t="s">
        <v>204</v>
      </c>
      <c r="H297" s="269">
        <v>21.899999999999999</v>
      </c>
      <c r="I297" s="270"/>
      <c r="J297" s="271">
        <f>ROUND(I297*H297,2)</f>
        <v>0</v>
      </c>
      <c r="K297" s="267" t="s">
        <v>149</v>
      </c>
      <c r="L297" s="272"/>
      <c r="M297" s="273" t="s">
        <v>19</v>
      </c>
      <c r="N297" s="274" t="s">
        <v>44</v>
      </c>
      <c r="O297" s="86"/>
      <c r="P297" s="223">
        <f>O297*H297</f>
        <v>0</v>
      </c>
      <c r="Q297" s="223">
        <v>0.045999999999999999</v>
      </c>
      <c r="R297" s="223">
        <f>Q297*H297</f>
        <v>1.0073999999999999</v>
      </c>
      <c r="S297" s="223">
        <v>0</v>
      </c>
      <c r="T297" s="224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5" t="s">
        <v>201</v>
      </c>
      <c r="AT297" s="225" t="s">
        <v>299</v>
      </c>
      <c r="AU297" s="225" t="s">
        <v>82</v>
      </c>
      <c r="AY297" s="19" t="s">
        <v>143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9" t="s">
        <v>80</v>
      </c>
      <c r="BK297" s="226">
        <f>ROUND(I297*H297,2)</f>
        <v>0</v>
      </c>
      <c r="BL297" s="19" t="s">
        <v>150</v>
      </c>
      <c r="BM297" s="225" t="s">
        <v>640</v>
      </c>
    </row>
    <row r="298" s="2" customFormat="1" ht="24.15" customHeight="1">
      <c r="A298" s="40"/>
      <c r="B298" s="41"/>
      <c r="C298" s="214" t="s">
        <v>523</v>
      </c>
      <c r="D298" s="214" t="s">
        <v>145</v>
      </c>
      <c r="E298" s="215" t="s">
        <v>647</v>
      </c>
      <c r="F298" s="216" t="s">
        <v>648</v>
      </c>
      <c r="G298" s="217" t="s">
        <v>204</v>
      </c>
      <c r="H298" s="218">
        <v>111.09999999999999</v>
      </c>
      <c r="I298" s="219"/>
      <c r="J298" s="220">
        <f>ROUND(I298*H298,2)</f>
        <v>0</v>
      </c>
      <c r="K298" s="216" t="s">
        <v>149</v>
      </c>
      <c r="L298" s="46"/>
      <c r="M298" s="221" t="s">
        <v>19</v>
      </c>
      <c r="N298" s="222" t="s">
        <v>44</v>
      </c>
      <c r="O298" s="86"/>
      <c r="P298" s="223">
        <f>O298*H298</f>
        <v>0</v>
      </c>
      <c r="Q298" s="223">
        <v>0.14041999999999999</v>
      </c>
      <c r="R298" s="223">
        <f>Q298*H298</f>
        <v>15.600661999999998</v>
      </c>
      <c r="S298" s="223">
        <v>0</v>
      </c>
      <c r="T298" s="224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5" t="s">
        <v>150</v>
      </c>
      <c r="AT298" s="225" t="s">
        <v>145</v>
      </c>
      <c r="AU298" s="225" t="s">
        <v>82</v>
      </c>
      <c r="AY298" s="19" t="s">
        <v>143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9" t="s">
        <v>80</v>
      </c>
      <c r="BK298" s="226">
        <f>ROUND(I298*H298,2)</f>
        <v>0</v>
      </c>
      <c r="BL298" s="19" t="s">
        <v>150</v>
      </c>
      <c r="BM298" s="225" t="s">
        <v>649</v>
      </c>
    </row>
    <row r="299" s="2" customFormat="1">
      <c r="A299" s="40"/>
      <c r="B299" s="41"/>
      <c r="C299" s="42"/>
      <c r="D299" s="227" t="s">
        <v>152</v>
      </c>
      <c r="E299" s="42"/>
      <c r="F299" s="228" t="s">
        <v>650</v>
      </c>
      <c r="G299" s="42"/>
      <c r="H299" s="42"/>
      <c r="I299" s="229"/>
      <c r="J299" s="42"/>
      <c r="K299" s="42"/>
      <c r="L299" s="46"/>
      <c r="M299" s="230"/>
      <c r="N299" s="231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152</v>
      </c>
      <c r="AU299" s="19" t="s">
        <v>82</v>
      </c>
    </row>
    <row r="300" s="2" customFormat="1">
      <c r="A300" s="40"/>
      <c r="B300" s="41"/>
      <c r="C300" s="42"/>
      <c r="D300" s="234" t="s">
        <v>358</v>
      </c>
      <c r="E300" s="42"/>
      <c r="F300" s="275" t="s">
        <v>651</v>
      </c>
      <c r="G300" s="42"/>
      <c r="H300" s="42"/>
      <c r="I300" s="229"/>
      <c r="J300" s="42"/>
      <c r="K300" s="42"/>
      <c r="L300" s="46"/>
      <c r="M300" s="230"/>
      <c r="N300" s="231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358</v>
      </c>
      <c r="AU300" s="19" t="s">
        <v>82</v>
      </c>
    </row>
    <row r="301" s="14" customFormat="1">
      <c r="A301" s="14"/>
      <c r="B301" s="243"/>
      <c r="C301" s="244"/>
      <c r="D301" s="234" t="s">
        <v>154</v>
      </c>
      <c r="E301" s="245" t="s">
        <v>19</v>
      </c>
      <c r="F301" s="246" t="s">
        <v>1136</v>
      </c>
      <c r="G301" s="244"/>
      <c r="H301" s="247">
        <v>111.09999999999999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154</v>
      </c>
      <c r="AU301" s="253" t="s">
        <v>82</v>
      </c>
      <c r="AV301" s="14" t="s">
        <v>82</v>
      </c>
      <c r="AW301" s="14" t="s">
        <v>35</v>
      </c>
      <c r="AX301" s="14" t="s">
        <v>80</v>
      </c>
      <c r="AY301" s="253" t="s">
        <v>143</v>
      </c>
    </row>
    <row r="302" s="2" customFormat="1" ht="16.5" customHeight="1">
      <c r="A302" s="40"/>
      <c r="B302" s="41"/>
      <c r="C302" s="265" t="s">
        <v>528</v>
      </c>
      <c r="D302" s="265" t="s">
        <v>299</v>
      </c>
      <c r="E302" s="266" t="s">
        <v>656</v>
      </c>
      <c r="F302" s="267" t="s">
        <v>657</v>
      </c>
      <c r="G302" s="268" t="s">
        <v>204</v>
      </c>
      <c r="H302" s="269">
        <v>113.322</v>
      </c>
      <c r="I302" s="270"/>
      <c r="J302" s="271">
        <f>ROUND(I302*H302,2)</f>
        <v>0</v>
      </c>
      <c r="K302" s="267" t="s">
        <v>149</v>
      </c>
      <c r="L302" s="272"/>
      <c r="M302" s="273" t="s">
        <v>19</v>
      </c>
      <c r="N302" s="274" t="s">
        <v>44</v>
      </c>
      <c r="O302" s="86"/>
      <c r="P302" s="223">
        <f>O302*H302</f>
        <v>0</v>
      </c>
      <c r="Q302" s="223">
        <v>0.035999999999999997</v>
      </c>
      <c r="R302" s="223">
        <f>Q302*H302</f>
        <v>4.0795919999999999</v>
      </c>
      <c r="S302" s="223">
        <v>0</v>
      </c>
      <c r="T302" s="224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25" t="s">
        <v>201</v>
      </c>
      <c r="AT302" s="225" t="s">
        <v>299</v>
      </c>
      <c r="AU302" s="225" t="s">
        <v>82</v>
      </c>
      <c r="AY302" s="19" t="s">
        <v>143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9" t="s">
        <v>80</v>
      </c>
      <c r="BK302" s="226">
        <f>ROUND(I302*H302,2)</f>
        <v>0</v>
      </c>
      <c r="BL302" s="19" t="s">
        <v>150</v>
      </c>
      <c r="BM302" s="225" t="s">
        <v>658</v>
      </c>
    </row>
    <row r="303" s="14" customFormat="1">
      <c r="A303" s="14"/>
      <c r="B303" s="243"/>
      <c r="C303" s="244"/>
      <c r="D303" s="234" t="s">
        <v>154</v>
      </c>
      <c r="E303" s="244"/>
      <c r="F303" s="246" t="s">
        <v>1137</v>
      </c>
      <c r="G303" s="244"/>
      <c r="H303" s="247">
        <v>113.322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3" t="s">
        <v>154</v>
      </c>
      <c r="AU303" s="253" t="s">
        <v>82</v>
      </c>
      <c r="AV303" s="14" t="s">
        <v>82</v>
      </c>
      <c r="AW303" s="14" t="s">
        <v>4</v>
      </c>
      <c r="AX303" s="14" t="s">
        <v>80</v>
      </c>
      <c r="AY303" s="253" t="s">
        <v>143</v>
      </c>
    </row>
    <row r="304" s="2" customFormat="1" ht="24.15" customHeight="1">
      <c r="A304" s="40"/>
      <c r="B304" s="41"/>
      <c r="C304" s="214" t="s">
        <v>532</v>
      </c>
      <c r="D304" s="214" t="s">
        <v>145</v>
      </c>
      <c r="E304" s="215" t="s">
        <v>661</v>
      </c>
      <c r="F304" s="216" t="s">
        <v>662</v>
      </c>
      <c r="G304" s="217" t="s">
        <v>204</v>
      </c>
      <c r="H304" s="218">
        <v>24</v>
      </c>
      <c r="I304" s="219"/>
      <c r="J304" s="220">
        <f>ROUND(I304*H304,2)</f>
        <v>0</v>
      </c>
      <c r="K304" s="216" t="s">
        <v>149</v>
      </c>
      <c r="L304" s="46"/>
      <c r="M304" s="221" t="s">
        <v>19</v>
      </c>
      <c r="N304" s="222" t="s">
        <v>44</v>
      </c>
      <c r="O304" s="86"/>
      <c r="P304" s="223">
        <f>O304*H304</f>
        <v>0</v>
      </c>
      <c r="Q304" s="223">
        <v>0.18292</v>
      </c>
      <c r="R304" s="223">
        <f>Q304*H304</f>
        <v>4.3900800000000002</v>
      </c>
      <c r="S304" s="223">
        <v>0</v>
      </c>
      <c r="T304" s="224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5" t="s">
        <v>150</v>
      </c>
      <c r="AT304" s="225" t="s">
        <v>145</v>
      </c>
      <c r="AU304" s="225" t="s">
        <v>82</v>
      </c>
      <c r="AY304" s="19" t="s">
        <v>143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9" t="s">
        <v>80</v>
      </c>
      <c r="BK304" s="226">
        <f>ROUND(I304*H304,2)</f>
        <v>0</v>
      </c>
      <c r="BL304" s="19" t="s">
        <v>150</v>
      </c>
      <c r="BM304" s="225" t="s">
        <v>663</v>
      </c>
    </row>
    <row r="305" s="2" customFormat="1">
      <c r="A305" s="40"/>
      <c r="B305" s="41"/>
      <c r="C305" s="42"/>
      <c r="D305" s="227" t="s">
        <v>152</v>
      </c>
      <c r="E305" s="42"/>
      <c r="F305" s="228" t="s">
        <v>664</v>
      </c>
      <c r="G305" s="42"/>
      <c r="H305" s="42"/>
      <c r="I305" s="229"/>
      <c r="J305" s="42"/>
      <c r="K305" s="42"/>
      <c r="L305" s="46"/>
      <c r="M305" s="230"/>
      <c r="N305" s="231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152</v>
      </c>
      <c r="AU305" s="19" t="s">
        <v>82</v>
      </c>
    </row>
    <row r="306" s="2" customFormat="1">
      <c r="A306" s="40"/>
      <c r="B306" s="41"/>
      <c r="C306" s="42"/>
      <c r="D306" s="234" t="s">
        <v>358</v>
      </c>
      <c r="E306" s="42"/>
      <c r="F306" s="275" t="s">
        <v>651</v>
      </c>
      <c r="G306" s="42"/>
      <c r="H306" s="42"/>
      <c r="I306" s="229"/>
      <c r="J306" s="42"/>
      <c r="K306" s="42"/>
      <c r="L306" s="46"/>
      <c r="M306" s="230"/>
      <c r="N306" s="231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358</v>
      </c>
      <c r="AU306" s="19" t="s">
        <v>82</v>
      </c>
    </row>
    <row r="307" s="2" customFormat="1" ht="16.5" customHeight="1">
      <c r="A307" s="40"/>
      <c r="B307" s="41"/>
      <c r="C307" s="265" t="s">
        <v>537</v>
      </c>
      <c r="D307" s="265" t="s">
        <v>299</v>
      </c>
      <c r="E307" s="266" t="s">
        <v>666</v>
      </c>
      <c r="F307" s="267" t="s">
        <v>667</v>
      </c>
      <c r="G307" s="268" t="s">
        <v>204</v>
      </c>
      <c r="H307" s="269">
        <v>24.48</v>
      </c>
      <c r="I307" s="270"/>
      <c r="J307" s="271">
        <f>ROUND(I307*H307,2)</f>
        <v>0</v>
      </c>
      <c r="K307" s="267" t="s">
        <v>149</v>
      </c>
      <c r="L307" s="272"/>
      <c r="M307" s="273" t="s">
        <v>19</v>
      </c>
      <c r="N307" s="274" t="s">
        <v>44</v>
      </c>
      <c r="O307" s="86"/>
      <c r="P307" s="223">
        <f>O307*H307</f>
        <v>0</v>
      </c>
      <c r="Q307" s="223">
        <v>0.125</v>
      </c>
      <c r="R307" s="223">
        <f>Q307*H307</f>
        <v>3.0600000000000001</v>
      </c>
      <c r="S307" s="223">
        <v>0</v>
      </c>
      <c r="T307" s="224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5" t="s">
        <v>201</v>
      </c>
      <c r="AT307" s="225" t="s">
        <v>299</v>
      </c>
      <c r="AU307" s="225" t="s">
        <v>82</v>
      </c>
      <c r="AY307" s="19" t="s">
        <v>143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9" t="s">
        <v>80</v>
      </c>
      <c r="BK307" s="226">
        <f>ROUND(I307*H307,2)</f>
        <v>0</v>
      </c>
      <c r="BL307" s="19" t="s">
        <v>150</v>
      </c>
      <c r="BM307" s="225" t="s">
        <v>668</v>
      </c>
    </row>
    <row r="308" s="14" customFormat="1">
      <c r="A308" s="14"/>
      <c r="B308" s="243"/>
      <c r="C308" s="244"/>
      <c r="D308" s="234" t="s">
        <v>154</v>
      </c>
      <c r="E308" s="245" t="s">
        <v>19</v>
      </c>
      <c r="F308" s="246" t="s">
        <v>1138</v>
      </c>
      <c r="G308" s="244"/>
      <c r="H308" s="247">
        <v>24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154</v>
      </c>
      <c r="AU308" s="253" t="s">
        <v>82</v>
      </c>
      <c r="AV308" s="14" t="s">
        <v>82</v>
      </c>
      <c r="AW308" s="14" t="s">
        <v>35</v>
      </c>
      <c r="AX308" s="14" t="s">
        <v>80</v>
      </c>
      <c r="AY308" s="253" t="s">
        <v>143</v>
      </c>
    </row>
    <row r="309" s="14" customFormat="1">
      <c r="A309" s="14"/>
      <c r="B309" s="243"/>
      <c r="C309" s="244"/>
      <c r="D309" s="234" t="s">
        <v>154</v>
      </c>
      <c r="E309" s="244"/>
      <c r="F309" s="246" t="s">
        <v>1139</v>
      </c>
      <c r="G309" s="244"/>
      <c r="H309" s="247">
        <v>24.48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3" t="s">
        <v>154</v>
      </c>
      <c r="AU309" s="253" t="s">
        <v>82</v>
      </c>
      <c r="AV309" s="14" t="s">
        <v>82</v>
      </c>
      <c r="AW309" s="14" t="s">
        <v>4</v>
      </c>
      <c r="AX309" s="14" t="s">
        <v>80</v>
      </c>
      <c r="AY309" s="253" t="s">
        <v>143</v>
      </c>
    </row>
    <row r="310" s="2" customFormat="1" ht="21.75" customHeight="1">
      <c r="A310" s="40"/>
      <c r="B310" s="41"/>
      <c r="C310" s="214" t="s">
        <v>541</v>
      </c>
      <c r="D310" s="214" t="s">
        <v>145</v>
      </c>
      <c r="E310" s="215" t="s">
        <v>681</v>
      </c>
      <c r="F310" s="216" t="s">
        <v>682</v>
      </c>
      <c r="G310" s="217" t="s">
        <v>204</v>
      </c>
      <c r="H310" s="218">
        <v>10</v>
      </c>
      <c r="I310" s="219"/>
      <c r="J310" s="220">
        <f>ROUND(I310*H310,2)</f>
        <v>0</v>
      </c>
      <c r="K310" s="216" t="s">
        <v>149</v>
      </c>
      <c r="L310" s="46"/>
      <c r="M310" s="221" t="s">
        <v>19</v>
      </c>
      <c r="N310" s="222" t="s">
        <v>44</v>
      </c>
      <c r="O310" s="86"/>
      <c r="P310" s="223">
        <f>O310*H310</f>
        <v>0</v>
      </c>
      <c r="Q310" s="223">
        <v>0</v>
      </c>
      <c r="R310" s="223">
        <f>Q310*H310</f>
        <v>0</v>
      </c>
      <c r="S310" s="223">
        <v>0</v>
      </c>
      <c r="T310" s="224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25" t="s">
        <v>150</v>
      </c>
      <c r="AT310" s="225" t="s">
        <v>145</v>
      </c>
      <c r="AU310" s="225" t="s">
        <v>82</v>
      </c>
      <c r="AY310" s="19" t="s">
        <v>143</v>
      </c>
      <c r="BE310" s="226">
        <f>IF(N310="základní",J310,0)</f>
        <v>0</v>
      </c>
      <c r="BF310" s="226">
        <f>IF(N310="snížená",J310,0)</f>
        <v>0</v>
      </c>
      <c r="BG310" s="226">
        <f>IF(N310="zákl. přenesená",J310,0)</f>
        <v>0</v>
      </c>
      <c r="BH310" s="226">
        <f>IF(N310="sníž. přenesená",J310,0)</f>
        <v>0</v>
      </c>
      <c r="BI310" s="226">
        <f>IF(N310="nulová",J310,0)</f>
        <v>0</v>
      </c>
      <c r="BJ310" s="19" t="s">
        <v>80</v>
      </c>
      <c r="BK310" s="226">
        <f>ROUND(I310*H310,2)</f>
        <v>0</v>
      </c>
      <c r="BL310" s="19" t="s">
        <v>150</v>
      </c>
      <c r="BM310" s="225" t="s">
        <v>683</v>
      </c>
    </row>
    <row r="311" s="2" customFormat="1">
      <c r="A311" s="40"/>
      <c r="B311" s="41"/>
      <c r="C311" s="42"/>
      <c r="D311" s="227" t="s">
        <v>152</v>
      </c>
      <c r="E311" s="42"/>
      <c r="F311" s="228" t="s">
        <v>684</v>
      </c>
      <c r="G311" s="42"/>
      <c r="H311" s="42"/>
      <c r="I311" s="229"/>
      <c r="J311" s="42"/>
      <c r="K311" s="42"/>
      <c r="L311" s="46"/>
      <c r="M311" s="230"/>
      <c r="N311" s="231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152</v>
      </c>
      <c r="AU311" s="19" t="s">
        <v>82</v>
      </c>
    </row>
    <row r="312" s="14" customFormat="1">
      <c r="A312" s="14"/>
      <c r="B312" s="243"/>
      <c r="C312" s="244"/>
      <c r="D312" s="234" t="s">
        <v>154</v>
      </c>
      <c r="E312" s="245" t="s">
        <v>19</v>
      </c>
      <c r="F312" s="246" t="s">
        <v>685</v>
      </c>
      <c r="G312" s="244"/>
      <c r="H312" s="247">
        <v>10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154</v>
      </c>
      <c r="AU312" s="253" t="s">
        <v>82</v>
      </c>
      <c r="AV312" s="14" t="s">
        <v>82</v>
      </c>
      <c r="AW312" s="14" t="s">
        <v>35</v>
      </c>
      <c r="AX312" s="14" t="s">
        <v>80</v>
      </c>
      <c r="AY312" s="253" t="s">
        <v>143</v>
      </c>
    </row>
    <row r="313" s="2" customFormat="1" ht="24.15" customHeight="1">
      <c r="A313" s="40"/>
      <c r="B313" s="41"/>
      <c r="C313" s="214" t="s">
        <v>546</v>
      </c>
      <c r="D313" s="214" t="s">
        <v>145</v>
      </c>
      <c r="E313" s="215" t="s">
        <v>689</v>
      </c>
      <c r="F313" s="216" t="s">
        <v>690</v>
      </c>
      <c r="G313" s="217" t="s">
        <v>204</v>
      </c>
      <c r="H313" s="218">
        <v>10</v>
      </c>
      <c r="I313" s="219"/>
      <c r="J313" s="220">
        <f>ROUND(I313*H313,2)</f>
        <v>0</v>
      </c>
      <c r="K313" s="216" t="s">
        <v>149</v>
      </c>
      <c r="L313" s="46"/>
      <c r="M313" s="221" t="s">
        <v>19</v>
      </c>
      <c r="N313" s="222" t="s">
        <v>44</v>
      </c>
      <c r="O313" s="86"/>
      <c r="P313" s="223">
        <f>O313*H313</f>
        <v>0</v>
      </c>
      <c r="Q313" s="223">
        <v>9.0000000000000006E-05</v>
      </c>
      <c r="R313" s="223">
        <f>Q313*H313</f>
        <v>0.00090000000000000008</v>
      </c>
      <c r="S313" s="223">
        <v>0</v>
      </c>
      <c r="T313" s="224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25" t="s">
        <v>150</v>
      </c>
      <c r="AT313" s="225" t="s">
        <v>145</v>
      </c>
      <c r="AU313" s="225" t="s">
        <v>82</v>
      </c>
      <c r="AY313" s="19" t="s">
        <v>143</v>
      </c>
      <c r="BE313" s="226">
        <f>IF(N313="základní",J313,0)</f>
        <v>0</v>
      </c>
      <c r="BF313" s="226">
        <f>IF(N313="snížená",J313,0)</f>
        <v>0</v>
      </c>
      <c r="BG313" s="226">
        <f>IF(N313="zákl. přenesená",J313,0)</f>
        <v>0</v>
      </c>
      <c r="BH313" s="226">
        <f>IF(N313="sníž. přenesená",J313,0)</f>
        <v>0</v>
      </c>
      <c r="BI313" s="226">
        <f>IF(N313="nulová",J313,0)</f>
        <v>0</v>
      </c>
      <c r="BJ313" s="19" t="s">
        <v>80</v>
      </c>
      <c r="BK313" s="226">
        <f>ROUND(I313*H313,2)</f>
        <v>0</v>
      </c>
      <c r="BL313" s="19" t="s">
        <v>150</v>
      </c>
      <c r="BM313" s="225" t="s">
        <v>691</v>
      </c>
    </row>
    <row r="314" s="2" customFormat="1">
      <c r="A314" s="40"/>
      <c r="B314" s="41"/>
      <c r="C314" s="42"/>
      <c r="D314" s="227" t="s">
        <v>152</v>
      </c>
      <c r="E314" s="42"/>
      <c r="F314" s="228" t="s">
        <v>692</v>
      </c>
      <c r="G314" s="42"/>
      <c r="H314" s="42"/>
      <c r="I314" s="229"/>
      <c r="J314" s="42"/>
      <c r="K314" s="42"/>
      <c r="L314" s="46"/>
      <c r="M314" s="230"/>
      <c r="N314" s="231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152</v>
      </c>
      <c r="AU314" s="19" t="s">
        <v>82</v>
      </c>
    </row>
    <row r="315" s="2" customFormat="1" ht="16.5" customHeight="1">
      <c r="A315" s="40"/>
      <c r="B315" s="41"/>
      <c r="C315" s="214" t="s">
        <v>550</v>
      </c>
      <c r="D315" s="214" t="s">
        <v>145</v>
      </c>
      <c r="E315" s="215" t="s">
        <v>694</v>
      </c>
      <c r="F315" s="216" t="s">
        <v>695</v>
      </c>
      <c r="G315" s="217" t="s">
        <v>204</v>
      </c>
      <c r="H315" s="218">
        <v>10</v>
      </c>
      <c r="I315" s="219"/>
      <c r="J315" s="220">
        <f>ROUND(I315*H315,2)</f>
        <v>0</v>
      </c>
      <c r="K315" s="216" t="s">
        <v>149</v>
      </c>
      <c r="L315" s="46"/>
      <c r="M315" s="221" t="s">
        <v>19</v>
      </c>
      <c r="N315" s="222" t="s">
        <v>44</v>
      </c>
      <c r="O315" s="86"/>
      <c r="P315" s="223">
        <f>O315*H315</f>
        <v>0</v>
      </c>
      <c r="Q315" s="223">
        <v>0</v>
      </c>
      <c r="R315" s="223">
        <f>Q315*H315</f>
        <v>0</v>
      </c>
      <c r="S315" s="223">
        <v>0</v>
      </c>
      <c r="T315" s="224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25" t="s">
        <v>150</v>
      </c>
      <c r="AT315" s="225" t="s">
        <v>145</v>
      </c>
      <c r="AU315" s="225" t="s">
        <v>82</v>
      </c>
      <c r="AY315" s="19" t="s">
        <v>143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9" t="s">
        <v>80</v>
      </c>
      <c r="BK315" s="226">
        <f>ROUND(I315*H315,2)</f>
        <v>0</v>
      </c>
      <c r="BL315" s="19" t="s">
        <v>150</v>
      </c>
      <c r="BM315" s="225" t="s">
        <v>696</v>
      </c>
    </row>
    <row r="316" s="2" customFormat="1">
      <c r="A316" s="40"/>
      <c r="B316" s="41"/>
      <c r="C316" s="42"/>
      <c r="D316" s="227" t="s">
        <v>152</v>
      </c>
      <c r="E316" s="42"/>
      <c r="F316" s="228" t="s">
        <v>697</v>
      </c>
      <c r="G316" s="42"/>
      <c r="H316" s="42"/>
      <c r="I316" s="229"/>
      <c r="J316" s="42"/>
      <c r="K316" s="42"/>
      <c r="L316" s="46"/>
      <c r="M316" s="230"/>
      <c r="N316" s="231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152</v>
      </c>
      <c r="AU316" s="19" t="s">
        <v>82</v>
      </c>
    </row>
    <row r="317" s="14" customFormat="1">
      <c r="A317" s="14"/>
      <c r="B317" s="243"/>
      <c r="C317" s="244"/>
      <c r="D317" s="234" t="s">
        <v>154</v>
      </c>
      <c r="E317" s="245" t="s">
        <v>19</v>
      </c>
      <c r="F317" s="246" t="s">
        <v>685</v>
      </c>
      <c r="G317" s="244"/>
      <c r="H317" s="247">
        <v>10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3" t="s">
        <v>154</v>
      </c>
      <c r="AU317" s="253" t="s">
        <v>82</v>
      </c>
      <c r="AV317" s="14" t="s">
        <v>82</v>
      </c>
      <c r="AW317" s="14" t="s">
        <v>35</v>
      </c>
      <c r="AX317" s="14" t="s">
        <v>80</v>
      </c>
      <c r="AY317" s="253" t="s">
        <v>143</v>
      </c>
    </row>
    <row r="318" s="2" customFormat="1" ht="16.5" customHeight="1">
      <c r="A318" s="40"/>
      <c r="B318" s="41"/>
      <c r="C318" s="214" t="s">
        <v>555</v>
      </c>
      <c r="D318" s="214" t="s">
        <v>145</v>
      </c>
      <c r="E318" s="215" t="s">
        <v>699</v>
      </c>
      <c r="F318" s="216" t="s">
        <v>700</v>
      </c>
      <c r="G318" s="217" t="s">
        <v>204</v>
      </c>
      <c r="H318" s="218">
        <v>8</v>
      </c>
      <c r="I318" s="219"/>
      <c r="J318" s="220">
        <f>ROUND(I318*H318,2)</f>
        <v>0</v>
      </c>
      <c r="K318" s="216" t="s">
        <v>149</v>
      </c>
      <c r="L318" s="46"/>
      <c r="M318" s="221" t="s">
        <v>19</v>
      </c>
      <c r="N318" s="222" t="s">
        <v>44</v>
      </c>
      <c r="O318" s="86"/>
      <c r="P318" s="223">
        <f>O318*H318</f>
        <v>0</v>
      </c>
      <c r="Q318" s="223">
        <v>0</v>
      </c>
      <c r="R318" s="223">
        <f>Q318*H318</f>
        <v>0</v>
      </c>
      <c r="S318" s="223">
        <v>0</v>
      </c>
      <c r="T318" s="224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25" t="s">
        <v>150</v>
      </c>
      <c r="AT318" s="225" t="s">
        <v>145</v>
      </c>
      <c r="AU318" s="225" t="s">
        <v>82</v>
      </c>
      <c r="AY318" s="19" t="s">
        <v>143</v>
      </c>
      <c r="BE318" s="226">
        <f>IF(N318="základní",J318,0)</f>
        <v>0</v>
      </c>
      <c r="BF318" s="226">
        <f>IF(N318="snížená",J318,0)</f>
        <v>0</v>
      </c>
      <c r="BG318" s="226">
        <f>IF(N318="zákl. přenesená",J318,0)</f>
        <v>0</v>
      </c>
      <c r="BH318" s="226">
        <f>IF(N318="sníž. přenesená",J318,0)</f>
        <v>0</v>
      </c>
      <c r="BI318" s="226">
        <f>IF(N318="nulová",J318,0)</f>
        <v>0</v>
      </c>
      <c r="BJ318" s="19" t="s">
        <v>80</v>
      </c>
      <c r="BK318" s="226">
        <f>ROUND(I318*H318,2)</f>
        <v>0</v>
      </c>
      <c r="BL318" s="19" t="s">
        <v>150</v>
      </c>
      <c r="BM318" s="225" t="s">
        <v>701</v>
      </c>
    </row>
    <row r="319" s="2" customFormat="1">
      <c r="A319" s="40"/>
      <c r="B319" s="41"/>
      <c r="C319" s="42"/>
      <c r="D319" s="227" t="s">
        <v>152</v>
      </c>
      <c r="E319" s="42"/>
      <c r="F319" s="228" t="s">
        <v>702</v>
      </c>
      <c r="G319" s="42"/>
      <c r="H319" s="42"/>
      <c r="I319" s="229"/>
      <c r="J319" s="42"/>
      <c r="K319" s="42"/>
      <c r="L319" s="46"/>
      <c r="M319" s="230"/>
      <c r="N319" s="231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152</v>
      </c>
      <c r="AU319" s="19" t="s">
        <v>82</v>
      </c>
    </row>
    <row r="320" s="14" customFormat="1">
      <c r="A320" s="14"/>
      <c r="B320" s="243"/>
      <c r="C320" s="244"/>
      <c r="D320" s="234" t="s">
        <v>154</v>
      </c>
      <c r="E320" s="245" t="s">
        <v>19</v>
      </c>
      <c r="F320" s="246" t="s">
        <v>703</v>
      </c>
      <c r="G320" s="244"/>
      <c r="H320" s="247">
        <v>8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154</v>
      </c>
      <c r="AU320" s="253" t="s">
        <v>82</v>
      </c>
      <c r="AV320" s="14" t="s">
        <v>82</v>
      </c>
      <c r="AW320" s="14" t="s">
        <v>35</v>
      </c>
      <c r="AX320" s="14" t="s">
        <v>80</v>
      </c>
      <c r="AY320" s="253" t="s">
        <v>143</v>
      </c>
    </row>
    <row r="321" s="2" customFormat="1" ht="16.5" customHeight="1">
      <c r="A321" s="40"/>
      <c r="B321" s="41"/>
      <c r="C321" s="214" t="s">
        <v>559</v>
      </c>
      <c r="D321" s="214" t="s">
        <v>145</v>
      </c>
      <c r="E321" s="215" t="s">
        <v>707</v>
      </c>
      <c r="F321" s="216" t="s">
        <v>708</v>
      </c>
      <c r="G321" s="217" t="s">
        <v>204</v>
      </c>
      <c r="H321" s="218">
        <v>12</v>
      </c>
      <c r="I321" s="219"/>
      <c r="J321" s="220">
        <f>ROUND(I321*H321,2)</f>
        <v>0</v>
      </c>
      <c r="K321" s="216" t="s">
        <v>149</v>
      </c>
      <c r="L321" s="46"/>
      <c r="M321" s="221" t="s">
        <v>19</v>
      </c>
      <c r="N321" s="222" t="s">
        <v>44</v>
      </c>
      <c r="O321" s="86"/>
      <c r="P321" s="223">
        <f>O321*H321</f>
        <v>0</v>
      </c>
      <c r="Q321" s="223">
        <v>0.29221000000000003</v>
      </c>
      <c r="R321" s="223">
        <f>Q321*H321</f>
        <v>3.5065200000000001</v>
      </c>
      <c r="S321" s="223">
        <v>0</v>
      </c>
      <c r="T321" s="224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25" t="s">
        <v>150</v>
      </c>
      <c r="AT321" s="225" t="s">
        <v>145</v>
      </c>
      <c r="AU321" s="225" t="s">
        <v>82</v>
      </c>
      <c r="AY321" s="19" t="s">
        <v>143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9" t="s">
        <v>80</v>
      </c>
      <c r="BK321" s="226">
        <f>ROUND(I321*H321,2)</f>
        <v>0</v>
      </c>
      <c r="BL321" s="19" t="s">
        <v>150</v>
      </c>
      <c r="BM321" s="225" t="s">
        <v>709</v>
      </c>
    </row>
    <row r="322" s="2" customFormat="1">
      <c r="A322" s="40"/>
      <c r="B322" s="41"/>
      <c r="C322" s="42"/>
      <c r="D322" s="227" t="s">
        <v>152</v>
      </c>
      <c r="E322" s="42"/>
      <c r="F322" s="228" t="s">
        <v>710</v>
      </c>
      <c r="G322" s="42"/>
      <c r="H322" s="42"/>
      <c r="I322" s="229"/>
      <c r="J322" s="42"/>
      <c r="K322" s="42"/>
      <c r="L322" s="46"/>
      <c r="M322" s="230"/>
      <c r="N322" s="231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152</v>
      </c>
      <c r="AU322" s="19" t="s">
        <v>82</v>
      </c>
    </row>
    <row r="323" s="13" customFormat="1">
      <c r="A323" s="13"/>
      <c r="B323" s="232"/>
      <c r="C323" s="233"/>
      <c r="D323" s="234" t="s">
        <v>154</v>
      </c>
      <c r="E323" s="235" t="s">
        <v>19</v>
      </c>
      <c r="F323" s="236" t="s">
        <v>711</v>
      </c>
      <c r="G323" s="233"/>
      <c r="H323" s="235" t="s">
        <v>19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2" t="s">
        <v>154</v>
      </c>
      <c r="AU323" s="242" t="s">
        <v>82</v>
      </c>
      <c r="AV323" s="13" t="s">
        <v>80</v>
      </c>
      <c r="AW323" s="13" t="s">
        <v>35</v>
      </c>
      <c r="AX323" s="13" t="s">
        <v>73</v>
      </c>
      <c r="AY323" s="242" t="s">
        <v>143</v>
      </c>
    </row>
    <row r="324" s="14" customFormat="1">
      <c r="A324" s="14"/>
      <c r="B324" s="243"/>
      <c r="C324" s="244"/>
      <c r="D324" s="234" t="s">
        <v>154</v>
      </c>
      <c r="E324" s="245" t="s">
        <v>19</v>
      </c>
      <c r="F324" s="246" t="s">
        <v>1140</v>
      </c>
      <c r="G324" s="244"/>
      <c r="H324" s="247">
        <v>12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3" t="s">
        <v>154</v>
      </c>
      <c r="AU324" s="253" t="s">
        <v>82</v>
      </c>
      <c r="AV324" s="14" t="s">
        <v>82</v>
      </c>
      <c r="AW324" s="14" t="s">
        <v>35</v>
      </c>
      <c r="AX324" s="14" t="s">
        <v>80</v>
      </c>
      <c r="AY324" s="253" t="s">
        <v>143</v>
      </c>
    </row>
    <row r="325" s="2" customFormat="1" ht="16.5" customHeight="1">
      <c r="A325" s="40"/>
      <c r="B325" s="41"/>
      <c r="C325" s="265" t="s">
        <v>563</v>
      </c>
      <c r="D325" s="265" t="s">
        <v>299</v>
      </c>
      <c r="E325" s="266" t="s">
        <v>714</v>
      </c>
      <c r="F325" s="267" t="s">
        <v>715</v>
      </c>
      <c r="G325" s="268" t="s">
        <v>204</v>
      </c>
      <c r="H325" s="269">
        <v>12</v>
      </c>
      <c r="I325" s="270"/>
      <c r="J325" s="271">
        <f>ROUND(I325*H325,2)</f>
        <v>0</v>
      </c>
      <c r="K325" s="267" t="s">
        <v>149</v>
      </c>
      <c r="L325" s="272"/>
      <c r="M325" s="273" t="s">
        <v>19</v>
      </c>
      <c r="N325" s="274" t="s">
        <v>44</v>
      </c>
      <c r="O325" s="86"/>
      <c r="P325" s="223">
        <f>O325*H325</f>
        <v>0</v>
      </c>
      <c r="Q325" s="223">
        <v>0.033000000000000002</v>
      </c>
      <c r="R325" s="223">
        <f>Q325*H325</f>
        <v>0.39600000000000002</v>
      </c>
      <c r="S325" s="223">
        <v>0</v>
      </c>
      <c r="T325" s="224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5" t="s">
        <v>201</v>
      </c>
      <c r="AT325" s="225" t="s">
        <v>299</v>
      </c>
      <c r="AU325" s="225" t="s">
        <v>82</v>
      </c>
      <c r="AY325" s="19" t="s">
        <v>143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9" t="s">
        <v>80</v>
      </c>
      <c r="BK325" s="226">
        <f>ROUND(I325*H325,2)</f>
        <v>0</v>
      </c>
      <c r="BL325" s="19" t="s">
        <v>150</v>
      </c>
      <c r="BM325" s="225" t="s">
        <v>716</v>
      </c>
    </row>
    <row r="326" s="2" customFormat="1" ht="16.5" customHeight="1">
      <c r="A326" s="40"/>
      <c r="B326" s="41"/>
      <c r="C326" s="265" t="s">
        <v>572</v>
      </c>
      <c r="D326" s="265" t="s">
        <v>299</v>
      </c>
      <c r="E326" s="266" t="s">
        <v>718</v>
      </c>
      <c r="F326" s="267" t="s">
        <v>719</v>
      </c>
      <c r="G326" s="268" t="s">
        <v>204</v>
      </c>
      <c r="H326" s="269">
        <v>12</v>
      </c>
      <c r="I326" s="270"/>
      <c r="J326" s="271">
        <f>ROUND(I326*H326,2)</f>
        <v>0</v>
      </c>
      <c r="K326" s="267" t="s">
        <v>19</v>
      </c>
      <c r="L326" s="272"/>
      <c r="M326" s="273" t="s">
        <v>19</v>
      </c>
      <c r="N326" s="274" t="s">
        <v>44</v>
      </c>
      <c r="O326" s="86"/>
      <c r="P326" s="223">
        <f>O326*H326</f>
        <v>0</v>
      </c>
      <c r="Q326" s="223">
        <v>0.0035999999999999999</v>
      </c>
      <c r="R326" s="223">
        <f>Q326*H326</f>
        <v>0.043200000000000002</v>
      </c>
      <c r="S326" s="223">
        <v>0</v>
      </c>
      <c r="T326" s="224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25" t="s">
        <v>201</v>
      </c>
      <c r="AT326" s="225" t="s">
        <v>299</v>
      </c>
      <c r="AU326" s="225" t="s">
        <v>82</v>
      </c>
      <c r="AY326" s="19" t="s">
        <v>143</v>
      </c>
      <c r="BE326" s="226">
        <f>IF(N326="základní",J326,0)</f>
        <v>0</v>
      </c>
      <c r="BF326" s="226">
        <f>IF(N326="snížená",J326,0)</f>
        <v>0</v>
      </c>
      <c r="BG326" s="226">
        <f>IF(N326="zákl. přenesená",J326,0)</f>
        <v>0</v>
      </c>
      <c r="BH326" s="226">
        <f>IF(N326="sníž. přenesená",J326,0)</f>
        <v>0</v>
      </c>
      <c r="BI326" s="226">
        <f>IF(N326="nulová",J326,0)</f>
        <v>0</v>
      </c>
      <c r="BJ326" s="19" t="s">
        <v>80</v>
      </c>
      <c r="BK326" s="226">
        <f>ROUND(I326*H326,2)</f>
        <v>0</v>
      </c>
      <c r="BL326" s="19" t="s">
        <v>150</v>
      </c>
      <c r="BM326" s="225" t="s">
        <v>720</v>
      </c>
    </row>
    <row r="327" s="2" customFormat="1" ht="16.5" customHeight="1">
      <c r="A327" s="40"/>
      <c r="B327" s="41"/>
      <c r="C327" s="265" t="s">
        <v>579</v>
      </c>
      <c r="D327" s="265" t="s">
        <v>299</v>
      </c>
      <c r="E327" s="266" t="s">
        <v>722</v>
      </c>
      <c r="F327" s="267" t="s">
        <v>723</v>
      </c>
      <c r="G327" s="268" t="s">
        <v>489</v>
      </c>
      <c r="H327" s="269">
        <v>6</v>
      </c>
      <c r="I327" s="270"/>
      <c r="J327" s="271">
        <f>ROUND(I327*H327,2)</f>
        <v>0</v>
      </c>
      <c r="K327" s="267" t="s">
        <v>149</v>
      </c>
      <c r="L327" s="272"/>
      <c r="M327" s="273" t="s">
        <v>19</v>
      </c>
      <c r="N327" s="274" t="s">
        <v>44</v>
      </c>
      <c r="O327" s="86"/>
      <c r="P327" s="223">
        <f>O327*H327</f>
        <v>0</v>
      </c>
      <c r="Q327" s="223">
        <v>0.0028999999999999998</v>
      </c>
      <c r="R327" s="223">
        <f>Q327*H327</f>
        <v>0.017399999999999999</v>
      </c>
      <c r="S327" s="223">
        <v>0</v>
      </c>
      <c r="T327" s="224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5" t="s">
        <v>201</v>
      </c>
      <c r="AT327" s="225" t="s">
        <v>299</v>
      </c>
      <c r="AU327" s="225" t="s">
        <v>82</v>
      </c>
      <c r="AY327" s="19" t="s">
        <v>143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9" t="s">
        <v>80</v>
      </c>
      <c r="BK327" s="226">
        <f>ROUND(I327*H327,2)</f>
        <v>0</v>
      </c>
      <c r="BL327" s="19" t="s">
        <v>150</v>
      </c>
      <c r="BM327" s="225" t="s">
        <v>724</v>
      </c>
    </row>
    <row r="328" s="12" customFormat="1" ht="22.8" customHeight="1">
      <c r="A328" s="12"/>
      <c r="B328" s="198"/>
      <c r="C328" s="199"/>
      <c r="D328" s="200" t="s">
        <v>72</v>
      </c>
      <c r="E328" s="212" t="s">
        <v>749</v>
      </c>
      <c r="F328" s="212" t="s">
        <v>750</v>
      </c>
      <c r="G328" s="199"/>
      <c r="H328" s="199"/>
      <c r="I328" s="202"/>
      <c r="J328" s="213">
        <f>BK328</f>
        <v>0</v>
      </c>
      <c r="K328" s="199"/>
      <c r="L328" s="204"/>
      <c r="M328" s="205"/>
      <c r="N328" s="206"/>
      <c r="O328" s="206"/>
      <c r="P328" s="207">
        <f>SUM(P329:P343)</f>
        <v>0</v>
      </c>
      <c r="Q328" s="206"/>
      <c r="R328" s="207">
        <f>SUM(R329:R343)</f>
        <v>0</v>
      </c>
      <c r="S328" s="206"/>
      <c r="T328" s="208">
        <f>SUM(T329:T343)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09" t="s">
        <v>80</v>
      </c>
      <c r="AT328" s="210" t="s">
        <v>72</v>
      </c>
      <c r="AU328" s="210" t="s">
        <v>80</v>
      </c>
      <c r="AY328" s="209" t="s">
        <v>143</v>
      </c>
      <c r="BK328" s="211">
        <f>SUM(BK329:BK343)</f>
        <v>0</v>
      </c>
    </row>
    <row r="329" s="2" customFormat="1" ht="24.15" customHeight="1">
      <c r="A329" s="40"/>
      <c r="B329" s="41"/>
      <c r="C329" s="214" t="s">
        <v>584</v>
      </c>
      <c r="D329" s="214" t="s">
        <v>145</v>
      </c>
      <c r="E329" s="215" t="s">
        <v>752</v>
      </c>
      <c r="F329" s="216" t="s">
        <v>753</v>
      </c>
      <c r="G329" s="217" t="s">
        <v>272</v>
      </c>
      <c r="H329" s="218">
        <v>169.80199999999999</v>
      </c>
      <c r="I329" s="219"/>
      <c r="J329" s="220">
        <f>ROUND(I329*H329,2)</f>
        <v>0</v>
      </c>
      <c r="K329" s="216" t="s">
        <v>149</v>
      </c>
      <c r="L329" s="46"/>
      <c r="M329" s="221" t="s">
        <v>19</v>
      </c>
      <c r="N329" s="222" t="s">
        <v>44</v>
      </c>
      <c r="O329" s="86"/>
      <c r="P329" s="223">
        <f>O329*H329</f>
        <v>0</v>
      </c>
      <c r="Q329" s="223">
        <v>0</v>
      </c>
      <c r="R329" s="223">
        <f>Q329*H329</f>
        <v>0</v>
      </c>
      <c r="S329" s="223">
        <v>0</v>
      </c>
      <c r="T329" s="224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25" t="s">
        <v>150</v>
      </c>
      <c r="AT329" s="225" t="s">
        <v>145</v>
      </c>
      <c r="AU329" s="225" t="s">
        <v>82</v>
      </c>
      <c r="AY329" s="19" t="s">
        <v>143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9" t="s">
        <v>80</v>
      </c>
      <c r="BK329" s="226">
        <f>ROUND(I329*H329,2)</f>
        <v>0</v>
      </c>
      <c r="BL329" s="19" t="s">
        <v>150</v>
      </c>
      <c r="BM329" s="225" t="s">
        <v>754</v>
      </c>
    </row>
    <row r="330" s="2" customFormat="1">
      <c r="A330" s="40"/>
      <c r="B330" s="41"/>
      <c r="C330" s="42"/>
      <c r="D330" s="227" t="s">
        <v>152</v>
      </c>
      <c r="E330" s="42"/>
      <c r="F330" s="228" t="s">
        <v>755</v>
      </c>
      <c r="G330" s="42"/>
      <c r="H330" s="42"/>
      <c r="I330" s="229"/>
      <c r="J330" s="42"/>
      <c r="K330" s="42"/>
      <c r="L330" s="46"/>
      <c r="M330" s="230"/>
      <c r="N330" s="231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152</v>
      </c>
      <c r="AU330" s="19" t="s">
        <v>82</v>
      </c>
    </row>
    <row r="331" s="2" customFormat="1" ht="24.15" customHeight="1">
      <c r="A331" s="40"/>
      <c r="B331" s="41"/>
      <c r="C331" s="214" t="s">
        <v>590</v>
      </c>
      <c r="D331" s="214" t="s">
        <v>145</v>
      </c>
      <c r="E331" s="215" t="s">
        <v>757</v>
      </c>
      <c r="F331" s="216" t="s">
        <v>758</v>
      </c>
      <c r="G331" s="217" t="s">
        <v>272</v>
      </c>
      <c r="H331" s="218">
        <v>1548.6179999999999</v>
      </c>
      <c r="I331" s="219"/>
      <c r="J331" s="220">
        <f>ROUND(I331*H331,2)</f>
        <v>0</v>
      </c>
      <c r="K331" s="216" t="s">
        <v>149</v>
      </c>
      <c r="L331" s="46"/>
      <c r="M331" s="221" t="s">
        <v>19</v>
      </c>
      <c r="N331" s="222" t="s">
        <v>44</v>
      </c>
      <c r="O331" s="86"/>
      <c r="P331" s="223">
        <f>O331*H331</f>
        <v>0</v>
      </c>
      <c r="Q331" s="223">
        <v>0</v>
      </c>
      <c r="R331" s="223">
        <f>Q331*H331</f>
        <v>0</v>
      </c>
      <c r="S331" s="223">
        <v>0</v>
      </c>
      <c r="T331" s="224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25" t="s">
        <v>150</v>
      </c>
      <c r="AT331" s="225" t="s">
        <v>145</v>
      </c>
      <c r="AU331" s="225" t="s">
        <v>82</v>
      </c>
      <c r="AY331" s="19" t="s">
        <v>143</v>
      </c>
      <c r="BE331" s="226">
        <f>IF(N331="základní",J331,0)</f>
        <v>0</v>
      </c>
      <c r="BF331" s="226">
        <f>IF(N331="snížená",J331,0)</f>
        <v>0</v>
      </c>
      <c r="BG331" s="226">
        <f>IF(N331="zákl. přenesená",J331,0)</f>
        <v>0</v>
      </c>
      <c r="BH331" s="226">
        <f>IF(N331="sníž. přenesená",J331,0)</f>
        <v>0</v>
      </c>
      <c r="BI331" s="226">
        <f>IF(N331="nulová",J331,0)</f>
        <v>0</v>
      </c>
      <c r="BJ331" s="19" t="s">
        <v>80</v>
      </c>
      <c r="BK331" s="226">
        <f>ROUND(I331*H331,2)</f>
        <v>0</v>
      </c>
      <c r="BL331" s="19" t="s">
        <v>150</v>
      </c>
      <c r="BM331" s="225" t="s">
        <v>759</v>
      </c>
    </row>
    <row r="332" s="2" customFormat="1">
      <c r="A332" s="40"/>
      <c r="B332" s="41"/>
      <c r="C332" s="42"/>
      <c r="D332" s="227" t="s">
        <v>152</v>
      </c>
      <c r="E332" s="42"/>
      <c r="F332" s="228" t="s">
        <v>760</v>
      </c>
      <c r="G332" s="42"/>
      <c r="H332" s="42"/>
      <c r="I332" s="229"/>
      <c r="J332" s="42"/>
      <c r="K332" s="42"/>
      <c r="L332" s="46"/>
      <c r="M332" s="230"/>
      <c r="N332" s="231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152</v>
      </c>
      <c r="AU332" s="19" t="s">
        <v>82</v>
      </c>
    </row>
    <row r="333" s="14" customFormat="1">
      <c r="A333" s="14"/>
      <c r="B333" s="243"/>
      <c r="C333" s="244"/>
      <c r="D333" s="234" t="s">
        <v>154</v>
      </c>
      <c r="E333" s="245" t="s">
        <v>19</v>
      </c>
      <c r="F333" s="246" t="s">
        <v>1141</v>
      </c>
      <c r="G333" s="244"/>
      <c r="H333" s="247">
        <v>29.579999999999998</v>
      </c>
      <c r="I333" s="248"/>
      <c r="J333" s="244"/>
      <c r="K333" s="244"/>
      <c r="L333" s="249"/>
      <c r="M333" s="250"/>
      <c r="N333" s="251"/>
      <c r="O333" s="251"/>
      <c r="P333" s="251"/>
      <c r="Q333" s="251"/>
      <c r="R333" s="251"/>
      <c r="S333" s="251"/>
      <c r="T333" s="252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3" t="s">
        <v>154</v>
      </c>
      <c r="AU333" s="253" t="s">
        <v>82</v>
      </c>
      <c r="AV333" s="14" t="s">
        <v>82</v>
      </c>
      <c r="AW333" s="14" t="s">
        <v>35</v>
      </c>
      <c r="AX333" s="14" t="s">
        <v>73</v>
      </c>
      <c r="AY333" s="253" t="s">
        <v>143</v>
      </c>
    </row>
    <row r="334" s="14" customFormat="1">
      <c r="A334" s="14"/>
      <c r="B334" s="243"/>
      <c r="C334" s="244"/>
      <c r="D334" s="234" t="s">
        <v>154</v>
      </c>
      <c r="E334" s="245" t="s">
        <v>19</v>
      </c>
      <c r="F334" s="246" t="s">
        <v>1142</v>
      </c>
      <c r="G334" s="244"/>
      <c r="H334" s="247">
        <v>1519.038</v>
      </c>
      <c r="I334" s="248"/>
      <c r="J334" s="244"/>
      <c r="K334" s="244"/>
      <c r="L334" s="249"/>
      <c r="M334" s="250"/>
      <c r="N334" s="251"/>
      <c r="O334" s="251"/>
      <c r="P334" s="251"/>
      <c r="Q334" s="251"/>
      <c r="R334" s="251"/>
      <c r="S334" s="251"/>
      <c r="T334" s="25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3" t="s">
        <v>154</v>
      </c>
      <c r="AU334" s="253" t="s">
        <v>82</v>
      </c>
      <c r="AV334" s="14" t="s">
        <v>82</v>
      </c>
      <c r="AW334" s="14" t="s">
        <v>35</v>
      </c>
      <c r="AX334" s="14" t="s">
        <v>73</v>
      </c>
      <c r="AY334" s="253" t="s">
        <v>143</v>
      </c>
    </row>
    <row r="335" s="15" customFormat="1">
      <c r="A335" s="15"/>
      <c r="B335" s="254"/>
      <c r="C335" s="255"/>
      <c r="D335" s="234" t="s">
        <v>154</v>
      </c>
      <c r="E335" s="256" t="s">
        <v>19</v>
      </c>
      <c r="F335" s="257" t="s">
        <v>170</v>
      </c>
      <c r="G335" s="255"/>
      <c r="H335" s="258">
        <v>1548.6179999999999</v>
      </c>
      <c r="I335" s="259"/>
      <c r="J335" s="255"/>
      <c r="K335" s="255"/>
      <c r="L335" s="260"/>
      <c r="M335" s="261"/>
      <c r="N335" s="262"/>
      <c r="O335" s="262"/>
      <c r="P335" s="262"/>
      <c r="Q335" s="262"/>
      <c r="R335" s="262"/>
      <c r="S335" s="262"/>
      <c r="T335" s="263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4" t="s">
        <v>154</v>
      </c>
      <c r="AU335" s="264" t="s">
        <v>82</v>
      </c>
      <c r="AV335" s="15" t="s">
        <v>150</v>
      </c>
      <c r="AW335" s="15" t="s">
        <v>35</v>
      </c>
      <c r="AX335" s="15" t="s">
        <v>80</v>
      </c>
      <c r="AY335" s="264" t="s">
        <v>143</v>
      </c>
    </row>
    <row r="336" s="2" customFormat="1" ht="24.15" customHeight="1">
      <c r="A336" s="40"/>
      <c r="B336" s="41"/>
      <c r="C336" s="214" t="s">
        <v>597</v>
      </c>
      <c r="D336" s="214" t="s">
        <v>145</v>
      </c>
      <c r="E336" s="215" t="s">
        <v>764</v>
      </c>
      <c r="F336" s="216" t="s">
        <v>765</v>
      </c>
      <c r="G336" s="217" t="s">
        <v>272</v>
      </c>
      <c r="H336" s="218">
        <v>79.147999999999996</v>
      </c>
      <c r="I336" s="219"/>
      <c r="J336" s="220">
        <f>ROUND(I336*H336,2)</f>
        <v>0</v>
      </c>
      <c r="K336" s="216" t="s">
        <v>149</v>
      </c>
      <c r="L336" s="46"/>
      <c r="M336" s="221" t="s">
        <v>19</v>
      </c>
      <c r="N336" s="222" t="s">
        <v>44</v>
      </c>
      <c r="O336" s="86"/>
      <c r="P336" s="223">
        <f>O336*H336</f>
        <v>0</v>
      </c>
      <c r="Q336" s="223">
        <v>0</v>
      </c>
      <c r="R336" s="223">
        <f>Q336*H336</f>
        <v>0</v>
      </c>
      <c r="S336" s="223">
        <v>0</v>
      </c>
      <c r="T336" s="224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25" t="s">
        <v>150</v>
      </c>
      <c r="AT336" s="225" t="s">
        <v>145</v>
      </c>
      <c r="AU336" s="225" t="s">
        <v>82</v>
      </c>
      <c r="AY336" s="19" t="s">
        <v>143</v>
      </c>
      <c r="BE336" s="226">
        <f>IF(N336="základní",J336,0)</f>
        <v>0</v>
      </c>
      <c r="BF336" s="226">
        <f>IF(N336="snížená",J336,0)</f>
        <v>0</v>
      </c>
      <c r="BG336" s="226">
        <f>IF(N336="zákl. přenesená",J336,0)</f>
        <v>0</v>
      </c>
      <c r="BH336" s="226">
        <f>IF(N336="sníž. přenesená",J336,0)</f>
        <v>0</v>
      </c>
      <c r="BI336" s="226">
        <f>IF(N336="nulová",J336,0)</f>
        <v>0</v>
      </c>
      <c r="BJ336" s="19" t="s">
        <v>80</v>
      </c>
      <c r="BK336" s="226">
        <f>ROUND(I336*H336,2)</f>
        <v>0</v>
      </c>
      <c r="BL336" s="19" t="s">
        <v>150</v>
      </c>
      <c r="BM336" s="225" t="s">
        <v>766</v>
      </c>
    </row>
    <row r="337" s="2" customFormat="1">
      <c r="A337" s="40"/>
      <c r="B337" s="41"/>
      <c r="C337" s="42"/>
      <c r="D337" s="227" t="s">
        <v>152</v>
      </c>
      <c r="E337" s="42"/>
      <c r="F337" s="228" t="s">
        <v>767</v>
      </c>
      <c r="G337" s="42"/>
      <c r="H337" s="42"/>
      <c r="I337" s="229"/>
      <c r="J337" s="42"/>
      <c r="K337" s="42"/>
      <c r="L337" s="46"/>
      <c r="M337" s="230"/>
      <c r="N337" s="231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152</v>
      </c>
      <c r="AU337" s="19" t="s">
        <v>82</v>
      </c>
    </row>
    <row r="338" s="2" customFormat="1" ht="24.15" customHeight="1">
      <c r="A338" s="40"/>
      <c r="B338" s="41"/>
      <c r="C338" s="214" t="s">
        <v>604</v>
      </c>
      <c r="D338" s="214" t="s">
        <v>145</v>
      </c>
      <c r="E338" s="215" t="s">
        <v>769</v>
      </c>
      <c r="F338" s="216" t="s">
        <v>770</v>
      </c>
      <c r="G338" s="217" t="s">
        <v>272</v>
      </c>
      <c r="H338" s="218">
        <v>1.02</v>
      </c>
      <c r="I338" s="219"/>
      <c r="J338" s="220">
        <f>ROUND(I338*H338,2)</f>
        <v>0</v>
      </c>
      <c r="K338" s="216" t="s">
        <v>149</v>
      </c>
      <c r="L338" s="46"/>
      <c r="M338" s="221" t="s">
        <v>19</v>
      </c>
      <c r="N338" s="222" t="s">
        <v>44</v>
      </c>
      <c r="O338" s="86"/>
      <c r="P338" s="223">
        <f>O338*H338</f>
        <v>0</v>
      </c>
      <c r="Q338" s="223">
        <v>0</v>
      </c>
      <c r="R338" s="223">
        <f>Q338*H338</f>
        <v>0</v>
      </c>
      <c r="S338" s="223">
        <v>0</v>
      </c>
      <c r="T338" s="224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25" t="s">
        <v>150</v>
      </c>
      <c r="AT338" s="225" t="s">
        <v>145</v>
      </c>
      <c r="AU338" s="225" t="s">
        <v>82</v>
      </c>
      <c r="AY338" s="19" t="s">
        <v>143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9" t="s">
        <v>80</v>
      </c>
      <c r="BK338" s="226">
        <f>ROUND(I338*H338,2)</f>
        <v>0</v>
      </c>
      <c r="BL338" s="19" t="s">
        <v>150</v>
      </c>
      <c r="BM338" s="225" t="s">
        <v>771</v>
      </c>
    </row>
    <row r="339" s="2" customFormat="1">
      <c r="A339" s="40"/>
      <c r="B339" s="41"/>
      <c r="C339" s="42"/>
      <c r="D339" s="227" t="s">
        <v>152</v>
      </c>
      <c r="E339" s="42"/>
      <c r="F339" s="228" t="s">
        <v>772</v>
      </c>
      <c r="G339" s="42"/>
      <c r="H339" s="42"/>
      <c r="I339" s="229"/>
      <c r="J339" s="42"/>
      <c r="K339" s="42"/>
      <c r="L339" s="46"/>
      <c r="M339" s="230"/>
      <c r="N339" s="231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152</v>
      </c>
      <c r="AU339" s="19" t="s">
        <v>82</v>
      </c>
    </row>
    <row r="340" s="2" customFormat="1" ht="24.15" customHeight="1">
      <c r="A340" s="40"/>
      <c r="B340" s="41"/>
      <c r="C340" s="214" t="s">
        <v>609</v>
      </c>
      <c r="D340" s="214" t="s">
        <v>145</v>
      </c>
      <c r="E340" s="215" t="s">
        <v>774</v>
      </c>
      <c r="F340" s="216" t="s">
        <v>775</v>
      </c>
      <c r="G340" s="217" t="s">
        <v>272</v>
      </c>
      <c r="H340" s="218">
        <v>89.622</v>
      </c>
      <c r="I340" s="219"/>
      <c r="J340" s="220">
        <f>ROUND(I340*H340,2)</f>
        <v>0</v>
      </c>
      <c r="K340" s="216" t="s">
        <v>149</v>
      </c>
      <c r="L340" s="46"/>
      <c r="M340" s="221" t="s">
        <v>19</v>
      </c>
      <c r="N340" s="222" t="s">
        <v>44</v>
      </c>
      <c r="O340" s="86"/>
      <c r="P340" s="223">
        <f>O340*H340</f>
        <v>0</v>
      </c>
      <c r="Q340" s="223">
        <v>0</v>
      </c>
      <c r="R340" s="223">
        <f>Q340*H340</f>
        <v>0</v>
      </c>
      <c r="S340" s="223">
        <v>0</v>
      </c>
      <c r="T340" s="224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25" t="s">
        <v>150</v>
      </c>
      <c r="AT340" s="225" t="s">
        <v>145</v>
      </c>
      <c r="AU340" s="225" t="s">
        <v>82</v>
      </c>
      <c r="AY340" s="19" t="s">
        <v>143</v>
      </c>
      <c r="BE340" s="226">
        <f>IF(N340="základní",J340,0)</f>
        <v>0</v>
      </c>
      <c r="BF340" s="226">
        <f>IF(N340="snížená",J340,0)</f>
        <v>0</v>
      </c>
      <c r="BG340" s="226">
        <f>IF(N340="zákl. přenesená",J340,0)</f>
        <v>0</v>
      </c>
      <c r="BH340" s="226">
        <f>IF(N340="sníž. přenesená",J340,0)</f>
        <v>0</v>
      </c>
      <c r="BI340" s="226">
        <f>IF(N340="nulová",J340,0)</f>
        <v>0</v>
      </c>
      <c r="BJ340" s="19" t="s">
        <v>80</v>
      </c>
      <c r="BK340" s="226">
        <f>ROUND(I340*H340,2)</f>
        <v>0</v>
      </c>
      <c r="BL340" s="19" t="s">
        <v>150</v>
      </c>
      <c r="BM340" s="225" t="s">
        <v>776</v>
      </c>
    </row>
    <row r="341" s="2" customFormat="1">
      <c r="A341" s="40"/>
      <c r="B341" s="41"/>
      <c r="C341" s="42"/>
      <c r="D341" s="227" t="s">
        <v>152</v>
      </c>
      <c r="E341" s="42"/>
      <c r="F341" s="228" t="s">
        <v>777</v>
      </c>
      <c r="G341" s="42"/>
      <c r="H341" s="42"/>
      <c r="I341" s="229"/>
      <c r="J341" s="42"/>
      <c r="K341" s="42"/>
      <c r="L341" s="46"/>
      <c r="M341" s="230"/>
      <c r="N341" s="231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152</v>
      </c>
      <c r="AU341" s="19" t="s">
        <v>82</v>
      </c>
    </row>
    <row r="342" s="2" customFormat="1" ht="24.15" customHeight="1">
      <c r="A342" s="40"/>
      <c r="B342" s="41"/>
      <c r="C342" s="214" t="s">
        <v>613</v>
      </c>
      <c r="D342" s="214" t="s">
        <v>145</v>
      </c>
      <c r="E342" s="215" t="s">
        <v>779</v>
      </c>
      <c r="F342" s="216" t="s">
        <v>780</v>
      </c>
      <c r="G342" s="217" t="s">
        <v>272</v>
      </c>
      <c r="H342" s="218">
        <v>0.012</v>
      </c>
      <c r="I342" s="219"/>
      <c r="J342" s="220">
        <f>ROUND(I342*H342,2)</f>
        <v>0</v>
      </c>
      <c r="K342" s="216" t="s">
        <v>149</v>
      </c>
      <c r="L342" s="46"/>
      <c r="M342" s="221" t="s">
        <v>19</v>
      </c>
      <c r="N342" s="222" t="s">
        <v>44</v>
      </c>
      <c r="O342" s="86"/>
      <c r="P342" s="223">
        <f>O342*H342</f>
        <v>0</v>
      </c>
      <c r="Q342" s="223">
        <v>0</v>
      </c>
      <c r="R342" s="223">
        <f>Q342*H342</f>
        <v>0</v>
      </c>
      <c r="S342" s="223">
        <v>0</v>
      </c>
      <c r="T342" s="224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25" t="s">
        <v>150</v>
      </c>
      <c r="AT342" s="225" t="s">
        <v>145</v>
      </c>
      <c r="AU342" s="225" t="s">
        <v>82</v>
      </c>
      <c r="AY342" s="19" t="s">
        <v>143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9" t="s">
        <v>80</v>
      </c>
      <c r="BK342" s="226">
        <f>ROUND(I342*H342,2)</f>
        <v>0</v>
      </c>
      <c r="BL342" s="19" t="s">
        <v>150</v>
      </c>
      <c r="BM342" s="225" t="s">
        <v>781</v>
      </c>
    </row>
    <row r="343" s="2" customFormat="1">
      <c r="A343" s="40"/>
      <c r="B343" s="41"/>
      <c r="C343" s="42"/>
      <c r="D343" s="227" t="s">
        <v>152</v>
      </c>
      <c r="E343" s="42"/>
      <c r="F343" s="228" t="s">
        <v>782</v>
      </c>
      <c r="G343" s="42"/>
      <c r="H343" s="42"/>
      <c r="I343" s="229"/>
      <c r="J343" s="42"/>
      <c r="K343" s="42"/>
      <c r="L343" s="46"/>
      <c r="M343" s="230"/>
      <c r="N343" s="231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152</v>
      </c>
      <c r="AU343" s="19" t="s">
        <v>82</v>
      </c>
    </row>
    <row r="344" s="12" customFormat="1" ht="22.8" customHeight="1">
      <c r="A344" s="12"/>
      <c r="B344" s="198"/>
      <c r="C344" s="199"/>
      <c r="D344" s="200" t="s">
        <v>72</v>
      </c>
      <c r="E344" s="212" t="s">
        <v>783</v>
      </c>
      <c r="F344" s="212" t="s">
        <v>784</v>
      </c>
      <c r="G344" s="199"/>
      <c r="H344" s="199"/>
      <c r="I344" s="202"/>
      <c r="J344" s="213">
        <f>BK344</f>
        <v>0</v>
      </c>
      <c r="K344" s="199"/>
      <c r="L344" s="204"/>
      <c r="M344" s="205"/>
      <c r="N344" s="206"/>
      <c r="O344" s="206"/>
      <c r="P344" s="207">
        <f>SUM(P345:P346)</f>
        <v>0</v>
      </c>
      <c r="Q344" s="206"/>
      <c r="R344" s="207">
        <f>SUM(R345:R346)</f>
        <v>0</v>
      </c>
      <c r="S344" s="206"/>
      <c r="T344" s="208">
        <f>SUM(T345:T346)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09" t="s">
        <v>80</v>
      </c>
      <c r="AT344" s="210" t="s">
        <v>72</v>
      </c>
      <c r="AU344" s="210" t="s">
        <v>80</v>
      </c>
      <c r="AY344" s="209" t="s">
        <v>143</v>
      </c>
      <c r="BK344" s="211">
        <f>SUM(BK345:BK346)</f>
        <v>0</v>
      </c>
    </row>
    <row r="345" s="2" customFormat="1" ht="24.15" customHeight="1">
      <c r="A345" s="40"/>
      <c r="B345" s="41"/>
      <c r="C345" s="214" t="s">
        <v>619</v>
      </c>
      <c r="D345" s="214" t="s">
        <v>145</v>
      </c>
      <c r="E345" s="215" t="s">
        <v>786</v>
      </c>
      <c r="F345" s="216" t="s">
        <v>787</v>
      </c>
      <c r="G345" s="217" t="s">
        <v>272</v>
      </c>
      <c r="H345" s="218">
        <v>92.253</v>
      </c>
      <c r="I345" s="219"/>
      <c r="J345" s="220">
        <f>ROUND(I345*H345,2)</f>
        <v>0</v>
      </c>
      <c r="K345" s="216" t="s">
        <v>149</v>
      </c>
      <c r="L345" s="46"/>
      <c r="M345" s="221" t="s">
        <v>19</v>
      </c>
      <c r="N345" s="222" t="s">
        <v>44</v>
      </c>
      <c r="O345" s="86"/>
      <c r="P345" s="223">
        <f>O345*H345</f>
        <v>0</v>
      </c>
      <c r="Q345" s="223">
        <v>0</v>
      </c>
      <c r="R345" s="223">
        <f>Q345*H345</f>
        <v>0</v>
      </c>
      <c r="S345" s="223">
        <v>0</v>
      </c>
      <c r="T345" s="224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25" t="s">
        <v>150</v>
      </c>
      <c r="AT345" s="225" t="s">
        <v>145</v>
      </c>
      <c r="AU345" s="225" t="s">
        <v>82</v>
      </c>
      <c r="AY345" s="19" t="s">
        <v>143</v>
      </c>
      <c r="BE345" s="226">
        <f>IF(N345="základní",J345,0)</f>
        <v>0</v>
      </c>
      <c r="BF345" s="226">
        <f>IF(N345="snížená",J345,0)</f>
        <v>0</v>
      </c>
      <c r="BG345" s="226">
        <f>IF(N345="zákl. přenesená",J345,0)</f>
        <v>0</v>
      </c>
      <c r="BH345" s="226">
        <f>IF(N345="sníž. přenesená",J345,0)</f>
        <v>0</v>
      </c>
      <c r="BI345" s="226">
        <f>IF(N345="nulová",J345,0)</f>
        <v>0</v>
      </c>
      <c r="BJ345" s="19" t="s">
        <v>80</v>
      </c>
      <c r="BK345" s="226">
        <f>ROUND(I345*H345,2)</f>
        <v>0</v>
      </c>
      <c r="BL345" s="19" t="s">
        <v>150</v>
      </c>
      <c r="BM345" s="225" t="s">
        <v>788</v>
      </c>
    </row>
    <row r="346" s="2" customFormat="1">
      <c r="A346" s="40"/>
      <c r="B346" s="41"/>
      <c r="C346" s="42"/>
      <c r="D346" s="227" t="s">
        <v>152</v>
      </c>
      <c r="E346" s="42"/>
      <c r="F346" s="228" t="s">
        <v>789</v>
      </c>
      <c r="G346" s="42"/>
      <c r="H346" s="42"/>
      <c r="I346" s="229"/>
      <c r="J346" s="42"/>
      <c r="K346" s="42"/>
      <c r="L346" s="46"/>
      <c r="M346" s="230"/>
      <c r="N346" s="231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152</v>
      </c>
      <c r="AU346" s="19" t="s">
        <v>82</v>
      </c>
    </row>
    <row r="347" s="12" customFormat="1" ht="25.92" customHeight="1">
      <c r="A347" s="12"/>
      <c r="B347" s="198"/>
      <c r="C347" s="199"/>
      <c r="D347" s="200" t="s">
        <v>72</v>
      </c>
      <c r="E347" s="201" t="s">
        <v>790</v>
      </c>
      <c r="F347" s="201" t="s">
        <v>791</v>
      </c>
      <c r="G347" s="199"/>
      <c r="H347" s="199"/>
      <c r="I347" s="202"/>
      <c r="J347" s="203">
        <f>BK347</f>
        <v>0</v>
      </c>
      <c r="K347" s="199"/>
      <c r="L347" s="204"/>
      <c r="M347" s="205"/>
      <c r="N347" s="206"/>
      <c r="O347" s="206"/>
      <c r="P347" s="207">
        <f>P348+P361+P367</f>
        <v>0</v>
      </c>
      <c r="Q347" s="206"/>
      <c r="R347" s="207">
        <f>R348+R361+R367</f>
        <v>0.048281499999999998</v>
      </c>
      <c r="S347" s="206"/>
      <c r="T347" s="208">
        <f>T348+T361+T367</f>
        <v>0.011820000000000001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09" t="s">
        <v>82</v>
      </c>
      <c r="AT347" s="210" t="s">
        <v>72</v>
      </c>
      <c r="AU347" s="210" t="s">
        <v>73</v>
      </c>
      <c r="AY347" s="209" t="s">
        <v>143</v>
      </c>
      <c r="BK347" s="211">
        <f>BK348+BK361+BK367</f>
        <v>0</v>
      </c>
    </row>
    <row r="348" s="12" customFormat="1" ht="22.8" customHeight="1">
      <c r="A348" s="12"/>
      <c r="B348" s="198"/>
      <c r="C348" s="199"/>
      <c r="D348" s="200" t="s">
        <v>72</v>
      </c>
      <c r="E348" s="212" t="s">
        <v>792</v>
      </c>
      <c r="F348" s="212" t="s">
        <v>793</v>
      </c>
      <c r="G348" s="199"/>
      <c r="H348" s="199"/>
      <c r="I348" s="202"/>
      <c r="J348" s="213">
        <f>BK348</f>
        <v>0</v>
      </c>
      <c r="K348" s="199"/>
      <c r="L348" s="204"/>
      <c r="M348" s="205"/>
      <c r="N348" s="206"/>
      <c r="O348" s="206"/>
      <c r="P348" s="207">
        <f>SUM(P349:P360)</f>
        <v>0</v>
      </c>
      <c r="Q348" s="206"/>
      <c r="R348" s="207">
        <f>SUM(R349:R360)</f>
        <v>0.039281499999999997</v>
      </c>
      <c r="S348" s="206"/>
      <c r="T348" s="208">
        <f>SUM(T349:T360)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09" t="s">
        <v>82</v>
      </c>
      <c r="AT348" s="210" t="s">
        <v>72</v>
      </c>
      <c r="AU348" s="210" t="s">
        <v>80</v>
      </c>
      <c r="AY348" s="209" t="s">
        <v>143</v>
      </c>
      <c r="BK348" s="211">
        <f>SUM(BK349:BK360)</f>
        <v>0</v>
      </c>
    </row>
    <row r="349" s="2" customFormat="1" ht="16.5" customHeight="1">
      <c r="A349" s="40"/>
      <c r="B349" s="41"/>
      <c r="C349" s="214" t="s">
        <v>625</v>
      </c>
      <c r="D349" s="214" t="s">
        <v>145</v>
      </c>
      <c r="E349" s="215" t="s">
        <v>795</v>
      </c>
      <c r="F349" s="216" t="s">
        <v>796</v>
      </c>
      <c r="G349" s="217" t="s">
        <v>148</v>
      </c>
      <c r="H349" s="218">
        <v>53.350000000000001</v>
      </c>
      <c r="I349" s="219"/>
      <c r="J349" s="220">
        <f>ROUND(I349*H349,2)</f>
        <v>0</v>
      </c>
      <c r="K349" s="216" t="s">
        <v>149</v>
      </c>
      <c r="L349" s="46"/>
      <c r="M349" s="221" t="s">
        <v>19</v>
      </c>
      <c r="N349" s="222" t="s">
        <v>44</v>
      </c>
      <c r="O349" s="86"/>
      <c r="P349" s="223">
        <f>O349*H349</f>
        <v>0</v>
      </c>
      <c r="Q349" s="223">
        <v>5.0000000000000002E-05</v>
      </c>
      <c r="R349" s="223">
        <f>Q349*H349</f>
        <v>0.0026675000000000002</v>
      </c>
      <c r="S349" s="223">
        <v>0</v>
      </c>
      <c r="T349" s="224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25" t="s">
        <v>269</v>
      </c>
      <c r="AT349" s="225" t="s">
        <v>145</v>
      </c>
      <c r="AU349" s="225" t="s">
        <v>82</v>
      </c>
      <c r="AY349" s="19" t="s">
        <v>143</v>
      </c>
      <c r="BE349" s="226">
        <f>IF(N349="základní",J349,0)</f>
        <v>0</v>
      </c>
      <c r="BF349" s="226">
        <f>IF(N349="snížená",J349,0)</f>
        <v>0</v>
      </c>
      <c r="BG349" s="226">
        <f>IF(N349="zákl. přenesená",J349,0)</f>
        <v>0</v>
      </c>
      <c r="BH349" s="226">
        <f>IF(N349="sníž. přenesená",J349,0)</f>
        <v>0</v>
      </c>
      <c r="BI349" s="226">
        <f>IF(N349="nulová",J349,0)</f>
        <v>0</v>
      </c>
      <c r="BJ349" s="19" t="s">
        <v>80</v>
      </c>
      <c r="BK349" s="226">
        <f>ROUND(I349*H349,2)</f>
        <v>0</v>
      </c>
      <c r="BL349" s="19" t="s">
        <v>269</v>
      </c>
      <c r="BM349" s="225" t="s">
        <v>797</v>
      </c>
    </row>
    <row r="350" s="2" customFormat="1">
      <c r="A350" s="40"/>
      <c r="B350" s="41"/>
      <c r="C350" s="42"/>
      <c r="D350" s="227" t="s">
        <v>152</v>
      </c>
      <c r="E350" s="42"/>
      <c r="F350" s="228" t="s">
        <v>798</v>
      </c>
      <c r="G350" s="42"/>
      <c r="H350" s="42"/>
      <c r="I350" s="229"/>
      <c r="J350" s="42"/>
      <c r="K350" s="42"/>
      <c r="L350" s="46"/>
      <c r="M350" s="230"/>
      <c r="N350" s="231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152</v>
      </c>
      <c r="AU350" s="19" t="s">
        <v>82</v>
      </c>
    </row>
    <row r="351" s="13" customFormat="1">
      <c r="A351" s="13"/>
      <c r="B351" s="232"/>
      <c r="C351" s="233"/>
      <c r="D351" s="234" t="s">
        <v>154</v>
      </c>
      <c r="E351" s="235" t="s">
        <v>19</v>
      </c>
      <c r="F351" s="236" t="s">
        <v>799</v>
      </c>
      <c r="G351" s="233"/>
      <c r="H351" s="235" t="s">
        <v>19</v>
      </c>
      <c r="I351" s="237"/>
      <c r="J351" s="233"/>
      <c r="K351" s="233"/>
      <c r="L351" s="238"/>
      <c r="M351" s="239"/>
      <c r="N351" s="240"/>
      <c r="O351" s="240"/>
      <c r="P351" s="240"/>
      <c r="Q351" s="240"/>
      <c r="R351" s="240"/>
      <c r="S351" s="240"/>
      <c r="T351" s="24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2" t="s">
        <v>154</v>
      </c>
      <c r="AU351" s="242" t="s">
        <v>82</v>
      </c>
      <c r="AV351" s="13" t="s">
        <v>80</v>
      </c>
      <c r="AW351" s="13" t="s">
        <v>35</v>
      </c>
      <c r="AX351" s="13" t="s">
        <v>73</v>
      </c>
      <c r="AY351" s="242" t="s">
        <v>143</v>
      </c>
    </row>
    <row r="352" s="14" customFormat="1">
      <c r="A352" s="14"/>
      <c r="B352" s="243"/>
      <c r="C352" s="244"/>
      <c r="D352" s="234" t="s">
        <v>154</v>
      </c>
      <c r="E352" s="245" t="s">
        <v>19</v>
      </c>
      <c r="F352" s="246" t="s">
        <v>1143</v>
      </c>
      <c r="G352" s="244"/>
      <c r="H352" s="247">
        <v>53.350000000000001</v>
      </c>
      <c r="I352" s="248"/>
      <c r="J352" s="244"/>
      <c r="K352" s="244"/>
      <c r="L352" s="249"/>
      <c r="M352" s="250"/>
      <c r="N352" s="251"/>
      <c r="O352" s="251"/>
      <c r="P352" s="251"/>
      <c r="Q352" s="251"/>
      <c r="R352" s="251"/>
      <c r="S352" s="251"/>
      <c r="T352" s="25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3" t="s">
        <v>154</v>
      </c>
      <c r="AU352" s="253" t="s">
        <v>82</v>
      </c>
      <c r="AV352" s="14" t="s">
        <v>82</v>
      </c>
      <c r="AW352" s="14" t="s">
        <v>35</v>
      </c>
      <c r="AX352" s="14" t="s">
        <v>80</v>
      </c>
      <c r="AY352" s="253" t="s">
        <v>143</v>
      </c>
    </row>
    <row r="353" s="2" customFormat="1" ht="16.5" customHeight="1">
      <c r="A353" s="40"/>
      <c r="B353" s="41"/>
      <c r="C353" s="265" t="s">
        <v>630</v>
      </c>
      <c r="D353" s="265" t="s">
        <v>299</v>
      </c>
      <c r="E353" s="266" t="s">
        <v>804</v>
      </c>
      <c r="F353" s="267" t="s">
        <v>805</v>
      </c>
      <c r="G353" s="268" t="s">
        <v>148</v>
      </c>
      <c r="H353" s="269">
        <v>65.140000000000001</v>
      </c>
      <c r="I353" s="270"/>
      <c r="J353" s="271">
        <f>ROUND(I353*H353,2)</f>
        <v>0</v>
      </c>
      <c r="K353" s="267" t="s">
        <v>149</v>
      </c>
      <c r="L353" s="272"/>
      <c r="M353" s="273" t="s">
        <v>19</v>
      </c>
      <c r="N353" s="274" t="s">
        <v>44</v>
      </c>
      <c r="O353" s="86"/>
      <c r="P353" s="223">
        <f>O353*H353</f>
        <v>0</v>
      </c>
      <c r="Q353" s="223">
        <v>0.00029999999999999997</v>
      </c>
      <c r="R353" s="223">
        <f>Q353*H353</f>
        <v>0.019541999999999997</v>
      </c>
      <c r="S353" s="223">
        <v>0</v>
      </c>
      <c r="T353" s="224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25" t="s">
        <v>385</v>
      </c>
      <c r="AT353" s="225" t="s">
        <v>299</v>
      </c>
      <c r="AU353" s="225" t="s">
        <v>82</v>
      </c>
      <c r="AY353" s="19" t="s">
        <v>143</v>
      </c>
      <c r="BE353" s="226">
        <f>IF(N353="základní",J353,0)</f>
        <v>0</v>
      </c>
      <c r="BF353" s="226">
        <f>IF(N353="snížená",J353,0)</f>
        <v>0</v>
      </c>
      <c r="BG353" s="226">
        <f>IF(N353="zákl. přenesená",J353,0)</f>
        <v>0</v>
      </c>
      <c r="BH353" s="226">
        <f>IF(N353="sníž. přenesená",J353,0)</f>
        <v>0</v>
      </c>
      <c r="BI353" s="226">
        <f>IF(N353="nulová",J353,0)</f>
        <v>0</v>
      </c>
      <c r="BJ353" s="19" t="s">
        <v>80</v>
      </c>
      <c r="BK353" s="226">
        <f>ROUND(I353*H353,2)</f>
        <v>0</v>
      </c>
      <c r="BL353" s="19" t="s">
        <v>269</v>
      </c>
      <c r="BM353" s="225" t="s">
        <v>806</v>
      </c>
    </row>
    <row r="354" s="14" customFormat="1">
      <c r="A354" s="14"/>
      <c r="B354" s="243"/>
      <c r="C354" s="244"/>
      <c r="D354" s="234" t="s">
        <v>154</v>
      </c>
      <c r="E354" s="244"/>
      <c r="F354" s="246" t="s">
        <v>1144</v>
      </c>
      <c r="G354" s="244"/>
      <c r="H354" s="247">
        <v>65.140000000000001</v>
      </c>
      <c r="I354" s="248"/>
      <c r="J354" s="244"/>
      <c r="K354" s="244"/>
      <c r="L354" s="249"/>
      <c r="M354" s="250"/>
      <c r="N354" s="251"/>
      <c r="O354" s="251"/>
      <c r="P354" s="251"/>
      <c r="Q354" s="251"/>
      <c r="R354" s="251"/>
      <c r="S354" s="251"/>
      <c r="T354" s="25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3" t="s">
        <v>154</v>
      </c>
      <c r="AU354" s="253" t="s">
        <v>82</v>
      </c>
      <c r="AV354" s="14" t="s">
        <v>82</v>
      </c>
      <c r="AW354" s="14" t="s">
        <v>4</v>
      </c>
      <c r="AX354" s="14" t="s">
        <v>80</v>
      </c>
      <c r="AY354" s="253" t="s">
        <v>143</v>
      </c>
    </row>
    <row r="355" s="2" customFormat="1" ht="16.5" customHeight="1">
      <c r="A355" s="40"/>
      <c r="B355" s="41"/>
      <c r="C355" s="214" t="s">
        <v>637</v>
      </c>
      <c r="D355" s="214" t="s">
        <v>145</v>
      </c>
      <c r="E355" s="215" t="s">
        <v>809</v>
      </c>
      <c r="F355" s="216" t="s">
        <v>810</v>
      </c>
      <c r="G355" s="217" t="s">
        <v>204</v>
      </c>
      <c r="H355" s="218">
        <v>106.7</v>
      </c>
      <c r="I355" s="219"/>
      <c r="J355" s="220">
        <f>ROUND(I355*H355,2)</f>
        <v>0</v>
      </c>
      <c r="K355" s="216" t="s">
        <v>149</v>
      </c>
      <c r="L355" s="46"/>
      <c r="M355" s="221" t="s">
        <v>19</v>
      </c>
      <c r="N355" s="222" t="s">
        <v>44</v>
      </c>
      <c r="O355" s="86"/>
      <c r="P355" s="223">
        <f>O355*H355</f>
        <v>0</v>
      </c>
      <c r="Q355" s="223">
        <v>0.00016000000000000001</v>
      </c>
      <c r="R355" s="223">
        <f>Q355*H355</f>
        <v>0.017072</v>
      </c>
      <c r="S355" s="223">
        <v>0</v>
      </c>
      <c r="T355" s="224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25" t="s">
        <v>269</v>
      </c>
      <c r="AT355" s="225" t="s">
        <v>145</v>
      </c>
      <c r="AU355" s="225" t="s">
        <v>82</v>
      </c>
      <c r="AY355" s="19" t="s">
        <v>143</v>
      </c>
      <c r="BE355" s="226">
        <f>IF(N355="základní",J355,0)</f>
        <v>0</v>
      </c>
      <c r="BF355" s="226">
        <f>IF(N355="snížená",J355,0)</f>
        <v>0</v>
      </c>
      <c r="BG355" s="226">
        <f>IF(N355="zákl. přenesená",J355,0)</f>
        <v>0</v>
      </c>
      <c r="BH355" s="226">
        <f>IF(N355="sníž. přenesená",J355,0)</f>
        <v>0</v>
      </c>
      <c r="BI355" s="226">
        <f>IF(N355="nulová",J355,0)</f>
        <v>0</v>
      </c>
      <c r="BJ355" s="19" t="s">
        <v>80</v>
      </c>
      <c r="BK355" s="226">
        <f>ROUND(I355*H355,2)</f>
        <v>0</v>
      </c>
      <c r="BL355" s="19" t="s">
        <v>269</v>
      </c>
      <c r="BM355" s="225" t="s">
        <v>811</v>
      </c>
    </row>
    <row r="356" s="2" customFormat="1">
      <c r="A356" s="40"/>
      <c r="B356" s="41"/>
      <c r="C356" s="42"/>
      <c r="D356" s="227" t="s">
        <v>152</v>
      </c>
      <c r="E356" s="42"/>
      <c r="F356" s="228" t="s">
        <v>812</v>
      </c>
      <c r="G356" s="42"/>
      <c r="H356" s="42"/>
      <c r="I356" s="229"/>
      <c r="J356" s="42"/>
      <c r="K356" s="42"/>
      <c r="L356" s="46"/>
      <c r="M356" s="230"/>
      <c r="N356" s="231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152</v>
      </c>
      <c r="AU356" s="19" t="s">
        <v>82</v>
      </c>
    </row>
    <row r="357" s="13" customFormat="1">
      <c r="A357" s="13"/>
      <c r="B357" s="232"/>
      <c r="C357" s="233"/>
      <c r="D357" s="234" t="s">
        <v>154</v>
      </c>
      <c r="E357" s="235" t="s">
        <v>19</v>
      </c>
      <c r="F357" s="236" t="s">
        <v>799</v>
      </c>
      <c r="G357" s="233"/>
      <c r="H357" s="235" t="s">
        <v>19</v>
      </c>
      <c r="I357" s="237"/>
      <c r="J357" s="233"/>
      <c r="K357" s="233"/>
      <c r="L357" s="238"/>
      <c r="M357" s="239"/>
      <c r="N357" s="240"/>
      <c r="O357" s="240"/>
      <c r="P357" s="240"/>
      <c r="Q357" s="240"/>
      <c r="R357" s="240"/>
      <c r="S357" s="240"/>
      <c r="T357" s="24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2" t="s">
        <v>154</v>
      </c>
      <c r="AU357" s="242" t="s">
        <v>82</v>
      </c>
      <c r="AV357" s="13" t="s">
        <v>80</v>
      </c>
      <c r="AW357" s="13" t="s">
        <v>35</v>
      </c>
      <c r="AX357" s="13" t="s">
        <v>73</v>
      </c>
      <c r="AY357" s="242" t="s">
        <v>143</v>
      </c>
    </row>
    <row r="358" s="14" customFormat="1">
      <c r="A358" s="14"/>
      <c r="B358" s="243"/>
      <c r="C358" s="244"/>
      <c r="D358" s="234" t="s">
        <v>154</v>
      </c>
      <c r="E358" s="245" t="s">
        <v>19</v>
      </c>
      <c r="F358" s="246" t="s">
        <v>1112</v>
      </c>
      <c r="G358" s="244"/>
      <c r="H358" s="247">
        <v>106.7</v>
      </c>
      <c r="I358" s="248"/>
      <c r="J358" s="244"/>
      <c r="K358" s="244"/>
      <c r="L358" s="249"/>
      <c r="M358" s="250"/>
      <c r="N358" s="251"/>
      <c r="O358" s="251"/>
      <c r="P358" s="251"/>
      <c r="Q358" s="251"/>
      <c r="R358" s="251"/>
      <c r="S358" s="251"/>
      <c r="T358" s="25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3" t="s">
        <v>154</v>
      </c>
      <c r="AU358" s="253" t="s">
        <v>82</v>
      </c>
      <c r="AV358" s="14" t="s">
        <v>82</v>
      </c>
      <c r="AW358" s="14" t="s">
        <v>35</v>
      </c>
      <c r="AX358" s="14" t="s">
        <v>80</v>
      </c>
      <c r="AY358" s="253" t="s">
        <v>143</v>
      </c>
    </row>
    <row r="359" s="2" customFormat="1" ht="24.15" customHeight="1">
      <c r="A359" s="40"/>
      <c r="B359" s="41"/>
      <c r="C359" s="214" t="s">
        <v>641</v>
      </c>
      <c r="D359" s="214" t="s">
        <v>145</v>
      </c>
      <c r="E359" s="215" t="s">
        <v>817</v>
      </c>
      <c r="F359" s="216" t="s">
        <v>818</v>
      </c>
      <c r="G359" s="217" t="s">
        <v>819</v>
      </c>
      <c r="H359" s="276"/>
      <c r="I359" s="219"/>
      <c r="J359" s="220">
        <f>ROUND(I359*H359,2)</f>
        <v>0</v>
      </c>
      <c r="K359" s="216" t="s">
        <v>149</v>
      </c>
      <c r="L359" s="46"/>
      <c r="M359" s="221" t="s">
        <v>19</v>
      </c>
      <c r="N359" s="222" t="s">
        <v>44</v>
      </c>
      <c r="O359" s="86"/>
      <c r="P359" s="223">
        <f>O359*H359</f>
        <v>0</v>
      </c>
      <c r="Q359" s="223">
        <v>0</v>
      </c>
      <c r="R359" s="223">
        <f>Q359*H359</f>
        <v>0</v>
      </c>
      <c r="S359" s="223">
        <v>0</v>
      </c>
      <c r="T359" s="224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25" t="s">
        <v>269</v>
      </c>
      <c r="AT359" s="225" t="s">
        <v>145</v>
      </c>
      <c r="AU359" s="225" t="s">
        <v>82</v>
      </c>
      <c r="AY359" s="19" t="s">
        <v>143</v>
      </c>
      <c r="BE359" s="226">
        <f>IF(N359="základní",J359,0)</f>
        <v>0</v>
      </c>
      <c r="BF359" s="226">
        <f>IF(N359="snížená",J359,0)</f>
        <v>0</v>
      </c>
      <c r="BG359" s="226">
        <f>IF(N359="zákl. přenesená",J359,0)</f>
        <v>0</v>
      </c>
      <c r="BH359" s="226">
        <f>IF(N359="sníž. přenesená",J359,0)</f>
        <v>0</v>
      </c>
      <c r="BI359" s="226">
        <f>IF(N359="nulová",J359,0)</f>
        <v>0</v>
      </c>
      <c r="BJ359" s="19" t="s">
        <v>80</v>
      </c>
      <c r="BK359" s="226">
        <f>ROUND(I359*H359,2)</f>
        <v>0</v>
      </c>
      <c r="BL359" s="19" t="s">
        <v>269</v>
      </c>
      <c r="BM359" s="225" t="s">
        <v>820</v>
      </c>
    </row>
    <row r="360" s="2" customFormat="1">
      <c r="A360" s="40"/>
      <c r="B360" s="41"/>
      <c r="C360" s="42"/>
      <c r="D360" s="227" t="s">
        <v>152</v>
      </c>
      <c r="E360" s="42"/>
      <c r="F360" s="228" t="s">
        <v>821</v>
      </c>
      <c r="G360" s="42"/>
      <c r="H360" s="42"/>
      <c r="I360" s="229"/>
      <c r="J360" s="42"/>
      <c r="K360" s="42"/>
      <c r="L360" s="46"/>
      <c r="M360" s="230"/>
      <c r="N360" s="231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152</v>
      </c>
      <c r="AU360" s="19" t="s">
        <v>82</v>
      </c>
    </row>
    <row r="361" s="12" customFormat="1" ht="22.8" customHeight="1">
      <c r="A361" s="12"/>
      <c r="B361" s="198"/>
      <c r="C361" s="199"/>
      <c r="D361" s="200" t="s">
        <v>72</v>
      </c>
      <c r="E361" s="212" t="s">
        <v>822</v>
      </c>
      <c r="F361" s="212" t="s">
        <v>823</v>
      </c>
      <c r="G361" s="199"/>
      <c r="H361" s="199"/>
      <c r="I361" s="202"/>
      <c r="J361" s="213">
        <f>BK361</f>
        <v>0</v>
      </c>
      <c r="K361" s="199"/>
      <c r="L361" s="204"/>
      <c r="M361" s="205"/>
      <c r="N361" s="206"/>
      <c r="O361" s="206"/>
      <c r="P361" s="207">
        <f>SUM(P362:P366)</f>
        <v>0</v>
      </c>
      <c r="Q361" s="206"/>
      <c r="R361" s="207">
        <f>SUM(R362:R366)</f>
        <v>0.0090000000000000011</v>
      </c>
      <c r="S361" s="206"/>
      <c r="T361" s="208">
        <f>SUM(T362:T366)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09" t="s">
        <v>82</v>
      </c>
      <c r="AT361" s="210" t="s">
        <v>72</v>
      </c>
      <c r="AU361" s="210" t="s">
        <v>80</v>
      </c>
      <c r="AY361" s="209" t="s">
        <v>143</v>
      </c>
      <c r="BK361" s="211">
        <f>SUM(BK362:BK366)</f>
        <v>0</v>
      </c>
    </row>
    <row r="362" s="2" customFormat="1" ht="16.5" customHeight="1">
      <c r="A362" s="40"/>
      <c r="B362" s="41"/>
      <c r="C362" s="214" t="s">
        <v>646</v>
      </c>
      <c r="D362" s="214" t="s">
        <v>145</v>
      </c>
      <c r="E362" s="215" t="s">
        <v>825</v>
      </c>
      <c r="F362" s="216" t="s">
        <v>826</v>
      </c>
      <c r="G362" s="217" t="s">
        <v>489</v>
      </c>
      <c r="H362" s="218">
        <v>6</v>
      </c>
      <c r="I362" s="219"/>
      <c r="J362" s="220">
        <f>ROUND(I362*H362,2)</f>
        <v>0</v>
      </c>
      <c r="K362" s="216" t="s">
        <v>149</v>
      </c>
      <c r="L362" s="46"/>
      <c r="M362" s="221" t="s">
        <v>19</v>
      </c>
      <c r="N362" s="222" t="s">
        <v>44</v>
      </c>
      <c r="O362" s="86"/>
      <c r="P362" s="223">
        <f>O362*H362</f>
        <v>0</v>
      </c>
      <c r="Q362" s="223">
        <v>0.0015</v>
      </c>
      <c r="R362" s="223">
        <f>Q362*H362</f>
        <v>0.0090000000000000011</v>
      </c>
      <c r="S362" s="223">
        <v>0</v>
      </c>
      <c r="T362" s="224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25" t="s">
        <v>269</v>
      </c>
      <c r="AT362" s="225" t="s">
        <v>145</v>
      </c>
      <c r="AU362" s="225" t="s">
        <v>82</v>
      </c>
      <c r="AY362" s="19" t="s">
        <v>143</v>
      </c>
      <c r="BE362" s="226">
        <f>IF(N362="základní",J362,0)</f>
        <v>0</v>
      </c>
      <c r="BF362" s="226">
        <f>IF(N362="snížená",J362,0)</f>
        <v>0</v>
      </c>
      <c r="BG362" s="226">
        <f>IF(N362="zákl. přenesená",J362,0)</f>
        <v>0</v>
      </c>
      <c r="BH362" s="226">
        <f>IF(N362="sníž. přenesená",J362,0)</f>
        <v>0</v>
      </c>
      <c r="BI362" s="226">
        <f>IF(N362="nulová",J362,0)</f>
        <v>0</v>
      </c>
      <c r="BJ362" s="19" t="s">
        <v>80</v>
      </c>
      <c r="BK362" s="226">
        <f>ROUND(I362*H362,2)</f>
        <v>0</v>
      </c>
      <c r="BL362" s="19" t="s">
        <v>269</v>
      </c>
      <c r="BM362" s="225" t="s">
        <v>827</v>
      </c>
    </row>
    <row r="363" s="2" customFormat="1">
      <c r="A363" s="40"/>
      <c r="B363" s="41"/>
      <c r="C363" s="42"/>
      <c r="D363" s="227" t="s">
        <v>152</v>
      </c>
      <c r="E363" s="42"/>
      <c r="F363" s="228" t="s">
        <v>828</v>
      </c>
      <c r="G363" s="42"/>
      <c r="H363" s="42"/>
      <c r="I363" s="229"/>
      <c r="J363" s="42"/>
      <c r="K363" s="42"/>
      <c r="L363" s="46"/>
      <c r="M363" s="230"/>
      <c r="N363" s="231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152</v>
      </c>
      <c r="AU363" s="19" t="s">
        <v>82</v>
      </c>
    </row>
    <row r="364" s="14" customFormat="1">
      <c r="A364" s="14"/>
      <c r="B364" s="243"/>
      <c r="C364" s="244"/>
      <c r="D364" s="234" t="s">
        <v>154</v>
      </c>
      <c r="E364" s="245" t="s">
        <v>19</v>
      </c>
      <c r="F364" s="246" t="s">
        <v>1145</v>
      </c>
      <c r="G364" s="244"/>
      <c r="H364" s="247">
        <v>6</v>
      </c>
      <c r="I364" s="248"/>
      <c r="J364" s="244"/>
      <c r="K364" s="244"/>
      <c r="L364" s="249"/>
      <c r="M364" s="250"/>
      <c r="N364" s="251"/>
      <c r="O364" s="251"/>
      <c r="P364" s="251"/>
      <c r="Q364" s="251"/>
      <c r="R364" s="251"/>
      <c r="S364" s="251"/>
      <c r="T364" s="25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3" t="s">
        <v>154</v>
      </c>
      <c r="AU364" s="253" t="s">
        <v>82</v>
      </c>
      <c r="AV364" s="14" t="s">
        <v>82</v>
      </c>
      <c r="AW364" s="14" t="s">
        <v>35</v>
      </c>
      <c r="AX364" s="14" t="s">
        <v>80</v>
      </c>
      <c r="AY364" s="253" t="s">
        <v>143</v>
      </c>
    </row>
    <row r="365" s="2" customFormat="1" ht="24.15" customHeight="1">
      <c r="A365" s="40"/>
      <c r="B365" s="41"/>
      <c r="C365" s="214" t="s">
        <v>655</v>
      </c>
      <c r="D365" s="214" t="s">
        <v>145</v>
      </c>
      <c r="E365" s="215" t="s">
        <v>831</v>
      </c>
      <c r="F365" s="216" t="s">
        <v>832</v>
      </c>
      <c r="G365" s="217" t="s">
        <v>819</v>
      </c>
      <c r="H365" s="276"/>
      <c r="I365" s="219"/>
      <c r="J365" s="220">
        <f>ROUND(I365*H365,2)</f>
        <v>0</v>
      </c>
      <c r="K365" s="216" t="s">
        <v>149</v>
      </c>
      <c r="L365" s="46"/>
      <c r="M365" s="221" t="s">
        <v>19</v>
      </c>
      <c r="N365" s="222" t="s">
        <v>44</v>
      </c>
      <c r="O365" s="86"/>
      <c r="P365" s="223">
        <f>O365*H365</f>
        <v>0</v>
      </c>
      <c r="Q365" s="223">
        <v>0</v>
      </c>
      <c r="R365" s="223">
        <f>Q365*H365</f>
        <v>0</v>
      </c>
      <c r="S365" s="223">
        <v>0</v>
      </c>
      <c r="T365" s="224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25" t="s">
        <v>269</v>
      </c>
      <c r="AT365" s="225" t="s">
        <v>145</v>
      </c>
      <c r="AU365" s="225" t="s">
        <v>82</v>
      </c>
      <c r="AY365" s="19" t="s">
        <v>143</v>
      </c>
      <c r="BE365" s="226">
        <f>IF(N365="základní",J365,0)</f>
        <v>0</v>
      </c>
      <c r="BF365" s="226">
        <f>IF(N365="snížená",J365,0)</f>
        <v>0</v>
      </c>
      <c r="BG365" s="226">
        <f>IF(N365="zákl. přenesená",J365,0)</f>
        <v>0</v>
      </c>
      <c r="BH365" s="226">
        <f>IF(N365="sníž. přenesená",J365,0)</f>
        <v>0</v>
      </c>
      <c r="BI365" s="226">
        <f>IF(N365="nulová",J365,0)</f>
        <v>0</v>
      </c>
      <c r="BJ365" s="19" t="s">
        <v>80</v>
      </c>
      <c r="BK365" s="226">
        <f>ROUND(I365*H365,2)</f>
        <v>0</v>
      </c>
      <c r="BL365" s="19" t="s">
        <v>269</v>
      </c>
      <c r="BM365" s="225" t="s">
        <v>833</v>
      </c>
    </row>
    <row r="366" s="2" customFormat="1">
      <c r="A366" s="40"/>
      <c r="B366" s="41"/>
      <c r="C366" s="42"/>
      <c r="D366" s="227" t="s">
        <v>152</v>
      </c>
      <c r="E366" s="42"/>
      <c r="F366" s="228" t="s">
        <v>834</v>
      </c>
      <c r="G366" s="42"/>
      <c r="H366" s="42"/>
      <c r="I366" s="229"/>
      <c r="J366" s="42"/>
      <c r="K366" s="42"/>
      <c r="L366" s="46"/>
      <c r="M366" s="230"/>
      <c r="N366" s="231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152</v>
      </c>
      <c r="AU366" s="19" t="s">
        <v>82</v>
      </c>
    </row>
    <row r="367" s="12" customFormat="1" ht="22.8" customHeight="1">
      <c r="A367" s="12"/>
      <c r="B367" s="198"/>
      <c r="C367" s="199"/>
      <c r="D367" s="200" t="s">
        <v>72</v>
      </c>
      <c r="E367" s="212" t="s">
        <v>835</v>
      </c>
      <c r="F367" s="212" t="s">
        <v>836</v>
      </c>
      <c r="G367" s="199"/>
      <c r="H367" s="199"/>
      <c r="I367" s="202"/>
      <c r="J367" s="213">
        <f>BK367</f>
        <v>0</v>
      </c>
      <c r="K367" s="199"/>
      <c r="L367" s="204"/>
      <c r="M367" s="205"/>
      <c r="N367" s="206"/>
      <c r="O367" s="206"/>
      <c r="P367" s="207">
        <f>SUM(P368:P370)</f>
        <v>0</v>
      </c>
      <c r="Q367" s="206"/>
      <c r="R367" s="207">
        <f>SUM(R368:R370)</f>
        <v>0</v>
      </c>
      <c r="S367" s="206"/>
      <c r="T367" s="208">
        <f>SUM(T368:T370)</f>
        <v>0.011820000000000001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09" t="s">
        <v>82</v>
      </c>
      <c r="AT367" s="210" t="s">
        <v>72</v>
      </c>
      <c r="AU367" s="210" t="s">
        <v>80</v>
      </c>
      <c r="AY367" s="209" t="s">
        <v>143</v>
      </c>
      <c r="BK367" s="211">
        <f>SUM(BK368:BK370)</f>
        <v>0</v>
      </c>
    </row>
    <row r="368" s="2" customFormat="1" ht="16.5" customHeight="1">
      <c r="A368" s="40"/>
      <c r="B368" s="41"/>
      <c r="C368" s="214" t="s">
        <v>660</v>
      </c>
      <c r="D368" s="214" t="s">
        <v>145</v>
      </c>
      <c r="E368" s="215" t="s">
        <v>838</v>
      </c>
      <c r="F368" s="216" t="s">
        <v>839</v>
      </c>
      <c r="G368" s="217" t="s">
        <v>204</v>
      </c>
      <c r="H368" s="218">
        <v>3</v>
      </c>
      <c r="I368" s="219"/>
      <c r="J368" s="220">
        <f>ROUND(I368*H368,2)</f>
        <v>0</v>
      </c>
      <c r="K368" s="216" t="s">
        <v>149</v>
      </c>
      <c r="L368" s="46"/>
      <c r="M368" s="221" t="s">
        <v>19</v>
      </c>
      <c r="N368" s="222" t="s">
        <v>44</v>
      </c>
      <c r="O368" s="86"/>
      <c r="P368" s="223">
        <f>O368*H368</f>
        <v>0</v>
      </c>
      <c r="Q368" s="223">
        <v>0</v>
      </c>
      <c r="R368" s="223">
        <f>Q368*H368</f>
        <v>0</v>
      </c>
      <c r="S368" s="223">
        <v>0.0039399999999999999</v>
      </c>
      <c r="T368" s="224">
        <f>S368*H368</f>
        <v>0.011820000000000001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25" t="s">
        <v>269</v>
      </c>
      <c r="AT368" s="225" t="s">
        <v>145</v>
      </c>
      <c r="AU368" s="225" t="s">
        <v>82</v>
      </c>
      <c r="AY368" s="19" t="s">
        <v>143</v>
      </c>
      <c r="BE368" s="226">
        <f>IF(N368="základní",J368,0)</f>
        <v>0</v>
      </c>
      <c r="BF368" s="226">
        <f>IF(N368="snížená",J368,0)</f>
        <v>0</v>
      </c>
      <c r="BG368" s="226">
        <f>IF(N368="zákl. přenesená",J368,0)</f>
        <v>0</v>
      </c>
      <c r="BH368" s="226">
        <f>IF(N368="sníž. přenesená",J368,0)</f>
        <v>0</v>
      </c>
      <c r="BI368" s="226">
        <f>IF(N368="nulová",J368,0)</f>
        <v>0</v>
      </c>
      <c r="BJ368" s="19" t="s">
        <v>80</v>
      </c>
      <c r="BK368" s="226">
        <f>ROUND(I368*H368,2)</f>
        <v>0</v>
      </c>
      <c r="BL368" s="19" t="s">
        <v>269</v>
      </c>
      <c r="BM368" s="225" t="s">
        <v>840</v>
      </c>
    </row>
    <row r="369" s="2" customFormat="1">
      <c r="A369" s="40"/>
      <c r="B369" s="41"/>
      <c r="C369" s="42"/>
      <c r="D369" s="227" t="s">
        <v>152</v>
      </c>
      <c r="E369" s="42"/>
      <c r="F369" s="228" t="s">
        <v>841</v>
      </c>
      <c r="G369" s="42"/>
      <c r="H369" s="42"/>
      <c r="I369" s="229"/>
      <c r="J369" s="42"/>
      <c r="K369" s="42"/>
      <c r="L369" s="46"/>
      <c r="M369" s="230"/>
      <c r="N369" s="231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152</v>
      </c>
      <c r="AU369" s="19" t="s">
        <v>82</v>
      </c>
    </row>
    <row r="370" s="14" customFormat="1">
      <c r="A370" s="14"/>
      <c r="B370" s="243"/>
      <c r="C370" s="244"/>
      <c r="D370" s="234" t="s">
        <v>154</v>
      </c>
      <c r="E370" s="245" t="s">
        <v>19</v>
      </c>
      <c r="F370" s="246" t="s">
        <v>1146</v>
      </c>
      <c r="G370" s="244"/>
      <c r="H370" s="247">
        <v>3</v>
      </c>
      <c r="I370" s="248"/>
      <c r="J370" s="244"/>
      <c r="K370" s="244"/>
      <c r="L370" s="249"/>
      <c r="M370" s="250"/>
      <c r="N370" s="251"/>
      <c r="O370" s="251"/>
      <c r="P370" s="251"/>
      <c r="Q370" s="251"/>
      <c r="R370" s="251"/>
      <c r="S370" s="251"/>
      <c r="T370" s="25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3" t="s">
        <v>154</v>
      </c>
      <c r="AU370" s="253" t="s">
        <v>82</v>
      </c>
      <c r="AV370" s="14" t="s">
        <v>82</v>
      </c>
      <c r="AW370" s="14" t="s">
        <v>35</v>
      </c>
      <c r="AX370" s="14" t="s">
        <v>80</v>
      </c>
      <c r="AY370" s="253" t="s">
        <v>143</v>
      </c>
    </row>
    <row r="371" s="12" customFormat="1" ht="25.92" customHeight="1">
      <c r="A371" s="12"/>
      <c r="B371" s="198"/>
      <c r="C371" s="199"/>
      <c r="D371" s="200" t="s">
        <v>72</v>
      </c>
      <c r="E371" s="201" t="s">
        <v>299</v>
      </c>
      <c r="F371" s="201" t="s">
        <v>843</v>
      </c>
      <c r="G371" s="199"/>
      <c r="H371" s="199"/>
      <c r="I371" s="202"/>
      <c r="J371" s="203">
        <f>BK371</f>
        <v>0</v>
      </c>
      <c r="K371" s="199"/>
      <c r="L371" s="204"/>
      <c r="M371" s="205"/>
      <c r="N371" s="206"/>
      <c r="O371" s="206"/>
      <c r="P371" s="207">
        <f>P372+P376</f>
        <v>0</v>
      </c>
      <c r="Q371" s="206"/>
      <c r="R371" s="207">
        <f>R372+R376</f>
        <v>0.0064020000000000006</v>
      </c>
      <c r="S371" s="206"/>
      <c r="T371" s="208">
        <f>T372+T376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09" t="s">
        <v>162</v>
      </c>
      <c r="AT371" s="210" t="s">
        <v>72</v>
      </c>
      <c r="AU371" s="210" t="s">
        <v>73</v>
      </c>
      <c r="AY371" s="209" t="s">
        <v>143</v>
      </c>
      <c r="BK371" s="211">
        <f>BK372+BK376</f>
        <v>0</v>
      </c>
    </row>
    <row r="372" s="12" customFormat="1" ht="22.8" customHeight="1">
      <c r="A372" s="12"/>
      <c r="B372" s="198"/>
      <c r="C372" s="199"/>
      <c r="D372" s="200" t="s">
        <v>72</v>
      </c>
      <c r="E372" s="212" t="s">
        <v>844</v>
      </c>
      <c r="F372" s="212" t="s">
        <v>845</v>
      </c>
      <c r="G372" s="199"/>
      <c r="H372" s="199"/>
      <c r="I372" s="202"/>
      <c r="J372" s="213">
        <f>BK372</f>
        <v>0</v>
      </c>
      <c r="K372" s="199"/>
      <c r="L372" s="204"/>
      <c r="M372" s="205"/>
      <c r="N372" s="206"/>
      <c r="O372" s="206"/>
      <c r="P372" s="207">
        <f>SUM(P373:P375)</f>
        <v>0</v>
      </c>
      <c r="Q372" s="206"/>
      <c r="R372" s="207">
        <f>SUM(R373:R375)</f>
        <v>0</v>
      </c>
      <c r="S372" s="206"/>
      <c r="T372" s="208">
        <f>SUM(T373:T375)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09" t="s">
        <v>162</v>
      </c>
      <c r="AT372" s="210" t="s">
        <v>72</v>
      </c>
      <c r="AU372" s="210" t="s">
        <v>80</v>
      </c>
      <c r="AY372" s="209" t="s">
        <v>143</v>
      </c>
      <c r="BK372" s="211">
        <f>SUM(BK373:BK375)</f>
        <v>0</v>
      </c>
    </row>
    <row r="373" s="2" customFormat="1" ht="16.5" customHeight="1">
      <c r="A373" s="40"/>
      <c r="B373" s="41"/>
      <c r="C373" s="214" t="s">
        <v>665</v>
      </c>
      <c r="D373" s="214" t="s">
        <v>145</v>
      </c>
      <c r="E373" s="215" t="s">
        <v>847</v>
      </c>
      <c r="F373" s="216" t="s">
        <v>848</v>
      </c>
      <c r="G373" s="217" t="s">
        <v>204</v>
      </c>
      <c r="H373" s="218">
        <v>106.7</v>
      </c>
      <c r="I373" s="219"/>
      <c r="J373" s="220">
        <f>ROUND(I373*H373,2)</f>
        <v>0</v>
      </c>
      <c r="K373" s="216" t="s">
        <v>19</v>
      </c>
      <c r="L373" s="46"/>
      <c r="M373" s="221" t="s">
        <v>19</v>
      </c>
      <c r="N373" s="222" t="s">
        <v>44</v>
      </c>
      <c r="O373" s="86"/>
      <c r="P373" s="223">
        <f>O373*H373</f>
        <v>0</v>
      </c>
      <c r="Q373" s="223">
        <v>0</v>
      </c>
      <c r="R373" s="223">
        <f>Q373*H373</f>
        <v>0</v>
      </c>
      <c r="S373" s="223">
        <v>0</v>
      </c>
      <c r="T373" s="224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25" t="s">
        <v>563</v>
      </c>
      <c r="AT373" s="225" t="s">
        <v>145</v>
      </c>
      <c r="AU373" s="225" t="s">
        <v>82</v>
      </c>
      <c r="AY373" s="19" t="s">
        <v>143</v>
      </c>
      <c r="BE373" s="226">
        <f>IF(N373="základní",J373,0)</f>
        <v>0</v>
      </c>
      <c r="BF373" s="226">
        <f>IF(N373="snížená",J373,0)</f>
        <v>0</v>
      </c>
      <c r="BG373" s="226">
        <f>IF(N373="zákl. přenesená",J373,0)</f>
        <v>0</v>
      </c>
      <c r="BH373" s="226">
        <f>IF(N373="sníž. přenesená",J373,0)</f>
        <v>0</v>
      </c>
      <c r="BI373" s="226">
        <f>IF(N373="nulová",J373,0)</f>
        <v>0</v>
      </c>
      <c r="BJ373" s="19" t="s">
        <v>80</v>
      </c>
      <c r="BK373" s="226">
        <f>ROUND(I373*H373,2)</f>
        <v>0</v>
      </c>
      <c r="BL373" s="19" t="s">
        <v>563</v>
      </c>
      <c r="BM373" s="225" t="s">
        <v>849</v>
      </c>
    </row>
    <row r="374" s="13" customFormat="1">
      <c r="A374" s="13"/>
      <c r="B374" s="232"/>
      <c r="C374" s="233"/>
      <c r="D374" s="234" t="s">
        <v>154</v>
      </c>
      <c r="E374" s="235" t="s">
        <v>19</v>
      </c>
      <c r="F374" s="236" t="s">
        <v>248</v>
      </c>
      <c r="G374" s="233"/>
      <c r="H374" s="235" t="s">
        <v>19</v>
      </c>
      <c r="I374" s="237"/>
      <c r="J374" s="233"/>
      <c r="K374" s="233"/>
      <c r="L374" s="238"/>
      <c r="M374" s="239"/>
      <c r="N374" s="240"/>
      <c r="O374" s="240"/>
      <c r="P374" s="240"/>
      <c r="Q374" s="240"/>
      <c r="R374" s="240"/>
      <c r="S374" s="240"/>
      <c r="T374" s="24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2" t="s">
        <v>154</v>
      </c>
      <c r="AU374" s="242" t="s">
        <v>82</v>
      </c>
      <c r="AV374" s="13" t="s">
        <v>80</v>
      </c>
      <c r="AW374" s="13" t="s">
        <v>35</v>
      </c>
      <c r="AX374" s="13" t="s">
        <v>73</v>
      </c>
      <c r="AY374" s="242" t="s">
        <v>143</v>
      </c>
    </row>
    <row r="375" s="14" customFormat="1">
      <c r="A375" s="14"/>
      <c r="B375" s="243"/>
      <c r="C375" s="244"/>
      <c r="D375" s="234" t="s">
        <v>154</v>
      </c>
      <c r="E375" s="245" t="s">
        <v>19</v>
      </c>
      <c r="F375" s="246" t="s">
        <v>1112</v>
      </c>
      <c r="G375" s="244"/>
      <c r="H375" s="247">
        <v>106.7</v>
      </c>
      <c r="I375" s="248"/>
      <c r="J375" s="244"/>
      <c r="K375" s="244"/>
      <c r="L375" s="249"/>
      <c r="M375" s="250"/>
      <c r="N375" s="251"/>
      <c r="O375" s="251"/>
      <c r="P375" s="251"/>
      <c r="Q375" s="251"/>
      <c r="R375" s="251"/>
      <c r="S375" s="251"/>
      <c r="T375" s="25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3" t="s">
        <v>154</v>
      </c>
      <c r="AU375" s="253" t="s">
        <v>82</v>
      </c>
      <c r="AV375" s="14" t="s">
        <v>82</v>
      </c>
      <c r="AW375" s="14" t="s">
        <v>35</v>
      </c>
      <c r="AX375" s="14" t="s">
        <v>80</v>
      </c>
      <c r="AY375" s="253" t="s">
        <v>143</v>
      </c>
    </row>
    <row r="376" s="12" customFormat="1" ht="22.8" customHeight="1">
      <c r="A376" s="12"/>
      <c r="B376" s="198"/>
      <c r="C376" s="199"/>
      <c r="D376" s="200" t="s">
        <v>72</v>
      </c>
      <c r="E376" s="212" t="s">
        <v>850</v>
      </c>
      <c r="F376" s="212" t="s">
        <v>851</v>
      </c>
      <c r="G376" s="199"/>
      <c r="H376" s="199"/>
      <c r="I376" s="202"/>
      <c r="J376" s="213">
        <f>BK376</f>
        <v>0</v>
      </c>
      <c r="K376" s="199"/>
      <c r="L376" s="204"/>
      <c r="M376" s="205"/>
      <c r="N376" s="206"/>
      <c r="O376" s="206"/>
      <c r="P376" s="207">
        <f>SUM(P377:P382)</f>
        <v>0</v>
      </c>
      <c r="Q376" s="206"/>
      <c r="R376" s="207">
        <f>SUM(R377:R382)</f>
        <v>0.0064020000000000006</v>
      </c>
      <c r="S376" s="206"/>
      <c r="T376" s="208">
        <f>SUM(T377:T382)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09" t="s">
        <v>162</v>
      </c>
      <c r="AT376" s="210" t="s">
        <v>72</v>
      </c>
      <c r="AU376" s="210" t="s">
        <v>80</v>
      </c>
      <c r="AY376" s="209" t="s">
        <v>143</v>
      </c>
      <c r="BK376" s="211">
        <f>SUM(BK377:BK382)</f>
        <v>0</v>
      </c>
    </row>
    <row r="377" s="2" customFormat="1" ht="21.75" customHeight="1">
      <c r="A377" s="40"/>
      <c r="B377" s="41"/>
      <c r="C377" s="214" t="s">
        <v>673</v>
      </c>
      <c r="D377" s="214" t="s">
        <v>145</v>
      </c>
      <c r="E377" s="215" t="s">
        <v>853</v>
      </c>
      <c r="F377" s="216" t="s">
        <v>854</v>
      </c>
      <c r="G377" s="217" t="s">
        <v>204</v>
      </c>
      <c r="H377" s="218">
        <v>106.7</v>
      </c>
      <c r="I377" s="219"/>
      <c r="J377" s="220">
        <f>ROUND(I377*H377,2)</f>
        <v>0</v>
      </c>
      <c r="K377" s="216" t="s">
        <v>149</v>
      </c>
      <c r="L377" s="46"/>
      <c r="M377" s="221" t="s">
        <v>19</v>
      </c>
      <c r="N377" s="222" t="s">
        <v>44</v>
      </c>
      <c r="O377" s="86"/>
      <c r="P377" s="223">
        <f>O377*H377</f>
        <v>0</v>
      </c>
      <c r="Q377" s="223">
        <v>0</v>
      </c>
      <c r="R377" s="223">
        <f>Q377*H377</f>
        <v>0</v>
      </c>
      <c r="S377" s="223">
        <v>0</v>
      </c>
      <c r="T377" s="224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25" t="s">
        <v>563</v>
      </c>
      <c r="AT377" s="225" t="s">
        <v>145</v>
      </c>
      <c r="AU377" s="225" t="s">
        <v>82</v>
      </c>
      <c r="AY377" s="19" t="s">
        <v>143</v>
      </c>
      <c r="BE377" s="226">
        <f>IF(N377="základní",J377,0)</f>
        <v>0</v>
      </c>
      <c r="BF377" s="226">
        <f>IF(N377="snížená",J377,0)</f>
        <v>0</v>
      </c>
      <c r="BG377" s="226">
        <f>IF(N377="zákl. přenesená",J377,0)</f>
        <v>0</v>
      </c>
      <c r="BH377" s="226">
        <f>IF(N377="sníž. přenesená",J377,0)</f>
        <v>0</v>
      </c>
      <c r="BI377" s="226">
        <f>IF(N377="nulová",J377,0)</f>
        <v>0</v>
      </c>
      <c r="BJ377" s="19" t="s">
        <v>80</v>
      </c>
      <c r="BK377" s="226">
        <f>ROUND(I377*H377,2)</f>
        <v>0</v>
      </c>
      <c r="BL377" s="19" t="s">
        <v>563</v>
      </c>
      <c r="BM377" s="225" t="s">
        <v>855</v>
      </c>
    </row>
    <row r="378" s="2" customFormat="1">
      <c r="A378" s="40"/>
      <c r="B378" s="41"/>
      <c r="C378" s="42"/>
      <c r="D378" s="227" t="s">
        <v>152</v>
      </c>
      <c r="E378" s="42"/>
      <c r="F378" s="228" t="s">
        <v>856</v>
      </c>
      <c r="G378" s="42"/>
      <c r="H378" s="42"/>
      <c r="I378" s="229"/>
      <c r="J378" s="42"/>
      <c r="K378" s="42"/>
      <c r="L378" s="46"/>
      <c r="M378" s="230"/>
      <c r="N378" s="231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152</v>
      </c>
      <c r="AU378" s="19" t="s">
        <v>82</v>
      </c>
    </row>
    <row r="379" s="13" customFormat="1">
      <c r="A379" s="13"/>
      <c r="B379" s="232"/>
      <c r="C379" s="233"/>
      <c r="D379" s="234" t="s">
        <v>154</v>
      </c>
      <c r="E379" s="235" t="s">
        <v>19</v>
      </c>
      <c r="F379" s="236" t="s">
        <v>248</v>
      </c>
      <c r="G379" s="233"/>
      <c r="H379" s="235" t="s">
        <v>19</v>
      </c>
      <c r="I379" s="237"/>
      <c r="J379" s="233"/>
      <c r="K379" s="233"/>
      <c r="L379" s="238"/>
      <c r="M379" s="239"/>
      <c r="N379" s="240"/>
      <c r="O379" s="240"/>
      <c r="P379" s="240"/>
      <c r="Q379" s="240"/>
      <c r="R379" s="240"/>
      <c r="S379" s="240"/>
      <c r="T379" s="24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2" t="s">
        <v>154</v>
      </c>
      <c r="AU379" s="242" t="s">
        <v>82</v>
      </c>
      <c r="AV379" s="13" t="s">
        <v>80</v>
      </c>
      <c r="AW379" s="13" t="s">
        <v>35</v>
      </c>
      <c r="AX379" s="13" t="s">
        <v>73</v>
      </c>
      <c r="AY379" s="242" t="s">
        <v>143</v>
      </c>
    </row>
    <row r="380" s="14" customFormat="1">
      <c r="A380" s="14"/>
      <c r="B380" s="243"/>
      <c r="C380" s="244"/>
      <c r="D380" s="234" t="s">
        <v>154</v>
      </c>
      <c r="E380" s="245" t="s">
        <v>19</v>
      </c>
      <c r="F380" s="246" t="s">
        <v>1112</v>
      </c>
      <c r="G380" s="244"/>
      <c r="H380" s="247">
        <v>106.7</v>
      </c>
      <c r="I380" s="248"/>
      <c r="J380" s="244"/>
      <c r="K380" s="244"/>
      <c r="L380" s="249"/>
      <c r="M380" s="250"/>
      <c r="N380" s="251"/>
      <c r="O380" s="251"/>
      <c r="P380" s="251"/>
      <c r="Q380" s="251"/>
      <c r="R380" s="251"/>
      <c r="S380" s="251"/>
      <c r="T380" s="252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3" t="s">
        <v>154</v>
      </c>
      <c r="AU380" s="253" t="s">
        <v>82</v>
      </c>
      <c r="AV380" s="14" t="s">
        <v>82</v>
      </c>
      <c r="AW380" s="14" t="s">
        <v>35</v>
      </c>
      <c r="AX380" s="14" t="s">
        <v>80</v>
      </c>
      <c r="AY380" s="253" t="s">
        <v>143</v>
      </c>
    </row>
    <row r="381" s="2" customFormat="1" ht="21.75" customHeight="1">
      <c r="A381" s="40"/>
      <c r="B381" s="41"/>
      <c r="C381" s="214" t="s">
        <v>680</v>
      </c>
      <c r="D381" s="214" t="s">
        <v>145</v>
      </c>
      <c r="E381" s="215" t="s">
        <v>858</v>
      </c>
      <c r="F381" s="216" t="s">
        <v>859</v>
      </c>
      <c r="G381" s="217" t="s">
        <v>204</v>
      </c>
      <c r="H381" s="218">
        <v>106.7</v>
      </c>
      <c r="I381" s="219"/>
      <c r="J381" s="220">
        <f>ROUND(I381*H381,2)</f>
        <v>0</v>
      </c>
      <c r="K381" s="216" t="s">
        <v>149</v>
      </c>
      <c r="L381" s="46"/>
      <c r="M381" s="221" t="s">
        <v>19</v>
      </c>
      <c r="N381" s="222" t="s">
        <v>44</v>
      </c>
      <c r="O381" s="86"/>
      <c r="P381" s="223">
        <f>O381*H381</f>
        <v>0</v>
      </c>
      <c r="Q381" s="223">
        <v>6.0000000000000002E-05</v>
      </c>
      <c r="R381" s="223">
        <f>Q381*H381</f>
        <v>0.0064020000000000006</v>
      </c>
      <c r="S381" s="223">
        <v>0</v>
      </c>
      <c r="T381" s="224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25" t="s">
        <v>563</v>
      </c>
      <c r="AT381" s="225" t="s">
        <v>145</v>
      </c>
      <c r="AU381" s="225" t="s">
        <v>82</v>
      </c>
      <c r="AY381" s="19" t="s">
        <v>143</v>
      </c>
      <c r="BE381" s="226">
        <f>IF(N381="základní",J381,0)</f>
        <v>0</v>
      </c>
      <c r="BF381" s="226">
        <f>IF(N381="snížená",J381,0)</f>
        <v>0</v>
      </c>
      <c r="BG381" s="226">
        <f>IF(N381="zákl. přenesená",J381,0)</f>
        <v>0</v>
      </c>
      <c r="BH381" s="226">
        <f>IF(N381="sníž. přenesená",J381,0)</f>
        <v>0</v>
      </c>
      <c r="BI381" s="226">
        <f>IF(N381="nulová",J381,0)</f>
        <v>0</v>
      </c>
      <c r="BJ381" s="19" t="s">
        <v>80</v>
      </c>
      <c r="BK381" s="226">
        <f>ROUND(I381*H381,2)</f>
        <v>0</v>
      </c>
      <c r="BL381" s="19" t="s">
        <v>563</v>
      </c>
      <c r="BM381" s="225" t="s">
        <v>860</v>
      </c>
    </row>
    <row r="382" s="2" customFormat="1">
      <c r="A382" s="40"/>
      <c r="B382" s="41"/>
      <c r="C382" s="42"/>
      <c r="D382" s="227" t="s">
        <v>152</v>
      </c>
      <c r="E382" s="42"/>
      <c r="F382" s="228" t="s">
        <v>861</v>
      </c>
      <c r="G382" s="42"/>
      <c r="H382" s="42"/>
      <c r="I382" s="229"/>
      <c r="J382" s="42"/>
      <c r="K382" s="42"/>
      <c r="L382" s="46"/>
      <c r="M382" s="277"/>
      <c r="N382" s="278"/>
      <c r="O382" s="279"/>
      <c r="P382" s="279"/>
      <c r="Q382" s="279"/>
      <c r="R382" s="279"/>
      <c r="S382" s="279"/>
      <c r="T382" s="280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152</v>
      </c>
      <c r="AU382" s="19" t="s">
        <v>82</v>
      </c>
    </row>
    <row r="383" s="2" customFormat="1" ht="6.96" customHeight="1">
      <c r="A383" s="40"/>
      <c r="B383" s="61"/>
      <c r="C383" s="62"/>
      <c r="D383" s="62"/>
      <c r="E383" s="62"/>
      <c r="F383" s="62"/>
      <c r="G383" s="62"/>
      <c r="H383" s="62"/>
      <c r="I383" s="62"/>
      <c r="J383" s="62"/>
      <c r="K383" s="62"/>
      <c r="L383" s="46"/>
      <c r="M383" s="40"/>
      <c r="O383" s="40"/>
      <c r="P383" s="40"/>
      <c r="Q383" s="40"/>
      <c r="R383" s="40"/>
      <c r="S383" s="40"/>
      <c r="T383" s="40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</row>
  </sheetData>
  <sheetProtection sheet="1" autoFilter="0" formatColumns="0" formatRows="0" objects="1" scenarios="1" spinCount="100000" saltValue="wOQEcwOc2kTTd7uUgyDrs8J65/sd2TAlz19ry5Lc8XqDmx2r1uG59pI7rcI3HPohYurBskWWMz+GSWbVGss85A==" hashValue="eN7KOtwGHDtsN9NtLB2CADJPrX6TmOzOzSGY8nFTGWx5kWss/1ehcrev/5uKee+s1MfuNFnfjDUWgSvS1yfy6w==" algorithmName="SHA-512" password="CBFB"/>
  <autoFilter ref="C100:K38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9:H89"/>
    <mergeCell ref="E91:H91"/>
    <mergeCell ref="E93:H93"/>
    <mergeCell ref="L2:V2"/>
  </mergeCells>
  <hyperlinks>
    <hyperlink ref="F105" r:id="rId1" display="https://podminky.urs.cz/item/CS_URS_2025_01/113106121"/>
    <hyperlink ref="F109" r:id="rId2" display="https://podminky.urs.cz/item/CS_URS_2025_01/113106142"/>
    <hyperlink ref="F112" r:id="rId3" display="https://podminky.urs.cz/item/CS_URS_2025_01/113106151"/>
    <hyperlink ref="F115" r:id="rId4" display="https://podminky.urs.cz/item/CS_URS_2025_01/113107122"/>
    <hyperlink ref="F119" r:id="rId5" display="https://podminky.urs.cz/item/CS_URS_2025_01/113107321"/>
    <hyperlink ref="F123" r:id="rId6" display="https://podminky.urs.cz/item/CS_URS_2025_01/113107342"/>
    <hyperlink ref="F127" r:id="rId7" display="https://podminky.urs.cz/item/CS_URS_2025_01/113154512"/>
    <hyperlink ref="F131" r:id="rId8" display="https://podminky.urs.cz/item/CS_URS_2025_01/113202111"/>
    <hyperlink ref="F134" r:id="rId9" display="https://podminky.urs.cz/item/CS_URS_2025_01/113203111"/>
    <hyperlink ref="F137" r:id="rId10" display="https://podminky.urs.cz/item/CS_URS_2025_01/113204111"/>
    <hyperlink ref="F140" r:id="rId11" display="https://podminky.urs.cz/item/CS_URS_2025_01/131213701"/>
    <hyperlink ref="F144" r:id="rId12" display="https://podminky.urs.cz/item/CS_URS_2025_01/132212131"/>
    <hyperlink ref="F153" r:id="rId13" display="https://podminky.urs.cz/item/CS_URS_2025_01/139001101"/>
    <hyperlink ref="F156" r:id="rId14" display="https://podminky.urs.cz/item/CS_URS_2025_01/162751117"/>
    <hyperlink ref="F162" r:id="rId15" display="https://podminky.urs.cz/item/CS_URS_2025_01/171201231"/>
    <hyperlink ref="F165" r:id="rId16" display="https://podminky.urs.cz/item/CS_URS_2025_01/174111101"/>
    <hyperlink ref="F173" r:id="rId17" display="https://podminky.urs.cz/item/CS_URS_2025_01/175111101"/>
    <hyperlink ref="F180" r:id="rId18" display="https://podminky.urs.cz/item/CS_URS_2025_01/219991113"/>
    <hyperlink ref="F187" r:id="rId19" display="https://podminky.urs.cz/item/CS_URS_2025_01/451572111"/>
    <hyperlink ref="F192" r:id="rId20" display="https://podminky.urs.cz/item/CS_URS_2025_01/564851111"/>
    <hyperlink ref="F197" r:id="rId21" display="https://podminky.urs.cz/item/CS_URS_2025_01/564861011"/>
    <hyperlink ref="F209" r:id="rId22" display="https://podminky.urs.cz/item/CS_URS_2025_01/577134031"/>
    <hyperlink ref="F216" r:id="rId23" display="https://podminky.urs.cz/item/CS_URS_2025_01/591211111"/>
    <hyperlink ref="F224" r:id="rId24" display="https://podminky.urs.cz/item/CS_URS_2025_01/596211110"/>
    <hyperlink ref="F234" r:id="rId25" display="https://podminky.urs.cz/item/CS_URS_2025_01/596211112"/>
    <hyperlink ref="F243" r:id="rId26" display="https://podminky.urs.cz/item/CS_URS_2025_01/596211114"/>
    <hyperlink ref="F245" r:id="rId27" display="https://podminky.urs.cz/item/CS_URS_2025_01/596811122"/>
    <hyperlink ref="F256" r:id="rId28" display="https://podminky.urs.cz/item/CS_URS_2025_01/871313122"/>
    <hyperlink ref="F265" r:id="rId29" display="https://podminky.urs.cz/item/CS_URS_2025_01/890411811"/>
    <hyperlink ref="F268" r:id="rId30" display="https://podminky.urs.cz/item/CS_URS_2025_01/895941341"/>
    <hyperlink ref="F272" r:id="rId31" display="https://podminky.urs.cz/item/CS_URS_2025_01/895941351"/>
    <hyperlink ref="F276" r:id="rId32" display="https://podminky.urs.cz/item/CS_URS_2025_01/895941362"/>
    <hyperlink ref="F280" r:id="rId33" display="https://podminky.urs.cz/item/CS_URS_2025_01/895941366"/>
    <hyperlink ref="F284" r:id="rId34" display="https://podminky.urs.cz/item/CS_URS_2025_01/899204112"/>
    <hyperlink ref="F289" r:id="rId35" display="https://podminky.urs.cz/item/CS_URS_2025_01/899623151"/>
    <hyperlink ref="F294" r:id="rId36" display="https://podminky.urs.cz/item/CS_URS_2025_01/915491211"/>
    <hyperlink ref="F299" r:id="rId37" display="https://podminky.urs.cz/item/CS_URS_2025_01/916231213"/>
    <hyperlink ref="F305" r:id="rId38" display="https://podminky.urs.cz/item/CS_URS_2025_01/916241113"/>
    <hyperlink ref="F311" r:id="rId39" display="https://podminky.urs.cz/item/CS_URS_2025_01/919112222"/>
    <hyperlink ref="F314" r:id="rId40" display="https://podminky.urs.cz/item/CS_URS_2025_01/919122121"/>
    <hyperlink ref="F316" r:id="rId41" display="https://podminky.urs.cz/item/CS_URS_2025_01/919735111"/>
    <hyperlink ref="F319" r:id="rId42" display="https://podminky.urs.cz/item/CS_URS_2025_01/919735112"/>
    <hyperlink ref="F322" r:id="rId43" display="https://podminky.urs.cz/item/CS_URS_2025_01/935113111"/>
    <hyperlink ref="F330" r:id="rId44" display="https://podminky.urs.cz/item/CS_URS_2025_01/997221551"/>
    <hyperlink ref="F332" r:id="rId45" display="https://podminky.urs.cz/item/CS_URS_2025_01/997221559"/>
    <hyperlink ref="F337" r:id="rId46" display="https://podminky.urs.cz/item/CS_URS_2025_01/997221615"/>
    <hyperlink ref="F339" r:id="rId47" display="https://podminky.urs.cz/item/CS_URS_2025_01/997221645"/>
    <hyperlink ref="F341" r:id="rId48" display="https://podminky.urs.cz/item/CS_URS_2025_01/997221655"/>
    <hyperlink ref="F343" r:id="rId49" display="https://podminky.urs.cz/item/CS_URS_2025_01/997013631"/>
    <hyperlink ref="F346" r:id="rId50" display="https://podminky.urs.cz/item/CS_URS_2025_01/998223011"/>
    <hyperlink ref="F350" r:id="rId51" display="https://podminky.urs.cz/item/CS_URS_2025_01/711161274"/>
    <hyperlink ref="F356" r:id="rId52" display="https://podminky.urs.cz/item/CS_URS_2025_01/711161383"/>
    <hyperlink ref="F360" r:id="rId53" display="https://podminky.urs.cz/item/CS_URS_2025_01/998711201"/>
    <hyperlink ref="F363" r:id="rId54" display="https://podminky.urs.cz/item/CS_URS_2025_01/721242105"/>
    <hyperlink ref="F366" r:id="rId55" display="https://podminky.urs.cz/item/CS_URS_2025_01/998721201"/>
    <hyperlink ref="F369" r:id="rId56" display="https://podminky.urs.cz/item/CS_URS_2025_01/764004861"/>
    <hyperlink ref="F378" r:id="rId57" display="https://podminky.urs.cz/item/CS_URS_2025_01/460661111"/>
    <hyperlink ref="F382" r:id="rId58" display="https://podminky.urs.cz/item/CS_URS_2025_01/460671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82</v>
      </c>
    </row>
    <row r="4" s="1" customFormat="1" ht="24.96" customHeight="1">
      <c r="B4" s="22"/>
      <c r="D4" s="142" t="s">
        <v>103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Český Brod - rekonstrukce chodníku a VO Tyršova, Masarykova ulice</v>
      </c>
      <c r="F7" s="144"/>
      <c r="G7" s="144"/>
      <c r="H7" s="144"/>
      <c r="L7" s="22"/>
    </row>
    <row r="8" s="1" customFormat="1" ht="12" customHeight="1">
      <c r="B8" s="22"/>
      <c r="D8" s="144" t="s">
        <v>104</v>
      </c>
      <c r="L8" s="22"/>
    </row>
    <row r="9" s="2" customFormat="1" ht="16.5" customHeight="1">
      <c r="A9" s="40"/>
      <c r="B9" s="46"/>
      <c r="C9" s="40"/>
      <c r="D9" s="40"/>
      <c r="E9" s="145" t="s">
        <v>1087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106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1147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3. 1. 2025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4" t="s">
        <v>29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36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29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37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39</v>
      </c>
      <c r="E32" s="40"/>
      <c r="F32" s="40"/>
      <c r="G32" s="40"/>
      <c r="H32" s="40"/>
      <c r="I32" s="40"/>
      <c r="J32" s="155">
        <f>ROUND(J92,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41</v>
      </c>
      <c r="G34" s="40"/>
      <c r="H34" s="40"/>
      <c r="I34" s="156" t="s">
        <v>40</v>
      </c>
      <c r="J34" s="156" t="s">
        <v>42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43</v>
      </c>
      <c r="E35" s="144" t="s">
        <v>44</v>
      </c>
      <c r="F35" s="158">
        <f>ROUND((SUM(BE92:BE211)),  2)</f>
        <v>0</v>
      </c>
      <c r="G35" s="40"/>
      <c r="H35" s="40"/>
      <c r="I35" s="159">
        <v>0.20999999999999999</v>
      </c>
      <c r="J35" s="158">
        <f>ROUND(((SUM(BE92:BE211))*I35),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45</v>
      </c>
      <c r="F36" s="158">
        <f>ROUND((SUM(BF92:BF211)),  2)</f>
        <v>0</v>
      </c>
      <c r="G36" s="40"/>
      <c r="H36" s="40"/>
      <c r="I36" s="159">
        <v>0.12</v>
      </c>
      <c r="J36" s="158">
        <f>ROUND(((SUM(BF92:BF211))*I36),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ROUND((SUM(BG92:BG211)),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47</v>
      </c>
      <c r="F38" s="158">
        <f>ROUND((SUM(BH92:BH211)),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48</v>
      </c>
      <c r="F39" s="158">
        <f>ROUND((SUM(BI92:BI211)),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49</v>
      </c>
      <c r="E41" s="162"/>
      <c r="F41" s="162"/>
      <c r="G41" s="163" t="s">
        <v>50</v>
      </c>
      <c r="H41" s="164" t="s">
        <v>51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108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Český Brod - rekonstrukce chodníku a VO Tyršova, Masarykova ulice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1087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SO401b - Veřejné osvětlení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Český Brod</v>
      </c>
      <c r="G56" s="42"/>
      <c r="H56" s="42"/>
      <c r="I56" s="34" t="s">
        <v>23</v>
      </c>
      <c r="J56" s="74" t="str">
        <f>IF(J14="","",J14)</f>
        <v>3. 1. 2025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Český Brod</v>
      </c>
      <c r="G58" s="42"/>
      <c r="H58" s="42"/>
      <c r="I58" s="34" t="s">
        <v>33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109</v>
      </c>
      <c r="D61" s="173"/>
      <c r="E61" s="173"/>
      <c r="F61" s="173"/>
      <c r="G61" s="173"/>
      <c r="H61" s="173"/>
      <c r="I61" s="173"/>
      <c r="J61" s="174" t="s">
        <v>110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71</v>
      </c>
      <c r="D63" s="42"/>
      <c r="E63" s="42"/>
      <c r="F63" s="42"/>
      <c r="G63" s="42"/>
      <c r="H63" s="42"/>
      <c r="I63" s="42"/>
      <c r="J63" s="104">
        <f>J92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111</v>
      </c>
    </row>
    <row r="64" s="9" customFormat="1" ht="24.96" customHeight="1">
      <c r="A64" s="9"/>
      <c r="B64" s="176"/>
      <c r="C64" s="177"/>
      <c r="D64" s="178" t="s">
        <v>112</v>
      </c>
      <c r="E64" s="179"/>
      <c r="F64" s="179"/>
      <c r="G64" s="179"/>
      <c r="H64" s="179"/>
      <c r="I64" s="179"/>
      <c r="J64" s="180">
        <f>J93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114</v>
      </c>
      <c r="E65" s="184"/>
      <c r="F65" s="184"/>
      <c r="G65" s="184"/>
      <c r="H65" s="184"/>
      <c r="I65" s="184"/>
      <c r="J65" s="185">
        <f>J94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118</v>
      </c>
      <c r="E66" s="184"/>
      <c r="F66" s="184"/>
      <c r="G66" s="184"/>
      <c r="H66" s="184"/>
      <c r="I66" s="184"/>
      <c r="J66" s="185">
        <f>J101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120</v>
      </c>
      <c r="E67" s="184"/>
      <c r="F67" s="184"/>
      <c r="G67" s="184"/>
      <c r="H67" s="184"/>
      <c r="I67" s="184"/>
      <c r="J67" s="185">
        <f>J106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6"/>
      <c r="C68" s="177"/>
      <c r="D68" s="178" t="s">
        <v>125</v>
      </c>
      <c r="E68" s="179"/>
      <c r="F68" s="179"/>
      <c r="G68" s="179"/>
      <c r="H68" s="179"/>
      <c r="I68" s="179"/>
      <c r="J68" s="180">
        <f>J109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7"/>
      <c r="D69" s="183" t="s">
        <v>863</v>
      </c>
      <c r="E69" s="184"/>
      <c r="F69" s="184"/>
      <c r="G69" s="184"/>
      <c r="H69" s="184"/>
      <c r="I69" s="184"/>
      <c r="J69" s="185">
        <f>J110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127</v>
      </c>
      <c r="E70" s="184"/>
      <c r="F70" s="184"/>
      <c r="G70" s="184"/>
      <c r="H70" s="184"/>
      <c r="I70" s="184"/>
      <c r="J70" s="185">
        <f>J163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128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71" t="str">
        <f>E7</f>
        <v>Český Brod - rekonstrukce chodníku a VO Tyršova, Masarykova ulice</v>
      </c>
      <c r="F80" s="34"/>
      <c r="G80" s="34"/>
      <c r="H80" s="34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3"/>
      <c r="C81" s="34" t="s">
        <v>104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2" customFormat="1" ht="16.5" customHeight="1">
      <c r="A82" s="40"/>
      <c r="B82" s="41"/>
      <c r="C82" s="42"/>
      <c r="D82" s="42"/>
      <c r="E82" s="171" t="s">
        <v>1087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106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E11</f>
        <v>SO401b - Veřejné osvětlení</v>
      </c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F14</f>
        <v>Český Brod</v>
      </c>
      <c r="G86" s="42"/>
      <c r="H86" s="42"/>
      <c r="I86" s="34" t="s">
        <v>23</v>
      </c>
      <c r="J86" s="74" t="str">
        <f>IF(J14="","",J14)</f>
        <v>3. 1. 2025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25</v>
      </c>
      <c r="D88" s="42"/>
      <c r="E88" s="42"/>
      <c r="F88" s="29" t="str">
        <f>E17</f>
        <v>Město Český Brod</v>
      </c>
      <c r="G88" s="42"/>
      <c r="H88" s="42"/>
      <c r="I88" s="34" t="s">
        <v>33</v>
      </c>
      <c r="J88" s="38" t="str">
        <f>E23</f>
        <v xml:space="preserve"> 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31</v>
      </c>
      <c r="D89" s="42"/>
      <c r="E89" s="42"/>
      <c r="F89" s="29" t="str">
        <f>IF(E20="","",E20)</f>
        <v>Vyplň údaj</v>
      </c>
      <c r="G89" s="42"/>
      <c r="H89" s="42"/>
      <c r="I89" s="34" t="s">
        <v>36</v>
      </c>
      <c r="J89" s="38" t="str">
        <f>E26</f>
        <v xml:space="preserve"> 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7"/>
      <c r="B91" s="188"/>
      <c r="C91" s="189" t="s">
        <v>129</v>
      </c>
      <c r="D91" s="190" t="s">
        <v>58</v>
      </c>
      <c r="E91" s="190" t="s">
        <v>54</v>
      </c>
      <c r="F91" s="190" t="s">
        <v>55</v>
      </c>
      <c r="G91" s="190" t="s">
        <v>130</v>
      </c>
      <c r="H91" s="190" t="s">
        <v>131</v>
      </c>
      <c r="I91" s="190" t="s">
        <v>132</v>
      </c>
      <c r="J91" s="190" t="s">
        <v>110</v>
      </c>
      <c r="K91" s="191" t="s">
        <v>133</v>
      </c>
      <c r="L91" s="192"/>
      <c r="M91" s="94" t="s">
        <v>19</v>
      </c>
      <c r="N91" s="95" t="s">
        <v>43</v>
      </c>
      <c r="O91" s="95" t="s">
        <v>134</v>
      </c>
      <c r="P91" s="95" t="s">
        <v>135</v>
      </c>
      <c r="Q91" s="95" t="s">
        <v>136</v>
      </c>
      <c r="R91" s="95" t="s">
        <v>137</v>
      </c>
      <c r="S91" s="95" t="s">
        <v>138</v>
      </c>
      <c r="T91" s="96" t="s">
        <v>139</v>
      </c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</row>
    <row r="92" s="2" customFormat="1" ht="22.8" customHeight="1">
      <c r="A92" s="40"/>
      <c r="B92" s="41"/>
      <c r="C92" s="101" t="s">
        <v>140</v>
      </c>
      <c r="D92" s="42"/>
      <c r="E92" s="42"/>
      <c r="F92" s="42"/>
      <c r="G92" s="42"/>
      <c r="H92" s="42"/>
      <c r="I92" s="42"/>
      <c r="J92" s="193">
        <f>BK92</f>
        <v>0</v>
      </c>
      <c r="K92" s="42"/>
      <c r="L92" s="46"/>
      <c r="M92" s="97"/>
      <c r="N92" s="194"/>
      <c r="O92" s="98"/>
      <c r="P92" s="195">
        <f>P93+P109</f>
        <v>0</v>
      </c>
      <c r="Q92" s="98"/>
      <c r="R92" s="195">
        <f>R93+R109</f>
        <v>6.4796639999999996</v>
      </c>
      <c r="S92" s="98"/>
      <c r="T92" s="196">
        <f>T93+T109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72</v>
      </c>
      <c r="AU92" s="19" t="s">
        <v>111</v>
      </c>
      <c r="BK92" s="197">
        <f>BK93+BK109</f>
        <v>0</v>
      </c>
    </row>
    <row r="93" s="12" customFormat="1" ht="25.92" customHeight="1">
      <c r="A93" s="12"/>
      <c r="B93" s="198"/>
      <c r="C93" s="199"/>
      <c r="D93" s="200" t="s">
        <v>72</v>
      </c>
      <c r="E93" s="201" t="s">
        <v>141</v>
      </c>
      <c r="F93" s="201" t="s">
        <v>142</v>
      </c>
      <c r="G93" s="199"/>
      <c r="H93" s="199"/>
      <c r="I93" s="202"/>
      <c r="J93" s="203">
        <f>BK93</f>
        <v>0</v>
      </c>
      <c r="K93" s="199"/>
      <c r="L93" s="204"/>
      <c r="M93" s="205"/>
      <c r="N93" s="206"/>
      <c r="O93" s="206"/>
      <c r="P93" s="207">
        <f>P94+P101+P106</f>
        <v>0</v>
      </c>
      <c r="Q93" s="206"/>
      <c r="R93" s="207">
        <f>R94+R101+R106</f>
        <v>5.4695599999999995</v>
      </c>
      <c r="S93" s="206"/>
      <c r="T93" s="208">
        <f>T94+T101+T106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80</v>
      </c>
      <c r="AT93" s="210" t="s">
        <v>72</v>
      </c>
      <c r="AU93" s="210" t="s">
        <v>73</v>
      </c>
      <c r="AY93" s="209" t="s">
        <v>143</v>
      </c>
      <c r="BK93" s="211">
        <f>BK94+BK101+BK106</f>
        <v>0</v>
      </c>
    </row>
    <row r="94" s="12" customFormat="1" ht="22.8" customHeight="1">
      <c r="A94" s="12"/>
      <c r="B94" s="198"/>
      <c r="C94" s="199"/>
      <c r="D94" s="200" t="s">
        <v>72</v>
      </c>
      <c r="E94" s="212" t="s">
        <v>82</v>
      </c>
      <c r="F94" s="212" t="s">
        <v>331</v>
      </c>
      <c r="G94" s="199"/>
      <c r="H94" s="199"/>
      <c r="I94" s="202"/>
      <c r="J94" s="213">
        <f>BK94</f>
        <v>0</v>
      </c>
      <c r="K94" s="199"/>
      <c r="L94" s="204"/>
      <c r="M94" s="205"/>
      <c r="N94" s="206"/>
      <c r="O94" s="206"/>
      <c r="P94" s="207">
        <f>SUM(P95:P100)</f>
        <v>0</v>
      </c>
      <c r="Q94" s="206"/>
      <c r="R94" s="207">
        <f>SUM(R95:R100)</f>
        <v>5.3997399999999995</v>
      </c>
      <c r="S94" s="206"/>
      <c r="T94" s="208">
        <f>SUM(T95:T100)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80</v>
      </c>
      <c r="AT94" s="210" t="s">
        <v>72</v>
      </c>
      <c r="AU94" s="210" t="s">
        <v>80</v>
      </c>
      <c r="AY94" s="209" t="s">
        <v>143</v>
      </c>
      <c r="BK94" s="211">
        <f>SUM(BK95:BK100)</f>
        <v>0</v>
      </c>
    </row>
    <row r="95" s="2" customFormat="1" ht="16.5" customHeight="1">
      <c r="A95" s="40"/>
      <c r="B95" s="41"/>
      <c r="C95" s="214" t="s">
        <v>80</v>
      </c>
      <c r="D95" s="214" t="s">
        <v>145</v>
      </c>
      <c r="E95" s="215" t="s">
        <v>864</v>
      </c>
      <c r="F95" s="216" t="s">
        <v>865</v>
      </c>
      <c r="G95" s="217" t="s">
        <v>234</v>
      </c>
      <c r="H95" s="218">
        <v>0.20000000000000001</v>
      </c>
      <c r="I95" s="219"/>
      <c r="J95" s="220">
        <f>ROUND(I95*H95,2)</f>
        <v>0</v>
      </c>
      <c r="K95" s="216" t="s">
        <v>149</v>
      </c>
      <c r="L95" s="46"/>
      <c r="M95" s="221" t="s">
        <v>19</v>
      </c>
      <c r="N95" s="222" t="s">
        <v>44</v>
      </c>
      <c r="O95" s="86"/>
      <c r="P95" s="223">
        <f>O95*H95</f>
        <v>0</v>
      </c>
      <c r="Q95" s="223">
        <v>1.98</v>
      </c>
      <c r="R95" s="223">
        <f>Q95*H95</f>
        <v>0.39600000000000002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150</v>
      </c>
      <c r="AT95" s="225" t="s">
        <v>145</v>
      </c>
      <c r="AU95" s="225" t="s">
        <v>82</v>
      </c>
      <c r="AY95" s="19" t="s">
        <v>143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80</v>
      </c>
      <c r="BK95" s="226">
        <f>ROUND(I95*H95,2)</f>
        <v>0</v>
      </c>
      <c r="BL95" s="19" t="s">
        <v>150</v>
      </c>
      <c r="BM95" s="225" t="s">
        <v>866</v>
      </c>
    </row>
    <row r="96" s="2" customFormat="1">
      <c r="A96" s="40"/>
      <c r="B96" s="41"/>
      <c r="C96" s="42"/>
      <c r="D96" s="227" t="s">
        <v>152</v>
      </c>
      <c r="E96" s="42"/>
      <c r="F96" s="228" t="s">
        <v>867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152</v>
      </c>
      <c r="AU96" s="19" t="s">
        <v>82</v>
      </c>
    </row>
    <row r="97" s="14" customFormat="1">
      <c r="A97" s="14"/>
      <c r="B97" s="243"/>
      <c r="C97" s="244"/>
      <c r="D97" s="234" t="s">
        <v>154</v>
      </c>
      <c r="E97" s="245" t="s">
        <v>19</v>
      </c>
      <c r="F97" s="246" t="s">
        <v>1148</v>
      </c>
      <c r="G97" s="244"/>
      <c r="H97" s="247">
        <v>0.20000000000000001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3" t="s">
        <v>154</v>
      </c>
      <c r="AU97" s="253" t="s">
        <v>82</v>
      </c>
      <c r="AV97" s="14" t="s">
        <v>82</v>
      </c>
      <c r="AW97" s="14" t="s">
        <v>35</v>
      </c>
      <c r="AX97" s="14" t="s">
        <v>80</v>
      </c>
      <c r="AY97" s="253" t="s">
        <v>143</v>
      </c>
    </row>
    <row r="98" s="2" customFormat="1" ht="16.5" customHeight="1">
      <c r="A98" s="40"/>
      <c r="B98" s="41"/>
      <c r="C98" s="214" t="s">
        <v>82</v>
      </c>
      <c r="D98" s="214" t="s">
        <v>145</v>
      </c>
      <c r="E98" s="215" t="s">
        <v>869</v>
      </c>
      <c r="F98" s="216" t="s">
        <v>870</v>
      </c>
      <c r="G98" s="217" t="s">
        <v>234</v>
      </c>
      <c r="H98" s="218">
        <v>2</v>
      </c>
      <c r="I98" s="219"/>
      <c r="J98" s="220">
        <f>ROUND(I98*H98,2)</f>
        <v>0</v>
      </c>
      <c r="K98" s="216" t="s">
        <v>149</v>
      </c>
      <c r="L98" s="46"/>
      <c r="M98" s="221" t="s">
        <v>19</v>
      </c>
      <c r="N98" s="222" t="s">
        <v>44</v>
      </c>
      <c r="O98" s="86"/>
      <c r="P98" s="223">
        <f>O98*H98</f>
        <v>0</v>
      </c>
      <c r="Q98" s="223">
        <v>2.5018699999999998</v>
      </c>
      <c r="R98" s="223">
        <f>Q98*H98</f>
        <v>5.0037399999999996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150</v>
      </c>
      <c r="AT98" s="225" t="s">
        <v>145</v>
      </c>
      <c r="AU98" s="225" t="s">
        <v>82</v>
      </c>
      <c r="AY98" s="19" t="s">
        <v>143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80</v>
      </c>
      <c r="BK98" s="226">
        <f>ROUND(I98*H98,2)</f>
        <v>0</v>
      </c>
      <c r="BL98" s="19" t="s">
        <v>150</v>
      </c>
      <c r="BM98" s="225" t="s">
        <v>871</v>
      </c>
    </row>
    <row r="99" s="2" customFormat="1">
      <c r="A99" s="40"/>
      <c r="B99" s="41"/>
      <c r="C99" s="42"/>
      <c r="D99" s="227" t="s">
        <v>152</v>
      </c>
      <c r="E99" s="42"/>
      <c r="F99" s="228" t="s">
        <v>872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152</v>
      </c>
      <c r="AU99" s="19" t="s">
        <v>82</v>
      </c>
    </row>
    <row r="100" s="14" customFormat="1">
      <c r="A100" s="14"/>
      <c r="B100" s="243"/>
      <c r="C100" s="244"/>
      <c r="D100" s="234" t="s">
        <v>154</v>
      </c>
      <c r="E100" s="245" t="s">
        <v>19</v>
      </c>
      <c r="F100" s="246" t="s">
        <v>1149</v>
      </c>
      <c r="G100" s="244"/>
      <c r="H100" s="247">
        <v>2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3" t="s">
        <v>154</v>
      </c>
      <c r="AU100" s="253" t="s">
        <v>82</v>
      </c>
      <c r="AV100" s="14" t="s">
        <v>82</v>
      </c>
      <c r="AW100" s="14" t="s">
        <v>35</v>
      </c>
      <c r="AX100" s="14" t="s">
        <v>80</v>
      </c>
      <c r="AY100" s="253" t="s">
        <v>143</v>
      </c>
    </row>
    <row r="101" s="12" customFormat="1" ht="22.8" customHeight="1">
      <c r="A101" s="12"/>
      <c r="B101" s="198"/>
      <c r="C101" s="199"/>
      <c r="D101" s="200" t="s">
        <v>72</v>
      </c>
      <c r="E101" s="212" t="s">
        <v>210</v>
      </c>
      <c r="F101" s="212" t="s">
        <v>571</v>
      </c>
      <c r="G101" s="199"/>
      <c r="H101" s="199"/>
      <c r="I101" s="202"/>
      <c r="J101" s="213">
        <f>BK101</f>
        <v>0</v>
      </c>
      <c r="K101" s="199"/>
      <c r="L101" s="204"/>
      <c r="M101" s="205"/>
      <c r="N101" s="206"/>
      <c r="O101" s="206"/>
      <c r="P101" s="207">
        <f>SUM(P102:P105)</f>
        <v>0</v>
      </c>
      <c r="Q101" s="206"/>
      <c r="R101" s="207">
        <f>SUM(R102:R105)</f>
        <v>0.069819999999999993</v>
      </c>
      <c r="S101" s="206"/>
      <c r="T101" s="208">
        <f>SUM(T102:T105)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9" t="s">
        <v>80</v>
      </c>
      <c r="AT101" s="210" t="s">
        <v>72</v>
      </c>
      <c r="AU101" s="210" t="s">
        <v>80</v>
      </c>
      <c r="AY101" s="209" t="s">
        <v>143</v>
      </c>
      <c r="BK101" s="211">
        <f>SUM(BK102:BK105)</f>
        <v>0</v>
      </c>
    </row>
    <row r="102" s="2" customFormat="1" ht="24.15" customHeight="1">
      <c r="A102" s="40"/>
      <c r="B102" s="41"/>
      <c r="C102" s="214" t="s">
        <v>162</v>
      </c>
      <c r="D102" s="214" t="s">
        <v>145</v>
      </c>
      <c r="E102" s="215" t="s">
        <v>874</v>
      </c>
      <c r="F102" s="216" t="s">
        <v>875</v>
      </c>
      <c r="G102" s="217" t="s">
        <v>489</v>
      </c>
      <c r="H102" s="218">
        <v>4</v>
      </c>
      <c r="I102" s="219"/>
      <c r="J102" s="220">
        <f>ROUND(I102*H102,2)</f>
        <v>0</v>
      </c>
      <c r="K102" s="216" t="s">
        <v>149</v>
      </c>
      <c r="L102" s="46"/>
      <c r="M102" s="221" t="s">
        <v>19</v>
      </c>
      <c r="N102" s="222" t="s">
        <v>44</v>
      </c>
      <c r="O102" s="86"/>
      <c r="P102" s="223">
        <f>O102*H102</f>
        <v>0</v>
      </c>
      <c r="Q102" s="223">
        <v>0.00025000000000000001</v>
      </c>
      <c r="R102" s="223">
        <f>Q102*H102</f>
        <v>0.001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150</v>
      </c>
      <c r="AT102" s="225" t="s">
        <v>145</v>
      </c>
      <c r="AU102" s="225" t="s">
        <v>82</v>
      </c>
      <c r="AY102" s="19" t="s">
        <v>143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80</v>
      </c>
      <c r="BK102" s="226">
        <f>ROUND(I102*H102,2)</f>
        <v>0</v>
      </c>
      <c r="BL102" s="19" t="s">
        <v>150</v>
      </c>
      <c r="BM102" s="225" t="s">
        <v>876</v>
      </c>
    </row>
    <row r="103" s="2" customFormat="1">
      <c r="A103" s="40"/>
      <c r="B103" s="41"/>
      <c r="C103" s="42"/>
      <c r="D103" s="227" t="s">
        <v>152</v>
      </c>
      <c r="E103" s="42"/>
      <c r="F103" s="228" t="s">
        <v>877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152</v>
      </c>
      <c r="AU103" s="19" t="s">
        <v>82</v>
      </c>
    </row>
    <row r="104" s="14" customFormat="1">
      <c r="A104" s="14"/>
      <c r="B104" s="243"/>
      <c r="C104" s="244"/>
      <c r="D104" s="234" t="s">
        <v>154</v>
      </c>
      <c r="E104" s="245" t="s">
        <v>19</v>
      </c>
      <c r="F104" s="246" t="s">
        <v>1150</v>
      </c>
      <c r="G104" s="244"/>
      <c r="H104" s="247">
        <v>4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154</v>
      </c>
      <c r="AU104" s="253" t="s">
        <v>82</v>
      </c>
      <c r="AV104" s="14" t="s">
        <v>82</v>
      </c>
      <c r="AW104" s="14" t="s">
        <v>35</v>
      </c>
      <c r="AX104" s="14" t="s">
        <v>80</v>
      </c>
      <c r="AY104" s="253" t="s">
        <v>143</v>
      </c>
    </row>
    <row r="105" s="2" customFormat="1" ht="16.5" customHeight="1">
      <c r="A105" s="40"/>
      <c r="B105" s="41"/>
      <c r="C105" s="265" t="s">
        <v>150</v>
      </c>
      <c r="D105" s="265" t="s">
        <v>299</v>
      </c>
      <c r="E105" s="266" t="s">
        <v>879</v>
      </c>
      <c r="F105" s="267" t="s">
        <v>880</v>
      </c>
      <c r="G105" s="268" t="s">
        <v>204</v>
      </c>
      <c r="H105" s="269">
        <v>6</v>
      </c>
      <c r="I105" s="270"/>
      <c r="J105" s="271">
        <f>ROUND(I105*H105,2)</f>
        <v>0</v>
      </c>
      <c r="K105" s="267" t="s">
        <v>149</v>
      </c>
      <c r="L105" s="272"/>
      <c r="M105" s="273" t="s">
        <v>19</v>
      </c>
      <c r="N105" s="274" t="s">
        <v>44</v>
      </c>
      <c r="O105" s="86"/>
      <c r="P105" s="223">
        <f>O105*H105</f>
        <v>0</v>
      </c>
      <c r="Q105" s="223">
        <v>0.011469999999999999</v>
      </c>
      <c r="R105" s="223">
        <f>Q105*H105</f>
        <v>0.068819999999999992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201</v>
      </c>
      <c r="AT105" s="225" t="s">
        <v>299</v>
      </c>
      <c r="AU105" s="225" t="s">
        <v>82</v>
      </c>
      <c r="AY105" s="19" t="s">
        <v>143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80</v>
      </c>
      <c r="BK105" s="226">
        <f>ROUND(I105*H105,2)</f>
        <v>0</v>
      </c>
      <c r="BL105" s="19" t="s">
        <v>150</v>
      </c>
      <c r="BM105" s="225" t="s">
        <v>881</v>
      </c>
    </row>
    <row r="106" s="12" customFormat="1" ht="22.8" customHeight="1">
      <c r="A106" s="12"/>
      <c r="B106" s="198"/>
      <c r="C106" s="199"/>
      <c r="D106" s="200" t="s">
        <v>72</v>
      </c>
      <c r="E106" s="212" t="s">
        <v>783</v>
      </c>
      <c r="F106" s="212" t="s">
        <v>784</v>
      </c>
      <c r="G106" s="199"/>
      <c r="H106" s="199"/>
      <c r="I106" s="202"/>
      <c r="J106" s="213">
        <f>BK106</f>
        <v>0</v>
      </c>
      <c r="K106" s="199"/>
      <c r="L106" s="204"/>
      <c r="M106" s="205"/>
      <c r="N106" s="206"/>
      <c r="O106" s="206"/>
      <c r="P106" s="207">
        <f>SUM(P107:P108)</f>
        <v>0</v>
      </c>
      <c r="Q106" s="206"/>
      <c r="R106" s="207">
        <f>SUM(R107:R108)</f>
        <v>0</v>
      </c>
      <c r="S106" s="206"/>
      <c r="T106" s="208">
        <f>SUM(T107:T108)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9" t="s">
        <v>80</v>
      </c>
      <c r="AT106" s="210" t="s">
        <v>72</v>
      </c>
      <c r="AU106" s="210" t="s">
        <v>80</v>
      </c>
      <c r="AY106" s="209" t="s">
        <v>143</v>
      </c>
      <c r="BK106" s="211">
        <f>SUM(BK107:BK108)</f>
        <v>0</v>
      </c>
    </row>
    <row r="107" s="2" customFormat="1" ht="33" customHeight="1">
      <c r="A107" s="40"/>
      <c r="B107" s="41"/>
      <c r="C107" s="214" t="s">
        <v>177</v>
      </c>
      <c r="D107" s="214" t="s">
        <v>145</v>
      </c>
      <c r="E107" s="215" t="s">
        <v>882</v>
      </c>
      <c r="F107" s="216" t="s">
        <v>883</v>
      </c>
      <c r="G107" s="217" t="s">
        <v>272</v>
      </c>
      <c r="H107" s="218">
        <v>5.5540000000000003</v>
      </c>
      <c r="I107" s="219"/>
      <c r="J107" s="220">
        <f>ROUND(I107*H107,2)</f>
        <v>0</v>
      </c>
      <c r="K107" s="216" t="s">
        <v>149</v>
      </c>
      <c r="L107" s="46"/>
      <c r="M107" s="221" t="s">
        <v>19</v>
      </c>
      <c r="N107" s="222" t="s">
        <v>44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150</v>
      </c>
      <c r="AT107" s="225" t="s">
        <v>145</v>
      </c>
      <c r="AU107" s="225" t="s">
        <v>82</v>
      </c>
      <c r="AY107" s="19" t="s">
        <v>143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80</v>
      </c>
      <c r="BK107" s="226">
        <f>ROUND(I107*H107,2)</f>
        <v>0</v>
      </c>
      <c r="BL107" s="19" t="s">
        <v>150</v>
      </c>
      <c r="BM107" s="225" t="s">
        <v>884</v>
      </c>
    </row>
    <row r="108" s="2" customFormat="1">
      <c r="A108" s="40"/>
      <c r="B108" s="41"/>
      <c r="C108" s="42"/>
      <c r="D108" s="227" t="s">
        <v>152</v>
      </c>
      <c r="E108" s="42"/>
      <c r="F108" s="228" t="s">
        <v>885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152</v>
      </c>
      <c r="AU108" s="19" t="s">
        <v>82</v>
      </c>
    </row>
    <row r="109" s="12" customFormat="1" ht="25.92" customHeight="1">
      <c r="A109" s="12"/>
      <c r="B109" s="198"/>
      <c r="C109" s="199"/>
      <c r="D109" s="200" t="s">
        <v>72</v>
      </c>
      <c r="E109" s="201" t="s">
        <v>299</v>
      </c>
      <c r="F109" s="201" t="s">
        <v>843</v>
      </c>
      <c r="G109" s="199"/>
      <c r="H109" s="199"/>
      <c r="I109" s="202"/>
      <c r="J109" s="203">
        <f>BK109</f>
        <v>0</v>
      </c>
      <c r="K109" s="199"/>
      <c r="L109" s="204"/>
      <c r="M109" s="205"/>
      <c r="N109" s="206"/>
      <c r="O109" s="206"/>
      <c r="P109" s="207">
        <f>P110+P163</f>
        <v>0</v>
      </c>
      <c r="Q109" s="206"/>
      <c r="R109" s="207">
        <f>R110+R163</f>
        <v>1.0101040000000001</v>
      </c>
      <c r="S109" s="206"/>
      <c r="T109" s="208">
        <f>T110+T163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162</v>
      </c>
      <c r="AT109" s="210" t="s">
        <v>72</v>
      </c>
      <c r="AU109" s="210" t="s">
        <v>73</v>
      </c>
      <c r="AY109" s="209" t="s">
        <v>143</v>
      </c>
      <c r="BK109" s="211">
        <f>BK110+BK163</f>
        <v>0</v>
      </c>
    </row>
    <row r="110" s="12" customFormat="1" ht="22.8" customHeight="1">
      <c r="A110" s="12"/>
      <c r="B110" s="198"/>
      <c r="C110" s="199"/>
      <c r="D110" s="200" t="s">
        <v>72</v>
      </c>
      <c r="E110" s="212" t="s">
        <v>886</v>
      </c>
      <c r="F110" s="212" t="s">
        <v>887</v>
      </c>
      <c r="G110" s="199"/>
      <c r="H110" s="199"/>
      <c r="I110" s="202"/>
      <c r="J110" s="213">
        <f>BK110</f>
        <v>0</v>
      </c>
      <c r="K110" s="199"/>
      <c r="L110" s="204"/>
      <c r="M110" s="205"/>
      <c r="N110" s="206"/>
      <c r="O110" s="206"/>
      <c r="P110" s="207">
        <f>SUM(P111:P162)</f>
        <v>0</v>
      </c>
      <c r="Q110" s="206"/>
      <c r="R110" s="207">
        <f>SUM(R111:R162)</f>
        <v>0.89648320000000004</v>
      </c>
      <c r="S110" s="206"/>
      <c r="T110" s="208">
        <f>SUM(T111:T162)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162</v>
      </c>
      <c r="AT110" s="210" t="s">
        <v>72</v>
      </c>
      <c r="AU110" s="210" t="s">
        <v>80</v>
      </c>
      <c r="AY110" s="209" t="s">
        <v>143</v>
      </c>
      <c r="BK110" s="211">
        <f>SUM(BK111:BK162)</f>
        <v>0</v>
      </c>
    </row>
    <row r="111" s="2" customFormat="1" ht="21.75" customHeight="1">
      <c r="A111" s="40"/>
      <c r="B111" s="41"/>
      <c r="C111" s="214" t="s">
        <v>186</v>
      </c>
      <c r="D111" s="214" t="s">
        <v>145</v>
      </c>
      <c r="E111" s="215" t="s">
        <v>888</v>
      </c>
      <c r="F111" s="216" t="s">
        <v>889</v>
      </c>
      <c r="G111" s="217" t="s">
        <v>489</v>
      </c>
      <c r="H111" s="218">
        <v>4</v>
      </c>
      <c r="I111" s="219"/>
      <c r="J111" s="220">
        <f>ROUND(I111*H111,2)</f>
        <v>0</v>
      </c>
      <c r="K111" s="216" t="s">
        <v>149</v>
      </c>
      <c r="L111" s="46"/>
      <c r="M111" s="221" t="s">
        <v>19</v>
      </c>
      <c r="N111" s="222" t="s">
        <v>44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563</v>
      </c>
      <c r="AT111" s="225" t="s">
        <v>145</v>
      </c>
      <c r="AU111" s="225" t="s">
        <v>82</v>
      </c>
      <c r="AY111" s="19" t="s">
        <v>143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80</v>
      </c>
      <c r="BK111" s="226">
        <f>ROUND(I111*H111,2)</f>
        <v>0</v>
      </c>
      <c r="BL111" s="19" t="s">
        <v>563</v>
      </c>
      <c r="BM111" s="225" t="s">
        <v>890</v>
      </c>
    </row>
    <row r="112" s="2" customFormat="1">
      <c r="A112" s="40"/>
      <c r="B112" s="41"/>
      <c r="C112" s="42"/>
      <c r="D112" s="227" t="s">
        <v>152</v>
      </c>
      <c r="E112" s="42"/>
      <c r="F112" s="228" t="s">
        <v>891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152</v>
      </c>
      <c r="AU112" s="19" t="s">
        <v>82</v>
      </c>
    </row>
    <row r="113" s="2" customFormat="1" ht="16.5" customHeight="1">
      <c r="A113" s="40"/>
      <c r="B113" s="41"/>
      <c r="C113" s="214" t="s">
        <v>192</v>
      </c>
      <c r="D113" s="214" t="s">
        <v>145</v>
      </c>
      <c r="E113" s="215" t="s">
        <v>892</v>
      </c>
      <c r="F113" s="216" t="s">
        <v>893</v>
      </c>
      <c r="G113" s="217" t="s">
        <v>489</v>
      </c>
      <c r="H113" s="218">
        <v>4</v>
      </c>
      <c r="I113" s="219"/>
      <c r="J113" s="220">
        <f>ROUND(I113*H113,2)</f>
        <v>0</v>
      </c>
      <c r="K113" s="216" t="s">
        <v>149</v>
      </c>
      <c r="L113" s="46"/>
      <c r="M113" s="221" t="s">
        <v>19</v>
      </c>
      <c r="N113" s="222" t="s">
        <v>44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563</v>
      </c>
      <c r="AT113" s="225" t="s">
        <v>145</v>
      </c>
      <c r="AU113" s="225" t="s">
        <v>82</v>
      </c>
      <c r="AY113" s="19" t="s">
        <v>143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80</v>
      </c>
      <c r="BK113" s="226">
        <f>ROUND(I113*H113,2)</f>
        <v>0</v>
      </c>
      <c r="BL113" s="19" t="s">
        <v>563</v>
      </c>
      <c r="BM113" s="225" t="s">
        <v>894</v>
      </c>
    </row>
    <row r="114" s="2" customFormat="1">
      <c r="A114" s="40"/>
      <c r="B114" s="41"/>
      <c r="C114" s="42"/>
      <c r="D114" s="227" t="s">
        <v>152</v>
      </c>
      <c r="E114" s="42"/>
      <c r="F114" s="228" t="s">
        <v>895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152</v>
      </c>
      <c r="AU114" s="19" t="s">
        <v>82</v>
      </c>
    </row>
    <row r="115" s="2" customFormat="1" ht="16.5" customHeight="1">
      <c r="A115" s="40"/>
      <c r="B115" s="41"/>
      <c r="C115" s="265" t="s">
        <v>201</v>
      </c>
      <c r="D115" s="265" t="s">
        <v>299</v>
      </c>
      <c r="E115" s="266" t="s">
        <v>896</v>
      </c>
      <c r="F115" s="267" t="s">
        <v>897</v>
      </c>
      <c r="G115" s="268" t="s">
        <v>489</v>
      </c>
      <c r="H115" s="269">
        <v>1</v>
      </c>
      <c r="I115" s="270"/>
      <c r="J115" s="271">
        <f>ROUND(I115*H115,2)</f>
        <v>0</v>
      </c>
      <c r="K115" s="267" t="s">
        <v>19</v>
      </c>
      <c r="L115" s="272"/>
      <c r="M115" s="273" t="s">
        <v>19</v>
      </c>
      <c r="N115" s="274" t="s">
        <v>44</v>
      </c>
      <c r="O115" s="86"/>
      <c r="P115" s="223">
        <f>O115*H115</f>
        <v>0</v>
      </c>
      <c r="Q115" s="223">
        <v>0.0033</v>
      </c>
      <c r="R115" s="223">
        <f>Q115*H115</f>
        <v>0.0033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898</v>
      </c>
      <c r="AT115" s="225" t="s">
        <v>299</v>
      </c>
      <c r="AU115" s="225" t="s">
        <v>82</v>
      </c>
      <c r="AY115" s="19" t="s">
        <v>143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80</v>
      </c>
      <c r="BK115" s="226">
        <f>ROUND(I115*H115,2)</f>
        <v>0</v>
      </c>
      <c r="BL115" s="19" t="s">
        <v>898</v>
      </c>
      <c r="BM115" s="225" t="s">
        <v>899</v>
      </c>
    </row>
    <row r="116" s="2" customFormat="1">
      <c r="A116" s="40"/>
      <c r="B116" s="41"/>
      <c r="C116" s="42"/>
      <c r="D116" s="234" t="s">
        <v>358</v>
      </c>
      <c r="E116" s="42"/>
      <c r="F116" s="275" t="s">
        <v>900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358</v>
      </c>
      <c r="AU116" s="19" t="s">
        <v>82</v>
      </c>
    </row>
    <row r="117" s="14" customFormat="1">
      <c r="A117" s="14"/>
      <c r="B117" s="243"/>
      <c r="C117" s="244"/>
      <c r="D117" s="234" t="s">
        <v>154</v>
      </c>
      <c r="E117" s="245" t="s">
        <v>19</v>
      </c>
      <c r="F117" s="246" t="s">
        <v>901</v>
      </c>
      <c r="G117" s="244"/>
      <c r="H117" s="247">
        <v>1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154</v>
      </c>
      <c r="AU117" s="253" t="s">
        <v>82</v>
      </c>
      <c r="AV117" s="14" t="s">
        <v>82</v>
      </c>
      <c r="AW117" s="14" t="s">
        <v>35</v>
      </c>
      <c r="AX117" s="14" t="s">
        <v>80</v>
      </c>
      <c r="AY117" s="253" t="s">
        <v>143</v>
      </c>
    </row>
    <row r="118" s="2" customFormat="1" ht="16.5" customHeight="1">
      <c r="A118" s="40"/>
      <c r="B118" s="41"/>
      <c r="C118" s="214" t="s">
        <v>210</v>
      </c>
      <c r="D118" s="214" t="s">
        <v>145</v>
      </c>
      <c r="E118" s="215" t="s">
        <v>902</v>
      </c>
      <c r="F118" s="216" t="s">
        <v>903</v>
      </c>
      <c r="G118" s="217" t="s">
        <v>489</v>
      </c>
      <c r="H118" s="218">
        <v>4</v>
      </c>
      <c r="I118" s="219"/>
      <c r="J118" s="220">
        <f>ROUND(I118*H118,2)</f>
        <v>0</v>
      </c>
      <c r="K118" s="216" t="s">
        <v>149</v>
      </c>
      <c r="L118" s="46"/>
      <c r="M118" s="221" t="s">
        <v>19</v>
      </c>
      <c r="N118" s="222" t="s">
        <v>44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563</v>
      </c>
      <c r="AT118" s="225" t="s">
        <v>145</v>
      </c>
      <c r="AU118" s="225" t="s">
        <v>82</v>
      </c>
      <c r="AY118" s="19" t="s">
        <v>143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80</v>
      </c>
      <c r="BK118" s="226">
        <f>ROUND(I118*H118,2)</f>
        <v>0</v>
      </c>
      <c r="BL118" s="19" t="s">
        <v>563</v>
      </c>
      <c r="BM118" s="225" t="s">
        <v>904</v>
      </c>
    </row>
    <row r="119" s="2" customFormat="1">
      <c r="A119" s="40"/>
      <c r="B119" s="41"/>
      <c r="C119" s="42"/>
      <c r="D119" s="227" t="s">
        <v>152</v>
      </c>
      <c r="E119" s="42"/>
      <c r="F119" s="228" t="s">
        <v>905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152</v>
      </c>
      <c r="AU119" s="19" t="s">
        <v>82</v>
      </c>
    </row>
    <row r="120" s="2" customFormat="1" ht="16.5" customHeight="1">
      <c r="A120" s="40"/>
      <c r="B120" s="41"/>
      <c r="C120" s="265" t="s">
        <v>218</v>
      </c>
      <c r="D120" s="265" t="s">
        <v>299</v>
      </c>
      <c r="E120" s="266" t="s">
        <v>906</v>
      </c>
      <c r="F120" s="267" t="s">
        <v>907</v>
      </c>
      <c r="G120" s="268" t="s">
        <v>489</v>
      </c>
      <c r="H120" s="269">
        <v>4</v>
      </c>
      <c r="I120" s="270"/>
      <c r="J120" s="271">
        <f>ROUND(I120*H120,2)</f>
        <v>0</v>
      </c>
      <c r="K120" s="267" t="s">
        <v>149</v>
      </c>
      <c r="L120" s="272"/>
      <c r="M120" s="273" t="s">
        <v>19</v>
      </c>
      <c r="N120" s="274" t="s">
        <v>44</v>
      </c>
      <c r="O120" s="86"/>
      <c r="P120" s="223">
        <f>O120*H120</f>
        <v>0</v>
      </c>
      <c r="Q120" s="223">
        <v>0.127</v>
      </c>
      <c r="R120" s="223">
        <f>Q120*H120</f>
        <v>0.50800000000000001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898</v>
      </c>
      <c r="AT120" s="225" t="s">
        <v>299</v>
      </c>
      <c r="AU120" s="225" t="s">
        <v>82</v>
      </c>
      <c r="AY120" s="19" t="s">
        <v>143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80</v>
      </c>
      <c r="BK120" s="226">
        <f>ROUND(I120*H120,2)</f>
        <v>0</v>
      </c>
      <c r="BL120" s="19" t="s">
        <v>898</v>
      </c>
      <c r="BM120" s="225" t="s">
        <v>908</v>
      </c>
    </row>
    <row r="121" s="2" customFormat="1" ht="16.5" customHeight="1">
      <c r="A121" s="40"/>
      <c r="B121" s="41"/>
      <c r="C121" s="214" t="s">
        <v>226</v>
      </c>
      <c r="D121" s="214" t="s">
        <v>145</v>
      </c>
      <c r="E121" s="215" t="s">
        <v>909</v>
      </c>
      <c r="F121" s="216" t="s">
        <v>910</v>
      </c>
      <c r="G121" s="217" t="s">
        <v>489</v>
      </c>
      <c r="H121" s="218">
        <v>4</v>
      </c>
      <c r="I121" s="219"/>
      <c r="J121" s="220">
        <f>ROUND(I121*H121,2)</f>
        <v>0</v>
      </c>
      <c r="K121" s="216" t="s">
        <v>149</v>
      </c>
      <c r="L121" s="46"/>
      <c r="M121" s="221" t="s">
        <v>19</v>
      </c>
      <c r="N121" s="222" t="s">
        <v>44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563</v>
      </c>
      <c r="AT121" s="225" t="s">
        <v>145</v>
      </c>
      <c r="AU121" s="225" t="s">
        <v>82</v>
      </c>
      <c r="AY121" s="19" t="s">
        <v>143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80</v>
      </c>
      <c r="BK121" s="226">
        <f>ROUND(I121*H121,2)</f>
        <v>0</v>
      </c>
      <c r="BL121" s="19" t="s">
        <v>563</v>
      </c>
      <c r="BM121" s="225" t="s">
        <v>911</v>
      </c>
    </row>
    <row r="122" s="2" customFormat="1">
      <c r="A122" s="40"/>
      <c r="B122" s="41"/>
      <c r="C122" s="42"/>
      <c r="D122" s="227" t="s">
        <v>152</v>
      </c>
      <c r="E122" s="42"/>
      <c r="F122" s="228" t="s">
        <v>912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152</v>
      </c>
      <c r="AU122" s="19" t="s">
        <v>82</v>
      </c>
    </row>
    <row r="123" s="2" customFormat="1" ht="16.5" customHeight="1">
      <c r="A123" s="40"/>
      <c r="B123" s="41"/>
      <c r="C123" s="265" t="s">
        <v>8</v>
      </c>
      <c r="D123" s="265" t="s">
        <v>299</v>
      </c>
      <c r="E123" s="266" t="s">
        <v>913</v>
      </c>
      <c r="F123" s="267" t="s">
        <v>914</v>
      </c>
      <c r="G123" s="268" t="s">
        <v>489</v>
      </c>
      <c r="H123" s="269">
        <v>4</v>
      </c>
      <c r="I123" s="270"/>
      <c r="J123" s="271">
        <f>ROUND(I123*H123,2)</f>
        <v>0</v>
      </c>
      <c r="K123" s="267" t="s">
        <v>149</v>
      </c>
      <c r="L123" s="272"/>
      <c r="M123" s="273" t="s">
        <v>19</v>
      </c>
      <c r="N123" s="274" t="s">
        <v>44</v>
      </c>
      <c r="O123" s="86"/>
      <c r="P123" s="223">
        <f>O123*H123</f>
        <v>0</v>
      </c>
      <c r="Q123" s="223">
        <v>0.0080000000000000002</v>
      </c>
      <c r="R123" s="223">
        <f>Q123*H123</f>
        <v>0.032000000000000001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898</v>
      </c>
      <c r="AT123" s="225" t="s">
        <v>299</v>
      </c>
      <c r="AU123" s="225" t="s">
        <v>82</v>
      </c>
      <c r="AY123" s="19" t="s">
        <v>143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80</v>
      </c>
      <c r="BK123" s="226">
        <f>ROUND(I123*H123,2)</f>
        <v>0</v>
      </c>
      <c r="BL123" s="19" t="s">
        <v>898</v>
      </c>
      <c r="BM123" s="225" t="s">
        <v>915</v>
      </c>
    </row>
    <row r="124" s="2" customFormat="1" ht="16.5" customHeight="1">
      <c r="A124" s="40"/>
      <c r="B124" s="41"/>
      <c r="C124" s="214" t="s">
        <v>241</v>
      </c>
      <c r="D124" s="214" t="s">
        <v>145</v>
      </c>
      <c r="E124" s="215" t="s">
        <v>916</v>
      </c>
      <c r="F124" s="216" t="s">
        <v>917</v>
      </c>
      <c r="G124" s="217" t="s">
        <v>489</v>
      </c>
      <c r="H124" s="218">
        <v>4</v>
      </c>
      <c r="I124" s="219"/>
      <c r="J124" s="220">
        <f>ROUND(I124*H124,2)</f>
        <v>0</v>
      </c>
      <c r="K124" s="216" t="s">
        <v>149</v>
      </c>
      <c r="L124" s="46"/>
      <c r="M124" s="221" t="s">
        <v>19</v>
      </c>
      <c r="N124" s="222" t="s">
        <v>44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563</v>
      </c>
      <c r="AT124" s="225" t="s">
        <v>145</v>
      </c>
      <c r="AU124" s="225" t="s">
        <v>82</v>
      </c>
      <c r="AY124" s="19" t="s">
        <v>143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80</v>
      </c>
      <c r="BK124" s="226">
        <f>ROUND(I124*H124,2)</f>
        <v>0</v>
      </c>
      <c r="BL124" s="19" t="s">
        <v>563</v>
      </c>
      <c r="BM124" s="225" t="s">
        <v>918</v>
      </c>
    </row>
    <row r="125" s="2" customFormat="1">
      <c r="A125" s="40"/>
      <c r="B125" s="41"/>
      <c r="C125" s="42"/>
      <c r="D125" s="227" t="s">
        <v>152</v>
      </c>
      <c r="E125" s="42"/>
      <c r="F125" s="228" t="s">
        <v>919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152</v>
      </c>
      <c r="AU125" s="19" t="s">
        <v>82</v>
      </c>
    </row>
    <row r="126" s="2" customFormat="1">
      <c r="A126" s="40"/>
      <c r="B126" s="41"/>
      <c r="C126" s="42"/>
      <c r="D126" s="234" t="s">
        <v>358</v>
      </c>
      <c r="E126" s="42"/>
      <c r="F126" s="275" t="s">
        <v>920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358</v>
      </c>
      <c r="AU126" s="19" t="s">
        <v>82</v>
      </c>
    </row>
    <row r="127" s="2" customFormat="1" ht="16.5" customHeight="1">
      <c r="A127" s="40"/>
      <c r="B127" s="41"/>
      <c r="C127" s="265" t="s">
        <v>255</v>
      </c>
      <c r="D127" s="265" t="s">
        <v>299</v>
      </c>
      <c r="E127" s="266" t="s">
        <v>921</v>
      </c>
      <c r="F127" s="267" t="s">
        <v>922</v>
      </c>
      <c r="G127" s="268" t="s">
        <v>489</v>
      </c>
      <c r="H127" s="269">
        <v>4</v>
      </c>
      <c r="I127" s="270"/>
      <c r="J127" s="271">
        <f>ROUND(I127*H127,2)</f>
        <v>0</v>
      </c>
      <c r="K127" s="267" t="s">
        <v>149</v>
      </c>
      <c r="L127" s="272"/>
      <c r="M127" s="273" t="s">
        <v>19</v>
      </c>
      <c r="N127" s="274" t="s">
        <v>44</v>
      </c>
      <c r="O127" s="86"/>
      <c r="P127" s="223">
        <f>O127*H127</f>
        <v>0</v>
      </c>
      <c r="Q127" s="223">
        <v>0.00020000000000000001</v>
      </c>
      <c r="R127" s="223">
        <f>Q127*H127</f>
        <v>0.00080000000000000004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898</v>
      </c>
      <c r="AT127" s="225" t="s">
        <v>299</v>
      </c>
      <c r="AU127" s="225" t="s">
        <v>82</v>
      </c>
      <c r="AY127" s="19" t="s">
        <v>143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80</v>
      </c>
      <c r="BK127" s="226">
        <f>ROUND(I127*H127,2)</f>
        <v>0</v>
      </c>
      <c r="BL127" s="19" t="s">
        <v>898</v>
      </c>
      <c r="BM127" s="225" t="s">
        <v>923</v>
      </c>
    </row>
    <row r="128" s="2" customFormat="1" ht="24.15" customHeight="1">
      <c r="A128" s="40"/>
      <c r="B128" s="41"/>
      <c r="C128" s="214" t="s">
        <v>261</v>
      </c>
      <c r="D128" s="214" t="s">
        <v>145</v>
      </c>
      <c r="E128" s="215" t="s">
        <v>924</v>
      </c>
      <c r="F128" s="216" t="s">
        <v>925</v>
      </c>
      <c r="G128" s="217" t="s">
        <v>204</v>
      </c>
      <c r="H128" s="218">
        <v>8</v>
      </c>
      <c r="I128" s="219"/>
      <c r="J128" s="220">
        <f>ROUND(I128*H128,2)</f>
        <v>0</v>
      </c>
      <c r="K128" s="216" t="s">
        <v>149</v>
      </c>
      <c r="L128" s="46"/>
      <c r="M128" s="221" t="s">
        <v>19</v>
      </c>
      <c r="N128" s="222" t="s">
        <v>44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563</v>
      </c>
      <c r="AT128" s="225" t="s">
        <v>145</v>
      </c>
      <c r="AU128" s="225" t="s">
        <v>82</v>
      </c>
      <c r="AY128" s="19" t="s">
        <v>143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80</v>
      </c>
      <c r="BK128" s="226">
        <f>ROUND(I128*H128,2)</f>
        <v>0</v>
      </c>
      <c r="BL128" s="19" t="s">
        <v>563</v>
      </c>
      <c r="BM128" s="225" t="s">
        <v>926</v>
      </c>
    </row>
    <row r="129" s="2" customFormat="1">
      <c r="A129" s="40"/>
      <c r="B129" s="41"/>
      <c r="C129" s="42"/>
      <c r="D129" s="227" t="s">
        <v>152</v>
      </c>
      <c r="E129" s="42"/>
      <c r="F129" s="228" t="s">
        <v>927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152</v>
      </c>
      <c r="AU129" s="19" t="s">
        <v>82</v>
      </c>
    </row>
    <row r="130" s="14" customFormat="1">
      <c r="A130" s="14"/>
      <c r="B130" s="243"/>
      <c r="C130" s="244"/>
      <c r="D130" s="234" t="s">
        <v>154</v>
      </c>
      <c r="E130" s="245" t="s">
        <v>19</v>
      </c>
      <c r="F130" s="246" t="s">
        <v>1151</v>
      </c>
      <c r="G130" s="244"/>
      <c r="H130" s="247">
        <v>8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154</v>
      </c>
      <c r="AU130" s="253" t="s">
        <v>82</v>
      </c>
      <c r="AV130" s="14" t="s">
        <v>82</v>
      </c>
      <c r="AW130" s="14" t="s">
        <v>35</v>
      </c>
      <c r="AX130" s="14" t="s">
        <v>80</v>
      </c>
      <c r="AY130" s="253" t="s">
        <v>143</v>
      </c>
    </row>
    <row r="131" s="2" customFormat="1" ht="16.5" customHeight="1">
      <c r="A131" s="40"/>
      <c r="B131" s="41"/>
      <c r="C131" s="265" t="s">
        <v>269</v>
      </c>
      <c r="D131" s="265" t="s">
        <v>299</v>
      </c>
      <c r="E131" s="266" t="s">
        <v>929</v>
      </c>
      <c r="F131" s="267" t="s">
        <v>930</v>
      </c>
      <c r="G131" s="268" t="s">
        <v>317</v>
      </c>
      <c r="H131" s="269">
        <v>4.96</v>
      </c>
      <c r="I131" s="270"/>
      <c r="J131" s="271">
        <f>ROUND(I131*H131,2)</f>
        <v>0</v>
      </c>
      <c r="K131" s="267" t="s">
        <v>149</v>
      </c>
      <c r="L131" s="272"/>
      <c r="M131" s="273" t="s">
        <v>19</v>
      </c>
      <c r="N131" s="274" t="s">
        <v>44</v>
      </c>
      <c r="O131" s="86"/>
      <c r="P131" s="223">
        <f>O131*H131</f>
        <v>0</v>
      </c>
      <c r="Q131" s="223">
        <v>0.001</v>
      </c>
      <c r="R131" s="223">
        <f>Q131*H131</f>
        <v>0.00496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898</v>
      </c>
      <c r="AT131" s="225" t="s">
        <v>299</v>
      </c>
      <c r="AU131" s="225" t="s">
        <v>82</v>
      </c>
      <c r="AY131" s="19" t="s">
        <v>143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80</v>
      </c>
      <c r="BK131" s="226">
        <f>ROUND(I131*H131,2)</f>
        <v>0</v>
      </c>
      <c r="BL131" s="19" t="s">
        <v>898</v>
      </c>
      <c r="BM131" s="225" t="s">
        <v>931</v>
      </c>
    </row>
    <row r="132" s="14" customFormat="1">
      <c r="A132" s="14"/>
      <c r="B132" s="243"/>
      <c r="C132" s="244"/>
      <c r="D132" s="234" t="s">
        <v>154</v>
      </c>
      <c r="E132" s="244"/>
      <c r="F132" s="246" t="s">
        <v>1152</v>
      </c>
      <c r="G132" s="244"/>
      <c r="H132" s="247">
        <v>4.96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154</v>
      </c>
      <c r="AU132" s="253" t="s">
        <v>82</v>
      </c>
      <c r="AV132" s="14" t="s">
        <v>82</v>
      </c>
      <c r="AW132" s="14" t="s">
        <v>4</v>
      </c>
      <c r="AX132" s="14" t="s">
        <v>80</v>
      </c>
      <c r="AY132" s="253" t="s">
        <v>143</v>
      </c>
    </row>
    <row r="133" s="2" customFormat="1" ht="24.15" customHeight="1">
      <c r="A133" s="40"/>
      <c r="B133" s="41"/>
      <c r="C133" s="214" t="s">
        <v>276</v>
      </c>
      <c r="D133" s="214" t="s">
        <v>145</v>
      </c>
      <c r="E133" s="215" t="s">
        <v>933</v>
      </c>
      <c r="F133" s="216" t="s">
        <v>934</v>
      </c>
      <c r="G133" s="217" t="s">
        <v>204</v>
      </c>
      <c r="H133" s="218">
        <v>148.09999999999999</v>
      </c>
      <c r="I133" s="219"/>
      <c r="J133" s="220">
        <f>ROUND(I133*H133,2)</f>
        <v>0</v>
      </c>
      <c r="K133" s="216" t="s">
        <v>149</v>
      </c>
      <c r="L133" s="46"/>
      <c r="M133" s="221" t="s">
        <v>19</v>
      </c>
      <c r="N133" s="222" t="s">
        <v>44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563</v>
      </c>
      <c r="AT133" s="225" t="s">
        <v>145</v>
      </c>
      <c r="AU133" s="225" t="s">
        <v>82</v>
      </c>
      <c r="AY133" s="19" t="s">
        <v>143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80</v>
      </c>
      <c r="BK133" s="226">
        <f>ROUND(I133*H133,2)</f>
        <v>0</v>
      </c>
      <c r="BL133" s="19" t="s">
        <v>563</v>
      </c>
      <c r="BM133" s="225" t="s">
        <v>935</v>
      </c>
    </row>
    <row r="134" s="2" customFormat="1">
      <c r="A134" s="40"/>
      <c r="B134" s="41"/>
      <c r="C134" s="42"/>
      <c r="D134" s="227" t="s">
        <v>152</v>
      </c>
      <c r="E134" s="42"/>
      <c r="F134" s="228" t="s">
        <v>936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152</v>
      </c>
      <c r="AU134" s="19" t="s">
        <v>82</v>
      </c>
    </row>
    <row r="135" s="14" customFormat="1">
      <c r="A135" s="14"/>
      <c r="B135" s="243"/>
      <c r="C135" s="244"/>
      <c r="D135" s="234" t="s">
        <v>154</v>
      </c>
      <c r="E135" s="245" t="s">
        <v>19</v>
      </c>
      <c r="F135" s="246" t="s">
        <v>1153</v>
      </c>
      <c r="G135" s="244"/>
      <c r="H135" s="247">
        <v>130.59999999999999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154</v>
      </c>
      <c r="AU135" s="253" t="s">
        <v>82</v>
      </c>
      <c r="AV135" s="14" t="s">
        <v>82</v>
      </c>
      <c r="AW135" s="14" t="s">
        <v>35</v>
      </c>
      <c r="AX135" s="14" t="s">
        <v>73</v>
      </c>
      <c r="AY135" s="253" t="s">
        <v>143</v>
      </c>
    </row>
    <row r="136" s="14" customFormat="1">
      <c r="A136" s="14"/>
      <c r="B136" s="243"/>
      <c r="C136" s="244"/>
      <c r="D136" s="234" t="s">
        <v>154</v>
      </c>
      <c r="E136" s="245" t="s">
        <v>19</v>
      </c>
      <c r="F136" s="246" t="s">
        <v>1154</v>
      </c>
      <c r="G136" s="244"/>
      <c r="H136" s="247">
        <v>17.5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154</v>
      </c>
      <c r="AU136" s="253" t="s">
        <v>82</v>
      </c>
      <c r="AV136" s="14" t="s">
        <v>82</v>
      </c>
      <c r="AW136" s="14" t="s">
        <v>35</v>
      </c>
      <c r="AX136" s="14" t="s">
        <v>73</v>
      </c>
      <c r="AY136" s="253" t="s">
        <v>143</v>
      </c>
    </row>
    <row r="137" s="15" customFormat="1">
      <c r="A137" s="15"/>
      <c r="B137" s="254"/>
      <c r="C137" s="255"/>
      <c r="D137" s="234" t="s">
        <v>154</v>
      </c>
      <c r="E137" s="256" t="s">
        <v>19</v>
      </c>
      <c r="F137" s="257" t="s">
        <v>170</v>
      </c>
      <c r="G137" s="255"/>
      <c r="H137" s="258">
        <v>148.09999999999999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4" t="s">
        <v>154</v>
      </c>
      <c r="AU137" s="264" t="s">
        <v>82</v>
      </c>
      <c r="AV137" s="15" t="s">
        <v>150</v>
      </c>
      <c r="AW137" s="15" t="s">
        <v>35</v>
      </c>
      <c r="AX137" s="15" t="s">
        <v>80</v>
      </c>
      <c r="AY137" s="264" t="s">
        <v>143</v>
      </c>
    </row>
    <row r="138" s="2" customFormat="1" ht="16.5" customHeight="1">
      <c r="A138" s="40"/>
      <c r="B138" s="41"/>
      <c r="C138" s="265" t="s">
        <v>289</v>
      </c>
      <c r="D138" s="265" t="s">
        <v>299</v>
      </c>
      <c r="E138" s="266" t="s">
        <v>939</v>
      </c>
      <c r="F138" s="267" t="s">
        <v>940</v>
      </c>
      <c r="G138" s="268" t="s">
        <v>317</v>
      </c>
      <c r="H138" s="269">
        <v>148.09999999999999</v>
      </c>
      <c r="I138" s="270"/>
      <c r="J138" s="271">
        <f>ROUND(I138*H138,2)</f>
        <v>0</v>
      </c>
      <c r="K138" s="267" t="s">
        <v>149</v>
      </c>
      <c r="L138" s="272"/>
      <c r="M138" s="273" t="s">
        <v>19</v>
      </c>
      <c r="N138" s="274" t="s">
        <v>44</v>
      </c>
      <c r="O138" s="86"/>
      <c r="P138" s="223">
        <f>O138*H138</f>
        <v>0</v>
      </c>
      <c r="Q138" s="223">
        <v>0.001</v>
      </c>
      <c r="R138" s="223">
        <f>Q138*H138</f>
        <v>0.14810000000000001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898</v>
      </c>
      <c r="AT138" s="225" t="s">
        <v>299</v>
      </c>
      <c r="AU138" s="225" t="s">
        <v>82</v>
      </c>
      <c r="AY138" s="19" t="s">
        <v>143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80</v>
      </c>
      <c r="BK138" s="226">
        <f>ROUND(I138*H138,2)</f>
        <v>0</v>
      </c>
      <c r="BL138" s="19" t="s">
        <v>898</v>
      </c>
      <c r="BM138" s="225" t="s">
        <v>941</v>
      </c>
    </row>
    <row r="139" s="2" customFormat="1" ht="16.5" customHeight="1">
      <c r="A139" s="40"/>
      <c r="B139" s="41"/>
      <c r="C139" s="265" t="s">
        <v>298</v>
      </c>
      <c r="D139" s="265" t="s">
        <v>299</v>
      </c>
      <c r="E139" s="266" t="s">
        <v>942</v>
      </c>
      <c r="F139" s="267" t="s">
        <v>943</v>
      </c>
      <c r="G139" s="268" t="s">
        <v>489</v>
      </c>
      <c r="H139" s="269">
        <v>4</v>
      </c>
      <c r="I139" s="270"/>
      <c r="J139" s="271">
        <f>ROUND(I139*H139,2)</f>
        <v>0</v>
      </c>
      <c r="K139" s="267" t="s">
        <v>149</v>
      </c>
      <c r="L139" s="272"/>
      <c r="M139" s="273" t="s">
        <v>19</v>
      </c>
      <c r="N139" s="274" t="s">
        <v>44</v>
      </c>
      <c r="O139" s="86"/>
      <c r="P139" s="223">
        <f>O139*H139</f>
        <v>0</v>
      </c>
      <c r="Q139" s="223">
        <v>0.00025999999999999998</v>
      </c>
      <c r="R139" s="223">
        <f>Q139*H139</f>
        <v>0.0010399999999999999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898</v>
      </c>
      <c r="AT139" s="225" t="s">
        <v>299</v>
      </c>
      <c r="AU139" s="225" t="s">
        <v>82</v>
      </c>
      <c r="AY139" s="19" t="s">
        <v>143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80</v>
      </c>
      <c r="BK139" s="226">
        <f>ROUND(I139*H139,2)</f>
        <v>0</v>
      </c>
      <c r="BL139" s="19" t="s">
        <v>898</v>
      </c>
      <c r="BM139" s="225" t="s">
        <v>944</v>
      </c>
    </row>
    <row r="140" s="2" customFormat="1" ht="16.5" customHeight="1">
      <c r="A140" s="40"/>
      <c r="B140" s="41"/>
      <c r="C140" s="214" t="s">
        <v>304</v>
      </c>
      <c r="D140" s="214" t="s">
        <v>145</v>
      </c>
      <c r="E140" s="215" t="s">
        <v>945</v>
      </c>
      <c r="F140" s="216" t="s">
        <v>946</v>
      </c>
      <c r="G140" s="217" t="s">
        <v>489</v>
      </c>
      <c r="H140" s="218">
        <v>4</v>
      </c>
      <c r="I140" s="219"/>
      <c r="J140" s="220">
        <f>ROUND(I140*H140,2)</f>
        <v>0</v>
      </c>
      <c r="K140" s="216" t="s">
        <v>149</v>
      </c>
      <c r="L140" s="46"/>
      <c r="M140" s="221" t="s">
        <v>19</v>
      </c>
      <c r="N140" s="222" t="s">
        <v>44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563</v>
      </c>
      <c r="AT140" s="225" t="s">
        <v>145</v>
      </c>
      <c r="AU140" s="225" t="s">
        <v>82</v>
      </c>
      <c r="AY140" s="19" t="s">
        <v>143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80</v>
      </c>
      <c r="BK140" s="226">
        <f>ROUND(I140*H140,2)</f>
        <v>0</v>
      </c>
      <c r="BL140" s="19" t="s">
        <v>563</v>
      </c>
      <c r="BM140" s="225" t="s">
        <v>947</v>
      </c>
    </row>
    <row r="141" s="2" customFormat="1">
      <c r="A141" s="40"/>
      <c r="B141" s="41"/>
      <c r="C141" s="42"/>
      <c r="D141" s="227" t="s">
        <v>152</v>
      </c>
      <c r="E141" s="42"/>
      <c r="F141" s="228" t="s">
        <v>948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152</v>
      </c>
      <c r="AU141" s="19" t="s">
        <v>82</v>
      </c>
    </row>
    <row r="142" s="2" customFormat="1" ht="16.5" customHeight="1">
      <c r="A142" s="40"/>
      <c r="B142" s="41"/>
      <c r="C142" s="265" t="s">
        <v>7</v>
      </c>
      <c r="D142" s="265" t="s">
        <v>299</v>
      </c>
      <c r="E142" s="266" t="s">
        <v>949</v>
      </c>
      <c r="F142" s="267" t="s">
        <v>950</v>
      </c>
      <c r="G142" s="268" t="s">
        <v>489</v>
      </c>
      <c r="H142" s="269">
        <v>4</v>
      </c>
      <c r="I142" s="270"/>
      <c r="J142" s="271">
        <f>ROUND(I142*H142,2)</f>
        <v>0</v>
      </c>
      <c r="K142" s="267" t="s">
        <v>149</v>
      </c>
      <c r="L142" s="272"/>
      <c r="M142" s="273" t="s">
        <v>19</v>
      </c>
      <c r="N142" s="274" t="s">
        <v>44</v>
      </c>
      <c r="O142" s="86"/>
      <c r="P142" s="223">
        <f>O142*H142</f>
        <v>0</v>
      </c>
      <c r="Q142" s="223">
        <v>0.00012999999999999999</v>
      </c>
      <c r="R142" s="223">
        <f>Q142*H142</f>
        <v>0.00051999999999999995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898</v>
      </c>
      <c r="AT142" s="225" t="s">
        <v>299</v>
      </c>
      <c r="AU142" s="225" t="s">
        <v>82</v>
      </c>
      <c r="AY142" s="19" t="s">
        <v>143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80</v>
      </c>
      <c r="BK142" s="226">
        <f>ROUND(I142*H142,2)</f>
        <v>0</v>
      </c>
      <c r="BL142" s="19" t="s">
        <v>898</v>
      </c>
      <c r="BM142" s="225" t="s">
        <v>951</v>
      </c>
    </row>
    <row r="143" s="2" customFormat="1" ht="16.5" customHeight="1">
      <c r="A143" s="40"/>
      <c r="B143" s="41"/>
      <c r="C143" s="265" t="s">
        <v>314</v>
      </c>
      <c r="D143" s="265" t="s">
        <v>299</v>
      </c>
      <c r="E143" s="266" t="s">
        <v>952</v>
      </c>
      <c r="F143" s="267" t="s">
        <v>953</v>
      </c>
      <c r="G143" s="268" t="s">
        <v>954</v>
      </c>
      <c r="H143" s="269">
        <v>1</v>
      </c>
      <c r="I143" s="270"/>
      <c r="J143" s="271">
        <f>ROUND(I143*H143,2)</f>
        <v>0</v>
      </c>
      <c r="K143" s="267" t="s">
        <v>19</v>
      </c>
      <c r="L143" s="272"/>
      <c r="M143" s="273" t="s">
        <v>19</v>
      </c>
      <c r="N143" s="274" t="s">
        <v>44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898</v>
      </c>
      <c r="AT143" s="225" t="s">
        <v>299</v>
      </c>
      <c r="AU143" s="225" t="s">
        <v>82</v>
      </c>
      <c r="AY143" s="19" t="s">
        <v>143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80</v>
      </c>
      <c r="BK143" s="226">
        <f>ROUND(I143*H143,2)</f>
        <v>0</v>
      </c>
      <c r="BL143" s="19" t="s">
        <v>898</v>
      </c>
      <c r="BM143" s="225" t="s">
        <v>955</v>
      </c>
    </row>
    <row r="144" s="2" customFormat="1" ht="24.15" customHeight="1">
      <c r="A144" s="40"/>
      <c r="B144" s="41"/>
      <c r="C144" s="214" t="s">
        <v>320</v>
      </c>
      <c r="D144" s="214" t="s">
        <v>145</v>
      </c>
      <c r="E144" s="215" t="s">
        <v>956</v>
      </c>
      <c r="F144" s="216" t="s">
        <v>957</v>
      </c>
      <c r="G144" s="217" t="s">
        <v>204</v>
      </c>
      <c r="H144" s="218">
        <v>40</v>
      </c>
      <c r="I144" s="219"/>
      <c r="J144" s="220">
        <f>ROUND(I144*H144,2)</f>
        <v>0</v>
      </c>
      <c r="K144" s="216" t="s">
        <v>149</v>
      </c>
      <c r="L144" s="46"/>
      <c r="M144" s="221" t="s">
        <v>19</v>
      </c>
      <c r="N144" s="222" t="s">
        <v>44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563</v>
      </c>
      <c r="AT144" s="225" t="s">
        <v>145</v>
      </c>
      <c r="AU144" s="225" t="s">
        <v>82</v>
      </c>
      <c r="AY144" s="19" t="s">
        <v>143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80</v>
      </c>
      <c r="BK144" s="226">
        <f>ROUND(I144*H144,2)</f>
        <v>0</v>
      </c>
      <c r="BL144" s="19" t="s">
        <v>563</v>
      </c>
      <c r="BM144" s="225" t="s">
        <v>958</v>
      </c>
    </row>
    <row r="145" s="2" customFormat="1">
      <c r="A145" s="40"/>
      <c r="B145" s="41"/>
      <c r="C145" s="42"/>
      <c r="D145" s="227" t="s">
        <v>152</v>
      </c>
      <c r="E145" s="42"/>
      <c r="F145" s="228" t="s">
        <v>959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152</v>
      </c>
      <c r="AU145" s="19" t="s">
        <v>82</v>
      </c>
    </row>
    <row r="146" s="14" customFormat="1">
      <c r="A146" s="14"/>
      <c r="B146" s="243"/>
      <c r="C146" s="244"/>
      <c r="D146" s="234" t="s">
        <v>154</v>
      </c>
      <c r="E146" s="245" t="s">
        <v>19</v>
      </c>
      <c r="F146" s="246" t="s">
        <v>1155</v>
      </c>
      <c r="G146" s="244"/>
      <c r="H146" s="247">
        <v>40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154</v>
      </c>
      <c r="AU146" s="253" t="s">
        <v>82</v>
      </c>
      <c r="AV146" s="14" t="s">
        <v>82</v>
      </c>
      <c r="AW146" s="14" t="s">
        <v>35</v>
      </c>
      <c r="AX146" s="14" t="s">
        <v>80</v>
      </c>
      <c r="AY146" s="253" t="s">
        <v>143</v>
      </c>
    </row>
    <row r="147" s="2" customFormat="1" ht="16.5" customHeight="1">
      <c r="A147" s="40"/>
      <c r="B147" s="41"/>
      <c r="C147" s="265" t="s">
        <v>325</v>
      </c>
      <c r="D147" s="265" t="s">
        <v>299</v>
      </c>
      <c r="E147" s="266" t="s">
        <v>961</v>
      </c>
      <c r="F147" s="267" t="s">
        <v>962</v>
      </c>
      <c r="G147" s="268" t="s">
        <v>204</v>
      </c>
      <c r="H147" s="269">
        <v>46</v>
      </c>
      <c r="I147" s="270"/>
      <c r="J147" s="271">
        <f>ROUND(I147*H147,2)</f>
        <v>0</v>
      </c>
      <c r="K147" s="267" t="s">
        <v>149</v>
      </c>
      <c r="L147" s="272"/>
      <c r="M147" s="273" t="s">
        <v>19</v>
      </c>
      <c r="N147" s="274" t="s">
        <v>44</v>
      </c>
      <c r="O147" s="86"/>
      <c r="P147" s="223">
        <f>O147*H147</f>
        <v>0</v>
      </c>
      <c r="Q147" s="223">
        <v>0.00012</v>
      </c>
      <c r="R147" s="223">
        <f>Q147*H147</f>
        <v>0.0055199999999999997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898</v>
      </c>
      <c r="AT147" s="225" t="s">
        <v>299</v>
      </c>
      <c r="AU147" s="225" t="s">
        <v>82</v>
      </c>
      <c r="AY147" s="19" t="s">
        <v>143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80</v>
      </c>
      <c r="BK147" s="226">
        <f>ROUND(I147*H147,2)</f>
        <v>0</v>
      </c>
      <c r="BL147" s="19" t="s">
        <v>898</v>
      </c>
      <c r="BM147" s="225" t="s">
        <v>963</v>
      </c>
    </row>
    <row r="148" s="14" customFormat="1">
      <c r="A148" s="14"/>
      <c r="B148" s="243"/>
      <c r="C148" s="244"/>
      <c r="D148" s="234" t="s">
        <v>154</v>
      </c>
      <c r="E148" s="244"/>
      <c r="F148" s="246" t="s">
        <v>1156</v>
      </c>
      <c r="G148" s="244"/>
      <c r="H148" s="247">
        <v>46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154</v>
      </c>
      <c r="AU148" s="253" t="s">
        <v>82</v>
      </c>
      <c r="AV148" s="14" t="s">
        <v>82</v>
      </c>
      <c r="AW148" s="14" t="s">
        <v>4</v>
      </c>
      <c r="AX148" s="14" t="s">
        <v>80</v>
      </c>
      <c r="AY148" s="253" t="s">
        <v>143</v>
      </c>
    </row>
    <row r="149" s="2" customFormat="1" ht="24.15" customHeight="1">
      <c r="A149" s="40"/>
      <c r="B149" s="41"/>
      <c r="C149" s="214" t="s">
        <v>332</v>
      </c>
      <c r="D149" s="214" t="s">
        <v>145</v>
      </c>
      <c r="E149" s="215" t="s">
        <v>965</v>
      </c>
      <c r="F149" s="216" t="s">
        <v>966</v>
      </c>
      <c r="G149" s="217" t="s">
        <v>204</v>
      </c>
      <c r="H149" s="218">
        <v>261.19999999999999</v>
      </c>
      <c r="I149" s="219"/>
      <c r="J149" s="220">
        <f>ROUND(I149*H149,2)</f>
        <v>0</v>
      </c>
      <c r="K149" s="216" t="s">
        <v>149</v>
      </c>
      <c r="L149" s="46"/>
      <c r="M149" s="221" t="s">
        <v>19</v>
      </c>
      <c r="N149" s="222" t="s">
        <v>44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563</v>
      </c>
      <c r="AT149" s="225" t="s">
        <v>145</v>
      </c>
      <c r="AU149" s="225" t="s">
        <v>82</v>
      </c>
      <c r="AY149" s="19" t="s">
        <v>143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80</v>
      </c>
      <c r="BK149" s="226">
        <f>ROUND(I149*H149,2)</f>
        <v>0</v>
      </c>
      <c r="BL149" s="19" t="s">
        <v>563</v>
      </c>
      <c r="BM149" s="225" t="s">
        <v>967</v>
      </c>
    </row>
    <row r="150" s="2" customFormat="1">
      <c r="A150" s="40"/>
      <c r="B150" s="41"/>
      <c r="C150" s="42"/>
      <c r="D150" s="227" t="s">
        <v>152</v>
      </c>
      <c r="E150" s="42"/>
      <c r="F150" s="228" t="s">
        <v>968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152</v>
      </c>
      <c r="AU150" s="19" t="s">
        <v>82</v>
      </c>
    </row>
    <row r="151" s="14" customFormat="1">
      <c r="A151" s="14"/>
      <c r="B151" s="243"/>
      <c r="C151" s="244"/>
      <c r="D151" s="234" t="s">
        <v>154</v>
      </c>
      <c r="E151" s="245" t="s">
        <v>19</v>
      </c>
      <c r="F151" s="246" t="s">
        <v>1157</v>
      </c>
      <c r="G151" s="244"/>
      <c r="H151" s="247">
        <v>261.19999999999999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154</v>
      </c>
      <c r="AU151" s="253" t="s">
        <v>82</v>
      </c>
      <c r="AV151" s="14" t="s">
        <v>82</v>
      </c>
      <c r="AW151" s="14" t="s">
        <v>35</v>
      </c>
      <c r="AX151" s="14" t="s">
        <v>80</v>
      </c>
      <c r="AY151" s="253" t="s">
        <v>143</v>
      </c>
    </row>
    <row r="152" s="2" customFormat="1" ht="16.5" customHeight="1">
      <c r="A152" s="40"/>
      <c r="B152" s="41"/>
      <c r="C152" s="265" t="s">
        <v>338</v>
      </c>
      <c r="D152" s="265" t="s">
        <v>299</v>
      </c>
      <c r="E152" s="266" t="s">
        <v>970</v>
      </c>
      <c r="F152" s="267" t="s">
        <v>971</v>
      </c>
      <c r="G152" s="268" t="s">
        <v>204</v>
      </c>
      <c r="H152" s="269">
        <v>300.38</v>
      </c>
      <c r="I152" s="270"/>
      <c r="J152" s="271">
        <f>ROUND(I152*H152,2)</f>
        <v>0</v>
      </c>
      <c r="K152" s="267" t="s">
        <v>149</v>
      </c>
      <c r="L152" s="272"/>
      <c r="M152" s="273" t="s">
        <v>19</v>
      </c>
      <c r="N152" s="274" t="s">
        <v>44</v>
      </c>
      <c r="O152" s="86"/>
      <c r="P152" s="223">
        <f>O152*H152</f>
        <v>0</v>
      </c>
      <c r="Q152" s="223">
        <v>0.00064000000000000005</v>
      </c>
      <c r="R152" s="223">
        <f>Q152*H152</f>
        <v>0.1922432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898</v>
      </c>
      <c r="AT152" s="225" t="s">
        <v>299</v>
      </c>
      <c r="AU152" s="225" t="s">
        <v>82</v>
      </c>
      <c r="AY152" s="19" t="s">
        <v>143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80</v>
      </c>
      <c r="BK152" s="226">
        <f>ROUND(I152*H152,2)</f>
        <v>0</v>
      </c>
      <c r="BL152" s="19" t="s">
        <v>898</v>
      </c>
      <c r="BM152" s="225" t="s">
        <v>972</v>
      </c>
    </row>
    <row r="153" s="14" customFormat="1">
      <c r="A153" s="14"/>
      <c r="B153" s="243"/>
      <c r="C153" s="244"/>
      <c r="D153" s="234" t="s">
        <v>154</v>
      </c>
      <c r="E153" s="244"/>
      <c r="F153" s="246" t="s">
        <v>1158</v>
      </c>
      <c r="G153" s="244"/>
      <c r="H153" s="247">
        <v>300.38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154</v>
      </c>
      <c r="AU153" s="253" t="s">
        <v>82</v>
      </c>
      <c r="AV153" s="14" t="s">
        <v>82</v>
      </c>
      <c r="AW153" s="14" t="s">
        <v>4</v>
      </c>
      <c r="AX153" s="14" t="s">
        <v>80</v>
      </c>
      <c r="AY153" s="253" t="s">
        <v>143</v>
      </c>
    </row>
    <row r="154" s="2" customFormat="1" ht="16.5" customHeight="1">
      <c r="A154" s="40"/>
      <c r="B154" s="41"/>
      <c r="C154" s="214" t="s">
        <v>344</v>
      </c>
      <c r="D154" s="214" t="s">
        <v>145</v>
      </c>
      <c r="E154" s="215" t="s">
        <v>974</v>
      </c>
      <c r="F154" s="216" t="s">
        <v>975</v>
      </c>
      <c r="G154" s="217" t="s">
        <v>489</v>
      </c>
      <c r="H154" s="218">
        <v>3</v>
      </c>
      <c r="I154" s="219"/>
      <c r="J154" s="220">
        <f>ROUND(I154*H154,2)</f>
        <v>0</v>
      </c>
      <c r="K154" s="216" t="s">
        <v>149</v>
      </c>
      <c r="L154" s="46"/>
      <c r="M154" s="221" t="s">
        <v>19</v>
      </c>
      <c r="N154" s="222" t="s">
        <v>44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563</v>
      </c>
      <c r="AT154" s="225" t="s">
        <v>145</v>
      </c>
      <c r="AU154" s="225" t="s">
        <v>82</v>
      </c>
      <c r="AY154" s="19" t="s">
        <v>143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80</v>
      </c>
      <c r="BK154" s="226">
        <f>ROUND(I154*H154,2)</f>
        <v>0</v>
      </c>
      <c r="BL154" s="19" t="s">
        <v>563</v>
      </c>
      <c r="BM154" s="225" t="s">
        <v>976</v>
      </c>
    </row>
    <row r="155" s="2" customFormat="1">
      <c r="A155" s="40"/>
      <c r="B155" s="41"/>
      <c r="C155" s="42"/>
      <c r="D155" s="227" t="s">
        <v>152</v>
      </c>
      <c r="E155" s="42"/>
      <c r="F155" s="228" t="s">
        <v>977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152</v>
      </c>
      <c r="AU155" s="19" t="s">
        <v>82</v>
      </c>
    </row>
    <row r="156" s="14" customFormat="1">
      <c r="A156" s="14"/>
      <c r="B156" s="243"/>
      <c r="C156" s="244"/>
      <c r="D156" s="234" t="s">
        <v>154</v>
      </c>
      <c r="E156" s="245" t="s">
        <v>19</v>
      </c>
      <c r="F156" s="246" t="s">
        <v>1159</v>
      </c>
      <c r="G156" s="244"/>
      <c r="H156" s="247">
        <v>3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154</v>
      </c>
      <c r="AU156" s="253" t="s">
        <v>82</v>
      </c>
      <c r="AV156" s="14" t="s">
        <v>82</v>
      </c>
      <c r="AW156" s="14" t="s">
        <v>35</v>
      </c>
      <c r="AX156" s="14" t="s">
        <v>80</v>
      </c>
      <c r="AY156" s="253" t="s">
        <v>143</v>
      </c>
    </row>
    <row r="157" s="2" customFormat="1" ht="16.5" customHeight="1">
      <c r="A157" s="40"/>
      <c r="B157" s="41"/>
      <c r="C157" s="214" t="s">
        <v>353</v>
      </c>
      <c r="D157" s="214" t="s">
        <v>145</v>
      </c>
      <c r="E157" s="215" t="s">
        <v>979</v>
      </c>
      <c r="F157" s="216" t="s">
        <v>980</v>
      </c>
      <c r="G157" s="217" t="s">
        <v>489</v>
      </c>
      <c r="H157" s="218">
        <v>3</v>
      </c>
      <c r="I157" s="219"/>
      <c r="J157" s="220">
        <f>ROUND(I157*H157,2)</f>
        <v>0</v>
      </c>
      <c r="K157" s="216" t="s">
        <v>149</v>
      </c>
      <c r="L157" s="46"/>
      <c r="M157" s="221" t="s">
        <v>19</v>
      </c>
      <c r="N157" s="222" t="s">
        <v>44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563</v>
      </c>
      <c r="AT157" s="225" t="s">
        <v>145</v>
      </c>
      <c r="AU157" s="225" t="s">
        <v>82</v>
      </c>
      <c r="AY157" s="19" t="s">
        <v>143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80</v>
      </c>
      <c r="BK157" s="226">
        <f>ROUND(I157*H157,2)</f>
        <v>0</v>
      </c>
      <c r="BL157" s="19" t="s">
        <v>563</v>
      </c>
      <c r="BM157" s="225" t="s">
        <v>981</v>
      </c>
    </row>
    <row r="158" s="2" customFormat="1">
      <c r="A158" s="40"/>
      <c r="B158" s="41"/>
      <c r="C158" s="42"/>
      <c r="D158" s="227" t="s">
        <v>152</v>
      </c>
      <c r="E158" s="42"/>
      <c r="F158" s="228" t="s">
        <v>982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152</v>
      </c>
      <c r="AU158" s="19" t="s">
        <v>82</v>
      </c>
    </row>
    <row r="159" s="2" customFormat="1" ht="16.5" customHeight="1">
      <c r="A159" s="40"/>
      <c r="B159" s="41"/>
      <c r="C159" s="214" t="s">
        <v>364</v>
      </c>
      <c r="D159" s="214" t="s">
        <v>145</v>
      </c>
      <c r="E159" s="215" t="s">
        <v>983</v>
      </c>
      <c r="F159" s="216" t="s">
        <v>984</v>
      </c>
      <c r="G159" s="217" t="s">
        <v>489</v>
      </c>
      <c r="H159" s="218">
        <v>3</v>
      </c>
      <c r="I159" s="219"/>
      <c r="J159" s="220">
        <f>ROUND(I159*H159,2)</f>
        <v>0</v>
      </c>
      <c r="K159" s="216" t="s">
        <v>149</v>
      </c>
      <c r="L159" s="46"/>
      <c r="M159" s="221" t="s">
        <v>19</v>
      </c>
      <c r="N159" s="222" t="s">
        <v>44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563</v>
      </c>
      <c r="AT159" s="225" t="s">
        <v>145</v>
      </c>
      <c r="AU159" s="225" t="s">
        <v>82</v>
      </c>
      <c r="AY159" s="19" t="s">
        <v>143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80</v>
      </c>
      <c r="BK159" s="226">
        <f>ROUND(I159*H159,2)</f>
        <v>0</v>
      </c>
      <c r="BL159" s="19" t="s">
        <v>563</v>
      </c>
      <c r="BM159" s="225" t="s">
        <v>985</v>
      </c>
    </row>
    <row r="160" s="2" customFormat="1">
      <c r="A160" s="40"/>
      <c r="B160" s="41"/>
      <c r="C160" s="42"/>
      <c r="D160" s="227" t="s">
        <v>152</v>
      </c>
      <c r="E160" s="42"/>
      <c r="F160" s="228" t="s">
        <v>986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152</v>
      </c>
      <c r="AU160" s="19" t="s">
        <v>82</v>
      </c>
    </row>
    <row r="161" s="2" customFormat="1" ht="16.5" customHeight="1">
      <c r="A161" s="40"/>
      <c r="B161" s="41"/>
      <c r="C161" s="214" t="s">
        <v>372</v>
      </c>
      <c r="D161" s="214" t="s">
        <v>145</v>
      </c>
      <c r="E161" s="215" t="s">
        <v>987</v>
      </c>
      <c r="F161" s="216" t="s">
        <v>988</v>
      </c>
      <c r="G161" s="217" t="s">
        <v>489</v>
      </c>
      <c r="H161" s="218">
        <v>3</v>
      </c>
      <c r="I161" s="219"/>
      <c r="J161" s="220">
        <f>ROUND(I161*H161,2)</f>
        <v>0</v>
      </c>
      <c r="K161" s="216" t="s">
        <v>149</v>
      </c>
      <c r="L161" s="46"/>
      <c r="M161" s="221" t="s">
        <v>19</v>
      </c>
      <c r="N161" s="222" t="s">
        <v>44</v>
      </c>
      <c r="O161" s="86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563</v>
      </c>
      <c r="AT161" s="225" t="s">
        <v>145</v>
      </c>
      <c r="AU161" s="225" t="s">
        <v>82</v>
      </c>
      <c r="AY161" s="19" t="s">
        <v>143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80</v>
      </c>
      <c r="BK161" s="226">
        <f>ROUND(I161*H161,2)</f>
        <v>0</v>
      </c>
      <c r="BL161" s="19" t="s">
        <v>563</v>
      </c>
      <c r="BM161" s="225" t="s">
        <v>989</v>
      </c>
    </row>
    <row r="162" s="2" customFormat="1">
      <c r="A162" s="40"/>
      <c r="B162" s="41"/>
      <c r="C162" s="42"/>
      <c r="D162" s="227" t="s">
        <v>152</v>
      </c>
      <c r="E162" s="42"/>
      <c r="F162" s="228" t="s">
        <v>990</v>
      </c>
      <c r="G162" s="42"/>
      <c r="H162" s="42"/>
      <c r="I162" s="229"/>
      <c r="J162" s="42"/>
      <c r="K162" s="42"/>
      <c r="L162" s="46"/>
      <c r="M162" s="230"/>
      <c r="N162" s="23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152</v>
      </c>
      <c r="AU162" s="19" t="s">
        <v>82</v>
      </c>
    </row>
    <row r="163" s="12" customFormat="1" ht="22.8" customHeight="1">
      <c r="A163" s="12"/>
      <c r="B163" s="198"/>
      <c r="C163" s="199"/>
      <c r="D163" s="200" t="s">
        <v>72</v>
      </c>
      <c r="E163" s="212" t="s">
        <v>850</v>
      </c>
      <c r="F163" s="212" t="s">
        <v>851</v>
      </c>
      <c r="G163" s="199"/>
      <c r="H163" s="199"/>
      <c r="I163" s="202"/>
      <c r="J163" s="213">
        <f>BK163</f>
        <v>0</v>
      </c>
      <c r="K163" s="199"/>
      <c r="L163" s="204"/>
      <c r="M163" s="205"/>
      <c r="N163" s="206"/>
      <c r="O163" s="206"/>
      <c r="P163" s="207">
        <f>SUM(P164:P211)</f>
        <v>0</v>
      </c>
      <c r="Q163" s="206"/>
      <c r="R163" s="207">
        <f>SUM(R164:R211)</f>
        <v>0.11362079999999999</v>
      </c>
      <c r="S163" s="206"/>
      <c r="T163" s="208">
        <f>SUM(T164:T211)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9" t="s">
        <v>162</v>
      </c>
      <c r="AT163" s="210" t="s">
        <v>72</v>
      </c>
      <c r="AU163" s="210" t="s">
        <v>80</v>
      </c>
      <c r="AY163" s="209" t="s">
        <v>143</v>
      </c>
      <c r="BK163" s="211">
        <f>SUM(BK164:BK211)</f>
        <v>0</v>
      </c>
    </row>
    <row r="164" s="2" customFormat="1" ht="24.15" customHeight="1">
      <c r="A164" s="40"/>
      <c r="B164" s="41"/>
      <c r="C164" s="214" t="s">
        <v>381</v>
      </c>
      <c r="D164" s="214" t="s">
        <v>145</v>
      </c>
      <c r="E164" s="215" t="s">
        <v>991</v>
      </c>
      <c r="F164" s="216" t="s">
        <v>992</v>
      </c>
      <c r="G164" s="217" t="s">
        <v>234</v>
      </c>
      <c r="H164" s="218">
        <v>2.1600000000000001</v>
      </c>
      <c r="I164" s="219"/>
      <c r="J164" s="220">
        <f>ROUND(I164*H164,2)</f>
        <v>0</v>
      </c>
      <c r="K164" s="216" t="s">
        <v>149</v>
      </c>
      <c r="L164" s="46"/>
      <c r="M164" s="221" t="s">
        <v>19</v>
      </c>
      <c r="N164" s="222" t="s">
        <v>44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563</v>
      </c>
      <c r="AT164" s="225" t="s">
        <v>145</v>
      </c>
      <c r="AU164" s="225" t="s">
        <v>82</v>
      </c>
      <c r="AY164" s="19" t="s">
        <v>143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80</v>
      </c>
      <c r="BK164" s="226">
        <f>ROUND(I164*H164,2)</f>
        <v>0</v>
      </c>
      <c r="BL164" s="19" t="s">
        <v>563</v>
      </c>
      <c r="BM164" s="225" t="s">
        <v>993</v>
      </c>
    </row>
    <row r="165" s="2" customFormat="1">
      <c r="A165" s="40"/>
      <c r="B165" s="41"/>
      <c r="C165" s="42"/>
      <c r="D165" s="227" t="s">
        <v>152</v>
      </c>
      <c r="E165" s="42"/>
      <c r="F165" s="228" t="s">
        <v>994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152</v>
      </c>
      <c r="AU165" s="19" t="s">
        <v>82</v>
      </c>
    </row>
    <row r="166" s="14" customFormat="1">
      <c r="A166" s="14"/>
      <c r="B166" s="243"/>
      <c r="C166" s="244"/>
      <c r="D166" s="234" t="s">
        <v>154</v>
      </c>
      <c r="E166" s="245" t="s">
        <v>19</v>
      </c>
      <c r="F166" s="246" t="s">
        <v>1160</v>
      </c>
      <c r="G166" s="244"/>
      <c r="H166" s="247">
        <v>2.1600000000000001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154</v>
      </c>
      <c r="AU166" s="253" t="s">
        <v>82</v>
      </c>
      <c r="AV166" s="14" t="s">
        <v>82</v>
      </c>
      <c r="AW166" s="14" t="s">
        <v>35</v>
      </c>
      <c r="AX166" s="14" t="s">
        <v>80</v>
      </c>
      <c r="AY166" s="253" t="s">
        <v>143</v>
      </c>
    </row>
    <row r="167" s="2" customFormat="1" ht="33" customHeight="1">
      <c r="A167" s="40"/>
      <c r="B167" s="41"/>
      <c r="C167" s="214" t="s">
        <v>385</v>
      </c>
      <c r="D167" s="214" t="s">
        <v>145</v>
      </c>
      <c r="E167" s="215" t="s">
        <v>996</v>
      </c>
      <c r="F167" s="216" t="s">
        <v>997</v>
      </c>
      <c r="G167" s="217" t="s">
        <v>204</v>
      </c>
      <c r="H167" s="218">
        <v>148.09999999999999</v>
      </c>
      <c r="I167" s="219"/>
      <c r="J167" s="220">
        <f>ROUND(I167*H167,2)</f>
        <v>0</v>
      </c>
      <c r="K167" s="216" t="s">
        <v>149</v>
      </c>
      <c r="L167" s="46"/>
      <c r="M167" s="221" t="s">
        <v>19</v>
      </c>
      <c r="N167" s="222" t="s">
        <v>44</v>
      </c>
      <c r="O167" s="86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563</v>
      </c>
      <c r="AT167" s="225" t="s">
        <v>145</v>
      </c>
      <c r="AU167" s="225" t="s">
        <v>82</v>
      </c>
      <c r="AY167" s="19" t="s">
        <v>143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80</v>
      </c>
      <c r="BK167" s="226">
        <f>ROUND(I167*H167,2)</f>
        <v>0</v>
      </c>
      <c r="BL167" s="19" t="s">
        <v>563</v>
      </c>
      <c r="BM167" s="225" t="s">
        <v>998</v>
      </c>
    </row>
    <row r="168" s="2" customFormat="1">
      <c r="A168" s="40"/>
      <c r="B168" s="41"/>
      <c r="C168" s="42"/>
      <c r="D168" s="227" t="s">
        <v>152</v>
      </c>
      <c r="E168" s="42"/>
      <c r="F168" s="228" t="s">
        <v>999</v>
      </c>
      <c r="G168" s="42"/>
      <c r="H168" s="42"/>
      <c r="I168" s="229"/>
      <c r="J168" s="42"/>
      <c r="K168" s="42"/>
      <c r="L168" s="46"/>
      <c r="M168" s="230"/>
      <c r="N168" s="231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152</v>
      </c>
      <c r="AU168" s="19" t="s">
        <v>82</v>
      </c>
    </row>
    <row r="169" s="14" customFormat="1">
      <c r="A169" s="14"/>
      <c r="B169" s="243"/>
      <c r="C169" s="244"/>
      <c r="D169" s="234" t="s">
        <v>154</v>
      </c>
      <c r="E169" s="245" t="s">
        <v>19</v>
      </c>
      <c r="F169" s="246" t="s">
        <v>1153</v>
      </c>
      <c r="G169" s="244"/>
      <c r="H169" s="247">
        <v>130.59999999999999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154</v>
      </c>
      <c r="AU169" s="253" t="s">
        <v>82</v>
      </c>
      <c r="AV169" s="14" t="s">
        <v>82</v>
      </c>
      <c r="AW169" s="14" t="s">
        <v>35</v>
      </c>
      <c r="AX169" s="14" t="s">
        <v>73</v>
      </c>
      <c r="AY169" s="253" t="s">
        <v>143</v>
      </c>
    </row>
    <row r="170" s="14" customFormat="1">
      <c r="A170" s="14"/>
      <c r="B170" s="243"/>
      <c r="C170" s="244"/>
      <c r="D170" s="234" t="s">
        <v>154</v>
      </c>
      <c r="E170" s="245" t="s">
        <v>19</v>
      </c>
      <c r="F170" s="246" t="s">
        <v>1154</v>
      </c>
      <c r="G170" s="244"/>
      <c r="H170" s="247">
        <v>17.5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154</v>
      </c>
      <c r="AU170" s="253" t="s">
        <v>82</v>
      </c>
      <c r="AV170" s="14" t="s">
        <v>82</v>
      </c>
      <c r="AW170" s="14" t="s">
        <v>35</v>
      </c>
      <c r="AX170" s="14" t="s">
        <v>73</v>
      </c>
      <c r="AY170" s="253" t="s">
        <v>143</v>
      </c>
    </row>
    <row r="171" s="15" customFormat="1">
      <c r="A171" s="15"/>
      <c r="B171" s="254"/>
      <c r="C171" s="255"/>
      <c r="D171" s="234" t="s">
        <v>154</v>
      </c>
      <c r="E171" s="256" t="s">
        <v>19</v>
      </c>
      <c r="F171" s="257" t="s">
        <v>170</v>
      </c>
      <c r="G171" s="255"/>
      <c r="H171" s="258">
        <v>148.09999999999999</v>
      </c>
      <c r="I171" s="259"/>
      <c r="J171" s="255"/>
      <c r="K171" s="255"/>
      <c r="L171" s="260"/>
      <c r="M171" s="261"/>
      <c r="N171" s="262"/>
      <c r="O171" s="262"/>
      <c r="P171" s="262"/>
      <c r="Q171" s="262"/>
      <c r="R171" s="262"/>
      <c r="S171" s="262"/>
      <c r="T171" s="26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4" t="s">
        <v>154</v>
      </c>
      <c r="AU171" s="264" t="s">
        <v>82</v>
      </c>
      <c r="AV171" s="15" t="s">
        <v>150</v>
      </c>
      <c r="AW171" s="15" t="s">
        <v>35</v>
      </c>
      <c r="AX171" s="15" t="s">
        <v>80</v>
      </c>
      <c r="AY171" s="264" t="s">
        <v>143</v>
      </c>
    </row>
    <row r="172" s="2" customFormat="1" ht="24.15" customHeight="1">
      <c r="A172" s="40"/>
      <c r="B172" s="41"/>
      <c r="C172" s="214" t="s">
        <v>391</v>
      </c>
      <c r="D172" s="214" t="s">
        <v>145</v>
      </c>
      <c r="E172" s="215" t="s">
        <v>1000</v>
      </c>
      <c r="F172" s="216" t="s">
        <v>1001</v>
      </c>
      <c r="G172" s="217" t="s">
        <v>234</v>
      </c>
      <c r="H172" s="218">
        <v>14.810000000000001</v>
      </c>
      <c r="I172" s="219"/>
      <c r="J172" s="220">
        <f>ROUND(I172*H172,2)</f>
        <v>0</v>
      </c>
      <c r="K172" s="216" t="s">
        <v>149</v>
      </c>
      <c r="L172" s="46"/>
      <c r="M172" s="221" t="s">
        <v>19</v>
      </c>
      <c r="N172" s="222" t="s">
        <v>44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563</v>
      </c>
      <c r="AT172" s="225" t="s">
        <v>145</v>
      </c>
      <c r="AU172" s="225" t="s">
        <v>82</v>
      </c>
      <c r="AY172" s="19" t="s">
        <v>143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80</v>
      </c>
      <c r="BK172" s="226">
        <f>ROUND(I172*H172,2)</f>
        <v>0</v>
      </c>
      <c r="BL172" s="19" t="s">
        <v>563</v>
      </c>
      <c r="BM172" s="225" t="s">
        <v>1002</v>
      </c>
    </row>
    <row r="173" s="2" customFormat="1">
      <c r="A173" s="40"/>
      <c r="B173" s="41"/>
      <c r="C173" s="42"/>
      <c r="D173" s="227" t="s">
        <v>152</v>
      </c>
      <c r="E173" s="42"/>
      <c r="F173" s="228" t="s">
        <v>1003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152</v>
      </c>
      <c r="AU173" s="19" t="s">
        <v>82</v>
      </c>
    </row>
    <row r="174" s="13" customFormat="1">
      <c r="A174" s="13"/>
      <c r="B174" s="232"/>
      <c r="C174" s="233"/>
      <c r="D174" s="234" t="s">
        <v>154</v>
      </c>
      <c r="E174" s="235" t="s">
        <v>19</v>
      </c>
      <c r="F174" s="236" t="s">
        <v>266</v>
      </c>
      <c r="G174" s="233"/>
      <c r="H174" s="235" t="s">
        <v>19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154</v>
      </c>
      <c r="AU174" s="242" t="s">
        <v>82</v>
      </c>
      <c r="AV174" s="13" t="s">
        <v>80</v>
      </c>
      <c r="AW174" s="13" t="s">
        <v>35</v>
      </c>
      <c r="AX174" s="13" t="s">
        <v>73</v>
      </c>
      <c r="AY174" s="242" t="s">
        <v>143</v>
      </c>
    </row>
    <row r="175" s="14" customFormat="1">
      <c r="A175" s="14"/>
      <c r="B175" s="243"/>
      <c r="C175" s="244"/>
      <c r="D175" s="234" t="s">
        <v>154</v>
      </c>
      <c r="E175" s="245" t="s">
        <v>19</v>
      </c>
      <c r="F175" s="246" t="s">
        <v>1161</v>
      </c>
      <c r="G175" s="244"/>
      <c r="H175" s="247">
        <v>51.835000000000001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154</v>
      </c>
      <c r="AU175" s="253" t="s">
        <v>82</v>
      </c>
      <c r="AV175" s="14" t="s">
        <v>82</v>
      </c>
      <c r="AW175" s="14" t="s">
        <v>35</v>
      </c>
      <c r="AX175" s="14" t="s">
        <v>73</v>
      </c>
      <c r="AY175" s="253" t="s">
        <v>143</v>
      </c>
    </row>
    <row r="176" s="14" customFormat="1">
      <c r="A176" s="14"/>
      <c r="B176" s="243"/>
      <c r="C176" s="244"/>
      <c r="D176" s="234" t="s">
        <v>154</v>
      </c>
      <c r="E176" s="245" t="s">
        <v>19</v>
      </c>
      <c r="F176" s="246" t="s">
        <v>1162</v>
      </c>
      <c r="G176" s="244"/>
      <c r="H176" s="247">
        <v>-37.024999999999999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154</v>
      </c>
      <c r="AU176" s="253" t="s">
        <v>82</v>
      </c>
      <c r="AV176" s="14" t="s">
        <v>82</v>
      </c>
      <c r="AW176" s="14" t="s">
        <v>35</v>
      </c>
      <c r="AX176" s="14" t="s">
        <v>73</v>
      </c>
      <c r="AY176" s="253" t="s">
        <v>143</v>
      </c>
    </row>
    <row r="177" s="15" customFormat="1">
      <c r="A177" s="15"/>
      <c r="B177" s="254"/>
      <c r="C177" s="255"/>
      <c r="D177" s="234" t="s">
        <v>154</v>
      </c>
      <c r="E177" s="256" t="s">
        <v>19</v>
      </c>
      <c r="F177" s="257" t="s">
        <v>170</v>
      </c>
      <c r="G177" s="255"/>
      <c r="H177" s="258">
        <v>14.810000000000002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4" t="s">
        <v>154</v>
      </c>
      <c r="AU177" s="264" t="s">
        <v>82</v>
      </c>
      <c r="AV177" s="15" t="s">
        <v>150</v>
      </c>
      <c r="AW177" s="15" t="s">
        <v>35</v>
      </c>
      <c r="AX177" s="15" t="s">
        <v>80</v>
      </c>
      <c r="AY177" s="264" t="s">
        <v>143</v>
      </c>
    </row>
    <row r="178" s="2" customFormat="1" ht="33" customHeight="1">
      <c r="A178" s="40"/>
      <c r="B178" s="41"/>
      <c r="C178" s="214" t="s">
        <v>397</v>
      </c>
      <c r="D178" s="214" t="s">
        <v>145</v>
      </c>
      <c r="E178" s="215" t="s">
        <v>1006</v>
      </c>
      <c r="F178" s="216" t="s">
        <v>1007</v>
      </c>
      <c r="G178" s="217" t="s">
        <v>234</v>
      </c>
      <c r="H178" s="218">
        <v>133.28999999999999</v>
      </c>
      <c r="I178" s="219"/>
      <c r="J178" s="220">
        <f>ROUND(I178*H178,2)</f>
        <v>0</v>
      </c>
      <c r="K178" s="216" t="s">
        <v>149</v>
      </c>
      <c r="L178" s="46"/>
      <c r="M178" s="221" t="s">
        <v>19</v>
      </c>
      <c r="N178" s="222" t="s">
        <v>44</v>
      </c>
      <c r="O178" s="86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563</v>
      </c>
      <c r="AT178" s="225" t="s">
        <v>145</v>
      </c>
      <c r="AU178" s="225" t="s">
        <v>82</v>
      </c>
      <c r="AY178" s="19" t="s">
        <v>143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80</v>
      </c>
      <c r="BK178" s="226">
        <f>ROUND(I178*H178,2)</f>
        <v>0</v>
      </c>
      <c r="BL178" s="19" t="s">
        <v>563</v>
      </c>
      <c r="BM178" s="225" t="s">
        <v>1008</v>
      </c>
    </row>
    <row r="179" s="2" customFormat="1">
      <c r="A179" s="40"/>
      <c r="B179" s="41"/>
      <c r="C179" s="42"/>
      <c r="D179" s="227" t="s">
        <v>152</v>
      </c>
      <c r="E179" s="42"/>
      <c r="F179" s="228" t="s">
        <v>1009</v>
      </c>
      <c r="G179" s="42"/>
      <c r="H179" s="42"/>
      <c r="I179" s="229"/>
      <c r="J179" s="42"/>
      <c r="K179" s="42"/>
      <c r="L179" s="46"/>
      <c r="M179" s="230"/>
      <c r="N179" s="231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152</v>
      </c>
      <c r="AU179" s="19" t="s">
        <v>82</v>
      </c>
    </row>
    <row r="180" s="14" customFormat="1">
      <c r="A180" s="14"/>
      <c r="B180" s="243"/>
      <c r="C180" s="244"/>
      <c r="D180" s="234" t="s">
        <v>154</v>
      </c>
      <c r="E180" s="244"/>
      <c r="F180" s="246" t="s">
        <v>1163</v>
      </c>
      <c r="G180" s="244"/>
      <c r="H180" s="247">
        <v>133.28999999999999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154</v>
      </c>
      <c r="AU180" s="253" t="s">
        <v>82</v>
      </c>
      <c r="AV180" s="14" t="s">
        <v>82</v>
      </c>
      <c r="AW180" s="14" t="s">
        <v>4</v>
      </c>
      <c r="AX180" s="14" t="s">
        <v>80</v>
      </c>
      <c r="AY180" s="253" t="s">
        <v>143</v>
      </c>
    </row>
    <row r="181" s="2" customFormat="1" ht="24.15" customHeight="1">
      <c r="A181" s="40"/>
      <c r="B181" s="41"/>
      <c r="C181" s="214" t="s">
        <v>402</v>
      </c>
      <c r="D181" s="214" t="s">
        <v>145</v>
      </c>
      <c r="E181" s="215" t="s">
        <v>1011</v>
      </c>
      <c r="F181" s="216" t="s">
        <v>1012</v>
      </c>
      <c r="G181" s="217" t="s">
        <v>272</v>
      </c>
      <c r="H181" s="218">
        <v>26.658000000000001</v>
      </c>
      <c r="I181" s="219"/>
      <c r="J181" s="220">
        <f>ROUND(I181*H181,2)</f>
        <v>0</v>
      </c>
      <c r="K181" s="216" t="s">
        <v>149</v>
      </c>
      <c r="L181" s="46"/>
      <c r="M181" s="221" t="s">
        <v>19</v>
      </c>
      <c r="N181" s="222" t="s">
        <v>44</v>
      </c>
      <c r="O181" s="86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5" t="s">
        <v>563</v>
      </c>
      <c r="AT181" s="225" t="s">
        <v>145</v>
      </c>
      <c r="AU181" s="225" t="s">
        <v>82</v>
      </c>
      <c r="AY181" s="19" t="s">
        <v>143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9" t="s">
        <v>80</v>
      </c>
      <c r="BK181" s="226">
        <f>ROUND(I181*H181,2)</f>
        <v>0</v>
      </c>
      <c r="BL181" s="19" t="s">
        <v>563</v>
      </c>
      <c r="BM181" s="225" t="s">
        <v>1013</v>
      </c>
    </row>
    <row r="182" s="2" customFormat="1">
      <c r="A182" s="40"/>
      <c r="B182" s="41"/>
      <c r="C182" s="42"/>
      <c r="D182" s="227" t="s">
        <v>152</v>
      </c>
      <c r="E182" s="42"/>
      <c r="F182" s="228" t="s">
        <v>1014</v>
      </c>
      <c r="G182" s="42"/>
      <c r="H182" s="42"/>
      <c r="I182" s="229"/>
      <c r="J182" s="42"/>
      <c r="K182" s="42"/>
      <c r="L182" s="46"/>
      <c r="M182" s="230"/>
      <c r="N182" s="231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152</v>
      </c>
      <c r="AU182" s="19" t="s">
        <v>82</v>
      </c>
    </row>
    <row r="183" s="14" customFormat="1">
      <c r="A183" s="14"/>
      <c r="B183" s="243"/>
      <c r="C183" s="244"/>
      <c r="D183" s="234" t="s">
        <v>154</v>
      </c>
      <c r="E183" s="244"/>
      <c r="F183" s="246" t="s">
        <v>1164</v>
      </c>
      <c r="G183" s="244"/>
      <c r="H183" s="247">
        <v>26.658000000000001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154</v>
      </c>
      <c r="AU183" s="253" t="s">
        <v>82</v>
      </c>
      <c r="AV183" s="14" t="s">
        <v>82</v>
      </c>
      <c r="AW183" s="14" t="s">
        <v>4</v>
      </c>
      <c r="AX183" s="14" t="s">
        <v>80</v>
      </c>
      <c r="AY183" s="253" t="s">
        <v>143</v>
      </c>
    </row>
    <row r="184" s="2" customFormat="1" ht="33" customHeight="1">
      <c r="A184" s="40"/>
      <c r="B184" s="41"/>
      <c r="C184" s="214" t="s">
        <v>407</v>
      </c>
      <c r="D184" s="214" t="s">
        <v>145</v>
      </c>
      <c r="E184" s="215" t="s">
        <v>1016</v>
      </c>
      <c r="F184" s="216" t="s">
        <v>1017</v>
      </c>
      <c r="G184" s="217" t="s">
        <v>204</v>
      </c>
      <c r="H184" s="218">
        <v>148.09999999999999</v>
      </c>
      <c r="I184" s="219"/>
      <c r="J184" s="220">
        <f>ROUND(I184*H184,2)</f>
        <v>0</v>
      </c>
      <c r="K184" s="216" t="s">
        <v>149</v>
      </c>
      <c r="L184" s="46"/>
      <c r="M184" s="221" t="s">
        <v>19</v>
      </c>
      <c r="N184" s="222" t="s">
        <v>44</v>
      </c>
      <c r="O184" s="86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563</v>
      </c>
      <c r="AT184" s="225" t="s">
        <v>145</v>
      </c>
      <c r="AU184" s="225" t="s">
        <v>82</v>
      </c>
      <c r="AY184" s="19" t="s">
        <v>143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80</v>
      </c>
      <c r="BK184" s="226">
        <f>ROUND(I184*H184,2)</f>
        <v>0</v>
      </c>
      <c r="BL184" s="19" t="s">
        <v>563</v>
      </c>
      <c r="BM184" s="225" t="s">
        <v>1018</v>
      </c>
    </row>
    <row r="185" s="2" customFormat="1">
      <c r="A185" s="40"/>
      <c r="B185" s="41"/>
      <c r="C185" s="42"/>
      <c r="D185" s="227" t="s">
        <v>152</v>
      </c>
      <c r="E185" s="42"/>
      <c r="F185" s="228" t="s">
        <v>1019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152</v>
      </c>
      <c r="AU185" s="19" t="s">
        <v>82</v>
      </c>
    </row>
    <row r="186" s="14" customFormat="1">
      <c r="A186" s="14"/>
      <c r="B186" s="243"/>
      <c r="C186" s="244"/>
      <c r="D186" s="234" t="s">
        <v>154</v>
      </c>
      <c r="E186" s="245" t="s">
        <v>19</v>
      </c>
      <c r="F186" s="246" t="s">
        <v>1153</v>
      </c>
      <c r="G186" s="244"/>
      <c r="H186" s="247">
        <v>130.59999999999999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154</v>
      </c>
      <c r="AU186" s="253" t="s">
        <v>82</v>
      </c>
      <c r="AV186" s="14" t="s">
        <v>82</v>
      </c>
      <c r="AW186" s="14" t="s">
        <v>35</v>
      </c>
      <c r="AX186" s="14" t="s">
        <v>73</v>
      </c>
      <c r="AY186" s="253" t="s">
        <v>143</v>
      </c>
    </row>
    <row r="187" s="14" customFormat="1">
      <c r="A187" s="14"/>
      <c r="B187" s="243"/>
      <c r="C187" s="244"/>
      <c r="D187" s="234" t="s">
        <v>154</v>
      </c>
      <c r="E187" s="245" t="s">
        <v>19</v>
      </c>
      <c r="F187" s="246" t="s">
        <v>1154</v>
      </c>
      <c r="G187" s="244"/>
      <c r="H187" s="247">
        <v>17.5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154</v>
      </c>
      <c r="AU187" s="253" t="s">
        <v>82</v>
      </c>
      <c r="AV187" s="14" t="s">
        <v>82</v>
      </c>
      <c r="AW187" s="14" t="s">
        <v>35</v>
      </c>
      <c r="AX187" s="14" t="s">
        <v>73</v>
      </c>
      <c r="AY187" s="253" t="s">
        <v>143</v>
      </c>
    </row>
    <row r="188" s="15" customFormat="1">
      <c r="A188" s="15"/>
      <c r="B188" s="254"/>
      <c r="C188" s="255"/>
      <c r="D188" s="234" t="s">
        <v>154</v>
      </c>
      <c r="E188" s="256" t="s">
        <v>19</v>
      </c>
      <c r="F188" s="257" t="s">
        <v>170</v>
      </c>
      <c r="G188" s="255"/>
      <c r="H188" s="258">
        <v>148.09999999999999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4" t="s">
        <v>154</v>
      </c>
      <c r="AU188" s="264" t="s">
        <v>82</v>
      </c>
      <c r="AV188" s="15" t="s">
        <v>150</v>
      </c>
      <c r="AW188" s="15" t="s">
        <v>35</v>
      </c>
      <c r="AX188" s="15" t="s">
        <v>80</v>
      </c>
      <c r="AY188" s="264" t="s">
        <v>143</v>
      </c>
    </row>
    <row r="189" s="2" customFormat="1" ht="24.15" customHeight="1">
      <c r="A189" s="40"/>
      <c r="B189" s="41"/>
      <c r="C189" s="214" t="s">
        <v>415</v>
      </c>
      <c r="D189" s="214" t="s">
        <v>145</v>
      </c>
      <c r="E189" s="215" t="s">
        <v>1020</v>
      </c>
      <c r="F189" s="216" t="s">
        <v>1021</v>
      </c>
      <c r="G189" s="217" t="s">
        <v>204</v>
      </c>
      <c r="H189" s="218">
        <v>148.09999999999999</v>
      </c>
      <c r="I189" s="219"/>
      <c r="J189" s="220">
        <f>ROUND(I189*H189,2)</f>
        <v>0</v>
      </c>
      <c r="K189" s="216" t="s">
        <v>149</v>
      </c>
      <c r="L189" s="46"/>
      <c r="M189" s="221" t="s">
        <v>19</v>
      </c>
      <c r="N189" s="222" t="s">
        <v>44</v>
      </c>
      <c r="O189" s="86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563</v>
      </c>
      <c r="AT189" s="225" t="s">
        <v>145</v>
      </c>
      <c r="AU189" s="225" t="s">
        <v>82</v>
      </c>
      <c r="AY189" s="19" t="s">
        <v>143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80</v>
      </c>
      <c r="BK189" s="226">
        <f>ROUND(I189*H189,2)</f>
        <v>0</v>
      </c>
      <c r="BL189" s="19" t="s">
        <v>563</v>
      </c>
      <c r="BM189" s="225" t="s">
        <v>1022</v>
      </c>
    </row>
    <row r="190" s="2" customFormat="1">
      <c r="A190" s="40"/>
      <c r="B190" s="41"/>
      <c r="C190" s="42"/>
      <c r="D190" s="227" t="s">
        <v>152</v>
      </c>
      <c r="E190" s="42"/>
      <c r="F190" s="228" t="s">
        <v>1023</v>
      </c>
      <c r="G190" s="42"/>
      <c r="H190" s="42"/>
      <c r="I190" s="229"/>
      <c r="J190" s="42"/>
      <c r="K190" s="42"/>
      <c r="L190" s="46"/>
      <c r="M190" s="230"/>
      <c r="N190" s="231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152</v>
      </c>
      <c r="AU190" s="19" t="s">
        <v>82</v>
      </c>
    </row>
    <row r="191" s="14" customFormat="1">
      <c r="A191" s="14"/>
      <c r="B191" s="243"/>
      <c r="C191" s="244"/>
      <c r="D191" s="234" t="s">
        <v>154</v>
      </c>
      <c r="E191" s="245" t="s">
        <v>19</v>
      </c>
      <c r="F191" s="246" t="s">
        <v>1153</v>
      </c>
      <c r="G191" s="244"/>
      <c r="H191" s="247">
        <v>130.59999999999999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154</v>
      </c>
      <c r="AU191" s="253" t="s">
        <v>82</v>
      </c>
      <c r="AV191" s="14" t="s">
        <v>82</v>
      </c>
      <c r="AW191" s="14" t="s">
        <v>35</v>
      </c>
      <c r="AX191" s="14" t="s">
        <v>73</v>
      </c>
      <c r="AY191" s="253" t="s">
        <v>143</v>
      </c>
    </row>
    <row r="192" s="14" customFormat="1">
      <c r="A192" s="14"/>
      <c r="B192" s="243"/>
      <c r="C192" s="244"/>
      <c r="D192" s="234" t="s">
        <v>154</v>
      </c>
      <c r="E192" s="245" t="s">
        <v>19</v>
      </c>
      <c r="F192" s="246" t="s">
        <v>1154</v>
      </c>
      <c r="G192" s="244"/>
      <c r="H192" s="247">
        <v>17.5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154</v>
      </c>
      <c r="AU192" s="253" t="s">
        <v>82</v>
      </c>
      <c r="AV192" s="14" t="s">
        <v>82</v>
      </c>
      <c r="AW192" s="14" t="s">
        <v>35</v>
      </c>
      <c r="AX192" s="14" t="s">
        <v>73</v>
      </c>
      <c r="AY192" s="253" t="s">
        <v>143</v>
      </c>
    </row>
    <row r="193" s="15" customFormat="1">
      <c r="A193" s="15"/>
      <c r="B193" s="254"/>
      <c r="C193" s="255"/>
      <c r="D193" s="234" t="s">
        <v>154</v>
      </c>
      <c r="E193" s="256" t="s">
        <v>19</v>
      </c>
      <c r="F193" s="257" t="s">
        <v>170</v>
      </c>
      <c r="G193" s="255"/>
      <c r="H193" s="258">
        <v>148.09999999999999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4" t="s">
        <v>154</v>
      </c>
      <c r="AU193" s="264" t="s">
        <v>82</v>
      </c>
      <c r="AV193" s="15" t="s">
        <v>150</v>
      </c>
      <c r="AW193" s="15" t="s">
        <v>35</v>
      </c>
      <c r="AX193" s="15" t="s">
        <v>80</v>
      </c>
      <c r="AY193" s="264" t="s">
        <v>143</v>
      </c>
    </row>
    <row r="194" s="2" customFormat="1" ht="21.75" customHeight="1">
      <c r="A194" s="40"/>
      <c r="B194" s="41"/>
      <c r="C194" s="214" t="s">
        <v>424</v>
      </c>
      <c r="D194" s="214" t="s">
        <v>145</v>
      </c>
      <c r="E194" s="215" t="s">
        <v>1024</v>
      </c>
      <c r="F194" s="216" t="s">
        <v>1025</v>
      </c>
      <c r="G194" s="217" t="s">
        <v>204</v>
      </c>
      <c r="H194" s="218">
        <v>148.09999999999999</v>
      </c>
      <c r="I194" s="219"/>
      <c r="J194" s="220">
        <f>ROUND(I194*H194,2)</f>
        <v>0</v>
      </c>
      <c r="K194" s="216" t="s">
        <v>149</v>
      </c>
      <c r="L194" s="46"/>
      <c r="M194" s="221" t="s">
        <v>19</v>
      </c>
      <c r="N194" s="222" t="s">
        <v>44</v>
      </c>
      <c r="O194" s="86"/>
      <c r="P194" s="223">
        <f>O194*H194</f>
        <v>0</v>
      </c>
      <c r="Q194" s="223">
        <v>9.0000000000000006E-05</v>
      </c>
      <c r="R194" s="223">
        <f>Q194*H194</f>
        <v>0.013329000000000001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563</v>
      </c>
      <c r="AT194" s="225" t="s">
        <v>145</v>
      </c>
      <c r="AU194" s="225" t="s">
        <v>82</v>
      </c>
      <c r="AY194" s="19" t="s">
        <v>143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80</v>
      </c>
      <c r="BK194" s="226">
        <f>ROUND(I194*H194,2)</f>
        <v>0</v>
      </c>
      <c r="BL194" s="19" t="s">
        <v>563</v>
      </c>
      <c r="BM194" s="225" t="s">
        <v>1026</v>
      </c>
    </row>
    <row r="195" s="2" customFormat="1">
      <c r="A195" s="40"/>
      <c r="B195" s="41"/>
      <c r="C195" s="42"/>
      <c r="D195" s="227" t="s">
        <v>152</v>
      </c>
      <c r="E195" s="42"/>
      <c r="F195" s="228" t="s">
        <v>1027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152</v>
      </c>
      <c r="AU195" s="19" t="s">
        <v>82</v>
      </c>
    </row>
    <row r="196" s="14" customFormat="1">
      <c r="A196" s="14"/>
      <c r="B196" s="243"/>
      <c r="C196" s="244"/>
      <c r="D196" s="234" t="s">
        <v>154</v>
      </c>
      <c r="E196" s="245" t="s">
        <v>19</v>
      </c>
      <c r="F196" s="246" t="s">
        <v>1153</v>
      </c>
      <c r="G196" s="244"/>
      <c r="H196" s="247">
        <v>130.59999999999999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154</v>
      </c>
      <c r="AU196" s="253" t="s">
        <v>82</v>
      </c>
      <c r="AV196" s="14" t="s">
        <v>82</v>
      </c>
      <c r="AW196" s="14" t="s">
        <v>35</v>
      </c>
      <c r="AX196" s="14" t="s">
        <v>73</v>
      </c>
      <c r="AY196" s="253" t="s">
        <v>143</v>
      </c>
    </row>
    <row r="197" s="14" customFormat="1">
      <c r="A197" s="14"/>
      <c r="B197" s="243"/>
      <c r="C197" s="244"/>
      <c r="D197" s="234" t="s">
        <v>154</v>
      </c>
      <c r="E197" s="245" t="s">
        <v>19</v>
      </c>
      <c r="F197" s="246" t="s">
        <v>1154</v>
      </c>
      <c r="G197" s="244"/>
      <c r="H197" s="247">
        <v>17.5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154</v>
      </c>
      <c r="AU197" s="253" t="s">
        <v>82</v>
      </c>
      <c r="AV197" s="14" t="s">
        <v>82</v>
      </c>
      <c r="AW197" s="14" t="s">
        <v>35</v>
      </c>
      <c r="AX197" s="14" t="s">
        <v>73</v>
      </c>
      <c r="AY197" s="253" t="s">
        <v>143</v>
      </c>
    </row>
    <row r="198" s="15" customFormat="1">
      <c r="A198" s="15"/>
      <c r="B198" s="254"/>
      <c r="C198" s="255"/>
      <c r="D198" s="234" t="s">
        <v>154</v>
      </c>
      <c r="E198" s="256" t="s">
        <v>19</v>
      </c>
      <c r="F198" s="257" t="s">
        <v>170</v>
      </c>
      <c r="G198" s="255"/>
      <c r="H198" s="258">
        <v>148.09999999999999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4" t="s">
        <v>154</v>
      </c>
      <c r="AU198" s="264" t="s">
        <v>82</v>
      </c>
      <c r="AV198" s="15" t="s">
        <v>150</v>
      </c>
      <c r="AW198" s="15" t="s">
        <v>35</v>
      </c>
      <c r="AX198" s="15" t="s">
        <v>80</v>
      </c>
      <c r="AY198" s="264" t="s">
        <v>143</v>
      </c>
    </row>
    <row r="199" s="2" customFormat="1" ht="21.75" customHeight="1">
      <c r="A199" s="40"/>
      <c r="B199" s="41"/>
      <c r="C199" s="214" t="s">
        <v>430</v>
      </c>
      <c r="D199" s="214" t="s">
        <v>145</v>
      </c>
      <c r="E199" s="215" t="s">
        <v>1028</v>
      </c>
      <c r="F199" s="216" t="s">
        <v>1029</v>
      </c>
      <c r="G199" s="217" t="s">
        <v>204</v>
      </c>
      <c r="H199" s="218">
        <v>268.39999999999998</v>
      </c>
      <c r="I199" s="219"/>
      <c r="J199" s="220">
        <f>ROUND(I199*H199,2)</f>
        <v>0</v>
      </c>
      <c r="K199" s="216" t="s">
        <v>149</v>
      </c>
      <c r="L199" s="46"/>
      <c r="M199" s="221" t="s">
        <v>19</v>
      </c>
      <c r="N199" s="222" t="s">
        <v>44</v>
      </c>
      <c r="O199" s="86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150</v>
      </c>
      <c r="AT199" s="225" t="s">
        <v>145</v>
      </c>
      <c r="AU199" s="225" t="s">
        <v>82</v>
      </c>
      <c r="AY199" s="19" t="s">
        <v>143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80</v>
      </c>
      <c r="BK199" s="226">
        <f>ROUND(I199*H199,2)</f>
        <v>0</v>
      </c>
      <c r="BL199" s="19" t="s">
        <v>150</v>
      </c>
      <c r="BM199" s="225" t="s">
        <v>1030</v>
      </c>
    </row>
    <row r="200" s="2" customFormat="1">
      <c r="A200" s="40"/>
      <c r="B200" s="41"/>
      <c r="C200" s="42"/>
      <c r="D200" s="227" t="s">
        <v>152</v>
      </c>
      <c r="E200" s="42"/>
      <c r="F200" s="228" t="s">
        <v>1031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152</v>
      </c>
      <c r="AU200" s="19" t="s">
        <v>82</v>
      </c>
    </row>
    <row r="201" s="14" customFormat="1">
      <c r="A201" s="14"/>
      <c r="B201" s="243"/>
      <c r="C201" s="244"/>
      <c r="D201" s="234" t="s">
        <v>154</v>
      </c>
      <c r="E201" s="245" t="s">
        <v>19</v>
      </c>
      <c r="F201" s="246" t="s">
        <v>1153</v>
      </c>
      <c r="G201" s="244"/>
      <c r="H201" s="247">
        <v>130.59999999999999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154</v>
      </c>
      <c r="AU201" s="253" t="s">
        <v>82</v>
      </c>
      <c r="AV201" s="14" t="s">
        <v>82</v>
      </c>
      <c r="AW201" s="14" t="s">
        <v>35</v>
      </c>
      <c r="AX201" s="14" t="s">
        <v>73</v>
      </c>
      <c r="AY201" s="253" t="s">
        <v>143</v>
      </c>
    </row>
    <row r="202" s="14" customFormat="1">
      <c r="A202" s="14"/>
      <c r="B202" s="243"/>
      <c r="C202" s="244"/>
      <c r="D202" s="234" t="s">
        <v>154</v>
      </c>
      <c r="E202" s="245" t="s">
        <v>19</v>
      </c>
      <c r="F202" s="246" t="s">
        <v>1154</v>
      </c>
      <c r="G202" s="244"/>
      <c r="H202" s="247">
        <v>17.5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154</v>
      </c>
      <c r="AU202" s="253" t="s">
        <v>82</v>
      </c>
      <c r="AV202" s="14" t="s">
        <v>82</v>
      </c>
      <c r="AW202" s="14" t="s">
        <v>35</v>
      </c>
      <c r="AX202" s="14" t="s">
        <v>73</v>
      </c>
      <c r="AY202" s="253" t="s">
        <v>143</v>
      </c>
    </row>
    <row r="203" s="14" customFormat="1">
      <c r="A203" s="14"/>
      <c r="B203" s="243"/>
      <c r="C203" s="244"/>
      <c r="D203" s="234" t="s">
        <v>154</v>
      </c>
      <c r="E203" s="245" t="s">
        <v>19</v>
      </c>
      <c r="F203" s="246" t="s">
        <v>1165</v>
      </c>
      <c r="G203" s="244"/>
      <c r="H203" s="247">
        <v>120.3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154</v>
      </c>
      <c r="AU203" s="253" t="s">
        <v>82</v>
      </c>
      <c r="AV203" s="14" t="s">
        <v>82</v>
      </c>
      <c r="AW203" s="14" t="s">
        <v>35</v>
      </c>
      <c r="AX203" s="14" t="s">
        <v>73</v>
      </c>
      <c r="AY203" s="253" t="s">
        <v>143</v>
      </c>
    </row>
    <row r="204" s="15" customFormat="1">
      <c r="A204" s="15"/>
      <c r="B204" s="254"/>
      <c r="C204" s="255"/>
      <c r="D204" s="234" t="s">
        <v>154</v>
      </c>
      <c r="E204" s="256" t="s">
        <v>19</v>
      </c>
      <c r="F204" s="257" t="s">
        <v>170</v>
      </c>
      <c r="G204" s="255"/>
      <c r="H204" s="258">
        <v>268.39999999999998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4" t="s">
        <v>154</v>
      </c>
      <c r="AU204" s="264" t="s">
        <v>82</v>
      </c>
      <c r="AV204" s="15" t="s">
        <v>150</v>
      </c>
      <c r="AW204" s="15" t="s">
        <v>35</v>
      </c>
      <c r="AX204" s="15" t="s">
        <v>80</v>
      </c>
      <c r="AY204" s="264" t="s">
        <v>143</v>
      </c>
    </row>
    <row r="205" s="2" customFormat="1" ht="16.5" customHeight="1">
      <c r="A205" s="40"/>
      <c r="B205" s="41"/>
      <c r="C205" s="265" t="s">
        <v>436</v>
      </c>
      <c r="D205" s="265" t="s">
        <v>299</v>
      </c>
      <c r="E205" s="266" t="s">
        <v>1034</v>
      </c>
      <c r="F205" s="267" t="s">
        <v>1035</v>
      </c>
      <c r="G205" s="268" t="s">
        <v>204</v>
      </c>
      <c r="H205" s="269">
        <v>281.81999999999999</v>
      </c>
      <c r="I205" s="270"/>
      <c r="J205" s="271">
        <f>ROUND(I205*H205,2)</f>
        <v>0</v>
      </c>
      <c r="K205" s="267" t="s">
        <v>149</v>
      </c>
      <c r="L205" s="272"/>
      <c r="M205" s="273" t="s">
        <v>19</v>
      </c>
      <c r="N205" s="274" t="s">
        <v>44</v>
      </c>
      <c r="O205" s="86"/>
      <c r="P205" s="223">
        <f>O205*H205</f>
        <v>0</v>
      </c>
      <c r="Q205" s="223">
        <v>0.00029999999999999997</v>
      </c>
      <c r="R205" s="223">
        <f>Q205*H205</f>
        <v>0.084545999999999996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201</v>
      </c>
      <c r="AT205" s="225" t="s">
        <v>299</v>
      </c>
      <c r="AU205" s="225" t="s">
        <v>82</v>
      </c>
      <c r="AY205" s="19" t="s">
        <v>143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80</v>
      </c>
      <c r="BK205" s="226">
        <f>ROUND(I205*H205,2)</f>
        <v>0</v>
      </c>
      <c r="BL205" s="19" t="s">
        <v>150</v>
      </c>
      <c r="BM205" s="225" t="s">
        <v>1036</v>
      </c>
    </row>
    <row r="206" s="14" customFormat="1">
      <c r="A206" s="14"/>
      <c r="B206" s="243"/>
      <c r="C206" s="244"/>
      <c r="D206" s="234" t="s">
        <v>154</v>
      </c>
      <c r="E206" s="244"/>
      <c r="F206" s="246" t="s">
        <v>1166</v>
      </c>
      <c r="G206" s="244"/>
      <c r="H206" s="247">
        <v>281.81999999999999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154</v>
      </c>
      <c r="AU206" s="253" t="s">
        <v>82</v>
      </c>
      <c r="AV206" s="14" t="s">
        <v>82</v>
      </c>
      <c r="AW206" s="14" t="s">
        <v>4</v>
      </c>
      <c r="AX206" s="14" t="s">
        <v>80</v>
      </c>
      <c r="AY206" s="253" t="s">
        <v>143</v>
      </c>
    </row>
    <row r="207" s="2" customFormat="1" ht="24.15" customHeight="1">
      <c r="A207" s="40"/>
      <c r="B207" s="41"/>
      <c r="C207" s="214" t="s">
        <v>441</v>
      </c>
      <c r="D207" s="214" t="s">
        <v>145</v>
      </c>
      <c r="E207" s="215" t="s">
        <v>1038</v>
      </c>
      <c r="F207" s="216" t="s">
        <v>1039</v>
      </c>
      <c r="G207" s="217" t="s">
        <v>204</v>
      </c>
      <c r="H207" s="218">
        <v>16.300000000000001</v>
      </c>
      <c r="I207" s="219"/>
      <c r="J207" s="220">
        <f>ROUND(I207*H207,2)</f>
        <v>0</v>
      </c>
      <c r="K207" s="216" t="s">
        <v>149</v>
      </c>
      <c r="L207" s="46"/>
      <c r="M207" s="221" t="s">
        <v>19</v>
      </c>
      <c r="N207" s="222" t="s">
        <v>44</v>
      </c>
      <c r="O207" s="86"/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4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5" t="s">
        <v>563</v>
      </c>
      <c r="AT207" s="225" t="s">
        <v>145</v>
      </c>
      <c r="AU207" s="225" t="s">
        <v>82</v>
      </c>
      <c r="AY207" s="19" t="s">
        <v>143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9" t="s">
        <v>80</v>
      </c>
      <c r="BK207" s="226">
        <f>ROUND(I207*H207,2)</f>
        <v>0</v>
      </c>
      <c r="BL207" s="19" t="s">
        <v>563</v>
      </c>
      <c r="BM207" s="225" t="s">
        <v>1040</v>
      </c>
    </row>
    <row r="208" s="2" customFormat="1">
      <c r="A208" s="40"/>
      <c r="B208" s="41"/>
      <c r="C208" s="42"/>
      <c r="D208" s="227" t="s">
        <v>152</v>
      </c>
      <c r="E208" s="42"/>
      <c r="F208" s="228" t="s">
        <v>1041</v>
      </c>
      <c r="G208" s="42"/>
      <c r="H208" s="42"/>
      <c r="I208" s="229"/>
      <c r="J208" s="42"/>
      <c r="K208" s="42"/>
      <c r="L208" s="46"/>
      <c r="M208" s="230"/>
      <c r="N208" s="231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152</v>
      </c>
      <c r="AU208" s="19" t="s">
        <v>82</v>
      </c>
    </row>
    <row r="209" s="14" customFormat="1">
      <c r="A209" s="14"/>
      <c r="B209" s="243"/>
      <c r="C209" s="244"/>
      <c r="D209" s="234" t="s">
        <v>154</v>
      </c>
      <c r="E209" s="245" t="s">
        <v>19</v>
      </c>
      <c r="F209" s="246" t="s">
        <v>1167</v>
      </c>
      <c r="G209" s="244"/>
      <c r="H209" s="247">
        <v>16.300000000000001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154</v>
      </c>
      <c r="AU209" s="253" t="s">
        <v>82</v>
      </c>
      <c r="AV209" s="14" t="s">
        <v>82</v>
      </c>
      <c r="AW209" s="14" t="s">
        <v>35</v>
      </c>
      <c r="AX209" s="14" t="s">
        <v>80</v>
      </c>
      <c r="AY209" s="253" t="s">
        <v>143</v>
      </c>
    </row>
    <row r="210" s="2" customFormat="1" ht="16.5" customHeight="1">
      <c r="A210" s="40"/>
      <c r="B210" s="41"/>
      <c r="C210" s="265" t="s">
        <v>446</v>
      </c>
      <c r="D210" s="265" t="s">
        <v>299</v>
      </c>
      <c r="E210" s="266" t="s">
        <v>1043</v>
      </c>
      <c r="F210" s="267" t="s">
        <v>1044</v>
      </c>
      <c r="G210" s="268" t="s">
        <v>204</v>
      </c>
      <c r="H210" s="269">
        <v>17.114999999999998</v>
      </c>
      <c r="I210" s="270"/>
      <c r="J210" s="271">
        <f>ROUND(I210*H210,2)</f>
        <v>0</v>
      </c>
      <c r="K210" s="267" t="s">
        <v>149</v>
      </c>
      <c r="L210" s="272"/>
      <c r="M210" s="273" t="s">
        <v>19</v>
      </c>
      <c r="N210" s="274" t="s">
        <v>44</v>
      </c>
      <c r="O210" s="86"/>
      <c r="P210" s="223">
        <f>O210*H210</f>
        <v>0</v>
      </c>
      <c r="Q210" s="223">
        <v>0.00092000000000000003</v>
      </c>
      <c r="R210" s="223">
        <f>Q210*H210</f>
        <v>0.015745800000000001</v>
      </c>
      <c r="S210" s="223">
        <v>0</v>
      </c>
      <c r="T210" s="224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5" t="s">
        <v>898</v>
      </c>
      <c r="AT210" s="225" t="s">
        <v>299</v>
      </c>
      <c r="AU210" s="225" t="s">
        <v>82</v>
      </c>
      <c r="AY210" s="19" t="s">
        <v>143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9" t="s">
        <v>80</v>
      </c>
      <c r="BK210" s="226">
        <f>ROUND(I210*H210,2)</f>
        <v>0</v>
      </c>
      <c r="BL210" s="19" t="s">
        <v>898</v>
      </c>
      <c r="BM210" s="225" t="s">
        <v>1045</v>
      </c>
    </row>
    <row r="211" s="14" customFormat="1">
      <c r="A211" s="14"/>
      <c r="B211" s="243"/>
      <c r="C211" s="244"/>
      <c r="D211" s="234" t="s">
        <v>154</v>
      </c>
      <c r="E211" s="244"/>
      <c r="F211" s="246" t="s">
        <v>1168</v>
      </c>
      <c r="G211" s="244"/>
      <c r="H211" s="247">
        <v>17.114999999999998</v>
      </c>
      <c r="I211" s="248"/>
      <c r="J211" s="244"/>
      <c r="K211" s="244"/>
      <c r="L211" s="249"/>
      <c r="M211" s="281"/>
      <c r="N211" s="282"/>
      <c r="O211" s="282"/>
      <c r="P211" s="282"/>
      <c r="Q211" s="282"/>
      <c r="R211" s="282"/>
      <c r="S211" s="282"/>
      <c r="T211" s="28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154</v>
      </c>
      <c r="AU211" s="253" t="s">
        <v>82</v>
      </c>
      <c r="AV211" s="14" t="s">
        <v>82</v>
      </c>
      <c r="AW211" s="14" t="s">
        <v>4</v>
      </c>
      <c r="AX211" s="14" t="s">
        <v>80</v>
      </c>
      <c r="AY211" s="253" t="s">
        <v>143</v>
      </c>
    </row>
    <row r="212" s="2" customFormat="1" ht="6.96" customHeight="1">
      <c r="A212" s="40"/>
      <c r="B212" s="61"/>
      <c r="C212" s="62"/>
      <c r="D212" s="62"/>
      <c r="E212" s="62"/>
      <c r="F212" s="62"/>
      <c r="G212" s="62"/>
      <c r="H212" s="62"/>
      <c r="I212" s="62"/>
      <c r="J212" s="62"/>
      <c r="K212" s="62"/>
      <c r="L212" s="46"/>
      <c r="M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</row>
  </sheetData>
  <sheetProtection sheet="1" autoFilter="0" formatColumns="0" formatRows="0" objects="1" scenarios="1" spinCount="100000" saltValue="NU/3NlA3BA8aV+v7r+N5Bflj+bfFPNREB3s2ckzv3YWIaLns8NSlamOie0DGYIfE+6MzglC02UuywIgQgOgCwQ==" hashValue="W7KWIzboX0toI98zdzip2ZLGEYaBpId/ZUEpL/tpTytUd7JlSeTEFdYpmsPVcv2HxoZKJMeNaRGR253YmIemtw==" algorithmName="SHA-512" password="CBFB"/>
  <autoFilter ref="C91:K21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5_01/271572211"/>
    <hyperlink ref="F99" r:id="rId2" display="https://podminky.urs.cz/item/CS_URS_2025_01/275313811"/>
    <hyperlink ref="F103" r:id="rId3" display="https://podminky.urs.cz/item/CS_URS_2025_01/953943123"/>
    <hyperlink ref="F108" r:id="rId4" display="https://podminky.urs.cz/item/CS_URS_2025_01/998011001"/>
    <hyperlink ref="F112" r:id="rId5" display="https://podminky.urs.cz/item/CS_URS_2025_01/210100013"/>
    <hyperlink ref="F114" r:id="rId6" display="https://podminky.urs.cz/item/CS_URS_2025_01/210203901"/>
    <hyperlink ref="F119" r:id="rId7" display="https://podminky.urs.cz/item/CS_URS_2025_01/210204011"/>
    <hyperlink ref="F122" r:id="rId8" display="https://podminky.urs.cz/item/CS_URS_2025_01/210204103"/>
    <hyperlink ref="F125" r:id="rId9" display="https://podminky.urs.cz/item/CS_URS_2025_01/210204201"/>
    <hyperlink ref="F129" r:id="rId10" display="https://podminky.urs.cz/item/CS_URS_2025_01/210220002"/>
    <hyperlink ref="F134" r:id="rId11" display="https://podminky.urs.cz/item/CS_URS_2025_01/210220020"/>
    <hyperlink ref="F141" r:id="rId12" display="https://podminky.urs.cz/item/CS_URS_2025_01/210220300"/>
    <hyperlink ref="F145" r:id="rId13" display="https://podminky.urs.cz/item/CS_URS_2025_01/210812011"/>
    <hyperlink ref="F150" r:id="rId14" display="https://podminky.urs.cz/item/CS_URS_2025_01/210812033"/>
    <hyperlink ref="F155" r:id="rId15" display="https://podminky.urs.cz/item/CS_URS_2025_01/218202013"/>
    <hyperlink ref="F158" r:id="rId16" display="https://podminky.urs.cz/item/CS_URS_2025_01/218204011"/>
    <hyperlink ref="F160" r:id="rId17" display="https://podminky.urs.cz/item/CS_URS_2025_01/218204103"/>
    <hyperlink ref="F162" r:id="rId18" display="https://podminky.urs.cz/item/CS_URS_2025_01/218204201"/>
    <hyperlink ref="F165" r:id="rId19" display="https://podminky.urs.cz/item/CS_URS_2025_01/460131113"/>
    <hyperlink ref="F168" r:id="rId20" display="https://podminky.urs.cz/item/CS_URS_2025_01/460161262"/>
    <hyperlink ref="F173" r:id="rId21" display="https://podminky.urs.cz/item/CS_URS_2025_01/460341113"/>
    <hyperlink ref="F179" r:id="rId22" display="https://podminky.urs.cz/item/CS_URS_2025_01/460341121"/>
    <hyperlink ref="F182" r:id="rId23" display="https://podminky.urs.cz/item/CS_URS_2025_01/460361121"/>
    <hyperlink ref="F185" r:id="rId24" display="https://podminky.urs.cz/item/CS_URS_2025_01/460431252"/>
    <hyperlink ref="F190" r:id="rId25" display="https://podminky.urs.cz/item/CS_URS_2025_01/460662112"/>
    <hyperlink ref="F195" r:id="rId26" display="https://podminky.urs.cz/item/CS_URS_2025_01/460671113"/>
    <hyperlink ref="F200" r:id="rId27" display="https://podminky.urs.cz/item/CS_URS_2025_01/460791213"/>
    <hyperlink ref="F208" r:id="rId28" display="https://podminky.urs.cz/item/CS_URS_2025_01/460791216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9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82</v>
      </c>
    </row>
    <row r="4" s="1" customFormat="1" ht="24.96" customHeight="1">
      <c r="B4" s="22"/>
      <c r="D4" s="142" t="s">
        <v>103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Český Brod - rekonstrukce chodníku a VO Tyršova, Masarykova ulice</v>
      </c>
      <c r="F7" s="144"/>
      <c r="G7" s="144"/>
      <c r="H7" s="144"/>
      <c r="L7" s="22"/>
    </row>
    <row r="8" s="1" customFormat="1" ht="12" customHeight="1">
      <c r="B8" s="22"/>
      <c r="D8" s="144" t="s">
        <v>104</v>
      </c>
      <c r="L8" s="22"/>
    </row>
    <row r="9" s="2" customFormat="1" ht="16.5" customHeight="1">
      <c r="A9" s="40"/>
      <c r="B9" s="46"/>
      <c r="C9" s="40"/>
      <c r="D9" s="40"/>
      <c r="E9" s="145" t="s">
        <v>1087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106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1169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3. 1. 2025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4" t="s">
        <v>29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36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29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37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39</v>
      </c>
      <c r="E32" s="40"/>
      <c r="F32" s="40"/>
      <c r="G32" s="40"/>
      <c r="H32" s="40"/>
      <c r="I32" s="40"/>
      <c r="J32" s="155">
        <f>ROUND(J90,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41</v>
      </c>
      <c r="G34" s="40"/>
      <c r="H34" s="40"/>
      <c r="I34" s="156" t="s">
        <v>40</v>
      </c>
      <c r="J34" s="156" t="s">
        <v>42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43</v>
      </c>
      <c r="E35" s="144" t="s">
        <v>44</v>
      </c>
      <c r="F35" s="158">
        <f>ROUND((SUM(BE90:BE110)),  2)</f>
        <v>0</v>
      </c>
      <c r="G35" s="40"/>
      <c r="H35" s="40"/>
      <c r="I35" s="159">
        <v>0.20999999999999999</v>
      </c>
      <c r="J35" s="158">
        <f>ROUND(((SUM(BE90:BE110))*I35),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45</v>
      </c>
      <c r="F36" s="158">
        <f>ROUND((SUM(BF90:BF110)),  2)</f>
        <v>0</v>
      </c>
      <c r="G36" s="40"/>
      <c r="H36" s="40"/>
      <c r="I36" s="159">
        <v>0.12</v>
      </c>
      <c r="J36" s="158">
        <f>ROUND(((SUM(BF90:BF110))*I36),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ROUND((SUM(BG90:BG110)),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47</v>
      </c>
      <c r="F38" s="158">
        <f>ROUND((SUM(BH90:BH110)),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48</v>
      </c>
      <c r="F39" s="158">
        <f>ROUND((SUM(BI90:BI110)),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49</v>
      </c>
      <c r="E41" s="162"/>
      <c r="F41" s="162"/>
      <c r="G41" s="163" t="s">
        <v>50</v>
      </c>
      <c r="H41" s="164" t="s">
        <v>51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108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Český Brod - rekonstrukce chodníku a VO Tyršova, Masarykova ulice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1087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Vb - VON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Český Brod</v>
      </c>
      <c r="G56" s="42"/>
      <c r="H56" s="42"/>
      <c r="I56" s="34" t="s">
        <v>23</v>
      </c>
      <c r="J56" s="74" t="str">
        <f>IF(J14="","",J14)</f>
        <v>3. 1. 2025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Český Brod</v>
      </c>
      <c r="G58" s="42"/>
      <c r="H58" s="42"/>
      <c r="I58" s="34" t="s">
        <v>33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109</v>
      </c>
      <c r="D61" s="173"/>
      <c r="E61" s="173"/>
      <c r="F61" s="173"/>
      <c r="G61" s="173"/>
      <c r="H61" s="173"/>
      <c r="I61" s="173"/>
      <c r="J61" s="174" t="s">
        <v>110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71</v>
      </c>
      <c r="D63" s="42"/>
      <c r="E63" s="42"/>
      <c r="F63" s="42"/>
      <c r="G63" s="42"/>
      <c r="H63" s="42"/>
      <c r="I63" s="42"/>
      <c r="J63" s="104">
        <f>J90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111</v>
      </c>
    </row>
    <row r="64" s="9" customFormat="1" ht="24.96" customHeight="1">
      <c r="A64" s="9"/>
      <c r="B64" s="176"/>
      <c r="C64" s="177"/>
      <c r="D64" s="178" t="s">
        <v>1048</v>
      </c>
      <c r="E64" s="179"/>
      <c r="F64" s="179"/>
      <c r="G64" s="179"/>
      <c r="H64" s="179"/>
      <c r="I64" s="179"/>
      <c r="J64" s="180">
        <f>J91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1049</v>
      </c>
      <c r="E65" s="184"/>
      <c r="F65" s="184"/>
      <c r="G65" s="184"/>
      <c r="H65" s="184"/>
      <c r="I65" s="184"/>
      <c r="J65" s="185">
        <f>J92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1050</v>
      </c>
      <c r="E66" s="184"/>
      <c r="F66" s="184"/>
      <c r="G66" s="184"/>
      <c r="H66" s="184"/>
      <c r="I66" s="184"/>
      <c r="J66" s="185">
        <f>J99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1051</v>
      </c>
      <c r="E67" s="184"/>
      <c r="F67" s="184"/>
      <c r="G67" s="184"/>
      <c r="H67" s="184"/>
      <c r="I67" s="184"/>
      <c r="J67" s="185">
        <f>J103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1052</v>
      </c>
      <c r="E68" s="184"/>
      <c r="F68" s="184"/>
      <c r="G68" s="184"/>
      <c r="H68" s="184"/>
      <c r="I68" s="184"/>
      <c r="J68" s="185">
        <f>J107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128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1" t="str">
        <f>E7</f>
        <v>Český Brod - rekonstrukce chodníku a VO Tyršova, Masarykova ulice</v>
      </c>
      <c r="F78" s="34"/>
      <c r="G78" s="34"/>
      <c r="H78" s="34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3"/>
      <c r="C79" s="34" t="s">
        <v>104</v>
      </c>
      <c r="D79" s="24"/>
      <c r="E79" s="24"/>
      <c r="F79" s="24"/>
      <c r="G79" s="24"/>
      <c r="H79" s="24"/>
      <c r="I79" s="24"/>
      <c r="J79" s="24"/>
      <c r="K79" s="24"/>
      <c r="L79" s="22"/>
    </row>
    <row r="80" s="2" customFormat="1" ht="16.5" customHeight="1">
      <c r="A80" s="40"/>
      <c r="B80" s="41"/>
      <c r="C80" s="42"/>
      <c r="D80" s="42"/>
      <c r="E80" s="171" t="s">
        <v>1087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106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E11</f>
        <v>Vb - VON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F14</f>
        <v>Český Brod</v>
      </c>
      <c r="G84" s="42"/>
      <c r="H84" s="42"/>
      <c r="I84" s="34" t="s">
        <v>23</v>
      </c>
      <c r="J84" s="74" t="str">
        <f>IF(J14="","",J14)</f>
        <v>3. 1. 2025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25</v>
      </c>
      <c r="D86" s="42"/>
      <c r="E86" s="42"/>
      <c r="F86" s="29" t="str">
        <f>E17</f>
        <v>Město Český Brod</v>
      </c>
      <c r="G86" s="42"/>
      <c r="H86" s="42"/>
      <c r="I86" s="34" t="s">
        <v>33</v>
      </c>
      <c r="J86" s="38" t="str">
        <f>E23</f>
        <v xml:space="preserve"> 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31</v>
      </c>
      <c r="D87" s="42"/>
      <c r="E87" s="42"/>
      <c r="F87" s="29" t="str">
        <f>IF(E20="","",E20)</f>
        <v>Vyplň údaj</v>
      </c>
      <c r="G87" s="42"/>
      <c r="H87" s="42"/>
      <c r="I87" s="34" t="s">
        <v>36</v>
      </c>
      <c r="J87" s="38" t="str">
        <f>E26</f>
        <v xml:space="preserve"> 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87"/>
      <c r="B89" s="188"/>
      <c r="C89" s="189" t="s">
        <v>129</v>
      </c>
      <c r="D89" s="190" t="s">
        <v>58</v>
      </c>
      <c r="E89" s="190" t="s">
        <v>54</v>
      </c>
      <c r="F89" s="190" t="s">
        <v>55</v>
      </c>
      <c r="G89" s="190" t="s">
        <v>130</v>
      </c>
      <c r="H89" s="190" t="s">
        <v>131</v>
      </c>
      <c r="I89" s="190" t="s">
        <v>132</v>
      </c>
      <c r="J89" s="190" t="s">
        <v>110</v>
      </c>
      <c r="K89" s="191" t="s">
        <v>133</v>
      </c>
      <c r="L89" s="192"/>
      <c r="M89" s="94" t="s">
        <v>19</v>
      </c>
      <c r="N89" s="95" t="s">
        <v>43</v>
      </c>
      <c r="O89" s="95" t="s">
        <v>134</v>
      </c>
      <c r="P89" s="95" t="s">
        <v>135</v>
      </c>
      <c r="Q89" s="95" t="s">
        <v>136</v>
      </c>
      <c r="R89" s="95" t="s">
        <v>137</v>
      </c>
      <c r="S89" s="95" t="s">
        <v>138</v>
      </c>
      <c r="T89" s="96" t="s">
        <v>139</v>
      </c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="2" customFormat="1" ht="22.8" customHeight="1">
      <c r="A90" s="40"/>
      <c r="B90" s="41"/>
      <c r="C90" s="101" t="s">
        <v>140</v>
      </c>
      <c r="D90" s="42"/>
      <c r="E90" s="42"/>
      <c r="F90" s="42"/>
      <c r="G90" s="42"/>
      <c r="H90" s="42"/>
      <c r="I90" s="42"/>
      <c r="J90" s="193">
        <f>BK90</f>
        <v>0</v>
      </c>
      <c r="K90" s="42"/>
      <c r="L90" s="46"/>
      <c r="M90" s="97"/>
      <c r="N90" s="194"/>
      <c r="O90" s="98"/>
      <c r="P90" s="195">
        <f>P91</f>
        <v>0</v>
      </c>
      <c r="Q90" s="98"/>
      <c r="R90" s="195">
        <f>R91</f>
        <v>0</v>
      </c>
      <c r="S90" s="98"/>
      <c r="T90" s="196">
        <f>T91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72</v>
      </c>
      <c r="AU90" s="19" t="s">
        <v>111</v>
      </c>
      <c r="BK90" s="197">
        <f>BK91</f>
        <v>0</v>
      </c>
    </row>
    <row r="91" s="12" customFormat="1" ht="25.92" customHeight="1">
      <c r="A91" s="12"/>
      <c r="B91" s="198"/>
      <c r="C91" s="199"/>
      <c r="D91" s="200" t="s">
        <v>72</v>
      </c>
      <c r="E91" s="201" t="s">
        <v>1053</v>
      </c>
      <c r="F91" s="201" t="s">
        <v>1054</v>
      </c>
      <c r="G91" s="199"/>
      <c r="H91" s="199"/>
      <c r="I91" s="202"/>
      <c r="J91" s="203">
        <f>BK91</f>
        <v>0</v>
      </c>
      <c r="K91" s="199"/>
      <c r="L91" s="204"/>
      <c r="M91" s="205"/>
      <c r="N91" s="206"/>
      <c r="O91" s="206"/>
      <c r="P91" s="207">
        <f>P92+P99+P103+P107</f>
        <v>0</v>
      </c>
      <c r="Q91" s="206"/>
      <c r="R91" s="207">
        <f>R92+R99+R103+R107</f>
        <v>0</v>
      </c>
      <c r="S91" s="206"/>
      <c r="T91" s="208">
        <f>T92+T99+T103+T107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177</v>
      </c>
      <c r="AT91" s="210" t="s">
        <v>72</v>
      </c>
      <c r="AU91" s="210" t="s">
        <v>73</v>
      </c>
      <c r="AY91" s="209" t="s">
        <v>143</v>
      </c>
      <c r="BK91" s="211">
        <f>BK92+BK99+BK103+BK107</f>
        <v>0</v>
      </c>
    </row>
    <row r="92" s="12" customFormat="1" ht="22.8" customHeight="1">
      <c r="A92" s="12"/>
      <c r="B92" s="198"/>
      <c r="C92" s="199"/>
      <c r="D92" s="200" t="s">
        <v>72</v>
      </c>
      <c r="E92" s="212" t="s">
        <v>1055</v>
      </c>
      <c r="F92" s="212" t="s">
        <v>1056</v>
      </c>
      <c r="G92" s="199"/>
      <c r="H92" s="199"/>
      <c r="I92" s="202"/>
      <c r="J92" s="213">
        <f>BK92</f>
        <v>0</v>
      </c>
      <c r="K92" s="199"/>
      <c r="L92" s="204"/>
      <c r="M92" s="205"/>
      <c r="N92" s="206"/>
      <c r="O92" s="206"/>
      <c r="P92" s="207">
        <f>SUM(P93:P98)</f>
        <v>0</v>
      </c>
      <c r="Q92" s="206"/>
      <c r="R92" s="207">
        <f>SUM(R93:R98)</f>
        <v>0</v>
      </c>
      <c r="S92" s="206"/>
      <c r="T92" s="208">
        <f>SUM(T93:T98)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177</v>
      </c>
      <c r="AT92" s="210" t="s">
        <v>72</v>
      </c>
      <c r="AU92" s="210" t="s">
        <v>80</v>
      </c>
      <c r="AY92" s="209" t="s">
        <v>143</v>
      </c>
      <c r="BK92" s="211">
        <f>SUM(BK93:BK98)</f>
        <v>0</v>
      </c>
    </row>
    <row r="93" s="2" customFormat="1" ht="16.5" customHeight="1">
      <c r="A93" s="40"/>
      <c r="B93" s="41"/>
      <c r="C93" s="214" t="s">
        <v>80</v>
      </c>
      <c r="D93" s="214" t="s">
        <v>145</v>
      </c>
      <c r="E93" s="215" t="s">
        <v>1057</v>
      </c>
      <c r="F93" s="216" t="s">
        <v>1058</v>
      </c>
      <c r="G93" s="217" t="s">
        <v>1059</v>
      </c>
      <c r="H93" s="218">
        <v>1</v>
      </c>
      <c r="I93" s="219"/>
      <c r="J93" s="220">
        <f>ROUND(I93*H93,2)</f>
        <v>0</v>
      </c>
      <c r="K93" s="216" t="s">
        <v>149</v>
      </c>
      <c r="L93" s="46"/>
      <c r="M93" s="221" t="s">
        <v>19</v>
      </c>
      <c r="N93" s="222" t="s">
        <v>44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1060</v>
      </c>
      <c r="AT93" s="225" t="s">
        <v>145</v>
      </c>
      <c r="AU93" s="225" t="s">
        <v>82</v>
      </c>
      <c r="AY93" s="19" t="s">
        <v>143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80</v>
      </c>
      <c r="BK93" s="226">
        <f>ROUND(I93*H93,2)</f>
        <v>0</v>
      </c>
      <c r="BL93" s="19" t="s">
        <v>1060</v>
      </c>
      <c r="BM93" s="225" t="s">
        <v>1061</v>
      </c>
    </row>
    <row r="94" s="2" customFormat="1">
      <c r="A94" s="40"/>
      <c r="B94" s="41"/>
      <c r="C94" s="42"/>
      <c r="D94" s="227" t="s">
        <v>152</v>
      </c>
      <c r="E94" s="42"/>
      <c r="F94" s="228" t="s">
        <v>1062</v>
      </c>
      <c r="G94" s="42"/>
      <c r="H94" s="42"/>
      <c r="I94" s="229"/>
      <c r="J94" s="42"/>
      <c r="K94" s="42"/>
      <c r="L94" s="46"/>
      <c r="M94" s="230"/>
      <c r="N94" s="231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152</v>
      </c>
      <c r="AU94" s="19" t="s">
        <v>82</v>
      </c>
    </row>
    <row r="95" s="2" customFormat="1">
      <c r="A95" s="40"/>
      <c r="B95" s="41"/>
      <c r="C95" s="42"/>
      <c r="D95" s="234" t="s">
        <v>358</v>
      </c>
      <c r="E95" s="42"/>
      <c r="F95" s="275" t="s">
        <v>1063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358</v>
      </c>
      <c r="AU95" s="19" t="s">
        <v>82</v>
      </c>
    </row>
    <row r="96" s="2" customFormat="1" ht="16.5" customHeight="1">
      <c r="A96" s="40"/>
      <c r="B96" s="41"/>
      <c r="C96" s="214" t="s">
        <v>82</v>
      </c>
      <c r="D96" s="214" t="s">
        <v>145</v>
      </c>
      <c r="E96" s="215" t="s">
        <v>1064</v>
      </c>
      <c r="F96" s="216" t="s">
        <v>1065</v>
      </c>
      <c r="G96" s="217" t="s">
        <v>1059</v>
      </c>
      <c r="H96" s="218">
        <v>1</v>
      </c>
      <c r="I96" s="219"/>
      <c r="J96" s="220">
        <f>ROUND(I96*H96,2)</f>
        <v>0</v>
      </c>
      <c r="K96" s="216" t="s">
        <v>149</v>
      </c>
      <c r="L96" s="46"/>
      <c r="M96" s="221" t="s">
        <v>19</v>
      </c>
      <c r="N96" s="222" t="s">
        <v>44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1060</v>
      </c>
      <c r="AT96" s="225" t="s">
        <v>145</v>
      </c>
      <c r="AU96" s="225" t="s">
        <v>82</v>
      </c>
      <c r="AY96" s="19" t="s">
        <v>143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80</v>
      </c>
      <c r="BK96" s="226">
        <f>ROUND(I96*H96,2)</f>
        <v>0</v>
      </c>
      <c r="BL96" s="19" t="s">
        <v>1060</v>
      </c>
      <c r="BM96" s="225" t="s">
        <v>1066</v>
      </c>
    </row>
    <row r="97" s="2" customFormat="1">
      <c r="A97" s="40"/>
      <c r="B97" s="41"/>
      <c r="C97" s="42"/>
      <c r="D97" s="227" t="s">
        <v>152</v>
      </c>
      <c r="E97" s="42"/>
      <c r="F97" s="228" t="s">
        <v>1067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152</v>
      </c>
      <c r="AU97" s="19" t="s">
        <v>82</v>
      </c>
    </row>
    <row r="98" s="2" customFormat="1">
      <c r="A98" s="40"/>
      <c r="B98" s="41"/>
      <c r="C98" s="42"/>
      <c r="D98" s="234" t="s">
        <v>358</v>
      </c>
      <c r="E98" s="42"/>
      <c r="F98" s="275" t="s">
        <v>1068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358</v>
      </c>
      <c r="AU98" s="19" t="s">
        <v>82</v>
      </c>
    </row>
    <row r="99" s="12" customFormat="1" ht="22.8" customHeight="1">
      <c r="A99" s="12"/>
      <c r="B99" s="198"/>
      <c r="C99" s="199"/>
      <c r="D99" s="200" t="s">
        <v>72</v>
      </c>
      <c r="E99" s="212" t="s">
        <v>1069</v>
      </c>
      <c r="F99" s="212" t="s">
        <v>1070</v>
      </c>
      <c r="G99" s="199"/>
      <c r="H99" s="199"/>
      <c r="I99" s="202"/>
      <c r="J99" s="213">
        <f>BK99</f>
        <v>0</v>
      </c>
      <c r="K99" s="199"/>
      <c r="L99" s="204"/>
      <c r="M99" s="205"/>
      <c r="N99" s="206"/>
      <c r="O99" s="206"/>
      <c r="P99" s="207">
        <f>SUM(P100:P102)</f>
        <v>0</v>
      </c>
      <c r="Q99" s="206"/>
      <c r="R99" s="207">
        <f>SUM(R100:R102)</f>
        <v>0</v>
      </c>
      <c r="S99" s="206"/>
      <c r="T99" s="208">
        <f>SUM(T100:T102)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177</v>
      </c>
      <c r="AT99" s="210" t="s">
        <v>72</v>
      </c>
      <c r="AU99" s="210" t="s">
        <v>80</v>
      </c>
      <c r="AY99" s="209" t="s">
        <v>143</v>
      </c>
      <c r="BK99" s="211">
        <f>SUM(BK100:BK102)</f>
        <v>0</v>
      </c>
    </row>
    <row r="100" s="2" customFormat="1" ht="16.5" customHeight="1">
      <c r="A100" s="40"/>
      <c r="B100" s="41"/>
      <c r="C100" s="214" t="s">
        <v>162</v>
      </c>
      <c r="D100" s="214" t="s">
        <v>145</v>
      </c>
      <c r="E100" s="215" t="s">
        <v>1071</v>
      </c>
      <c r="F100" s="216" t="s">
        <v>1070</v>
      </c>
      <c r="G100" s="217" t="s">
        <v>1059</v>
      </c>
      <c r="H100" s="218">
        <v>1</v>
      </c>
      <c r="I100" s="219"/>
      <c r="J100" s="220">
        <f>ROUND(I100*H100,2)</f>
        <v>0</v>
      </c>
      <c r="K100" s="216" t="s">
        <v>149</v>
      </c>
      <c r="L100" s="46"/>
      <c r="M100" s="221" t="s">
        <v>19</v>
      </c>
      <c r="N100" s="222" t="s">
        <v>44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1060</v>
      </c>
      <c r="AT100" s="225" t="s">
        <v>145</v>
      </c>
      <c r="AU100" s="225" t="s">
        <v>82</v>
      </c>
      <c r="AY100" s="19" t="s">
        <v>143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80</v>
      </c>
      <c r="BK100" s="226">
        <f>ROUND(I100*H100,2)</f>
        <v>0</v>
      </c>
      <c r="BL100" s="19" t="s">
        <v>1060</v>
      </c>
      <c r="BM100" s="225" t="s">
        <v>1072</v>
      </c>
    </row>
    <row r="101" s="2" customFormat="1">
      <c r="A101" s="40"/>
      <c r="B101" s="41"/>
      <c r="C101" s="42"/>
      <c r="D101" s="227" t="s">
        <v>152</v>
      </c>
      <c r="E101" s="42"/>
      <c r="F101" s="228" t="s">
        <v>1073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152</v>
      </c>
      <c r="AU101" s="19" t="s">
        <v>82</v>
      </c>
    </row>
    <row r="102" s="2" customFormat="1">
      <c r="A102" s="40"/>
      <c r="B102" s="41"/>
      <c r="C102" s="42"/>
      <c r="D102" s="234" t="s">
        <v>358</v>
      </c>
      <c r="E102" s="42"/>
      <c r="F102" s="275" t="s">
        <v>1074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358</v>
      </c>
      <c r="AU102" s="19" t="s">
        <v>82</v>
      </c>
    </row>
    <row r="103" s="12" customFormat="1" ht="22.8" customHeight="1">
      <c r="A103" s="12"/>
      <c r="B103" s="198"/>
      <c r="C103" s="199"/>
      <c r="D103" s="200" t="s">
        <v>72</v>
      </c>
      <c r="E103" s="212" t="s">
        <v>1075</v>
      </c>
      <c r="F103" s="212" t="s">
        <v>1076</v>
      </c>
      <c r="G103" s="199"/>
      <c r="H103" s="199"/>
      <c r="I103" s="202"/>
      <c r="J103" s="213">
        <f>BK103</f>
        <v>0</v>
      </c>
      <c r="K103" s="199"/>
      <c r="L103" s="204"/>
      <c r="M103" s="205"/>
      <c r="N103" s="206"/>
      <c r="O103" s="206"/>
      <c r="P103" s="207">
        <f>SUM(P104:P106)</f>
        <v>0</v>
      </c>
      <c r="Q103" s="206"/>
      <c r="R103" s="207">
        <f>SUM(R104:R106)</f>
        <v>0</v>
      </c>
      <c r="S103" s="206"/>
      <c r="T103" s="208">
        <f>SUM(T104:T106)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9" t="s">
        <v>177</v>
      </c>
      <c r="AT103" s="210" t="s">
        <v>72</v>
      </c>
      <c r="AU103" s="210" t="s">
        <v>80</v>
      </c>
      <c r="AY103" s="209" t="s">
        <v>143</v>
      </c>
      <c r="BK103" s="211">
        <f>SUM(BK104:BK106)</f>
        <v>0</v>
      </c>
    </row>
    <row r="104" s="2" customFormat="1" ht="16.5" customHeight="1">
      <c r="A104" s="40"/>
      <c r="B104" s="41"/>
      <c r="C104" s="214" t="s">
        <v>150</v>
      </c>
      <c r="D104" s="214" t="s">
        <v>145</v>
      </c>
      <c r="E104" s="215" t="s">
        <v>1077</v>
      </c>
      <c r="F104" s="216" t="s">
        <v>1076</v>
      </c>
      <c r="G104" s="217" t="s">
        <v>1059</v>
      </c>
      <c r="H104" s="218">
        <v>1</v>
      </c>
      <c r="I104" s="219"/>
      <c r="J104" s="220">
        <f>ROUND(I104*H104,2)</f>
        <v>0</v>
      </c>
      <c r="K104" s="216" t="s">
        <v>149</v>
      </c>
      <c r="L104" s="46"/>
      <c r="M104" s="221" t="s">
        <v>19</v>
      </c>
      <c r="N104" s="222" t="s">
        <v>44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1060</v>
      </c>
      <c r="AT104" s="225" t="s">
        <v>145</v>
      </c>
      <c r="AU104" s="225" t="s">
        <v>82</v>
      </c>
      <c r="AY104" s="19" t="s">
        <v>143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80</v>
      </c>
      <c r="BK104" s="226">
        <f>ROUND(I104*H104,2)</f>
        <v>0</v>
      </c>
      <c r="BL104" s="19" t="s">
        <v>1060</v>
      </c>
      <c r="BM104" s="225" t="s">
        <v>1078</v>
      </c>
    </row>
    <row r="105" s="2" customFormat="1">
      <c r="A105" s="40"/>
      <c r="B105" s="41"/>
      <c r="C105" s="42"/>
      <c r="D105" s="227" t="s">
        <v>152</v>
      </c>
      <c r="E105" s="42"/>
      <c r="F105" s="228" t="s">
        <v>1079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152</v>
      </c>
      <c r="AU105" s="19" t="s">
        <v>82</v>
      </c>
    </row>
    <row r="106" s="2" customFormat="1">
      <c r="A106" s="40"/>
      <c r="B106" s="41"/>
      <c r="C106" s="42"/>
      <c r="D106" s="234" t="s">
        <v>358</v>
      </c>
      <c r="E106" s="42"/>
      <c r="F106" s="275" t="s">
        <v>1080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358</v>
      </c>
      <c r="AU106" s="19" t="s">
        <v>82</v>
      </c>
    </row>
    <row r="107" s="12" customFormat="1" ht="22.8" customHeight="1">
      <c r="A107" s="12"/>
      <c r="B107" s="198"/>
      <c r="C107" s="199"/>
      <c r="D107" s="200" t="s">
        <v>72</v>
      </c>
      <c r="E107" s="212" t="s">
        <v>1081</v>
      </c>
      <c r="F107" s="212" t="s">
        <v>1082</v>
      </c>
      <c r="G107" s="199"/>
      <c r="H107" s="199"/>
      <c r="I107" s="202"/>
      <c r="J107" s="213">
        <f>BK107</f>
        <v>0</v>
      </c>
      <c r="K107" s="199"/>
      <c r="L107" s="204"/>
      <c r="M107" s="205"/>
      <c r="N107" s="206"/>
      <c r="O107" s="206"/>
      <c r="P107" s="207">
        <f>SUM(P108:P110)</f>
        <v>0</v>
      </c>
      <c r="Q107" s="206"/>
      <c r="R107" s="207">
        <f>SUM(R108:R110)</f>
        <v>0</v>
      </c>
      <c r="S107" s="206"/>
      <c r="T107" s="208">
        <f>SUM(T108:T110)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9" t="s">
        <v>177</v>
      </c>
      <c r="AT107" s="210" t="s">
        <v>72</v>
      </c>
      <c r="AU107" s="210" t="s">
        <v>80</v>
      </c>
      <c r="AY107" s="209" t="s">
        <v>143</v>
      </c>
      <c r="BK107" s="211">
        <f>SUM(BK108:BK110)</f>
        <v>0</v>
      </c>
    </row>
    <row r="108" s="2" customFormat="1" ht="16.5" customHeight="1">
      <c r="A108" s="40"/>
      <c r="B108" s="41"/>
      <c r="C108" s="214" t="s">
        <v>177</v>
      </c>
      <c r="D108" s="214" t="s">
        <v>145</v>
      </c>
      <c r="E108" s="215" t="s">
        <v>1083</v>
      </c>
      <c r="F108" s="216" t="s">
        <v>1082</v>
      </c>
      <c r="G108" s="217" t="s">
        <v>1059</v>
      </c>
      <c r="H108" s="218">
        <v>1</v>
      </c>
      <c r="I108" s="219"/>
      <c r="J108" s="220">
        <f>ROUND(I108*H108,2)</f>
        <v>0</v>
      </c>
      <c r="K108" s="216" t="s">
        <v>149</v>
      </c>
      <c r="L108" s="46"/>
      <c r="M108" s="221" t="s">
        <v>19</v>
      </c>
      <c r="N108" s="222" t="s">
        <v>44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1060</v>
      </c>
      <c r="AT108" s="225" t="s">
        <v>145</v>
      </c>
      <c r="AU108" s="225" t="s">
        <v>82</v>
      </c>
      <c r="AY108" s="19" t="s">
        <v>143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80</v>
      </c>
      <c r="BK108" s="226">
        <f>ROUND(I108*H108,2)</f>
        <v>0</v>
      </c>
      <c r="BL108" s="19" t="s">
        <v>1060</v>
      </c>
      <c r="BM108" s="225" t="s">
        <v>1084</v>
      </c>
    </row>
    <row r="109" s="2" customFormat="1">
      <c r="A109" s="40"/>
      <c r="B109" s="41"/>
      <c r="C109" s="42"/>
      <c r="D109" s="227" t="s">
        <v>152</v>
      </c>
      <c r="E109" s="42"/>
      <c r="F109" s="228" t="s">
        <v>1085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152</v>
      </c>
      <c r="AU109" s="19" t="s">
        <v>82</v>
      </c>
    </row>
    <row r="110" s="2" customFormat="1">
      <c r="A110" s="40"/>
      <c r="B110" s="41"/>
      <c r="C110" s="42"/>
      <c r="D110" s="234" t="s">
        <v>358</v>
      </c>
      <c r="E110" s="42"/>
      <c r="F110" s="275" t="s">
        <v>1086</v>
      </c>
      <c r="G110" s="42"/>
      <c r="H110" s="42"/>
      <c r="I110" s="229"/>
      <c r="J110" s="42"/>
      <c r="K110" s="42"/>
      <c r="L110" s="46"/>
      <c r="M110" s="277"/>
      <c r="N110" s="278"/>
      <c r="O110" s="279"/>
      <c r="P110" s="279"/>
      <c r="Q110" s="279"/>
      <c r="R110" s="279"/>
      <c r="S110" s="279"/>
      <c r="T110" s="28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358</v>
      </c>
      <c r="AU110" s="19" t="s">
        <v>82</v>
      </c>
    </row>
    <row r="111" s="2" customFormat="1" ht="6.96" customHeight="1">
      <c r="A111" s="40"/>
      <c r="B111" s="61"/>
      <c r="C111" s="62"/>
      <c r="D111" s="62"/>
      <c r="E111" s="62"/>
      <c r="F111" s="62"/>
      <c r="G111" s="62"/>
      <c r="H111" s="62"/>
      <c r="I111" s="62"/>
      <c r="J111" s="62"/>
      <c r="K111" s="62"/>
      <c r="L111" s="46"/>
      <c r="M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</sheetData>
  <sheetProtection sheet="1" autoFilter="0" formatColumns="0" formatRows="0" objects="1" scenarios="1" spinCount="100000" saltValue="Jz6KHGCXvg+kHUlH9Y3MxtxTNqnuRv71Dg1tLv0TRa6irhYzjQzahl+OzKpiWetzVMcl5tXTtAkRI3j2AubE5g==" hashValue="xgZG9knCsnuy3/VE2lbNwMdutSygof5roB+97APwyx2zKqSRMdeJpFSQbb53eWLOk6MQ4IF4Tm+yDy7Qu76zvw==" algorithmName="SHA-512" password="CBFB"/>
  <autoFilter ref="C89:K11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4" r:id="rId1" display="https://podminky.urs.cz/item/CS_URS_2025_01/012002000"/>
    <hyperlink ref="F97" r:id="rId2" display="https://podminky.urs.cz/item/CS_URS_2025_01/013002000"/>
    <hyperlink ref="F101" r:id="rId3" display="https://podminky.urs.cz/item/CS_URS_2025_01/030001000"/>
    <hyperlink ref="F105" r:id="rId4" display="https://podminky.urs.cz/item/CS_URS_2025_01/040001000"/>
    <hyperlink ref="F109" r:id="rId5" display="https://podminky.urs.cz/item/CS_URS_2025_01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4" customWidth="1"/>
    <col min="2" max="2" width="1.667969" style="284" customWidth="1"/>
    <col min="3" max="4" width="5" style="284" customWidth="1"/>
    <col min="5" max="5" width="11.66016" style="284" customWidth="1"/>
    <col min="6" max="6" width="9.160156" style="284" customWidth="1"/>
    <col min="7" max="7" width="5" style="284" customWidth="1"/>
    <col min="8" max="8" width="77.83203" style="284" customWidth="1"/>
    <col min="9" max="10" width="20" style="284" customWidth="1"/>
    <col min="11" max="11" width="1.667969" style="284" customWidth="1"/>
  </cols>
  <sheetData>
    <row r="1" s="1" customFormat="1" ht="37.5" customHeight="1"/>
    <row r="2" s="1" customFormat="1" ht="7.5" customHeight="1">
      <c r="B2" s="285"/>
      <c r="C2" s="286"/>
      <c r="D2" s="286"/>
      <c r="E2" s="286"/>
      <c r="F2" s="286"/>
      <c r="G2" s="286"/>
      <c r="H2" s="286"/>
      <c r="I2" s="286"/>
      <c r="J2" s="286"/>
      <c r="K2" s="287"/>
    </row>
    <row r="3" s="16" customFormat="1" ht="45" customHeight="1">
      <c r="B3" s="288"/>
      <c r="C3" s="289" t="s">
        <v>1170</v>
      </c>
      <c r="D3" s="289"/>
      <c r="E3" s="289"/>
      <c r="F3" s="289"/>
      <c r="G3" s="289"/>
      <c r="H3" s="289"/>
      <c r="I3" s="289"/>
      <c r="J3" s="289"/>
      <c r="K3" s="290"/>
    </row>
    <row r="4" s="1" customFormat="1" ht="25.5" customHeight="1">
      <c r="B4" s="291"/>
      <c r="C4" s="292" t="s">
        <v>1171</v>
      </c>
      <c r="D4" s="292"/>
      <c r="E4" s="292"/>
      <c r="F4" s="292"/>
      <c r="G4" s="292"/>
      <c r="H4" s="292"/>
      <c r="I4" s="292"/>
      <c r="J4" s="292"/>
      <c r="K4" s="293"/>
    </row>
    <row r="5" s="1" customFormat="1" ht="5.25" customHeight="1">
      <c r="B5" s="291"/>
      <c r="C5" s="294"/>
      <c r="D5" s="294"/>
      <c r="E5" s="294"/>
      <c r="F5" s="294"/>
      <c r="G5" s="294"/>
      <c r="H5" s="294"/>
      <c r="I5" s="294"/>
      <c r="J5" s="294"/>
      <c r="K5" s="293"/>
    </row>
    <row r="6" s="1" customFormat="1" ht="15" customHeight="1">
      <c r="B6" s="291"/>
      <c r="C6" s="295" t="s">
        <v>1172</v>
      </c>
      <c r="D6" s="295"/>
      <c r="E6" s="295"/>
      <c r="F6" s="295"/>
      <c r="G6" s="295"/>
      <c r="H6" s="295"/>
      <c r="I6" s="295"/>
      <c r="J6" s="295"/>
      <c r="K6" s="293"/>
    </row>
    <row r="7" s="1" customFormat="1" ht="15" customHeight="1">
      <c r="B7" s="296"/>
      <c r="C7" s="295" t="s">
        <v>1173</v>
      </c>
      <c r="D7" s="295"/>
      <c r="E7" s="295"/>
      <c r="F7" s="295"/>
      <c r="G7" s="295"/>
      <c r="H7" s="295"/>
      <c r="I7" s="295"/>
      <c r="J7" s="295"/>
      <c r="K7" s="293"/>
    </row>
    <row r="8" s="1" customFormat="1" ht="12.75" customHeight="1">
      <c r="B8" s="296"/>
      <c r="C8" s="295"/>
      <c r="D8" s="295"/>
      <c r="E8" s="295"/>
      <c r="F8" s="295"/>
      <c r="G8" s="295"/>
      <c r="H8" s="295"/>
      <c r="I8" s="295"/>
      <c r="J8" s="295"/>
      <c r="K8" s="293"/>
    </row>
    <row r="9" s="1" customFormat="1" ht="15" customHeight="1">
      <c r="B9" s="296"/>
      <c r="C9" s="295" t="s">
        <v>1174</v>
      </c>
      <c r="D9" s="295"/>
      <c r="E9" s="295"/>
      <c r="F9" s="295"/>
      <c r="G9" s="295"/>
      <c r="H9" s="295"/>
      <c r="I9" s="295"/>
      <c r="J9" s="295"/>
      <c r="K9" s="293"/>
    </row>
    <row r="10" s="1" customFormat="1" ht="15" customHeight="1">
      <c r="B10" s="296"/>
      <c r="C10" s="295"/>
      <c r="D10" s="295" t="s">
        <v>1175</v>
      </c>
      <c r="E10" s="295"/>
      <c r="F10" s="295"/>
      <c r="G10" s="295"/>
      <c r="H10" s="295"/>
      <c r="I10" s="295"/>
      <c r="J10" s="295"/>
      <c r="K10" s="293"/>
    </row>
    <row r="11" s="1" customFormat="1" ht="15" customHeight="1">
      <c r="B11" s="296"/>
      <c r="C11" s="297"/>
      <c r="D11" s="295" t="s">
        <v>1176</v>
      </c>
      <c r="E11" s="295"/>
      <c r="F11" s="295"/>
      <c r="G11" s="295"/>
      <c r="H11" s="295"/>
      <c r="I11" s="295"/>
      <c r="J11" s="295"/>
      <c r="K11" s="293"/>
    </row>
    <row r="12" s="1" customFormat="1" ht="15" customHeight="1">
      <c r="B12" s="296"/>
      <c r="C12" s="297"/>
      <c r="D12" s="295"/>
      <c r="E12" s="295"/>
      <c r="F12" s="295"/>
      <c r="G12" s="295"/>
      <c r="H12" s="295"/>
      <c r="I12" s="295"/>
      <c r="J12" s="295"/>
      <c r="K12" s="293"/>
    </row>
    <row r="13" s="1" customFormat="1" ht="15" customHeight="1">
      <c r="B13" s="296"/>
      <c r="C13" s="297"/>
      <c r="D13" s="298" t="s">
        <v>1177</v>
      </c>
      <c r="E13" s="295"/>
      <c r="F13" s="295"/>
      <c r="G13" s="295"/>
      <c r="H13" s="295"/>
      <c r="I13" s="295"/>
      <c r="J13" s="295"/>
      <c r="K13" s="293"/>
    </row>
    <row r="14" s="1" customFormat="1" ht="12.75" customHeight="1">
      <c r="B14" s="296"/>
      <c r="C14" s="297"/>
      <c r="D14" s="297"/>
      <c r="E14" s="297"/>
      <c r="F14" s="297"/>
      <c r="G14" s="297"/>
      <c r="H14" s="297"/>
      <c r="I14" s="297"/>
      <c r="J14" s="297"/>
      <c r="K14" s="293"/>
    </row>
    <row r="15" s="1" customFormat="1" ht="15" customHeight="1">
      <c r="B15" s="296"/>
      <c r="C15" s="297"/>
      <c r="D15" s="295" t="s">
        <v>1178</v>
      </c>
      <c r="E15" s="295"/>
      <c r="F15" s="295"/>
      <c r="G15" s="295"/>
      <c r="H15" s="295"/>
      <c r="I15" s="295"/>
      <c r="J15" s="295"/>
      <c r="K15" s="293"/>
    </row>
    <row r="16" s="1" customFormat="1" ht="15" customHeight="1">
      <c r="B16" s="296"/>
      <c r="C16" s="297"/>
      <c r="D16" s="295" t="s">
        <v>1179</v>
      </c>
      <c r="E16" s="295"/>
      <c r="F16" s="295"/>
      <c r="G16" s="295"/>
      <c r="H16" s="295"/>
      <c r="I16" s="295"/>
      <c r="J16" s="295"/>
      <c r="K16" s="293"/>
    </row>
    <row r="17" s="1" customFormat="1" ht="15" customHeight="1">
      <c r="B17" s="296"/>
      <c r="C17" s="297"/>
      <c r="D17" s="295" t="s">
        <v>1180</v>
      </c>
      <c r="E17" s="295"/>
      <c r="F17" s="295"/>
      <c r="G17" s="295"/>
      <c r="H17" s="295"/>
      <c r="I17" s="295"/>
      <c r="J17" s="295"/>
      <c r="K17" s="293"/>
    </row>
    <row r="18" s="1" customFormat="1" ht="15" customHeight="1">
      <c r="B18" s="296"/>
      <c r="C18" s="297"/>
      <c r="D18" s="297"/>
      <c r="E18" s="299" t="s">
        <v>79</v>
      </c>
      <c r="F18" s="295" t="s">
        <v>1181</v>
      </c>
      <c r="G18" s="295"/>
      <c r="H18" s="295"/>
      <c r="I18" s="295"/>
      <c r="J18" s="295"/>
      <c r="K18" s="293"/>
    </row>
    <row r="19" s="1" customFormat="1" ht="15" customHeight="1">
      <c r="B19" s="296"/>
      <c r="C19" s="297"/>
      <c r="D19" s="297"/>
      <c r="E19" s="299" t="s">
        <v>1182</v>
      </c>
      <c r="F19" s="295" t="s">
        <v>1183</v>
      </c>
      <c r="G19" s="295"/>
      <c r="H19" s="295"/>
      <c r="I19" s="295"/>
      <c r="J19" s="295"/>
      <c r="K19" s="293"/>
    </row>
    <row r="20" s="1" customFormat="1" ht="15" customHeight="1">
      <c r="B20" s="296"/>
      <c r="C20" s="297"/>
      <c r="D20" s="297"/>
      <c r="E20" s="299" t="s">
        <v>1184</v>
      </c>
      <c r="F20" s="295" t="s">
        <v>1185</v>
      </c>
      <c r="G20" s="295"/>
      <c r="H20" s="295"/>
      <c r="I20" s="295"/>
      <c r="J20" s="295"/>
      <c r="K20" s="293"/>
    </row>
    <row r="21" s="1" customFormat="1" ht="15" customHeight="1">
      <c r="B21" s="296"/>
      <c r="C21" s="297"/>
      <c r="D21" s="297"/>
      <c r="E21" s="299" t="s">
        <v>92</v>
      </c>
      <c r="F21" s="295" t="s">
        <v>1186</v>
      </c>
      <c r="G21" s="295"/>
      <c r="H21" s="295"/>
      <c r="I21" s="295"/>
      <c r="J21" s="295"/>
      <c r="K21" s="293"/>
    </row>
    <row r="22" s="1" customFormat="1" ht="15" customHeight="1">
      <c r="B22" s="296"/>
      <c r="C22" s="297"/>
      <c r="D22" s="297"/>
      <c r="E22" s="299" t="s">
        <v>1187</v>
      </c>
      <c r="F22" s="295" t="s">
        <v>1188</v>
      </c>
      <c r="G22" s="295"/>
      <c r="H22" s="295"/>
      <c r="I22" s="295"/>
      <c r="J22" s="295"/>
      <c r="K22" s="293"/>
    </row>
    <row r="23" s="1" customFormat="1" ht="15" customHeight="1">
      <c r="B23" s="296"/>
      <c r="C23" s="297"/>
      <c r="D23" s="297"/>
      <c r="E23" s="299" t="s">
        <v>86</v>
      </c>
      <c r="F23" s="295" t="s">
        <v>1189</v>
      </c>
      <c r="G23" s="295"/>
      <c r="H23" s="295"/>
      <c r="I23" s="295"/>
      <c r="J23" s="295"/>
      <c r="K23" s="293"/>
    </row>
    <row r="24" s="1" customFormat="1" ht="12.75" customHeight="1">
      <c r="B24" s="296"/>
      <c r="C24" s="297"/>
      <c r="D24" s="297"/>
      <c r="E24" s="297"/>
      <c r="F24" s="297"/>
      <c r="G24" s="297"/>
      <c r="H24" s="297"/>
      <c r="I24" s="297"/>
      <c r="J24" s="297"/>
      <c r="K24" s="293"/>
    </row>
    <row r="25" s="1" customFormat="1" ht="15" customHeight="1">
      <c r="B25" s="296"/>
      <c r="C25" s="295" t="s">
        <v>1190</v>
      </c>
      <c r="D25" s="295"/>
      <c r="E25" s="295"/>
      <c r="F25" s="295"/>
      <c r="G25" s="295"/>
      <c r="H25" s="295"/>
      <c r="I25" s="295"/>
      <c r="J25" s="295"/>
      <c r="K25" s="293"/>
    </row>
    <row r="26" s="1" customFormat="1" ht="15" customHeight="1">
      <c r="B26" s="296"/>
      <c r="C26" s="295" t="s">
        <v>1191</v>
      </c>
      <c r="D26" s="295"/>
      <c r="E26" s="295"/>
      <c r="F26" s="295"/>
      <c r="G26" s="295"/>
      <c r="H26" s="295"/>
      <c r="I26" s="295"/>
      <c r="J26" s="295"/>
      <c r="K26" s="293"/>
    </row>
    <row r="27" s="1" customFormat="1" ht="15" customHeight="1">
      <c r="B27" s="296"/>
      <c r="C27" s="295"/>
      <c r="D27" s="295" t="s">
        <v>1192</v>
      </c>
      <c r="E27" s="295"/>
      <c r="F27" s="295"/>
      <c r="G27" s="295"/>
      <c r="H27" s="295"/>
      <c r="I27" s="295"/>
      <c r="J27" s="295"/>
      <c r="K27" s="293"/>
    </row>
    <row r="28" s="1" customFormat="1" ht="15" customHeight="1">
      <c r="B28" s="296"/>
      <c r="C28" s="297"/>
      <c r="D28" s="295" t="s">
        <v>1193</v>
      </c>
      <c r="E28" s="295"/>
      <c r="F28" s="295"/>
      <c r="G28" s="295"/>
      <c r="H28" s="295"/>
      <c r="I28" s="295"/>
      <c r="J28" s="295"/>
      <c r="K28" s="293"/>
    </row>
    <row r="29" s="1" customFormat="1" ht="12.75" customHeight="1">
      <c r="B29" s="296"/>
      <c r="C29" s="297"/>
      <c r="D29" s="297"/>
      <c r="E29" s="297"/>
      <c r="F29" s="297"/>
      <c r="G29" s="297"/>
      <c r="H29" s="297"/>
      <c r="I29" s="297"/>
      <c r="J29" s="297"/>
      <c r="K29" s="293"/>
    </row>
    <row r="30" s="1" customFormat="1" ht="15" customHeight="1">
      <c r="B30" s="296"/>
      <c r="C30" s="297"/>
      <c r="D30" s="295" t="s">
        <v>1194</v>
      </c>
      <c r="E30" s="295"/>
      <c r="F30" s="295"/>
      <c r="G30" s="295"/>
      <c r="H30" s="295"/>
      <c r="I30" s="295"/>
      <c r="J30" s="295"/>
      <c r="K30" s="293"/>
    </row>
    <row r="31" s="1" customFormat="1" ht="15" customHeight="1">
      <c r="B31" s="296"/>
      <c r="C31" s="297"/>
      <c r="D31" s="295" t="s">
        <v>1195</v>
      </c>
      <c r="E31" s="295"/>
      <c r="F31" s="295"/>
      <c r="G31" s="295"/>
      <c r="H31" s="295"/>
      <c r="I31" s="295"/>
      <c r="J31" s="295"/>
      <c r="K31" s="293"/>
    </row>
    <row r="32" s="1" customFormat="1" ht="12.75" customHeight="1">
      <c r="B32" s="296"/>
      <c r="C32" s="297"/>
      <c r="D32" s="297"/>
      <c r="E32" s="297"/>
      <c r="F32" s="297"/>
      <c r="G32" s="297"/>
      <c r="H32" s="297"/>
      <c r="I32" s="297"/>
      <c r="J32" s="297"/>
      <c r="K32" s="293"/>
    </row>
    <row r="33" s="1" customFormat="1" ht="15" customHeight="1">
      <c r="B33" s="296"/>
      <c r="C33" s="297"/>
      <c r="D33" s="295" t="s">
        <v>1196</v>
      </c>
      <c r="E33" s="295"/>
      <c r="F33" s="295"/>
      <c r="G33" s="295"/>
      <c r="H33" s="295"/>
      <c r="I33" s="295"/>
      <c r="J33" s="295"/>
      <c r="K33" s="293"/>
    </row>
    <row r="34" s="1" customFormat="1" ht="15" customHeight="1">
      <c r="B34" s="296"/>
      <c r="C34" s="297"/>
      <c r="D34" s="295" t="s">
        <v>1197</v>
      </c>
      <c r="E34" s="295"/>
      <c r="F34" s="295"/>
      <c r="G34" s="295"/>
      <c r="H34" s="295"/>
      <c r="I34" s="295"/>
      <c r="J34" s="295"/>
      <c r="K34" s="293"/>
    </row>
    <row r="35" s="1" customFormat="1" ht="15" customHeight="1">
      <c r="B35" s="296"/>
      <c r="C35" s="297"/>
      <c r="D35" s="295" t="s">
        <v>1198</v>
      </c>
      <c r="E35" s="295"/>
      <c r="F35" s="295"/>
      <c r="G35" s="295"/>
      <c r="H35" s="295"/>
      <c r="I35" s="295"/>
      <c r="J35" s="295"/>
      <c r="K35" s="293"/>
    </row>
    <row r="36" s="1" customFormat="1" ht="15" customHeight="1">
      <c r="B36" s="296"/>
      <c r="C36" s="297"/>
      <c r="D36" s="295"/>
      <c r="E36" s="298" t="s">
        <v>129</v>
      </c>
      <c r="F36" s="295"/>
      <c r="G36" s="295" t="s">
        <v>1199</v>
      </c>
      <c r="H36" s="295"/>
      <c r="I36" s="295"/>
      <c r="J36" s="295"/>
      <c r="K36" s="293"/>
    </row>
    <row r="37" s="1" customFormat="1" ht="30.75" customHeight="1">
      <c r="B37" s="296"/>
      <c r="C37" s="297"/>
      <c r="D37" s="295"/>
      <c r="E37" s="298" t="s">
        <v>1200</v>
      </c>
      <c r="F37" s="295"/>
      <c r="G37" s="295" t="s">
        <v>1201</v>
      </c>
      <c r="H37" s="295"/>
      <c r="I37" s="295"/>
      <c r="J37" s="295"/>
      <c r="K37" s="293"/>
    </row>
    <row r="38" s="1" customFormat="1" ht="15" customHeight="1">
      <c r="B38" s="296"/>
      <c r="C38" s="297"/>
      <c r="D38" s="295"/>
      <c r="E38" s="298" t="s">
        <v>54</v>
      </c>
      <c r="F38" s="295"/>
      <c r="G38" s="295" t="s">
        <v>1202</v>
      </c>
      <c r="H38" s="295"/>
      <c r="I38" s="295"/>
      <c r="J38" s="295"/>
      <c r="K38" s="293"/>
    </row>
    <row r="39" s="1" customFormat="1" ht="15" customHeight="1">
      <c r="B39" s="296"/>
      <c r="C39" s="297"/>
      <c r="D39" s="295"/>
      <c r="E39" s="298" t="s">
        <v>55</v>
      </c>
      <c r="F39" s="295"/>
      <c r="G39" s="295" t="s">
        <v>1203</v>
      </c>
      <c r="H39" s="295"/>
      <c r="I39" s="295"/>
      <c r="J39" s="295"/>
      <c r="K39" s="293"/>
    </row>
    <row r="40" s="1" customFormat="1" ht="15" customHeight="1">
      <c r="B40" s="296"/>
      <c r="C40" s="297"/>
      <c r="D40" s="295"/>
      <c r="E40" s="298" t="s">
        <v>130</v>
      </c>
      <c r="F40" s="295"/>
      <c r="G40" s="295" t="s">
        <v>1204</v>
      </c>
      <c r="H40" s="295"/>
      <c r="I40" s="295"/>
      <c r="J40" s="295"/>
      <c r="K40" s="293"/>
    </row>
    <row r="41" s="1" customFormat="1" ht="15" customHeight="1">
      <c r="B41" s="296"/>
      <c r="C41" s="297"/>
      <c r="D41" s="295"/>
      <c r="E41" s="298" t="s">
        <v>131</v>
      </c>
      <c r="F41" s="295"/>
      <c r="G41" s="295" t="s">
        <v>1205</v>
      </c>
      <c r="H41" s="295"/>
      <c r="I41" s="295"/>
      <c r="J41" s="295"/>
      <c r="K41" s="293"/>
    </row>
    <row r="42" s="1" customFormat="1" ht="15" customHeight="1">
      <c r="B42" s="296"/>
      <c r="C42" s="297"/>
      <c r="D42" s="295"/>
      <c r="E42" s="298" t="s">
        <v>1206</v>
      </c>
      <c r="F42" s="295"/>
      <c r="G42" s="295" t="s">
        <v>1207</v>
      </c>
      <c r="H42" s="295"/>
      <c r="I42" s="295"/>
      <c r="J42" s="295"/>
      <c r="K42" s="293"/>
    </row>
    <row r="43" s="1" customFormat="1" ht="15" customHeight="1">
      <c r="B43" s="296"/>
      <c r="C43" s="297"/>
      <c r="D43" s="295"/>
      <c r="E43" s="298"/>
      <c r="F43" s="295"/>
      <c r="G43" s="295" t="s">
        <v>1208</v>
      </c>
      <c r="H43" s="295"/>
      <c r="I43" s="295"/>
      <c r="J43" s="295"/>
      <c r="K43" s="293"/>
    </row>
    <row r="44" s="1" customFormat="1" ht="15" customHeight="1">
      <c r="B44" s="296"/>
      <c r="C44" s="297"/>
      <c r="D44" s="295"/>
      <c r="E44" s="298" t="s">
        <v>1209</v>
      </c>
      <c r="F44" s="295"/>
      <c r="G44" s="295" t="s">
        <v>1210</v>
      </c>
      <c r="H44" s="295"/>
      <c r="I44" s="295"/>
      <c r="J44" s="295"/>
      <c r="K44" s="293"/>
    </row>
    <row r="45" s="1" customFormat="1" ht="15" customHeight="1">
      <c r="B45" s="296"/>
      <c r="C45" s="297"/>
      <c r="D45" s="295"/>
      <c r="E45" s="298" t="s">
        <v>133</v>
      </c>
      <c r="F45" s="295"/>
      <c r="G45" s="295" t="s">
        <v>1211</v>
      </c>
      <c r="H45" s="295"/>
      <c r="I45" s="295"/>
      <c r="J45" s="295"/>
      <c r="K45" s="293"/>
    </row>
    <row r="46" s="1" customFormat="1" ht="12.75" customHeight="1">
      <c r="B46" s="296"/>
      <c r="C46" s="297"/>
      <c r="D46" s="295"/>
      <c r="E46" s="295"/>
      <c r="F46" s="295"/>
      <c r="G46" s="295"/>
      <c r="H46" s="295"/>
      <c r="I46" s="295"/>
      <c r="J46" s="295"/>
      <c r="K46" s="293"/>
    </row>
    <row r="47" s="1" customFormat="1" ht="15" customHeight="1">
      <c r="B47" s="296"/>
      <c r="C47" s="297"/>
      <c r="D47" s="295" t="s">
        <v>1212</v>
      </c>
      <c r="E47" s="295"/>
      <c r="F47" s="295"/>
      <c r="G47" s="295"/>
      <c r="H47" s="295"/>
      <c r="I47" s="295"/>
      <c r="J47" s="295"/>
      <c r="K47" s="293"/>
    </row>
    <row r="48" s="1" customFormat="1" ht="15" customHeight="1">
      <c r="B48" s="296"/>
      <c r="C48" s="297"/>
      <c r="D48" s="297"/>
      <c r="E48" s="295" t="s">
        <v>1213</v>
      </c>
      <c r="F48" s="295"/>
      <c r="G48" s="295"/>
      <c r="H48" s="295"/>
      <c r="I48" s="295"/>
      <c r="J48" s="295"/>
      <c r="K48" s="293"/>
    </row>
    <row r="49" s="1" customFormat="1" ht="15" customHeight="1">
      <c r="B49" s="296"/>
      <c r="C49" s="297"/>
      <c r="D49" s="297"/>
      <c r="E49" s="295" t="s">
        <v>1214</v>
      </c>
      <c r="F49" s="295"/>
      <c r="G49" s="295"/>
      <c r="H49" s="295"/>
      <c r="I49" s="295"/>
      <c r="J49" s="295"/>
      <c r="K49" s="293"/>
    </row>
    <row r="50" s="1" customFormat="1" ht="15" customHeight="1">
      <c r="B50" s="296"/>
      <c r="C50" s="297"/>
      <c r="D50" s="297"/>
      <c r="E50" s="295" t="s">
        <v>1215</v>
      </c>
      <c r="F50" s="295"/>
      <c r="G50" s="295"/>
      <c r="H50" s="295"/>
      <c r="I50" s="295"/>
      <c r="J50" s="295"/>
      <c r="K50" s="293"/>
    </row>
    <row r="51" s="1" customFormat="1" ht="15" customHeight="1">
      <c r="B51" s="296"/>
      <c r="C51" s="297"/>
      <c r="D51" s="295" t="s">
        <v>1216</v>
      </c>
      <c r="E51" s="295"/>
      <c r="F51" s="295"/>
      <c r="G51" s="295"/>
      <c r="H51" s="295"/>
      <c r="I51" s="295"/>
      <c r="J51" s="295"/>
      <c r="K51" s="293"/>
    </row>
    <row r="52" s="1" customFormat="1" ht="25.5" customHeight="1">
      <c r="B52" s="291"/>
      <c r="C52" s="292" t="s">
        <v>1217</v>
      </c>
      <c r="D52" s="292"/>
      <c r="E52" s="292"/>
      <c r="F52" s="292"/>
      <c r="G52" s="292"/>
      <c r="H52" s="292"/>
      <c r="I52" s="292"/>
      <c r="J52" s="292"/>
      <c r="K52" s="293"/>
    </row>
    <row r="53" s="1" customFormat="1" ht="5.25" customHeight="1">
      <c r="B53" s="291"/>
      <c r="C53" s="294"/>
      <c r="D53" s="294"/>
      <c r="E53" s="294"/>
      <c r="F53" s="294"/>
      <c r="G53" s="294"/>
      <c r="H53" s="294"/>
      <c r="I53" s="294"/>
      <c r="J53" s="294"/>
      <c r="K53" s="293"/>
    </row>
    <row r="54" s="1" customFormat="1" ht="15" customHeight="1">
      <c r="B54" s="291"/>
      <c r="C54" s="295" t="s">
        <v>1218</v>
      </c>
      <c r="D54" s="295"/>
      <c r="E54" s="295"/>
      <c r="F54" s="295"/>
      <c r="G54" s="295"/>
      <c r="H54" s="295"/>
      <c r="I54" s="295"/>
      <c r="J54" s="295"/>
      <c r="K54" s="293"/>
    </row>
    <row r="55" s="1" customFormat="1" ht="15" customHeight="1">
      <c r="B55" s="291"/>
      <c r="C55" s="295" t="s">
        <v>1219</v>
      </c>
      <c r="D55" s="295"/>
      <c r="E55" s="295"/>
      <c r="F55" s="295"/>
      <c r="G55" s="295"/>
      <c r="H55" s="295"/>
      <c r="I55" s="295"/>
      <c r="J55" s="295"/>
      <c r="K55" s="293"/>
    </row>
    <row r="56" s="1" customFormat="1" ht="12.75" customHeight="1">
      <c r="B56" s="291"/>
      <c r="C56" s="295"/>
      <c r="D56" s="295"/>
      <c r="E56" s="295"/>
      <c r="F56" s="295"/>
      <c r="G56" s="295"/>
      <c r="H56" s="295"/>
      <c r="I56" s="295"/>
      <c r="J56" s="295"/>
      <c r="K56" s="293"/>
    </row>
    <row r="57" s="1" customFormat="1" ht="15" customHeight="1">
      <c r="B57" s="291"/>
      <c r="C57" s="295" t="s">
        <v>1220</v>
      </c>
      <c r="D57" s="295"/>
      <c r="E57" s="295"/>
      <c r="F57" s="295"/>
      <c r="G57" s="295"/>
      <c r="H57" s="295"/>
      <c r="I57" s="295"/>
      <c r="J57" s="295"/>
      <c r="K57" s="293"/>
    </row>
    <row r="58" s="1" customFormat="1" ht="15" customHeight="1">
      <c r="B58" s="291"/>
      <c r="C58" s="297"/>
      <c r="D58" s="295" t="s">
        <v>1221</v>
      </c>
      <c r="E58" s="295"/>
      <c r="F58" s="295"/>
      <c r="G58" s="295"/>
      <c r="H58" s="295"/>
      <c r="I58" s="295"/>
      <c r="J58" s="295"/>
      <c r="K58" s="293"/>
    </row>
    <row r="59" s="1" customFormat="1" ht="15" customHeight="1">
      <c r="B59" s="291"/>
      <c r="C59" s="297"/>
      <c r="D59" s="295" t="s">
        <v>1222</v>
      </c>
      <c r="E59" s="295"/>
      <c r="F59" s="295"/>
      <c r="G59" s="295"/>
      <c r="H59" s="295"/>
      <c r="I59" s="295"/>
      <c r="J59" s="295"/>
      <c r="K59" s="293"/>
    </row>
    <row r="60" s="1" customFormat="1" ht="15" customHeight="1">
      <c r="B60" s="291"/>
      <c r="C60" s="297"/>
      <c r="D60" s="295" t="s">
        <v>1223</v>
      </c>
      <c r="E60" s="295"/>
      <c r="F60" s="295"/>
      <c r="G60" s="295"/>
      <c r="H60" s="295"/>
      <c r="I60" s="295"/>
      <c r="J60" s="295"/>
      <c r="K60" s="293"/>
    </row>
    <row r="61" s="1" customFormat="1" ht="15" customHeight="1">
      <c r="B61" s="291"/>
      <c r="C61" s="297"/>
      <c r="D61" s="295" t="s">
        <v>1224</v>
      </c>
      <c r="E61" s="295"/>
      <c r="F61" s="295"/>
      <c r="G61" s="295"/>
      <c r="H61" s="295"/>
      <c r="I61" s="295"/>
      <c r="J61" s="295"/>
      <c r="K61" s="293"/>
    </row>
    <row r="62" s="1" customFormat="1" ht="15" customHeight="1">
      <c r="B62" s="291"/>
      <c r="C62" s="297"/>
      <c r="D62" s="300" t="s">
        <v>1225</v>
      </c>
      <c r="E62" s="300"/>
      <c r="F62" s="300"/>
      <c r="G62" s="300"/>
      <c r="H62" s="300"/>
      <c r="I62" s="300"/>
      <c r="J62" s="300"/>
      <c r="K62" s="293"/>
    </row>
    <row r="63" s="1" customFormat="1" ht="15" customHeight="1">
      <c r="B63" s="291"/>
      <c r="C63" s="297"/>
      <c r="D63" s="295" t="s">
        <v>1226</v>
      </c>
      <c r="E63" s="295"/>
      <c r="F63" s="295"/>
      <c r="G63" s="295"/>
      <c r="H63" s="295"/>
      <c r="I63" s="295"/>
      <c r="J63" s="295"/>
      <c r="K63" s="293"/>
    </row>
    <row r="64" s="1" customFormat="1" ht="12.75" customHeight="1">
      <c r="B64" s="291"/>
      <c r="C64" s="297"/>
      <c r="D64" s="297"/>
      <c r="E64" s="301"/>
      <c r="F64" s="297"/>
      <c r="G64" s="297"/>
      <c r="H64" s="297"/>
      <c r="I64" s="297"/>
      <c r="J64" s="297"/>
      <c r="K64" s="293"/>
    </row>
    <row r="65" s="1" customFormat="1" ht="15" customHeight="1">
      <c r="B65" s="291"/>
      <c r="C65" s="297"/>
      <c r="D65" s="295" t="s">
        <v>1227</v>
      </c>
      <c r="E65" s="295"/>
      <c r="F65" s="295"/>
      <c r="G65" s="295"/>
      <c r="H65" s="295"/>
      <c r="I65" s="295"/>
      <c r="J65" s="295"/>
      <c r="K65" s="293"/>
    </row>
    <row r="66" s="1" customFormat="1" ht="15" customHeight="1">
      <c r="B66" s="291"/>
      <c r="C66" s="297"/>
      <c r="D66" s="300" t="s">
        <v>1228</v>
      </c>
      <c r="E66" s="300"/>
      <c r="F66" s="300"/>
      <c r="G66" s="300"/>
      <c r="H66" s="300"/>
      <c r="I66" s="300"/>
      <c r="J66" s="300"/>
      <c r="K66" s="293"/>
    </row>
    <row r="67" s="1" customFormat="1" ht="15" customHeight="1">
      <c r="B67" s="291"/>
      <c r="C67" s="297"/>
      <c r="D67" s="295" t="s">
        <v>1229</v>
      </c>
      <c r="E67" s="295"/>
      <c r="F67" s="295"/>
      <c r="G67" s="295"/>
      <c r="H67" s="295"/>
      <c r="I67" s="295"/>
      <c r="J67" s="295"/>
      <c r="K67" s="293"/>
    </row>
    <row r="68" s="1" customFormat="1" ht="15" customHeight="1">
      <c r="B68" s="291"/>
      <c r="C68" s="297"/>
      <c r="D68" s="295" t="s">
        <v>1230</v>
      </c>
      <c r="E68" s="295"/>
      <c r="F68" s="295"/>
      <c r="G68" s="295"/>
      <c r="H68" s="295"/>
      <c r="I68" s="295"/>
      <c r="J68" s="295"/>
      <c r="K68" s="293"/>
    </row>
    <row r="69" s="1" customFormat="1" ht="15" customHeight="1">
      <c r="B69" s="291"/>
      <c r="C69" s="297"/>
      <c r="D69" s="295" t="s">
        <v>1231</v>
      </c>
      <c r="E69" s="295"/>
      <c r="F69" s="295"/>
      <c r="G69" s="295"/>
      <c r="H69" s="295"/>
      <c r="I69" s="295"/>
      <c r="J69" s="295"/>
      <c r="K69" s="293"/>
    </row>
    <row r="70" s="1" customFormat="1" ht="15" customHeight="1">
      <c r="B70" s="291"/>
      <c r="C70" s="297"/>
      <c r="D70" s="295" t="s">
        <v>1232</v>
      </c>
      <c r="E70" s="295"/>
      <c r="F70" s="295"/>
      <c r="G70" s="295"/>
      <c r="H70" s="295"/>
      <c r="I70" s="295"/>
      <c r="J70" s="295"/>
      <c r="K70" s="293"/>
    </row>
    <row r="71" s="1" customFormat="1" ht="12.75" customHeight="1">
      <c r="B71" s="302"/>
      <c r="C71" s="303"/>
      <c r="D71" s="303"/>
      <c r="E71" s="303"/>
      <c r="F71" s="303"/>
      <c r="G71" s="303"/>
      <c r="H71" s="303"/>
      <c r="I71" s="303"/>
      <c r="J71" s="303"/>
      <c r="K71" s="304"/>
    </row>
    <row r="72" s="1" customFormat="1" ht="18.75" customHeight="1">
      <c r="B72" s="305"/>
      <c r="C72" s="305"/>
      <c r="D72" s="305"/>
      <c r="E72" s="305"/>
      <c r="F72" s="305"/>
      <c r="G72" s="305"/>
      <c r="H72" s="305"/>
      <c r="I72" s="305"/>
      <c r="J72" s="305"/>
      <c r="K72" s="306"/>
    </row>
    <row r="73" s="1" customFormat="1" ht="18.75" customHeight="1">
      <c r="B73" s="306"/>
      <c r="C73" s="306"/>
      <c r="D73" s="306"/>
      <c r="E73" s="306"/>
      <c r="F73" s="306"/>
      <c r="G73" s="306"/>
      <c r="H73" s="306"/>
      <c r="I73" s="306"/>
      <c r="J73" s="306"/>
      <c r="K73" s="306"/>
    </row>
    <row r="74" s="1" customFormat="1" ht="7.5" customHeight="1">
      <c r="B74" s="307"/>
      <c r="C74" s="308"/>
      <c r="D74" s="308"/>
      <c r="E74" s="308"/>
      <c r="F74" s="308"/>
      <c r="G74" s="308"/>
      <c r="H74" s="308"/>
      <c r="I74" s="308"/>
      <c r="J74" s="308"/>
      <c r="K74" s="309"/>
    </row>
    <row r="75" s="1" customFormat="1" ht="45" customHeight="1">
      <c r="B75" s="310"/>
      <c r="C75" s="311" t="s">
        <v>1233</v>
      </c>
      <c r="D75" s="311"/>
      <c r="E75" s="311"/>
      <c r="F75" s="311"/>
      <c r="G75" s="311"/>
      <c r="H75" s="311"/>
      <c r="I75" s="311"/>
      <c r="J75" s="311"/>
      <c r="K75" s="312"/>
    </row>
    <row r="76" s="1" customFormat="1" ht="17.25" customHeight="1">
      <c r="B76" s="310"/>
      <c r="C76" s="313" t="s">
        <v>1234</v>
      </c>
      <c r="D76" s="313"/>
      <c r="E76" s="313"/>
      <c r="F76" s="313" t="s">
        <v>1235</v>
      </c>
      <c r="G76" s="314"/>
      <c r="H76" s="313" t="s">
        <v>55</v>
      </c>
      <c r="I76" s="313" t="s">
        <v>58</v>
      </c>
      <c r="J76" s="313" t="s">
        <v>1236</v>
      </c>
      <c r="K76" s="312"/>
    </row>
    <row r="77" s="1" customFormat="1" ht="17.25" customHeight="1">
      <c r="B77" s="310"/>
      <c r="C77" s="315" t="s">
        <v>1237</v>
      </c>
      <c r="D77" s="315"/>
      <c r="E77" s="315"/>
      <c r="F77" s="316" t="s">
        <v>1238</v>
      </c>
      <c r="G77" s="317"/>
      <c r="H77" s="315"/>
      <c r="I77" s="315"/>
      <c r="J77" s="315" t="s">
        <v>1239</v>
      </c>
      <c r="K77" s="312"/>
    </row>
    <row r="78" s="1" customFormat="1" ht="5.25" customHeight="1">
      <c r="B78" s="310"/>
      <c r="C78" s="318"/>
      <c r="D78" s="318"/>
      <c r="E78" s="318"/>
      <c r="F78" s="318"/>
      <c r="G78" s="319"/>
      <c r="H78" s="318"/>
      <c r="I78" s="318"/>
      <c r="J78" s="318"/>
      <c r="K78" s="312"/>
    </row>
    <row r="79" s="1" customFormat="1" ht="15" customHeight="1">
      <c r="B79" s="310"/>
      <c r="C79" s="298" t="s">
        <v>54</v>
      </c>
      <c r="D79" s="320"/>
      <c r="E79" s="320"/>
      <c r="F79" s="321" t="s">
        <v>77</v>
      </c>
      <c r="G79" s="322"/>
      <c r="H79" s="298" t="s">
        <v>1240</v>
      </c>
      <c r="I79" s="298" t="s">
        <v>1241</v>
      </c>
      <c r="J79" s="298">
        <v>20</v>
      </c>
      <c r="K79" s="312"/>
    </row>
    <row r="80" s="1" customFormat="1" ht="15" customHeight="1">
      <c r="B80" s="310"/>
      <c r="C80" s="298" t="s">
        <v>1242</v>
      </c>
      <c r="D80" s="298"/>
      <c r="E80" s="298"/>
      <c r="F80" s="321" t="s">
        <v>77</v>
      </c>
      <c r="G80" s="322"/>
      <c r="H80" s="298" t="s">
        <v>1243</v>
      </c>
      <c r="I80" s="298" t="s">
        <v>1241</v>
      </c>
      <c r="J80" s="298">
        <v>120</v>
      </c>
      <c r="K80" s="312"/>
    </row>
    <row r="81" s="1" customFormat="1" ht="15" customHeight="1">
      <c r="B81" s="323"/>
      <c r="C81" s="298" t="s">
        <v>1244</v>
      </c>
      <c r="D81" s="298"/>
      <c r="E81" s="298"/>
      <c r="F81" s="321" t="s">
        <v>1245</v>
      </c>
      <c r="G81" s="322"/>
      <c r="H81" s="298" t="s">
        <v>1246</v>
      </c>
      <c r="I81" s="298" t="s">
        <v>1241</v>
      </c>
      <c r="J81" s="298">
        <v>50</v>
      </c>
      <c r="K81" s="312"/>
    </row>
    <row r="82" s="1" customFormat="1" ht="15" customHeight="1">
      <c r="B82" s="323"/>
      <c r="C82" s="298" t="s">
        <v>1247</v>
      </c>
      <c r="D82" s="298"/>
      <c r="E82" s="298"/>
      <c r="F82" s="321" t="s">
        <v>77</v>
      </c>
      <c r="G82" s="322"/>
      <c r="H82" s="298" t="s">
        <v>1248</v>
      </c>
      <c r="I82" s="298" t="s">
        <v>1249</v>
      </c>
      <c r="J82" s="298"/>
      <c r="K82" s="312"/>
    </row>
    <row r="83" s="1" customFormat="1" ht="15" customHeight="1">
      <c r="B83" s="323"/>
      <c r="C83" s="324" t="s">
        <v>1250</v>
      </c>
      <c r="D83" s="324"/>
      <c r="E83" s="324"/>
      <c r="F83" s="325" t="s">
        <v>1245</v>
      </c>
      <c r="G83" s="324"/>
      <c r="H83" s="324" t="s">
        <v>1251</v>
      </c>
      <c r="I83" s="324" t="s">
        <v>1241</v>
      </c>
      <c r="J83" s="324">
        <v>15</v>
      </c>
      <c r="K83" s="312"/>
    </row>
    <row r="84" s="1" customFormat="1" ht="15" customHeight="1">
      <c r="B84" s="323"/>
      <c r="C84" s="324" t="s">
        <v>1252</v>
      </c>
      <c r="D84" s="324"/>
      <c r="E84" s="324"/>
      <c r="F84" s="325" t="s">
        <v>1245</v>
      </c>
      <c r="G84" s="324"/>
      <c r="H84" s="324" t="s">
        <v>1253</v>
      </c>
      <c r="I84" s="324" t="s">
        <v>1241</v>
      </c>
      <c r="J84" s="324">
        <v>15</v>
      </c>
      <c r="K84" s="312"/>
    </row>
    <row r="85" s="1" customFormat="1" ht="15" customHeight="1">
      <c r="B85" s="323"/>
      <c r="C85" s="324" t="s">
        <v>1254</v>
      </c>
      <c r="D85" s="324"/>
      <c r="E85" s="324"/>
      <c r="F85" s="325" t="s">
        <v>1245</v>
      </c>
      <c r="G85" s="324"/>
      <c r="H85" s="324" t="s">
        <v>1255</v>
      </c>
      <c r="I85" s="324" t="s">
        <v>1241</v>
      </c>
      <c r="J85" s="324">
        <v>20</v>
      </c>
      <c r="K85" s="312"/>
    </row>
    <row r="86" s="1" customFormat="1" ht="15" customHeight="1">
      <c r="B86" s="323"/>
      <c r="C86" s="324" t="s">
        <v>1256</v>
      </c>
      <c r="D86" s="324"/>
      <c r="E86" s="324"/>
      <c r="F86" s="325" t="s">
        <v>1245</v>
      </c>
      <c r="G86" s="324"/>
      <c r="H86" s="324" t="s">
        <v>1257</v>
      </c>
      <c r="I86" s="324" t="s">
        <v>1241</v>
      </c>
      <c r="J86" s="324">
        <v>20</v>
      </c>
      <c r="K86" s="312"/>
    </row>
    <row r="87" s="1" customFormat="1" ht="15" customHeight="1">
      <c r="B87" s="323"/>
      <c r="C87" s="298" t="s">
        <v>1258</v>
      </c>
      <c r="D87" s="298"/>
      <c r="E87" s="298"/>
      <c r="F87" s="321" t="s">
        <v>1245</v>
      </c>
      <c r="G87" s="322"/>
      <c r="H87" s="298" t="s">
        <v>1259</v>
      </c>
      <c r="I87" s="298" t="s">
        <v>1241</v>
      </c>
      <c r="J87" s="298">
        <v>50</v>
      </c>
      <c r="K87" s="312"/>
    </row>
    <row r="88" s="1" customFormat="1" ht="15" customHeight="1">
      <c r="B88" s="323"/>
      <c r="C88" s="298" t="s">
        <v>1260</v>
      </c>
      <c r="D88" s="298"/>
      <c r="E88" s="298"/>
      <c r="F88" s="321" t="s">
        <v>1245</v>
      </c>
      <c r="G88" s="322"/>
      <c r="H88" s="298" t="s">
        <v>1261</v>
      </c>
      <c r="I88" s="298" t="s">
        <v>1241</v>
      </c>
      <c r="J88" s="298">
        <v>20</v>
      </c>
      <c r="K88" s="312"/>
    </row>
    <row r="89" s="1" customFormat="1" ht="15" customHeight="1">
      <c r="B89" s="323"/>
      <c r="C89" s="298" t="s">
        <v>1262</v>
      </c>
      <c r="D89" s="298"/>
      <c r="E89" s="298"/>
      <c r="F89" s="321" t="s">
        <v>1245</v>
      </c>
      <c r="G89" s="322"/>
      <c r="H89" s="298" t="s">
        <v>1263</v>
      </c>
      <c r="I89" s="298" t="s">
        <v>1241</v>
      </c>
      <c r="J89" s="298">
        <v>20</v>
      </c>
      <c r="K89" s="312"/>
    </row>
    <row r="90" s="1" customFormat="1" ht="15" customHeight="1">
      <c r="B90" s="323"/>
      <c r="C90" s="298" t="s">
        <v>1264</v>
      </c>
      <c r="D90" s="298"/>
      <c r="E90" s="298"/>
      <c r="F90" s="321" t="s">
        <v>1245</v>
      </c>
      <c r="G90" s="322"/>
      <c r="H90" s="298" t="s">
        <v>1265</v>
      </c>
      <c r="I90" s="298" t="s">
        <v>1241</v>
      </c>
      <c r="J90" s="298">
        <v>50</v>
      </c>
      <c r="K90" s="312"/>
    </row>
    <row r="91" s="1" customFormat="1" ht="15" customHeight="1">
      <c r="B91" s="323"/>
      <c r="C91" s="298" t="s">
        <v>1266</v>
      </c>
      <c r="D91" s="298"/>
      <c r="E91" s="298"/>
      <c r="F91" s="321" t="s">
        <v>1245</v>
      </c>
      <c r="G91" s="322"/>
      <c r="H91" s="298" t="s">
        <v>1266</v>
      </c>
      <c r="I91" s="298" t="s">
        <v>1241</v>
      </c>
      <c r="J91" s="298">
        <v>50</v>
      </c>
      <c r="K91" s="312"/>
    </row>
    <row r="92" s="1" customFormat="1" ht="15" customHeight="1">
      <c r="B92" s="323"/>
      <c r="C92" s="298" t="s">
        <v>1267</v>
      </c>
      <c r="D92" s="298"/>
      <c r="E92" s="298"/>
      <c r="F92" s="321" t="s">
        <v>1245</v>
      </c>
      <c r="G92" s="322"/>
      <c r="H92" s="298" t="s">
        <v>1268</v>
      </c>
      <c r="I92" s="298" t="s">
        <v>1241</v>
      </c>
      <c r="J92" s="298">
        <v>255</v>
      </c>
      <c r="K92" s="312"/>
    </row>
    <row r="93" s="1" customFormat="1" ht="15" customHeight="1">
      <c r="B93" s="323"/>
      <c r="C93" s="298" t="s">
        <v>1269</v>
      </c>
      <c r="D93" s="298"/>
      <c r="E93" s="298"/>
      <c r="F93" s="321" t="s">
        <v>77</v>
      </c>
      <c r="G93" s="322"/>
      <c r="H93" s="298" t="s">
        <v>1270</v>
      </c>
      <c r="I93" s="298" t="s">
        <v>1271</v>
      </c>
      <c r="J93" s="298"/>
      <c r="K93" s="312"/>
    </row>
    <row r="94" s="1" customFormat="1" ht="15" customHeight="1">
      <c r="B94" s="323"/>
      <c r="C94" s="298" t="s">
        <v>1272</v>
      </c>
      <c r="D94" s="298"/>
      <c r="E94" s="298"/>
      <c r="F94" s="321" t="s">
        <v>77</v>
      </c>
      <c r="G94" s="322"/>
      <c r="H94" s="298" t="s">
        <v>1273</v>
      </c>
      <c r="I94" s="298" t="s">
        <v>1274</v>
      </c>
      <c r="J94" s="298"/>
      <c r="K94" s="312"/>
    </row>
    <row r="95" s="1" customFormat="1" ht="15" customHeight="1">
      <c r="B95" s="323"/>
      <c r="C95" s="298" t="s">
        <v>1275</v>
      </c>
      <c r="D95" s="298"/>
      <c r="E95" s="298"/>
      <c r="F95" s="321" t="s">
        <v>77</v>
      </c>
      <c r="G95" s="322"/>
      <c r="H95" s="298" t="s">
        <v>1275</v>
      </c>
      <c r="I95" s="298" t="s">
        <v>1274</v>
      </c>
      <c r="J95" s="298"/>
      <c r="K95" s="312"/>
    </row>
    <row r="96" s="1" customFormat="1" ht="15" customHeight="1">
      <c r="B96" s="323"/>
      <c r="C96" s="298" t="s">
        <v>39</v>
      </c>
      <c r="D96" s="298"/>
      <c r="E96" s="298"/>
      <c r="F96" s="321" t="s">
        <v>77</v>
      </c>
      <c r="G96" s="322"/>
      <c r="H96" s="298" t="s">
        <v>1276</v>
      </c>
      <c r="I96" s="298" t="s">
        <v>1274</v>
      </c>
      <c r="J96" s="298"/>
      <c r="K96" s="312"/>
    </row>
    <row r="97" s="1" customFormat="1" ht="15" customHeight="1">
      <c r="B97" s="323"/>
      <c r="C97" s="298" t="s">
        <v>49</v>
      </c>
      <c r="D97" s="298"/>
      <c r="E97" s="298"/>
      <c r="F97" s="321" t="s">
        <v>77</v>
      </c>
      <c r="G97" s="322"/>
      <c r="H97" s="298" t="s">
        <v>1277</v>
      </c>
      <c r="I97" s="298" t="s">
        <v>1274</v>
      </c>
      <c r="J97" s="298"/>
      <c r="K97" s="312"/>
    </row>
    <row r="98" s="1" customFormat="1" ht="15" customHeight="1">
      <c r="B98" s="326"/>
      <c r="C98" s="327"/>
      <c r="D98" s="327"/>
      <c r="E98" s="327"/>
      <c r="F98" s="327"/>
      <c r="G98" s="327"/>
      <c r="H98" s="327"/>
      <c r="I98" s="327"/>
      <c r="J98" s="327"/>
      <c r="K98" s="328"/>
    </row>
    <row r="99" s="1" customFormat="1" ht="18.75" customHeight="1">
      <c r="B99" s="329"/>
      <c r="C99" s="330"/>
      <c r="D99" s="330"/>
      <c r="E99" s="330"/>
      <c r="F99" s="330"/>
      <c r="G99" s="330"/>
      <c r="H99" s="330"/>
      <c r="I99" s="330"/>
      <c r="J99" s="330"/>
      <c r="K99" s="329"/>
    </row>
    <row r="100" s="1" customFormat="1" ht="18.75" customHeight="1">
      <c r="B100" s="306"/>
      <c r="C100" s="306"/>
      <c r="D100" s="306"/>
      <c r="E100" s="306"/>
      <c r="F100" s="306"/>
      <c r="G100" s="306"/>
      <c r="H100" s="306"/>
      <c r="I100" s="306"/>
      <c r="J100" s="306"/>
      <c r="K100" s="306"/>
    </row>
    <row r="101" s="1" customFormat="1" ht="7.5" customHeight="1">
      <c r="B101" s="307"/>
      <c r="C101" s="308"/>
      <c r="D101" s="308"/>
      <c r="E101" s="308"/>
      <c r="F101" s="308"/>
      <c r="G101" s="308"/>
      <c r="H101" s="308"/>
      <c r="I101" s="308"/>
      <c r="J101" s="308"/>
      <c r="K101" s="309"/>
    </row>
    <row r="102" s="1" customFormat="1" ht="45" customHeight="1">
      <c r="B102" s="310"/>
      <c r="C102" s="311" t="s">
        <v>1278</v>
      </c>
      <c r="D102" s="311"/>
      <c r="E102" s="311"/>
      <c r="F102" s="311"/>
      <c r="G102" s="311"/>
      <c r="H102" s="311"/>
      <c r="I102" s="311"/>
      <c r="J102" s="311"/>
      <c r="K102" s="312"/>
    </row>
    <row r="103" s="1" customFormat="1" ht="17.25" customHeight="1">
      <c r="B103" s="310"/>
      <c r="C103" s="313" t="s">
        <v>1234</v>
      </c>
      <c r="D103" s="313"/>
      <c r="E103" s="313"/>
      <c r="F103" s="313" t="s">
        <v>1235</v>
      </c>
      <c r="G103" s="314"/>
      <c r="H103" s="313" t="s">
        <v>55</v>
      </c>
      <c r="I103" s="313" t="s">
        <v>58</v>
      </c>
      <c r="J103" s="313" t="s">
        <v>1236</v>
      </c>
      <c r="K103" s="312"/>
    </row>
    <row r="104" s="1" customFormat="1" ht="17.25" customHeight="1">
      <c r="B104" s="310"/>
      <c r="C104" s="315" t="s">
        <v>1237</v>
      </c>
      <c r="D104" s="315"/>
      <c r="E104" s="315"/>
      <c r="F104" s="316" t="s">
        <v>1238</v>
      </c>
      <c r="G104" s="317"/>
      <c r="H104" s="315"/>
      <c r="I104" s="315"/>
      <c r="J104" s="315" t="s">
        <v>1239</v>
      </c>
      <c r="K104" s="312"/>
    </row>
    <row r="105" s="1" customFormat="1" ht="5.25" customHeight="1">
      <c r="B105" s="310"/>
      <c r="C105" s="313"/>
      <c r="D105" s="313"/>
      <c r="E105" s="313"/>
      <c r="F105" s="313"/>
      <c r="G105" s="331"/>
      <c r="H105" s="313"/>
      <c r="I105" s="313"/>
      <c r="J105" s="313"/>
      <c r="K105" s="312"/>
    </row>
    <row r="106" s="1" customFormat="1" ht="15" customHeight="1">
      <c r="B106" s="310"/>
      <c r="C106" s="298" t="s">
        <v>54</v>
      </c>
      <c r="D106" s="320"/>
      <c r="E106" s="320"/>
      <c r="F106" s="321" t="s">
        <v>77</v>
      </c>
      <c r="G106" s="298"/>
      <c r="H106" s="298" t="s">
        <v>1279</v>
      </c>
      <c r="I106" s="298" t="s">
        <v>1241</v>
      </c>
      <c r="J106" s="298">
        <v>20</v>
      </c>
      <c r="K106" s="312"/>
    </row>
    <row r="107" s="1" customFormat="1" ht="15" customHeight="1">
      <c r="B107" s="310"/>
      <c r="C107" s="298" t="s">
        <v>1242</v>
      </c>
      <c r="D107" s="298"/>
      <c r="E107" s="298"/>
      <c r="F107" s="321" t="s">
        <v>77</v>
      </c>
      <c r="G107" s="298"/>
      <c r="H107" s="298" t="s">
        <v>1279</v>
      </c>
      <c r="I107" s="298" t="s">
        <v>1241</v>
      </c>
      <c r="J107" s="298">
        <v>120</v>
      </c>
      <c r="K107" s="312"/>
    </row>
    <row r="108" s="1" customFormat="1" ht="15" customHeight="1">
      <c r="B108" s="323"/>
      <c r="C108" s="298" t="s">
        <v>1244</v>
      </c>
      <c r="D108" s="298"/>
      <c r="E108" s="298"/>
      <c r="F108" s="321" t="s">
        <v>1245</v>
      </c>
      <c r="G108" s="298"/>
      <c r="H108" s="298" t="s">
        <v>1279</v>
      </c>
      <c r="I108" s="298" t="s">
        <v>1241</v>
      </c>
      <c r="J108" s="298">
        <v>50</v>
      </c>
      <c r="K108" s="312"/>
    </row>
    <row r="109" s="1" customFormat="1" ht="15" customHeight="1">
      <c r="B109" s="323"/>
      <c r="C109" s="298" t="s">
        <v>1247</v>
      </c>
      <c r="D109" s="298"/>
      <c r="E109" s="298"/>
      <c r="F109" s="321" t="s">
        <v>77</v>
      </c>
      <c r="G109" s="298"/>
      <c r="H109" s="298" t="s">
        <v>1279</v>
      </c>
      <c r="I109" s="298" t="s">
        <v>1249</v>
      </c>
      <c r="J109" s="298"/>
      <c r="K109" s="312"/>
    </row>
    <row r="110" s="1" customFormat="1" ht="15" customHeight="1">
      <c r="B110" s="323"/>
      <c r="C110" s="298" t="s">
        <v>1258</v>
      </c>
      <c r="D110" s="298"/>
      <c r="E110" s="298"/>
      <c r="F110" s="321" t="s">
        <v>1245</v>
      </c>
      <c r="G110" s="298"/>
      <c r="H110" s="298" t="s">
        <v>1279</v>
      </c>
      <c r="I110" s="298" t="s">
        <v>1241</v>
      </c>
      <c r="J110" s="298">
        <v>50</v>
      </c>
      <c r="K110" s="312"/>
    </row>
    <row r="111" s="1" customFormat="1" ht="15" customHeight="1">
      <c r="B111" s="323"/>
      <c r="C111" s="298" t="s">
        <v>1266</v>
      </c>
      <c r="D111" s="298"/>
      <c r="E111" s="298"/>
      <c r="F111" s="321" t="s">
        <v>1245</v>
      </c>
      <c r="G111" s="298"/>
      <c r="H111" s="298" t="s">
        <v>1279</v>
      </c>
      <c r="I111" s="298" t="s">
        <v>1241</v>
      </c>
      <c r="J111" s="298">
        <v>50</v>
      </c>
      <c r="K111" s="312"/>
    </row>
    <row r="112" s="1" customFormat="1" ht="15" customHeight="1">
      <c r="B112" s="323"/>
      <c r="C112" s="298" t="s">
        <v>1264</v>
      </c>
      <c r="D112" s="298"/>
      <c r="E112" s="298"/>
      <c r="F112" s="321" t="s">
        <v>1245</v>
      </c>
      <c r="G112" s="298"/>
      <c r="H112" s="298" t="s">
        <v>1279</v>
      </c>
      <c r="I112" s="298" t="s">
        <v>1241</v>
      </c>
      <c r="J112" s="298">
        <v>50</v>
      </c>
      <c r="K112" s="312"/>
    </row>
    <row r="113" s="1" customFormat="1" ht="15" customHeight="1">
      <c r="B113" s="323"/>
      <c r="C113" s="298" t="s">
        <v>54</v>
      </c>
      <c r="D113" s="298"/>
      <c r="E113" s="298"/>
      <c r="F113" s="321" t="s">
        <v>77</v>
      </c>
      <c r="G113" s="298"/>
      <c r="H113" s="298" t="s">
        <v>1280</v>
      </c>
      <c r="I113" s="298" t="s">
        <v>1241</v>
      </c>
      <c r="J113" s="298">
        <v>20</v>
      </c>
      <c r="K113" s="312"/>
    </row>
    <row r="114" s="1" customFormat="1" ht="15" customHeight="1">
      <c r="B114" s="323"/>
      <c r="C114" s="298" t="s">
        <v>1281</v>
      </c>
      <c r="D114" s="298"/>
      <c r="E114" s="298"/>
      <c r="F114" s="321" t="s">
        <v>77</v>
      </c>
      <c r="G114" s="298"/>
      <c r="H114" s="298" t="s">
        <v>1282</v>
      </c>
      <c r="I114" s="298" t="s">
        <v>1241</v>
      </c>
      <c r="J114" s="298">
        <v>120</v>
      </c>
      <c r="K114" s="312"/>
    </row>
    <row r="115" s="1" customFormat="1" ht="15" customHeight="1">
      <c r="B115" s="323"/>
      <c r="C115" s="298" t="s">
        <v>39</v>
      </c>
      <c r="D115" s="298"/>
      <c r="E115" s="298"/>
      <c r="F115" s="321" t="s">
        <v>77</v>
      </c>
      <c r="G115" s="298"/>
      <c r="H115" s="298" t="s">
        <v>1283</v>
      </c>
      <c r="I115" s="298" t="s">
        <v>1274</v>
      </c>
      <c r="J115" s="298"/>
      <c r="K115" s="312"/>
    </row>
    <row r="116" s="1" customFormat="1" ht="15" customHeight="1">
      <c r="B116" s="323"/>
      <c r="C116" s="298" t="s">
        <v>49</v>
      </c>
      <c r="D116" s="298"/>
      <c r="E116" s="298"/>
      <c r="F116" s="321" t="s">
        <v>77</v>
      </c>
      <c r="G116" s="298"/>
      <c r="H116" s="298" t="s">
        <v>1284</v>
      </c>
      <c r="I116" s="298" t="s">
        <v>1274</v>
      </c>
      <c r="J116" s="298"/>
      <c r="K116" s="312"/>
    </row>
    <row r="117" s="1" customFormat="1" ht="15" customHeight="1">
      <c r="B117" s="323"/>
      <c r="C117" s="298" t="s">
        <v>58</v>
      </c>
      <c r="D117" s="298"/>
      <c r="E117" s="298"/>
      <c r="F117" s="321" t="s">
        <v>77</v>
      </c>
      <c r="G117" s="298"/>
      <c r="H117" s="298" t="s">
        <v>1285</v>
      </c>
      <c r="I117" s="298" t="s">
        <v>1286</v>
      </c>
      <c r="J117" s="298"/>
      <c r="K117" s="312"/>
    </row>
    <row r="118" s="1" customFormat="1" ht="15" customHeight="1">
      <c r="B118" s="326"/>
      <c r="C118" s="332"/>
      <c r="D118" s="332"/>
      <c r="E118" s="332"/>
      <c r="F118" s="332"/>
      <c r="G118" s="332"/>
      <c r="H118" s="332"/>
      <c r="I118" s="332"/>
      <c r="J118" s="332"/>
      <c r="K118" s="328"/>
    </row>
    <row r="119" s="1" customFormat="1" ht="18.75" customHeight="1">
      <c r="B119" s="333"/>
      <c r="C119" s="334"/>
      <c r="D119" s="334"/>
      <c r="E119" s="334"/>
      <c r="F119" s="335"/>
      <c r="G119" s="334"/>
      <c r="H119" s="334"/>
      <c r="I119" s="334"/>
      <c r="J119" s="334"/>
      <c r="K119" s="333"/>
    </row>
    <row r="120" s="1" customFormat="1" ht="18.75" customHeight="1">
      <c r="B120" s="306"/>
      <c r="C120" s="306"/>
      <c r="D120" s="306"/>
      <c r="E120" s="306"/>
      <c r="F120" s="306"/>
      <c r="G120" s="306"/>
      <c r="H120" s="306"/>
      <c r="I120" s="306"/>
      <c r="J120" s="306"/>
      <c r="K120" s="306"/>
    </row>
    <row r="121" s="1" customFormat="1" ht="7.5" customHeight="1">
      <c r="B121" s="336"/>
      <c r="C121" s="337"/>
      <c r="D121" s="337"/>
      <c r="E121" s="337"/>
      <c r="F121" s="337"/>
      <c r="G121" s="337"/>
      <c r="H121" s="337"/>
      <c r="I121" s="337"/>
      <c r="J121" s="337"/>
      <c r="K121" s="338"/>
    </row>
    <row r="122" s="1" customFormat="1" ht="45" customHeight="1">
      <c r="B122" s="339"/>
      <c r="C122" s="289" t="s">
        <v>1287</v>
      </c>
      <c r="D122" s="289"/>
      <c r="E122" s="289"/>
      <c r="F122" s="289"/>
      <c r="G122" s="289"/>
      <c r="H122" s="289"/>
      <c r="I122" s="289"/>
      <c r="J122" s="289"/>
      <c r="K122" s="340"/>
    </row>
    <row r="123" s="1" customFormat="1" ht="17.25" customHeight="1">
      <c r="B123" s="341"/>
      <c r="C123" s="313" t="s">
        <v>1234</v>
      </c>
      <c r="D123" s="313"/>
      <c r="E123" s="313"/>
      <c r="F123" s="313" t="s">
        <v>1235</v>
      </c>
      <c r="G123" s="314"/>
      <c r="H123" s="313" t="s">
        <v>55</v>
      </c>
      <c r="I123" s="313" t="s">
        <v>58</v>
      </c>
      <c r="J123" s="313" t="s">
        <v>1236</v>
      </c>
      <c r="K123" s="342"/>
    </row>
    <row r="124" s="1" customFormat="1" ht="17.25" customHeight="1">
      <c r="B124" s="341"/>
      <c r="C124" s="315" t="s">
        <v>1237</v>
      </c>
      <c r="D124" s="315"/>
      <c r="E124" s="315"/>
      <c r="F124" s="316" t="s">
        <v>1238</v>
      </c>
      <c r="G124" s="317"/>
      <c r="H124" s="315"/>
      <c r="I124" s="315"/>
      <c r="J124" s="315" t="s">
        <v>1239</v>
      </c>
      <c r="K124" s="342"/>
    </row>
    <row r="125" s="1" customFormat="1" ht="5.25" customHeight="1">
      <c r="B125" s="343"/>
      <c r="C125" s="318"/>
      <c r="D125" s="318"/>
      <c r="E125" s="318"/>
      <c r="F125" s="318"/>
      <c r="G125" s="344"/>
      <c r="H125" s="318"/>
      <c r="I125" s="318"/>
      <c r="J125" s="318"/>
      <c r="K125" s="345"/>
    </row>
    <row r="126" s="1" customFormat="1" ht="15" customHeight="1">
      <c r="B126" s="343"/>
      <c r="C126" s="298" t="s">
        <v>1242</v>
      </c>
      <c r="D126" s="320"/>
      <c r="E126" s="320"/>
      <c r="F126" s="321" t="s">
        <v>77</v>
      </c>
      <c r="G126" s="298"/>
      <c r="H126" s="298" t="s">
        <v>1279</v>
      </c>
      <c r="I126" s="298" t="s">
        <v>1241</v>
      </c>
      <c r="J126" s="298">
        <v>120</v>
      </c>
      <c r="K126" s="346"/>
    </row>
    <row r="127" s="1" customFormat="1" ht="15" customHeight="1">
      <c r="B127" s="343"/>
      <c r="C127" s="298" t="s">
        <v>1288</v>
      </c>
      <c r="D127" s="298"/>
      <c r="E127" s="298"/>
      <c r="F127" s="321" t="s">
        <v>77</v>
      </c>
      <c r="G127" s="298"/>
      <c r="H127" s="298" t="s">
        <v>1289</v>
      </c>
      <c r="I127" s="298" t="s">
        <v>1241</v>
      </c>
      <c r="J127" s="298" t="s">
        <v>1290</v>
      </c>
      <c r="K127" s="346"/>
    </row>
    <row r="128" s="1" customFormat="1" ht="15" customHeight="1">
      <c r="B128" s="343"/>
      <c r="C128" s="298" t="s">
        <v>86</v>
      </c>
      <c r="D128" s="298"/>
      <c r="E128" s="298"/>
      <c r="F128" s="321" t="s">
        <v>77</v>
      </c>
      <c r="G128" s="298"/>
      <c r="H128" s="298" t="s">
        <v>1291</v>
      </c>
      <c r="I128" s="298" t="s">
        <v>1241</v>
      </c>
      <c r="J128" s="298" t="s">
        <v>1290</v>
      </c>
      <c r="K128" s="346"/>
    </row>
    <row r="129" s="1" customFormat="1" ht="15" customHeight="1">
      <c r="B129" s="343"/>
      <c r="C129" s="298" t="s">
        <v>1250</v>
      </c>
      <c r="D129" s="298"/>
      <c r="E129" s="298"/>
      <c r="F129" s="321" t="s">
        <v>1245</v>
      </c>
      <c r="G129" s="298"/>
      <c r="H129" s="298" t="s">
        <v>1251</v>
      </c>
      <c r="I129" s="298" t="s">
        <v>1241</v>
      </c>
      <c r="J129" s="298">
        <v>15</v>
      </c>
      <c r="K129" s="346"/>
    </row>
    <row r="130" s="1" customFormat="1" ht="15" customHeight="1">
      <c r="B130" s="343"/>
      <c r="C130" s="324" t="s">
        <v>1252</v>
      </c>
      <c r="D130" s="324"/>
      <c r="E130" s="324"/>
      <c r="F130" s="325" t="s">
        <v>1245</v>
      </c>
      <c r="G130" s="324"/>
      <c r="H130" s="324" t="s">
        <v>1253</v>
      </c>
      <c r="I130" s="324" t="s">
        <v>1241</v>
      </c>
      <c r="J130" s="324">
        <v>15</v>
      </c>
      <c r="K130" s="346"/>
    </row>
    <row r="131" s="1" customFormat="1" ht="15" customHeight="1">
      <c r="B131" s="343"/>
      <c r="C131" s="324" t="s">
        <v>1254</v>
      </c>
      <c r="D131" s="324"/>
      <c r="E131" s="324"/>
      <c r="F131" s="325" t="s">
        <v>1245</v>
      </c>
      <c r="G131" s="324"/>
      <c r="H131" s="324" t="s">
        <v>1255</v>
      </c>
      <c r="I131" s="324" t="s">
        <v>1241</v>
      </c>
      <c r="J131" s="324">
        <v>20</v>
      </c>
      <c r="K131" s="346"/>
    </row>
    <row r="132" s="1" customFormat="1" ht="15" customHeight="1">
      <c r="B132" s="343"/>
      <c r="C132" s="324" t="s">
        <v>1256</v>
      </c>
      <c r="D132" s="324"/>
      <c r="E132" s="324"/>
      <c r="F132" s="325" t="s">
        <v>1245</v>
      </c>
      <c r="G132" s="324"/>
      <c r="H132" s="324" t="s">
        <v>1257</v>
      </c>
      <c r="I132" s="324" t="s">
        <v>1241</v>
      </c>
      <c r="J132" s="324">
        <v>20</v>
      </c>
      <c r="K132" s="346"/>
    </row>
    <row r="133" s="1" customFormat="1" ht="15" customHeight="1">
      <c r="B133" s="343"/>
      <c r="C133" s="298" t="s">
        <v>1244</v>
      </c>
      <c r="D133" s="298"/>
      <c r="E133" s="298"/>
      <c r="F133" s="321" t="s">
        <v>1245</v>
      </c>
      <c r="G133" s="298"/>
      <c r="H133" s="298" t="s">
        <v>1279</v>
      </c>
      <c r="I133" s="298" t="s">
        <v>1241</v>
      </c>
      <c r="J133" s="298">
        <v>50</v>
      </c>
      <c r="K133" s="346"/>
    </row>
    <row r="134" s="1" customFormat="1" ht="15" customHeight="1">
      <c r="B134" s="343"/>
      <c r="C134" s="298" t="s">
        <v>1258</v>
      </c>
      <c r="D134" s="298"/>
      <c r="E134" s="298"/>
      <c r="F134" s="321" t="s">
        <v>1245</v>
      </c>
      <c r="G134" s="298"/>
      <c r="H134" s="298" t="s">
        <v>1279</v>
      </c>
      <c r="I134" s="298" t="s">
        <v>1241</v>
      </c>
      <c r="J134" s="298">
        <v>50</v>
      </c>
      <c r="K134" s="346"/>
    </row>
    <row r="135" s="1" customFormat="1" ht="15" customHeight="1">
      <c r="B135" s="343"/>
      <c r="C135" s="298" t="s">
        <v>1264</v>
      </c>
      <c r="D135" s="298"/>
      <c r="E135" s="298"/>
      <c r="F135" s="321" t="s">
        <v>1245</v>
      </c>
      <c r="G135" s="298"/>
      <c r="H135" s="298" t="s">
        <v>1279</v>
      </c>
      <c r="I135" s="298" t="s">
        <v>1241</v>
      </c>
      <c r="J135" s="298">
        <v>50</v>
      </c>
      <c r="K135" s="346"/>
    </row>
    <row r="136" s="1" customFormat="1" ht="15" customHeight="1">
      <c r="B136" s="343"/>
      <c r="C136" s="298" t="s">
        <v>1266</v>
      </c>
      <c r="D136" s="298"/>
      <c r="E136" s="298"/>
      <c r="F136" s="321" t="s">
        <v>1245</v>
      </c>
      <c r="G136" s="298"/>
      <c r="H136" s="298" t="s">
        <v>1279</v>
      </c>
      <c r="I136" s="298" t="s">
        <v>1241</v>
      </c>
      <c r="J136" s="298">
        <v>50</v>
      </c>
      <c r="K136" s="346"/>
    </row>
    <row r="137" s="1" customFormat="1" ht="15" customHeight="1">
      <c r="B137" s="343"/>
      <c r="C137" s="298" t="s">
        <v>1267</v>
      </c>
      <c r="D137" s="298"/>
      <c r="E137" s="298"/>
      <c r="F137" s="321" t="s">
        <v>1245</v>
      </c>
      <c r="G137" s="298"/>
      <c r="H137" s="298" t="s">
        <v>1292</v>
      </c>
      <c r="I137" s="298" t="s">
        <v>1241</v>
      </c>
      <c r="J137" s="298">
        <v>255</v>
      </c>
      <c r="K137" s="346"/>
    </row>
    <row r="138" s="1" customFormat="1" ht="15" customHeight="1">
      <c r="B138" s="343"/>
      <c r="C138" s="298" t="s">
        <v>1269</v>
      </c>
      <c r="D138" s="298"/>
      <c r="E138" s="298"/>
      <c r="F138" s="321" t="s">
        <v>77</v>
      </c>
      <c r="G138" s="298"/>
      <c r="H138" s="298" t="s">
        <v>1293</v>
      </c>
      <c r="I138" s="298" t="s">
        <v>1271</v>
      </c>
      <c r="J138" s="298"/>
      <c r="K138" s="346"/>
    </row>
    <row r="139" s="1" customFormat="1" ht="15" customHeight="1">
      <c r="B139" s="343"/>
      <c r="C139" s="298" t="s">
        <v>1272</v>
      </c>
      <c r="D139" s="298"/>
      <c r="E139" s="298"/>
      <c r="F139" s="321" t="s">
        <v>77</v>
      </c>
      <c r="G139" s="298"/>
      <c r="H139" s="298" t="s">
        <v>1294</v>
      </c>
      <c r="I139" s="298" t="s">
        <v>1274</v>
      </c>
      <c r="J139" s="298"/>
      <c r="K139" s="346"/>
    </row>
    <row r="140" s="1" customFormat="1" ht="15" customHeight="1">
      <c r="B140" s="343"/>
      <c r="C140" s="298" t="s">
        <v>1275</v>
      </c>
      <c r="D140" s="298"/>
      <c r="E140" s="298"/>
      <c r="F140" s="321" t="s">
        <v>77</v>
      </c>
      <c r="G140" s="298"/>
      <c r="H140" s="298" t="s">
        <v>1275</v>
      </c>
      <c r="I140" s="298" t="s">
        <v>1274</v>
      </c>
      <c r="J140" s="298"/>
      <c r="K140" s="346"/>
    </row>
    <row r="141" s="1" customFormat="1" ht="15" customHeight="1">
      <c r="B141" s="343"/>
      <c r="C141" s="298" t="s">
        <v>39</v>
      </c>
      <c r="D141" s="298"/>
      <c r="E141" s="298"/>
      <c r="F141" s="321" t="s">
        <v>77</v>
      </c>
      <c r="G141" s="298"/>
      <c r="H141" s="298" t="s">
        <v>1295</v>
      </c>
      <c r="I141" s="298" t="s">
        <v>1274</v>
      </c>
      <c r="J141" s="298"/>
      <c r="K141" s="346"/>
    </row>
    <row r="142" s="1" customFormat="1" ht="15" customHeight="1">
      <c r="B142" s="343"/>
      <c r="C142" s="298" t="s">
        <v>1296</v>
      </c>
      <c r="D142" s="298"/>
      <c r="E142" s="298"/>
      <c r="F142" s="321" t="s">
        <v>77</v>
      </c>
      <c r="G142" s="298"/>
      <c r="H142" s="298" t="s">
        <v>1297</v>
      </c>
      <c r="I142" s="298" t="s">
        <v>1274</v>
      </c>
      <c r="J142" s="298"/>
      <c r="K142" s="346"/>
    </row>
    <row r="143" s="1" customFormat="1" ht="15" customHeight="1">
      <c r="B143" s="347"/>
      <c r="C143" s="348"/>
      <c r="D143" s="348"/>
      <c r="E143" s="348"/>
      <c r="F143" s="348"/>
      <c r="G143" s="348"/>
      <c r="H143" s="348"/>
      <c r="I143" s="348"/>
      <c r="J143" s="348"/>
      <c r="K143" s="349"/>
    </row>
    <row r="144" s="1" customFormat="1" ht="18.75" customHeight="1">
      <c r="B144" s="334"/>
      <c r="C144" s="334"/>
      <c r="D144" s="334"/>
      <c r="E144" s="334"/>
      <c r="F144" s="335"/>
      <c r="G144" s="334"/>
      <c r="H144" s="334"/>
      <c r="I144" s="334"/>
      <c r="J144" s="334"/>
      <c r="K144" s="334"/>
    </row>
    <row r="145" s="1" customFormat="1" ht="18.75" customHeight="1">
      <c r="B145" s="306"/>
      <c r="C145" s="306"/>
      <c r="D145" s="306"/>
      <c r="E145" s="306"/>
      <c r="F145" s="306"/>
      <c r="G145" s="306"/>
      <c r="H145" s="306"/>
      <c r="I145" s="306"/>
      <c r="J145" s="306"/>
      <c r="K145" s="306"/>
    </row>
    <row r="146" s="1" customFormat="1" ht="7.5" customHeight="1">
      <c r="B146" s="307"/>
      <c r="C146" s="308"/>
      <c r="D146" s="308"/>
      <c r="E146" s="308"/>
      <c r="F146" s="308"/>
      <c r="G146" s="308"/>
      <c r="H146" s="308"/>
      <c r="I146" s="308"/>
      <c r="J146" s="308"/>
      <c r="K146" s="309"/>
    </row>
    <row r="147" s="1" customFormat="1" ht="45" customHeight="1">
      <c r="B147" s="310"/>
      <c r="C147" s="311" t="s">
        <v>1298</v>
      </c>
      <c r="D147" s="311"/>
      <c r="E147" s="311"/>
      <c r="F147" s="311"/>
      <c r="G147" s="311"/>
      <c r="H147" s="311"/>
      <c r="I147" s="311"/>
      <c r="J147" s="311"/>
      <c r="K147" s="312"/>
    </row>
    <row r="148" s="1" customFormat="1" ht="17.25" customHeight="1">
      <c r="B148" s="310"/>
      <c r="C148" s="313" t="s">
        <v>1234</v>
      </c>
      <c r="D148" s="313"/>
      <c r="E148" s="313"/>
      <c r="F148" s="313" t="s">
        <v>1235</v>
      </c>
      <c r="G148" s="314"/>
      <c r="H148" s="313" t="s">
        <v>55</v>
      </c>
      <c r="I148" s="313" t="s">
        <v>58</v>
      </c>
      <c r="J148" s="313" t="s">
        <v>1236</v>
      </c>
      <c r="K148" s="312"/>
    </row>
    <row r="149" s="1" customFormat="1" ht="17.25" customHeight="1">
      <c r="B149" s="310"/>
      <c r="C149" s="315" t="s">
        <v>1237</v>
      </c>
      <c r="D149" s="315"/>
      <c r="E149" s="315"/>
      <c r="F149" s="316" t="s">
        <v>1238</v>
      </c>
      <c r="G149" s="317"/>
      <c r="H149" s="315"/>
      <c r="I149" s="315"/>
      <c r="J149" s="315" t="s">
        <v>1239</v>
      </c>
      <c r="K149" s="312"/>
    </row>
    <row r="150" s="1" customFormat="1" ht="5.25" customHeight="1">
      <c r="B150" s="323"/>
      <c r="C150" s="318"/>
      <c r="D150" s="318"/>
      <c r="E150" s="318"/>
      <c r="F150" s="318"/>
      <c r="G150" s="319"/>
      <c r="H150" s="318"/>
      <c r="I150" s="318"/>
      <c r="J150" s="318"/>
      <c r="K150" s="346"/>
    </row>
    <row r="151" s="1" customFormat="1" ht="15" customHeight="1">
      <c r="B151" s="323"/>
      <c r="C151" s="350" t="s">
        <v>1242</v>
      </c>
      <c r="D151" s="298"/>
      <c r="E151" s="298"/>
      <c r="F151" s="351" t="s">
        <v>77</v>
      </c>
      <c r="G151" s="298"/>
      <c r="H151" s="350" t="s">
        <v>1279</v>
      </c>
      <c r="I151" s="350" t="s">
        <v>1241</v>
      </c>
      <c r="J151" s="350">
        <v>120</v>
      </c>
      <c r="K151" s="346"/>
    </row>
    <row r="152" s="1" customFormat="1" ht="15" customHeight="1">
      <c r="B152" s="323"/>
      <c r="C152" s="350" t="s">
        <v>1288</v>
      </c>
      <c r="D152" s="298"/>
      <c r="E152" s="298"/>
      <c r="F152" s="351" t="s">
        <v>77</v>
      </c>
      <c r="G152" s="298"/>
      <c r="H152" s="350" t="s">
        <v>1299</v>
      </c>
      <c r="I152" s="350" t="s">
        <v>1241</v>
      </c>
      <c r="J152" s="350" t="s">
        <v>1290</v>
      </c>
      <c r="K152" s="346"/>
    </row>
    <row r="153" s="1" customFormat="1" ht="15" customHeight="1">
      <c r="B153" s="323"/>
      <c r="C153" s="350" t="s">
        <v>86</v>
      </c>
      <c r="D153" s="298"/>
      <c r="E153" s="298"/>
      <c r="F153" s="351" t="s">
        <v>77</v>
      </c>
      <c r="G153" s="298"/>
      <c r="H153" s="350" t="s">
        <v>1300</v>
      </c>
      <c r="I153" s="350" t="s">
        <v>1241</v>
      </c>
      <c r="J153" s="350" t="s">
        <v>1290</v>
      </c>
      <c r="K153" s="346"/>
    </row>
    <row r="154" s="1" customFormat="1" ht="15" customHeight="1">
      <c r="B154" s="323"/>
      <c r="C154" s="350" t="s">
        <v>1244</v>
      </c>
      <c r="D154" s="298"/>
      <c r="E154" s="298"/>
      <c r="F154" s="351" t="s">
        <v>1245</v>
      </c>
      <c r="G154" s="298"/>
      <c r="H154" s="350" t="s">
        <v>1279</v>
      </c>
      <c r="I154" s="350" t="s">
        <v>1241</v>
      </c>
      <c r="J154" s="350">
        <v>50</v>
      </c>
      <c r="K154" s="346"/>
    </row>
    <row r="155" s="1" customFormat="1" ht="15" customHeight="1">
      <c r="B155" s="323"/>
      <c r="C155" s="350" t="s">
        <v>1247</v>
      </c>
      <c r="D155" s="298"/>
      <c r="E155" s="298"/>
      <c r="F155" s="351" t="s">
        <v>77</v>
      </c>
      <c r="G155" s="298"/>
      <c r="H155" s="350" t="s">
        <v>1279</v>
      </c>
      <c r="I155" s="350" t="s">
        <v>1249</v>
      </c>
      <c r="J155" s="350"/>
      <c r="K155" s="346"/>
    </row>
    <row r="156" s="1" customFormat="1" ht="15" customHeight="1">
      <c r="B156" s="323"/>
      <c r="C156" s="350" t="s">
        <v>1258</v>
      </c>
      <c r="D156" s="298"/>
      <c r="E156" s="298"/>
      <c r="F156" s="351" t="s">
        <v>1245</v>
      </c>
      <c r="G156" s="298"/>
      <c r="H156" s="350" t="s">
        <v>1279</v>
      </c>
      <c r="I156" s="350" t="s">
        <v>1241</v>
      </c>
      <c r="J156" s="350">
        <v>50</v>
      </c>
      <c r="K156" s="346"/>
    </row>
    <row r="157" s="1" customFormat="1" ht="15" customHeight="1">
      <c r="B157" s="323"/>
      <c r="C157" s="350" t="s">
        <v>1266</v>
      </c>
      <c r="D157" s="298"/>
      <c r="E157" s="298"/>
      <c r="F157" s="351" t="s">
        <v>1245</v>
      </c>
      <c r="G157" s="298"/>
      <c r="H157" s="350" t="s">
        <v>1279</v>
      </c>
      <c r="I157" s="350" t="s">
        <v>1241</v>
      </c>
      <c r="J157" s="350">
        <v>50</v>
      </c>
      <c r="K157" s="346"/>
    </row>
    <row r="158" s="1" customFormat="1" ht="15" customHeight="1">
      <c r="B158" s="323"/>
      <c r="C158" s="350" t="s">
        <v>1264</v>
      </c>
      <c r="D158" s="298"/>
      <c r="E158" s="298"/>
      <c r="F158" s="351" t="s">
        <v>1245</v>
      </c>
      <c r="G158" s="298"/>
      <c r="H158" s="350" t="s">
        <v>1279</v>
      </c>
      <c r="I158" s="350" t="s">
        <v>1241</v>
      </c>
      <c r="J158" s="350">
        <v>50</v>
      </c>
      <c r="K158" s="346"/>
    </row>
    <row r="159" s="1" customFormat="1" ht="15" customHeight="1">
      <c r="B159" s="323"/>
      <c r="C159" s="350" t="s">
        <v>109</v>
      </c>
      <c r="D159" s="298"/>
      <c r="E159" s="298"/>
      <c r="F159" s="351" t="s">
        <v>77</v>
      </c>
      <c r="G159" s="298"/>
      <c r="H159" s="350" t="s">
        <v>1301</v>
      </c>
      <c r="I159" s="350" t="s">
        <v>1241</v>
      </c>
      <c r="J159" s="350" t="s">
        <v>1302</v>
      </c>
      <c r="K159" s="346"/>
    </row>
    <row r="160" s="1" customFormat="1" ht="15" customHeight="1">
      <c r="B160" s="323"/>
      <c r="C160" s="350" t="s">
        <v>1303</v>
      </c>
      <c r="D160" s="298"/>
      <c r="E160" s="298"/>
      <c r="F160" s="351" t="s">
        <v>77</v>
      </c>
      <c r="G160" s="298"/>
      <c r="H160" s="350" t="s">
        <v>1304</v>
      </c>
      <c r="I160" s="350" t="s">
        <v>1274</v>
      </c>
      <c r="J160" s="350"/>
      <c r="K160" s="346"/>
    </row>
    <row r="161" s="1" customFormat="1" ht="15" customHeight="1">
      <c r="B161" s="352"/>
      <c r="C161" s="332"/>
      <c r="D161" s="332"/>
      <c r="E161" s="332"/>
      <c r="F161" s="332"/>
      <c r="G161" s="332"/>
      <c r="H161" s="332"/>
      <c r="I161" s="332"/>
      <c r="J161" s="332"/>
      <c r="K161" s="353"/>
    </row>
    <row r="162" s="1" customFormat="1" ht="18.75" customHeight="1">
      <c r="B162" s="334"/>
      <c r="C162" s="344"/>
      <c r="D162" s="344"/>
      <c r="E162" s="344"/>
      <c r="F162" s="354"/>
      <c r="G162" s="344"/>
      <c r="H162" s="344"/>
      <c r="I162" s="344"/>
      <c r="J162" s="344"/>
      <c r="K162" s="334"/>
    </row>
    <row r="163" s="1" customFormat="1" ht="18.75" customHeight="1">
      <c r="B163" s="306"/>
      <c r="C163" s="306"/>
      <c r="D163" s="306"/>
      <c r="E163" s="306"/>
      <c r="F163" s="306"/>
      <c r="G163" s="306"/>
      <c r="H163" s="306"/>
      <c r="I163" s="306"/>
      <c r="J163" s="306"/>
      <c r="K163" s="306"/>
    </row>
    <row r="164" s="1" customFormat="1" ht="7.5" customHeight="1">
      <c r="B164" s="285"/>
      <c r="C164" s="286"/>
      <c r="D164" s="286"/>
      <c r="E164" s="286"/>
      <c r="F164" s="286"/>
      <c r="G164" s="286"/>
      <c r="H164" s="286"/>
      <c r="I164" s="286"/>
      <c r="J164" s="286"/>
      <c r="K164" s="287"/>
    </row>
    <row r="165" s="1" customFormat="1" ht="45" customHeight="1">
      <c r="B165" s="288"/>
      <c r="C165" s="289" t="s">
        <v>1305</v>
      </c>
      <c r="D165" s="289"/>
      <c r="E165" s="289"/>
      <c r="F165" s="289"/>
      <c r="G165" s="289"/>
      <c r="H165" s="289"/>
      <c r="I165" s="289"/>
      <c r="J165" s="289"/>
      <c r="K165" s="290"/>
    </row>
    <row r="166" s="1" customFormat="1" ht="17.25" customHeight="1">
      <c r="B166" s="288"/>
      <c r="C166" s="313" t="s">
        <v>1234</v>
      </c>
      <c r="D166" s="313"/>
      <c r="E166" s="313"/>
      <c r="F166" s="313" t="s">
        <v>1235</v>
      </c>
      <c r="G166" s="355"/>
      <c r="H166" s="356" t="s">
        <v>55</v>
      </c>
      <c r="I166" s="356" t="s">
        <v>58</v>
      </c>
      <c r="J166" s="313" t="s">
        <v>1236</v>
      </c>
      <c r="K166" s="290"/>
    </row>
    <row r="167" s="1" customFormat="1" ht="17.25" customHeight="1">
      <c r="B167" s="291"/>
      <c r="C167" s="315" t="s">
        <v>1237</v>
      </c>
      <c r="D167" s="315"/>
      <c r="E167" s="315"/>
      <c r="F167" s="316" t="s">
        <v>1238</v>
      </c>
      <c r="G167" s="357"/>
      <c r="H167" s="358"/>
      <c r="I167" s="358"/>
      <c r="J167" s="315" t="s">
        <v>1239</v>
      </c>
      <c r="K167" s="293"/>
    </row>
    <row r="168" s="1" customFormat="1" ht="5.25" customHeight="1">
      <c r="B168" s="323"/>
      <c r="C168" s="318"/>
      <c r="D168" s="318"/>
      <c r="E168" s="318"/>
      <c r="F168" s="318"/>
      <c r="G168" s="319"/>
      <c r="H168" s="318"/>
      <c r="I168" s="318"/>
      <c r="J168" s="318"/>
      <c r="K168" s="346"/>
    </row>
    <row r="169" s="1" customFormat="1" ht="15" customHeight="1">
      <c r="B169" s="323"/>
      <c r="C169" s="298" t="s">
        <v>1242</v>
      </c>
      <c r="D169" s="298"/>
      <c r="E169" s="298"/>
      <c r="F169" s="321" t="s">
        <v>77</v>
      </c>
      <c r="G169" s="298"/>
      <c r="H169" s="298" t="s">
        <v>1279</v>
      </c>
      <c r="I169" s="298" t="s">
        <v>1241</v>
      </c>
      <c r="J169" s="298">
        <v>120</v>
      </c>
      <c r="K169" s="346"/>
    </row>
    <row r="170" s="1" customFormat="1" ht="15" customHeight="1">
      <c r="B170" s="323"/>
      <c r="C170" s="298" t="s">
        <v>1288</v>
      </c>
      <c r="D170" s="298"/>
      <c r="E170" s="298"/>
      <c r="F170" s="321" t="s">
        <v>77</v>
      </c>
      <c r="G170" s="298"/>
      <c r="H170" s="298" t="s">
        <v>1289</v>
      </c>
      <c r="I170" s="298" t="s">
        <v>1241</v>
      </c>
      <c r="J170" s="298" t="s">
        <v>1290</v>
      </c>
      <c r="K170" s="346"/>
    </row>
    <row r="171" s="1" customFormat="1" ht="15" customHeight="1">
      <c r="B171" s="323"/>
      <c r="C171" s="298" t="s">
        <v>86</v>
      </c>
      <c r="D171" s="298"/>
      <c r="E171" s="298"/>
      <c r="F171" s="321" t="s">
        <v>77</v>
      </c>
      <c r="G171" s="298"/>
      <c r="H171" s="298" t="s">
        <v>1306</v>
      </c>
      <c r="I171" s="298" t="s">
        <v>1241</v>
      </c>
      <c r="J171" s="298" t="s">
        <v>1290</v>
      </c>
      <c r="K171" s="346"/>
    </row>
    <row r="172" s="1" customFormat="1" ht="15" customHeight="1">
      <c r="B172" s="323"/>
      <c r="C172" s="298" t="s">
        <v>1244</v>
      </c>
      <c r="D172" s="298"/>
      <c r="E172" s="298"/>
      <c r="F172" s="321" t="s">
        <v>1245</v>
      </c>
      <c r="G172" s="298"/>
      <c r="H172" s="298" t="s">
        <v>1306</v>
      </c>
      <c r="I172" s="298" t="s">
        <v>1241</v>
      </c>
      <c r="J172" s="298">
        <v>50</v>
      </c>
      <c r="K172" s="346"/>
    </row>
    <row r="173" s="1" customFormat="1" ht="15" customHeight="1">
      <c r="B173" s="323"/>
      <c r="C173" s="298" t="s">
        <v>1247</v>
      </c>
      <c r="D173" s="298"/>
      <c r="E173" s="298"/>
      <c r="F173" s="321" t="s">
        <v>77</v>
      </c>
      <c r="G173" s="298"/>
      <c r="H173" s="298" t="s">
        <v>1306</v>
      </c>
      <c r="I173" s="298" t="s">
        <v>1249</v>
      </c>
      <c r="J173" s="298"/>
      <c r="K173" s="346"/>
    </row>
    <row r="174" s="1" customFormat="1" ht="15" customHeight="1">
      <c r="B174" s="323"/>
      <c r="C174" s="298" t="s">
        <v>1258</v>
      </c>
      <c r="D174" s="298"/>
      <c r="E174" s="298"/>
      <c r="F174" s="321" t="s">
        <v>1245</v>
      </c>
      <c r="G174" s="298"/>
      <c r="H174" s="298" t="s">
        <v>1306</v>
      </c>
      <c r="I174" s="298" t="s">
        <v>1241</v>
      </c>
      <c r="J174" s="298">
        <v>50</v>
      </c>
      <c r="K174" s="346"/>
    </row>
    <row r="175" s="1" customFormat="1" ht="15" customHeight="1">
      <c r="B175" s="323"/>
      <c r="C175" s="298" t="s">
        <v>1266</v>
      </c>
      <c r="D175" s="298"/>
      <c r="E175" s="298"/>
      <c r="F175" s="321" t="s">
        <v>1245</v>
      </c>
      <c r="G175" s="298"/>
      <c r="H175" s="298" t="s">
        <v>1306</v>
      </c>
      <c r="I175" s="298" t="s">
        <v>1241</v>
      </c>
      <c r="J175" s="298">
        <v>50</v>
      </c>
      <c r="K175" s="346"/>
    </row>
    <row r="176" s="1" customFormat="1" ht="15" customHeight="1">
      <c r="B176" s="323"/>
      <c r="C176" s="298" t="s">
        <v>1264</v>
      </c>
      <c r="D176" s="298"/>
      <c r="E176" s="298"/>
      <c r="F176" s="321" t="s">
        <v>1245</v>
      </c>
      <c r="G176" s="298"/>
      <c r="H176" s="298" t="s">
        <v>1306</v>
      </c>
      <c r="I176" s="298" t="s">
        <v>1241</v>
      </c>
      <c r="J176" s="298">
        <v>50</v>
      </c>
      <c r="K176" s="346"/>
    </row>
    <row r="177" s="1" customFormat="1" ht="15" customHeight="1">
      <c r="B177" s="323"/>
      <c r="C177" s="298" t="s">
        <v>129</v>
      </c>
      <c r="D177" s="298"/>
      <c r="E177" s="298"/>
      <c r="F177" s="321" t="s">
        <v>77</v>
      </c>
      <c r="G177" s="298"/>
      <c r="H177" s="298" t="s">
        <v>1307</v>
      </c>
      <c r="I177" s="298" t="s">
        <v>1308</v>
      </c>
      <c r="J177" s="298"/>
      <c r="K177" s="346"/>
    </row>
    <row r="178" s="1" customFormat="1" ht="15" customHeight="1">
      <c r="B178" s="323"/>
      <c r="C178" s="298" t="s">
        <v>58</v>
      </c>
      <c r="D178" s="298"/>
      <c r="E178" s="298"/>
      <c r="F178" s="321" t="s">
        <v>77</v>
      </c>
      <c r="G178" s="298"/>
      <c r="H178" s="298" t="s">
        <v>1309</v>
      </c>
      <c r="I178" s="298" t="s">
        <v>1310</v>
      </c>
      <c r="J178" s="298">
        <v>1</v>
      </c>
      <c r="K178" s="346"/>
    </row>
    <row r="179" s="1" customFormat="1" ht="15" customHeight="1">
      <c r="B179" s="323"/>
      <c r="C179" s="298" t="s">
        <v>54</v>
      </c>
      <c r="D179" s="298"/>
      <c r="E179" s="298"/>
      <c r="F179" s="321" t="s">
        <v>77</v>
      </c>
      <c r="G179" s="298"/>
      <c r="H179" s="298" t="s">
        <v>1311</v>
      </c>
      <c r="I179" s="298" t="s">
        <v>1241</v>
      </c>
      <c r="J179" s="298">
        <v>20</v>
      </c>
      <c r="K179" s="346"/>
    </row>
    <row r="180" s="1" customFormat="1" ht="15" customHeight="1">
      <c r="B180" s="323"/>
      <c r="C180" s="298" t="s">
        <v>55</v>
      </c>
      <c r="D180" s="298"/>
      <c r="E180" s="298"/>
      <c r="F180" s="321" t="s">
        <v>77</v>
      </c>
      <c r="G180" s="298"/>
      <c r="H180" s="298" t="s">
        <v>1312</v>
      </c>
      <c r="I180" s="298" t="s">
        <v>1241</v>
      </c>
      <c r="J180" s="298">
        <v>255</v>
      </c>
      <c r="K180" s="346"/>
    </row>
    <row r="181" s="1" customFormat="1" ht="15" customHeight="1">
      <c r="B181" s="323"/>
      <c r="C181" s="298" t="s">
        <v>130</v>
      </c>
      <c r="D181" s="298"/>
      <c r="E181" s="298"/>
      <c r="F181" s="321" t="s">
        <v>77</v>
      </c>
      <c r="G181" s="298"/>
      <c r="H181" s="298" t="s">
        <v>1204</v>
      </c>
      <c r="I181" s="298" t="s">
        <v>1241</v>
      </c>
      <c r="J181" s="298">
        <v>10</v>
      </c>
      <c r="K181" s="346"/>
    </row>
    <row r="182" s="1" customFormat="1" ht="15" customHeight="1">
      <c r="B182" s="323"/>
      <c r="C182" s="298" t="s">
        <v>131</v>
      </c>
      <c r="D182" s="298"/>
      <c r="E182" s="298"/>
      <c r="F182" s="321" t="s">
        <v>77</v>
      </c>
      <c r="G182" s="298"/>
      <c r="H182" s="298" t="s">
        <v>1313</v>
      </c>
      <c r="I182" s="298" t="s">
        <v>1274</v>
      </c>
      <c r="J182" s="298"/>
      <c r="K182" s="346"/>
    </row>
    <row r="183" s="1" customFormat="1" ht="15" customHeight="1">
      <c r="B183" s="323"/>
      <c r="C183" s="298" t="s">
        <v>1314</v>
      </c>
      <c r="D183" s="298"/>
      <c r="E183" s="298"/>
      <c r="F183" s="321" t="s">
        <v>77</v>
      </c>
      <c r="G183" s="298"/>
      <c r="H183" s="298" t="s">
        <v>1315</v>
      </c>
      <c r="I183" s="298" t="s">
        <v>1274</v>
      </c>
      <c r="J183" s="298"/>
      <c r="K183" s="346"/>
    </row>
    <row r="184" s="1" customFormat="1" ht="15" customHeight="1">
      <c r="B184" s="323"/>
      <c r="C184" s="298" t="s">
        <v>1303</v>
      </c>
      <c r="D184" s="298"/>
      <c r="E184" s="298"/>
      <c r="F184" s="321" t="s">
        <v>77</v>
      </c>
      <c r="G184" s="298"/>
      <c r="H184" s="298" t="s">
        <v>1316</v>
      </c>
      <c r="I184" s="298" t="s">
        <v>1274</v>
      </c>
      <c r="J184" s="298"/>
      <c r="K184" s="346"/>
    </row>
    <row r="185" s="1" customFormat="1" ht="15" customHeight="1">
      <c r="B185" s="323"/>
      <c r="C185" s="298" t="s">
        <v>133</v>
      </c>
      <c r="D185" s="298"/>
      <c r="E185" s="298"/>
      <c r="F185" s="321" t="s">
        <v>1245</v>
      </c>
      <c r="G185" s="298"/>
      <c r="H185" s="298" t="s">
        <v>1317</v>
      </c>
      <c r="I185" s="298" t="s">
        <v>1241</v>
      </c>
      <c r="J185" s="298">
        <v>50</v>
      </c>
      <c r="K185" s="346"/>
    </row>
    <row r="186" s="1" customFormat="1" ht="15" customHeight="1">
      <c r="B186" s="323"/>
      <c r="C186" s="298" t="s">
        <v>1318</v>
      </c>
      <c r="D186" s="298"/>
      <c r="E186" s="298"/>
      <c r="F186" s="321" t="s">
        <v>1245</v>
      </c>
      <c r="G186" s="298"/>
      <c r="H186" s="298" t="s">
        <v>1319</v>
      </c>
      <c r="I186" s="298" t="s">
        <v>1320</v>
      </c>
      <c r="J186" s="298"/>
      <c r="K186" s="346"/>
    </row>
    <row r="187" s="1" customFormat="1" ht="15" customHeight="1">
      <c r="B187" s="323"/>
      <c r="C187" s="298" t="s">
        <v>1321</v>
      </c>
      <c r="D187" s="298"/>
      <c r="E187" s="298"/>
      <c r="F187" s="321" t="s">
        <v>1245</v>
      </c>
      <c r="G187" s="298"/>
      <c r="H187" s="298" t="s">
        <v>1322</v>
      </c>
      <c r="I187" s="298" t="s">
        <v>1320</v>
      </c>
      <c r="J187" s="298"/>
      <c r="K187" s="346"/>
    </row>
    <row r="188" s="1" customFormat="1" ht="15" customHeight="1">
      <c r="B188" s="323"/>
      <c r="C188" s="298" t="s">
        <v>1323</v>
      </c>
      <c r="D188" s="298"/>
      <c r="E188" s="298"/>
      <c r="F188" s="321" t="s">
        <v>1245</v>
      </c>
      <c r="G188" s="298"/>
      <c r="H188" s="298" t="s">
        <v>1324</v>
      </c>
      <c r="I188" s="298" t="s">
        <v>1320</v>
      </c>
      <c r="J188" s="298"/>
      <c r="K188" s="346"/>
    </row>
    <row r="189" s="1" customFormat="1" ht="15" customHeight="1">
      <c r="B189" s="323"/>
      <c r="C189" s="359" t="s">
        <v>1325</v>
      </c>
      <c r="D189" s="298"/>
      <c r="E189" s="298"/>
      <c r="F189" s="321" t="s">
        <v>1245</v>
      </c>
      <c r="G189" s="298"/>
      <c r="H189" s="298" t="s">
        <v>1326</v>
      </c>
      <c r="I189" s="298" t="s">
        <v>1327</v>
      </c>
      <c r="J189" s="360" t="s">
        <v>1328</v>
      </c>
      <c r="K189" s="346"/>
    </row>
    <row r="190" s="17" customFormat="1" ht="15" customHeight="1">
      <c r="B190" s="361"/>
      <c r="C190" s="362" t="s">
        <v>1329</v>
      </c>
      <c r="D190" s="363"/>
      <c r="E190" s="363"/>
      <c r="F190" s="364" t="s">
        <v>1245</v>
      </c>
      <c r="G190" s="363"/>
      <c r="H190" s="363" t="s">
        <v>1330</v>
      </c>
      <c r="I190" s="363" t="s">
        <v>1327</v>
      </c>
      <c r="J190" s="365" t="s">
        <v>1328</v>
      </c>
      <c r="K190" s="366"/>
    </row>
    <row r="191" s="1" customFormat="1" ht="15" customHeight="1">
      <c r="B191" s="323"/>
      <c r="C191" s="359" t="s">
        <v>43</v>
      </c>
      <c r="D191" s="298"/>
      <c r="E191" s="298"/>
      <c r="F191" s="321" t="s">
        <v>77</v>
      </c>
      <c r="G191" s="298"/>
      <c r="H191" s="295" t="s">
        <v>1331</v>
      </c>
      <c r="I191" s="298" t="s">
        <v>1332</v>
      </c>
      <c r="J191" s="298"/>
      <c r="K191" s="346"/>
    </row>
    <row r="192" s="1" customFormat="1" ht="15" customHeight="1">
      <c r="B192" s="323"/>
      <c r="C192" s="359" t="s">
        <v>1333</v>
      </c>
      <c r="D192" s="298"/>
      <c r="E192" s="298"/>
      <c r="F192" s="321" t="s">
        <v>77</v>
      </c>
      <c r="G192" s="298"/>
      <c r="H192" s="298" t="s">
        <v>1334</v>
      </c>
      <c r="I192" s="298" t="s">
        <v>1274</v>
      </c>
      <c r="J192" s="298"/>
      <c r="K192" s="346"/>
    </row>
    <row r="193" s="1" customFormat="1" ht="15" customHeight="1">
      <c r="B193" s="323"/>
      <c r="C193" s="359" t="s">
        <v>1335</v>
      </c>
      <c r="D193" s="298"/>
      <c r="E193" s="298"/>
      <c r="F193" s="321" t="s">
        <v>77</v>
      </c>
      <c r="G193" s="298"/>
      <c r="H193" s="298" t="s">
        <v>1336</v>
      </c>
      <c r="I193" s="298" t="s">
        <v>1274</v>
      </c>
      <c r="J193" s="298"/>
      <c r="K193" s="346"/>
    </row>
    <row r="194" s="1" customFormat="1" ht="15" customHeight="1">
      <c r="B194" s="323"/>
      <c r="C194" s="359" t="s">
        <v>1337</v>
      </c>
      <c r="D194" s="298"/>
      <c r="E194" s="298"/>
      <c r="F194" s="321" t="s">
        <v>1245</v>
      </c>
      <c r="G194" s="298"/>
      <c r="H194" s="298" t="s">
        <v>1338</v>
      </c>
      <c r="I194" s="298" t="s">
        <v>1274</v>
      </c>
      <c r="J194" s="298"/>
      <c r="K194" s="346"/>
    </row>
    <row r="195" s="1" customFormat="1" ht="15" customHeight="1">
      <c r="B195" s="352"/>
      <c r="C195" s="367"/>
      <c r="D195" s="332"/>
      <c r="E195" s="332"/>
      <c r="F195" s="332"/>
      <c r="G195" s="332"/>
      <c r="H195" s="332"/>
      <c r="I195" s="332"/>
      <c r="J195" s="332"/>
      <c r="K195" s="353"/>
    </row>
    <row r="196" s="1" customFormat="1" ht="18.75" customHeight="1">
      <c r="B196" s="334"/>
      <c r="C196" s="344"/>
      <c r="D196" s="344"/>
      <c r="E196" s="344"/>
      <c r="F196" s="354"/>
      <c r="G196" s="344"/>
      <c r="H196" s="344"/>
      <c r="I196" s="344"/>
      <c r="J196" s="344"/>
      <c r="K196" s="334"/>
    </row>
    <row r="197" s="1" customFormat="1" ht="18.75" customHeight="1">
      <c r="B197" s="334"/>
      <c r="C197" s="344"/>
      <c r="D197" s="344"/>
      <c r="E197" s="344"/>
      <c r="F197" s="354"/>
      <c r="G197" s="344"/>
      <c r="H197" s="344"/>
      <c r="I197" s="344"/>
      <c r="J197" s="344"/>
      <c r="K197" s="334"/>
    </row>
    <row r="198" s="1" customFormat="1" ht="18.75" customHeight="1">
      <c r="B198" s="306"/>
      <c r="C198" s="306"/>
      <c r="D198" s="306"/>
      <c r="E198" s="306"/>
      <c r="F198" s="306"/>
      <c r="G198" s="306"/>
      <c r="H198" s="306"/>
      <c r="I198" s="306"/>
      <c r="J198" s="306"/>
      <c r="K198" s="306"/>
    </row>
    <row r="199" s="1" customFormat="1" ht="13.5">
      <c r="B199" s="285"/>
      <c r="C199" s="286"/>
      <c r="D199" s="286"/>
      <c r="E199" s="286"/>
      <c r="F199" s="286"/>
      <c r="G199" s="286"/>
      <c r="H199" s="286"/>
      <c r="I199" s="286"/>
      <c r="J199" s="286"/>
      <c r="K199" s="287"/>
    </row>
    <row r="200" s="1" customFormat="1" ht="21">
      <c r="B200" s="288"/>
      <c r="C200" s="289" t="s">
        <v>1339</v>
      </c>
      <c r="D200" s="289"/>
      <c r="E200" s="289"/>
      <c r="F200" s="289"/>
      <c r="G200" s="289"/>
      <c r="H200" s="289"/>
      <c r="I200" s="289"/>
      <c r="J200" s="289"/>
      <c r="K200" s="290"/>
    </row>
    <row r="201" s="1" customFormat="1" ht="25.5" customHeight="1">
      <c r="B201" s="288"/>
      <c r="C201" s="368" t="s">
        <v>1340</v>
      </c>
      <c r="D201" s="368"/>
      <c r="E201" s="368"/>
      <c r="F201" s="368" t="s">
        <v>1341</v>
      </c>
      <c r="G201" s="369"/>
      <c r="H201" s="368" t="s">
        <v>1342</v>
      </c>
      <c r="I201" s="368"/>
      <c r="J201" s="368"/>
      <c r="K201" s="290"/>
    </row>
    <row r="202" s="1" customFormat="1" ht="5.25" customHeight="1">
      <c r="B202" s="323"/>
      <c r="C202" s="318"/>
      <c r="D202" s="318"/>
      <c r="E202" s="318"/>
      <c r="F202" s="318"/>
      <c r="G202" s="344"/>
      <c r="H202" s="318"/>
      <c r="I202" s="318"/>
      <c r="J202" s="318"/>
      <c r="K202" s="346"/>
    </row>
    <row r="203" s="1" customFormat="1" ht="15" customHeight="1">
      <c r="B203" s="323"/>
      <c r="C203" s="298" t="s">
        <v>1332</v>
      </c>
      <c r="D203" s="298"/>
      <c r="E203" s="298"/>
      <c r="F203" s="321" t="s">
        <v>44</v>
      </c>
      <c r="G203" s="298"/>
      <c r="H203" s="298" t="s">
        <v>1343</v>
      </c>
      <c r="I203" s="298"/>
      <c r="J203" s="298"/>
      <c r="K203" s="346"/>
    </row>
    <row r="204" s="1" customFormat="1" ht="15" customHeight="1">
      <c r="B204" s="323"/>
      <c r="C204" s="298"/>
      <c r="D204" s="298"/>
      <c r="E204" s="298"/>
      <c r="F204" s="321" t="s">
        <v>45</v>
      </c>
      <c r="G204" s="298"/>
      <c r="H204" s="298" t="s">
        <v>1344</v>
      </c>
      <c r="I204" s="298"/>
      <c r="J204" s="298"/>
      <c r="K204" s="346"/>
    </row>
    <row r="205" s="1" customFormat="1" ht="15" customHeight="1">
      <c r="B205" s="323"/>
      <c r="C205" s="298"/>
      <c r="D205" s="298"/>
      <c r="E205" s="298"/>
      <c r="F205" s="321" t="s">
        <v>48</v>
      </c>
      <c r="G205" s="298"/>
      <c r="H205" s="298" t="s">
        <v>1345</v>
      </c>
      <c r="I205" s="298"/>
      <c r="J205" s="298"/>
      <c r="K205" s="346"/>
    </row>
    <row r="206" s="1" customFormat="1" ht="15" customHeight="1">
      <c r="B206" s="323"/>
      <c r="C206" s="298"/>
      <c r="D206" s="298"/>
      <c r="E206" s="298"/>
      <c r="F206" s="321" t="s">
        <v>46</v>
      </c>
      <c r="G206" s="298"/>
      <c r="H206" s="298" t="s">
        <v>1346</v>
      </c>
      <c r="I206" s="298"/>
      <c r="J206" s="298"/>
      <c r="K206" s="346"/>
    </row>
    <row r="207" s="1" customFormat="1" ht="15" customHeight="1">
      <c r="B207" s="323"/>
      <c r="C207" s="298"/>
      <c r="D207" s="298"/>
      <c r="E207" s="298"/>
      <c r="F207" s="321" t="s">
        <v>47</v>
      </c>
      <c r="G207" s="298"/>
      <c r="H207" s="298" t="s">
        <v>1347</v>
      </c>
      <c r="I207" s="298"/>
      <c r="J207" s="298"/>
      <c r="K207" s="346"/>
    </row>
    <row r="208" s="1" customFormat="1" ht="15" customHeight="1">
      <c r="B208" s="323"/>
      <c r="C208" s="298"/>
      <c r="D208" s="298"/>
      <c r="E208" s="298"/>
      <c r="F208" s="321"/>
      <c r="G208" s="298"/>
      <c r="H208" s="298"/>
      <c r="I208" s="298"/>
      <c r="J208" s="298"/>
      <c r="K208" s="346"/>
    </row>
    <row r="209" s="1" customFormat="1" ht="15" customHeight="1">
      <c r="B209" s="323"/>
      <c r="C209" s="298" t="s">
        <v>1286</v>
      </c>
      <c r="D209" s="298"/>
      <c r="E209" s="298"/>
      <c r="F209" s="321" t="s">
        <v>79</v>
      </c>
      <c r="G209" s="298"/>
      <c r="H209" s="298" t="s">
        <v>1348</v>
      </c>
      <c r="I209" s="298"/>
      <c r="J209" s="298"/>
      <c r="K209" s="346"/>
    </row>
    <row r="210" s="1" customFormat="1" ht="15" customHeight="1">
      <c r="B210" s="323"/>
      <c r="C210" s="298"/>
      <c r="D210" s="298"/>
      <c r="E210" s="298"/>
      <c r="F210" s="321" t="s">
        <v>1184</v>
      </c>
      <c r="G210" s="298"/>
      <c r="H210" s="298" t="s">
        <v>1185</v>
      </c>
      <c r="I210" s="298"/>
      <c r="J210" s="298"/>
      <c r="K210" s="346"/>
    </row>
    <row r="211" s="1" customFormat="1" ht="15" customHeight="1">
      <c r="B211" s="323"/>
      <c r="C211" s="298"/>
      <c r="D211" s="298"/>
      <c r="E211" s="298"/>
      <c r="F211" s="321" t="s">
        <v>1182</v>
      </c>
      <c r="G211" s="298"/>
      <c r="H211" s="298" t="s">
        <v>1349</v>
      </c>
      <c r="I211" s="298"/>
      <c r="J211" s="298"/>
      <c r="K211" s="346"/>
    </row>
    <row r="212" s="1" customFormat="1" ht="15" customHeight="1">
      <c r="B212" s="370"/>
      <c r="C212" s="298"/>
      <c r="D212" s="298"/>
      <c r="E212" s="298"/>
      <c r="F212" s="321" t="s">
        <v>92</v>
      </c>
      <c r="G212" s="359"/>
      <c r="H212" s="350" t="s">
        <v>1186</v>
      </c>
      <c r="I212" s="350"/>
      <c r="J212" s="350"/>
      <c r="K212" s="371"/>
    </row>
    <row r="213" s="1" customFormat="1" ht="15" customHeight="1">
      <c r="B213" s="370"/>
      <c r="C213" s="298"/>
      <c r="D213" s="298"/>
      <c r="E213" s="298"/>
      <c r="F213" s="321" t="s">
        <v>1187</v>
      </c>
      <c r="G213" s="359"/>
      <c r="H213" s="350" t="s">
        <v>1350</v>
      </c>
      <c r="I213" s="350"/>
      <c r="J213" s="350"/>
      <c r="K213" s="371"/>
    </row>
    <row r="214" s="1" customFormat="1" ht="15" customHeight="1">
      <c r="B214" s="370"/>
      <c r="C214" s="298"/>
      <c r="D214" s="298"/>
      <c r="E214" s="298"/>
      <c r="F214" s="321"/>
      <c r="G214" s="359"/>
      <c r="H214" s="350"/>
      <c r="I214" s="350"/>
      <c r="J214" s="350"/>
      <c r="K214" s="371"/>
    </row>
    <row r="215" s="1" customFormat="1" ht="15" customHeight="1">
      <c r="B215" s="370"/>
      <c r="C215" s="298" t="s">
        <v>1310</v>
      </c>
      <c r="D215" s="298"/>
      <c r="E215" s="298"/>
      <c r="F215" s="321">
        <v>1</v>
      </c>
      <c r="G215" s="359"/>
      <c r="H215" s="350" t="s">
        <v>1351</v>
      </c>
      <c r="I215" s="350"/>
      <c r="J215" s="350"/>
      <c r="K215" s="371"/>
    </row>
    <row r="216" s="1" customFormat="1" ht="15" customHeight="1">
      <c r="B216" s="370"/>
      <c r="C216" s="298"/>
      <c r="D216" s="298"/>
      <c r="E216" s="298"/>
      <c r="F216" s="321">
        <v>2</v>
      </c>
      <c r="G216" s="359"/>
      <c r="H216" s="350" t="s">
        <v>1352</v>
      </c>
      <c r="I216" s="350"/>
      <c r="J216" s="350"/>
      <c r="K216" s="371"/>
    </row>
    <row r="217" s="1" customFormat="1" ht="15" customHeight="1">
      <c r="B217" s="370"/>
      <c r="C217" s="298"/>
      <c r="D217" s="298"/>
      <c r="E217" s="298"/>
      <c r="F217" s="321">
        <v>3</v>
      </c>
      <c r="G217" s="359"/>
      <c r="H217" s="350" t="s">
        <v>1353</v>
      </c>
      <c r="I217" s="350"/>
      <c r="J217" s="350"/>
      <c r="K217" s="371"/>
    </row>
    <row r="218" s="1" customFormat="1" ht="15" customHeight="1">
      <c r="B218" s="370"/>
      <c r="C218" s="298"/>
      <c r="D218" s="298"/>
      <c r="E218" s="298"/>
      <c r="F218" s="321">
        <v>4</v>
      </c>
      <c r="G218" s="359"/>
      <c r="H218" s="350" t="s">
        <v>1354</v>
      </c>
      <c r="I218" s="350"/>
      <c r="J218" s="350"/>
      <c r="K218" s="371"/>
    </row>
    <row r="219" s="1" customFormat="1" ht="12.75" customHeight="1">
      <c r="B219" s="372"/>
      <c r="C219" s="373"/>
      <c r="D219" s="373"/>
      <c r="E219" s="373"/>
      <c r="F219" s="373"/>
      <c r="G219" s="373"/>
      <c r="H219" s="373"/>
      <c r="I219" s="373"/>
      <c r="J219" s="373"/>
      <c r="K219" s="37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NOVÁK</dc:creator>
  <cp:lastModifiedBy>Petr NOVÁK</cp:lastModifiedBy>
  <dcterms:created xsi:type="dcterms:W3CDTF">2025-01-19T10:46:36Z</dcterms:created>
  <dcterms:modified xsi:type="dcterms:W3CDTF">2025-01-19T10:46:47Z</dcterms:modified>
</cp:coreProperties>
</file>