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ífek\Documents\"/>
    </mc:Choice>
  </mc:AlternateContent>
  <bookViews>
    <workbookView xWindow="0" yWindow="0" windowWidth="23040" windowHeight="9192" firstSheet="1" activeTab="4"/>
  </bookViews>
  <sheets>
    <sheet name="Rekapitulace stavby" sheetId="1" r:id="rId1"/>
    <sheet name="01 - SO 00 - Demolice, př..." sheetId="2" r:id="rId2"/>
    <sheet name="01 - SO 01.1 - Stavební část" sheetId="3" r:id="rId3"/>
    <sheet name="02 - SO 01.2 - ZTI, vnitř..." sheetId="4" r:id="rId4"/>
    <sheet name="03 - SO 01.3 - Vzduchotec..." sheetId="5" r:id="rId5"/>
    <sheet name="04 - SO 01.4 - Vytápění" sheetId="6" r:id="rId6"/>
    <sheet name="05 - SO 01.5 - Silnoproud..." sheetId="7" r:id="rId7"/>
    <sheet name="06 - SO 01.6 - Slabopoudé..." sheetId="8" r:id="rId8"/>
    <sheet name="03 - SO 03.11 -  Vodovod ..." sheetId="9" r:id="rId9"/>
    <sheet name="04 - SO 04.11, SO 04.12 -..." sheetId="10" r:id="rId10"/>
    <sheet name="05 - SO 4.13, SO04.14 - K..." sheetId="11" r:id="rId11"/>
    <sheet name="01 - SO 10.1 - Bourací práce" sheetId="12" r:id="rId12"/>
    <sheet name="02 - SO10.2 - Stavební část" sheetId="13" r:id="rId13"/>
    <sheet name="03 - SO 10.3 - ZTI, vnitř..." sheetId="14" r:id="rId14"/>
    <sheet name="04 - SO 10.4 - Vytápění" sheetId="15" r:id="rId15"/>
    <sheet name="05 - SO 10.5 - Silnoproud..." sheetId="16" r:id="rId16"/>
    <sheet name="07 - VRN" sheetId="17" r:id="rId17"/>
    <sheet name="Seznam figur" sheetId="18" r:id="rId18"/>
    <sheet name="Pokyny pro vyplnění" sheetId="19" r:id="rId19"/>
  </sheets>
  <definedNames>
    <definedName name="_xlnm._FilterDatabase" localSheetId="1" hidden="1">'01 - SO 00 - Demolice, př...'!$C$91:$K$385</definedName>
    <definedName name="_xlnm._FilterDatabase" localSheetId="2" hidden="1">'01 - SO 01.1 - Stavební část'!$C$109:$K$1238</definedName>
    <definedName name="_xlnm._FilterDatabase" localSheetId="11" hidden="1">'01 - SO 10.1 - Bourací práce'!$C$90:$K$217</definedName>
    <definedName name="_xlnm._FilterDatabase" localSheetId="3" hidden="1">'02 - SO 01.2 - ZTI, vnitř...'!$C$91:$K$258</definedName>
    <definedName name="_xlnm._FilterDatabase" localSheetId="12" hidden="1">'02 - SO10.2 - Stavební část'!$C$107:$K$837</definedName>
    <definedName name="_xlnm._FilterDatabase" localSheetId="4" hidden="1">'03 - SO 01.3 - Vzduchotec...'!$C$90:$K$263</definedName>
    <definedName name="_xlnm._FilterDatabase" localSheetId="8" hidden="1">'03 - SO 03.11 -  Vodovod ...'!$C$86:$K$227</definedName>
    <definedName name="_xlnm._FilterDatabase" localSheetId="13" hidden="1">'03 - SO 10.3 - ZTI, vnitř...'!$C$88:$K$111</definedName>
    <definedName name="_xlnm._FilterDatabase" localSheetId="5" hidden="1">'04 - SO 01.4 - Vytápění'!$C$98:$K$1230</definedName>
    <definedName name="_xlnm._FilterDatabase" localSheetId="9" hidden="1">'04 - SO 04.11, SO 04.12 -...'!$C$86:$K$216</definedName>
    <definedName name="_xlnm._FilterDatabase" localSheetId="14" hidden="1">'04 - SO 10.4 - Vytápění'!$C$94:$K$526</definedName>
    <definedName name="_xlnm._FilterDatabase" localSheetId="6" hidden="1">'05 - SO 01.5 - Silnoproud...'!$C$93:$K$188</definedName>
    <definedName name="_xlnm._FilterDatabase" localSheetId="15" hidden="1">'05 - SO 10.5 - Silnoproud...'!$C$91:$K$145</definedName>
    <definedName name="_xlnm._FilterDatabase" localSheetId="10" hidden="1">'05 - SO 4.13, SO04.14 - K...'!$C$85:$K$194</definedName>
    <definedName name="_xlnm._FilterDatabase" localSheetId="7" hidden="1">'06 - SO 01.6 - Slabopoudé...'!$C$89:$K$130</definedName>
    <definedName name="_xlnm._FilterDatabase" localSheetId="16" hidden="1">'07 - VRN'!$C$83:$K$115</definedName>
    <definedName name="_xlnm.Print_Titles" localSheetId="1">'01 - SO 00 - Demolice, př...'!$91:$91</definedName>
    <definedName name="_xlnm.Print_Titles" localSheetId="2">'01 - SO 01.1 - Stavební část'!$109:$109</definedName>
    <definedName name="_xlnm.Print_Titles" localSheetId="11">'01 - SO 10.1 - Bourací práce'!$90:$90</definedName>
    <definedName name="_xlnm.Print_Titles" localSheetId="3">'02 - SO 01.2 - ZTI, vnitř...'!$91:$91</definedName>
    <definedName name="_xlnm.Print_Titles" localSheetId="12">'02 - SO10.2 - Stavební část'!$107:$107</definedName>
    <definedName name="_xlnm.Print_Titles" localSheetId="4">'03 - SO 01.3 - Vzduchotec...'!$90:$90</definedName>
    <definedName name="_xlnm.Print_Titles" localSheetId="8">'03 - SO 03.11 -  Vodovod ...'!$86:$86</definedName>
    <definedName name="_xlnm.Print_Titles" localSheetId="13">'03 - SO 10.3 - ZTI, vnitř...'!$88:$88</definedName>
    <definedName name="_xlnm.Print_Titles" localSheetId="5">'04 - SO 01.4 - Vytápění'!$98:$98</definedName>
    <definedName name="_xlnm.Print_Titles" localSheetId="9">'04 - SO 04.11, SO 04.12 -...'!$86:$86</definedName>
    <definedName name="_xlnm.Print_Titles" localSheetId="14">'04 - SO 10.4 - Vytápění'!$94:$94</definedName>
    <definedName name="_xlnm.Print_Titles" localSheetId="6">'05 - SO 01.5 - Silnoproud...'!$93:$93</definedName>
    <definedName name="_xlnm.Print_Titles" localSheetId="15">'05 - SO 10.5 - Silnoproud...'!$91:$91</definedName>
    <definedName name="_xlnm.Print_Titles" localSheetId="10">'05 - SO 4.13, SO04.14 - K...'!$85:$85</definedName>
    <definedName name="_xlnm.Print_Titles" localSheetId="7">'06 - SO 01.6 - Slabopoudé...'!$89:$89</definedName>
    <definedName name="_xlnm.Print_Titles" localSheetId="16">'07 - VRN'!$83:$83</definedName>
    <definedName name="_xlnm.Print_Titles" localSheetId="0">'Rekapitulace stavby'!$52:$52</definedName>
    <definedName name="_xlnm.Print_Titles" localSheetId="17">'Seznam figur'!$9:$9</definedName>
    <definedName name="_xlnm.Print_Area" localSheetId="1">'01 - SO 00 - Demolice, př...'!$C$4:$J$39,'01 - SO 00 - Demolice, př...'!$C$45:$J$73,'01 - SO 00 - Demolice, př...'!$C$79:$K$385</definedName>
    <definedName name="_xlnm.Print_Area" localSheetId="2">'01 - SO 01.1 - Stavební část'!$C$4:$J$41,'01 - SO 01.1 - Stavební část'!$C$47:$J$89,'01 - SO 01.1 - Stavební část'!$C$95:$K$1238</definedName>
    <definedName name="_xlnm.Print_Area" localSheetId="11">'01 - SO 10.1 - Bourací práce'!$C$4:$J$41,'01 - SO 10.1 - Bourací práce'!$C$47:$J$70,'01 - SO 10.1 - Bourací práce'!$C$76:$K$217</definedName>
    <definedName name="_xlnm.Print_Area" localSheetId="3">'02 - SO 01.2 - ZTI, vnitř...'!$C$4:$J$41,'02 - SO 01.2 - ZTI, vnitř...'!$C$47:$J$71,'02 - SO 01.2 - ZTI, vnitř...'!$C$77:$K$258</definedName>
    <definedName name="_xlnm.Print_Area" localSheetId="12">'02 - SO10.2 - Stavební část'!$C$4:$J$41,'02 - SO10.2 - Stavební část'!$C$47:$J$87,'02 - SO10.2 - Stavební část'!$C$93:$K$837</definedName>
    <definedName name="_xlnm.Print_Area" localSheetId="4">'03 - SO 01.3 - Vzduchotec...'!$C$4:$J$41,'03 - SO 01.3 - Vzduchotec...'!$C$47:$J$70,'03 - SO 01.3 - Vzduchotec...'!$C$76:$K$263</definedName>
    <definedName name="_xlnm.Print_Area" localSheetId="8">'03 - SO 03.11 -  Vodovod ...'!$C$4:$J$39,'03 - SO 03.11 -  Vodovod ...'!$C$45:$J$68,'03 - SO 03.11 -  Vodovod ...'!$C$74:$K$227</definedName>
    <definedName name="_xlnm.Print_Area" localSheetId="13">'03 - SO 10.3 - ZTI, vnitř...'!$C$4:$J$41,'03 - SO 10.3 - ZTI, vnitř...'!$C$47:$J$68,'03 - SO 10.3 - ZTI, vnitř...'!$C$74:$K$111</definedName>
    <definedName name="_xlnm.Print_Area" localSheetId="5">'04 - SO 01.4 - Vytápění'!$C$4:$J$41,'04 - SO 01.4 - Vytápění'!$C$47:$J$78,'04 - SO 01.4 - Vytápění'!$C$84:$K$1230</definedName>
    <definedName name="_xlnm.Print_Area" localSheetId="9">'04 - SO 04.11, SO 04.12 -...'!$C$4:$J$39,'04 - SO 04.11, SO 04.12 -...'!$C$45:$J$68,'04 - SO 04.11, SO 04.12 -...'!$C$74:$K$216</definedName>
    <definedName name="_xlnm.Print_Area" localSheetId="14">'04 - SO 10.4 - Vytápění'!$C$4:$J$41,'04 - SO 10.4 - Vytápění'!$C$47:$J$74,'04 - SO 10.4 - Vytápění'!$C$80:$K$526</definedName>
    <definedName name="_xlnm.Print_Area" localSheetId="6">'05 - SO 01.5 - Silnoproud...'!$C$4:$J$41,'05 - SO 01.5 - Silnoproud...'!$C$47:$J$73,'05 - SO 01.5 - Silnoproud...'!$C$79:$K$188</definedName>
    <definedName name="_xlnm.Print_Area" localSheetId="15">'05 - SO 10.5 - Silnoproud...'!$C$4:$J$41,'05 - SO 10.5 - Silnoproud...'!$C$47:$J$71,'05 - SO 10.5 - Silnoproud...'!$C$77:$K$145</definedName>
    <definedName name="_xlnm.Print_Area" localSheetId="10">'05 - SO 4.13, SO04.14 - K...'!$C$4:$J$39,'05 - SO 4.13, SO04.14 - K...'!$C$45:$J$67,'05 - SO 4.13, SO04.14 - K...'!$C$73:$K$194</definedName>
    <definedName name="_xlnm.Print_Area" localSheetId="7">'06 - SO 01.6 - Slabopoudé...'!$C$4:$J$41,'06 - SO 01.6 - Slabopoudé...'!$C$47:$J$69,'06 - SO 01.6 - Slabopoudé...'!$C$75:$K$130</definedName>
    <definedName name="_xlnm.Print_Area" localSheetId="16">'07 - VRN'!$C$4:$J$39,'07 - VRN'!$C$45:$J$65,'07 - VRN'!$C$71:$K$115</definedName>
    <definedName name="_xlnm.Print_Area" localSheetId="1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stavby'!$C$42:$AQ$73</definedName>
    <definedName name="_xlnm.Print_Area" localSheetId="17">'Seznam figur'!$C$4:$G$401</definedName>
  </definedNames>
  <calcPr calcId="162913"/>
</workbook>
</file>

<file path=xl/calcChain.xml><?xml version="1.0" encoding="utf-8"?>
<calcChain xmlns="http://schemas.openxmlformats.org/spreadsheetml/2006/main">
  <c r="D7" i="18" l="1"/>
  <c r="J37" i="17"/>
  <c r="J36" i="17"/>
  <c r="AY72" i="1"/>
  <c r="J35" i="17"/>
  <c r="AX72" i="1" s="1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BI99" i="17"/>
  <c r="BH99" i="17"/>
  <c r="BG99" i="17"/>
  <c r="BF99" i="17"/>
  <c r="T99" i="17"/>
  <c r="T98" i="17"/>
  <c r="R99" i="17"/>
  <c r="R98" i="17" s="1"/>
  <c r="P99" i="17"/>
  <c r="P98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88" i="17"/>
  <c r="BH88" i="17"/>
  <c r="BG88" i="17"/>
  <c r="BF88" i="17"/>
  <c r="T88" i="17"/>
  <c r="R88" i="17"/>
  <c r="P88" i="17"/>
  <c r="BI86" i="17"/>
  <c r="BH86" i="17"/>
  <c r="BG86" i="17"/>
  <c r="BF86" i="17"/>
  <c r="T86" i="17"/>
  <c r="R86" i="17"/>
  <c r="P86" i="17"/>
  <c r="J81" i="17"/>
  <c r="J80" i="17"/>
  <c r="F80" i="17"/>
  <c r="F78" i="17"/>
  <c r="E76" i="17"/>
  <c r="J55" i="17"/>
  <c r="J54" i="17"/>
  <c r="F54" i="17"/>
  <c r="F52" i="17"/>
  <c r="E50" i="17"/>
  <c r="J18" i="17"/>
  <c r="E18" i="17"/>
  <c r="F81" i="17" s="1"/>
  <c r="J17" i="17"/>
  <c r="J12" i="17"/>
  <c r="J78" i="17"/>
  <c r="E7" i="17"/>
  <c r="E74" i="17" s="1"/>
  <c r="J39" i="16"/>
  <c r="J38" i="16"/>
  <c r="AY71" i="1" s="1"/>
  <c r="J37" i="16"/>
  <c r="AX71" i="1"/>
  <c r="BI145" i="16"/>
  <c r="BH145" i="16"/>
  <c r="BG145" i="16"/>
  <c r="BF145" i="16"/>
  <c r="T145" i="16"/>
  <c r="R145" i="16"/>
  <c r="P145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5" i="16"/>
  <c r="BH115" i="16"/>
  <c r="BG115" i="16"/>
  <c r="BF115" i="16"/>
  <c r="T115" i="16"/>
  <c r="R115" i="16"/>
  <c r="P115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0" i="16"/>
  <c r="BH100" i="16"/>
  <c r="BG100" i="16"/>
  <c r="BF100" i="16"/>
  <c r="T100" i="16"/>
  <c r="R100" i="16"/>
  <c r="P100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F86" i="16"/>
  <c r="E84" i="16"/>
  <c r="F56" i="16"/>
  <c r="E54" i="16"/>
  <c r="J26" i="16"/>
  <c r="E26" i="16"/>
  <c r="J89" i="16" s="1"/>
  <c r="J25" i="16"/>
  <c r="J23" i="16"/>
  <c r="E23" i="16"/>
  <c r="J58" i="16" s="1"/>
  <c r="J22" i="16"/>
  <c r="J20" i="16"/>
  <c r="E20" i="16"/>
  <c r="F89" i="16" s="1"/>
  <c r="J19" i="16"/>
  <c r="J17" i="16"/>
  <c r="E17" i="16"/>
  <c r="F88" i="16" s="1"/>
  <c r="J16" i="16"/>
  <c r="J14" i="16"/>
  <c r="J86" i="16" s="1"/>
  <c r="E7" i="16"/>
  <c r="E50" i="16"/>
  <c r="J39" i="15"/>
  <c r="J38" i="15"/>
  <c r="AY70" i="1" s="1"/>
  <c r="J37" i="15"/>
  <c r="AX70" i="1"/>
  <c r="BI526" i="15"/>
  <c r="BH526" i="15"/>
  <c r="BG526" i="15"/>
  <c r="BF526" i="15"/>
  <c r="T526" i="15"/>
  <c r="R526" i="15"/>
  <c r="P526" i="15"/>
  <c r="BI524" i="15"/>
  <c r="BH524" i="15"/>
  <c r="BG524" i="15"/>
  <c r="BF524" i="15"/>
  <c r="T524" i="15"/>
  <c r="R524" i="15"/>
  <c r="P524" i="15"/>
  <c r="BI509" i="15"/>
  <c r="BH509" i="15"/>
  <c r="BG509" i="15"/>
  <c r="BF509" i="15"/>
  <c r="T509" i="15"/>
  <c r="R509" i="15"/>
  <c r="P509" i="15"/>
  <c r="BI499" i="15"/>
  <c r="BH499" i="15"/>
  <c r="BG499" i="15"/>
  <c r="BF499" i="15"/>
  <c r="T499" i="15"/>
  <c r="R499" i="15"/>
  <c r="P499" i="15"/>
  <c r="BI494" i="15"/>
  <c r="BH494" i="15"/>
  <c r="BG494" i="15"/>
  <c r="BF494" i="15"/>
  <c r="T494" i="15"/>
  <c r="R494" i="15"/>
  <c r="P494" i="15"/>
  <c r="BI489" i="15"/>
  <c r="BH489" i="15"/>
  <c r="BG489" i="15"/>
  <c r="BF489" i="15"/>
  <c r="T489" i="15"/>
  <c r="R489" i="15"/>
  <c r="P489" i="15"/>
  <c r="BI485" i="15"/>
  <c r="BH485" i="15"/>
  <c r="BG485" i="15"/>
  <c r="BF485" i="15"/>
  <c r="T485" i="15"/>
  <c r="R485" i="15"/>
  <c r="P485" i="15"/>
  <c r="BI480" i="15"/>
  <c r="BH480" i="15"/>
  <c r="BG480" i="15"/>
  <c r="BF480" i="15"/>
  <c r="T480" i="15"/>
  <c r="R480" i="15"/>
  <c r="P480" i="15"/>
  <c r="BI476" i="15"/>
  <c r="BH476" i="15"/>
  <c r="BG476" i="15"/>
  <c r="BF476" i="15"/>
  <c r="T476" i="15"/>
  <c r="R476" i="15"/>
  <c r="P476" i="15"/>
  <c r="BI471" i="15"/>
  <c r="BH471" i="15"/>
  <c r="BG471" i="15"/>
  <c r="BF471" i="15"/>
  <c r="T471" i="15"/>
  <c r="R471" i="15"/>
  <c r="P471" i="15"/>
  <c r="BI452" i="15"/>
  <c r="BH452" i="15"/>
  <c r="BG452" i="15"/>
  <c r="BF452" i="15"/>
  <c r="T452" i="15"/>
  <c r="R452" i="15"/>
  <c r="P452" i="15"/>
  <c r="BI440" i="15"/>
  <c r="BH440" i="15"/>
  <c r="BG440" i="15"/>
  <c r="BF440" i="15"/>
  <c r="T440" i="15"/>
  <c r="R440" i="15"/>
  <c r="P440" i="15"/>
  <c r="BI428" i="15"/>
  <c r="BH428" i="15"/>
  <c r="BG428" i="15"/>
  <c r="BF428" i="15"/>
  <c r="T428" i="15"/>
  <c r="R428" i="15"/>
  <c r="P428" i="15"/>
  <c r="BI416" i="15"/>
  <c r="BH416" i="15"/>
  <c r="BG416" i="15"/>
  <c r="BF416" i="15"/>
  <c r="T416" i="15"/>
  <c r="R416" i="15"/>
  <c r="P416" i="15"/>
  <c r="BI411" i="15"/>
  <c r="BH411" i="15"/>
  <c r="BG411" i="15"/>
  <c r="BF411" i="15"/>
  <c r="T411" i="15"/>
  <c r="R411" i="15"/>
  <c r="P411" i="15"/>
  <c r="BI399" i="15"/>
  <c r="BH399" i="15"/>
  <c r="BG399" i="15"/>
  <c r="BF399" i="15"/>
  <c r="T399" i="15"/>
  <c r="R399" i="15"/>
  <c r="P399" i="15"/>
  <c r="BI387" i="15"/>
  <c r="BH387" i="15"/>
  <c r="BG387" i="15"/>
  <c r="BF387" i="15"/>
  <c r="T387" i="15"/>
  <c r="R387" i="15"/>
  <c r="P387" i="15"/>
  <c r="BI372" i="15"/>
  <c r="BH372" i="15"/>
  <c r="BG372" i="15"/>
  <c r="BF372" i="15"/>
  <c r="T372" i="15"/>
  <c r="R372" i="15"/>
  <c r="P372" i="15"/>
  <c r="BI366" i="15"/>
  <c r="BH366" i="15"/>
  <c r="BG366" i="15"/>
  <c r="BF366" i="15"/>
  <c r="T366" i="15"/>
  <c r="R366" i="15"/>
  <c r="P366" i="15"/>
  <c r="BI361" i="15"/>
  <c r="BH361" i="15"/>
  <c r="BG361" i="15"/>
  <c r="BF361" i="15"/>
  <c r="T361" i="15"/>
  <c r="R361" i="15"/>
  <c r="P361" i="15"/>
  <c r="BI342" i="15"/>
  <c r="BH342" i="15"/>
  <c r="BG342" i="15"/>
  <c r="BF342" i="15"/>
  <c r="T342" i="15"/>
  <c r="R342" i="15"/>
  <c r="P342" i="15"/>
  <c r="BI338" i="15"/>
  <c r="BH338" i="15"/>
  <c r="BG338" i="15"/>
  <c r="BF338" i="15"/>
  <c r="T338" i="15"/>
  <c r="R338" i="15"/>
  <c r="P338" i="15"/>
  <c r="BI325" i="15"/>
  <c r="BH325" i="15"/>
  <c r="BG325" i="15"/>
  <c r="BF325" i="15"/>
  <c r="T325" i="15"/>
  <c r="R325" i="15"/>
  <c r="P325" i="15"/>
  <c r="BI307" i="15"/>
  <c r="BH307" i="15"/>
  <c r="BG307" i="15"/>
  <c r="BF307" i="15"/>
  <c r="T307" i="15"/>
  <c r="R307" i="15"/>
  <c r="P307" i="15"/>
  <c r="BI305" i="15"/>
  <c r="BH305" i="15"/>
  <c r="BG305" i="15"/>
  <c r="BF305" i="15"/>
  <c r="T305" i="15"/>
  <c r="R305" i="15"/>
  <c r="P305" i="15"/>
  <c r="BI292" i="15"/>
  <c r="BH292" i="15"/>
  <c r="BG292" i="15"/>
  <c r="BF292" i="15"/>
  <c r="T292" i="15"/>
  <c r="R292" i="15"/>
  <c r="P292" i="15"/>
  <c r="BI283" i="15"/>
  <c r="BH283" i="15"/>
  <c r="BG283" i="15"/>
  <c r="BF283" i="15"/>
  <c r="T283" i="15"/>
  <c r="R283" i="15"/>
  <c r="P283" i="15"/>
  <c r="BI274" i="15"/>
  <c r="BH274" i="15"/>
  <c r="BG274" i="15"/>
  <c r="BF274" i="15"/>
  <c r="T274" i="15"/>
  <c r="R274" i="15"/>
  <c r="P274" i="15"/>
  <c r="BI272" i="15"/>
  <c r="BH272" i="15"/>
  <c r="BG272" i="15"/>
  <c r="BF272" i="15"/>
  <c r="T272" i="15"/>
  <c r="R272" i="15"/>
  <c r="P272" i="15"/>
  <c r="BI263" i="15"/>
  <c r="BH263" i="15"/>
  <c r="BG263" i="15"/>
  <c r="BF263" i="15"/>
  <c r="T263" i="15"/>
  <c r="R263" i="15"/>
  <c r="P263" i="15"/>
  <c r="BI254" i="15"/>
  <c r="BH254" i="15"/>
  <c r="BG254" i="15"/>
  <c r="BF254" i="15"/>
  <c r="T254" i="15"/>
  <c r="R254" i="15"/>
  <c r="P254" i="15"/>
  <c r="BI242" i="15"/>
  <c r="BH242" i="15"/>
  <c r="BG242" i="15"/>
  <c r="BF242" i="15"/>
  <c r="T242" i="15"/>
  <c r="R242" i="15"/>
  <c r="P242" i="15"/>
  <c r="BI240" i="15"/>
  <c r="BH240" i="15"/>
  <c r="BG240" i="15"/>
  <c r="BF240" i="15"/>
  <c r="T240" i="15"/>
  <c r="R240" i="15"/>
  <c r="P240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08" i="15"/>
  <c r="BH208" i="15"/>
  <c r="BG208" i="15"/>
  <c r="BF208" i="15"/>
  <c r="T208" i="15"/>
  <c r="R208" i="15"/>
  <c r="P208" i="15"/>
  <c r="BI202" i="15"/>
  <c r="BH202" i="15"/>
  <c r="BG202" i="15"/>
  <c r="BF202" i="15"/>
  <c r="T202" i="15"/>
  <c r="R202" i="15"/>
  <c r="P202" i="15"/>
  <c r="BI197" i="15"/>
  <c r="BH197" i="15"/>
  <c r="BG197" i="15"/>
  <c r="BF197" i="15"/>
  <c r="T197" i="15"/>
  <c r="R197" i="15"/>
  <c r="P197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3" i="15"/>
  <c r="BH183" i="15"/>
  <c r="BG183" i="15"/>
  <c r="BF183" i="15"/>
  <c r="T183" i="15"/>
  <c r="R183" i="15"/>
  <c r="P183" i="15"/>
  <c r="BI178" i="15"/>
  <c r="BH178" i="15"/>
  <c r="BG178" i="15"/>
  <c r="BF178" i="15"/>
  <c r="T178" i="15"/>
  <c r="R178" i="15"/>
  <c r="P178" i="15"/>
  <c r="BI174" i="15"/>
  <c r="BH174" i="15"/>
  <c r="BG174" i="15"/>
  <c r="BF174" i="15"/>
  <c r="T174" i="15"/>
  <c r="R174" i="15"/>
  <c r="P174" i="15"/>
  <c r="BI167" i="15"/>
  <c r="BH167" i="15"/>
  <c r="BG167" i="15"/>
  <c r="BF167" i="15"/>
  <c r="T167" i="15"/>
  <c r="R167" i="15"/>
  <c r="P167" i="15"/>
  <c r="BI162" i="15"/>
  <c r="BH162" i="15"/>
  <c r="BG162" i="15"/>
  <c r="BF162" i="15"/>
  <c r="T162" i="15"/>
  <c r="R162" i="15"/>
  <c r="P162" i="15"/>
  <c r="BI157" i="15"/>
  <c r="BH157" i="15"/>
  <c r="BG157" i="15"/>
  <c r="BF157" i="15"/>
  <c r="T157" i="15"/>
  <c r="R157" i="15"/>
  <c r="P157" i="15"/>
  <c r="BI152" i="15"/>
  <c r="BH152" i="15"/>
  <c r="BG152" i="15"/>
  <c r="BF152" i="15"/>
  <c r="T152" i="15"/>
  <c r="R152" i="15"/>
  <c r="P152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37" i="15"/>
  <c r="BH137" i="15"/>
  <c r="BG137" i="15"/>
  <c r="BF137" i="15"/>
  <c r="T137" i="15"/>
  <c r="R137" i="15"/>
  <c r="P137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1" i="15"/>
  <c r="BH111" i="15"/>
  <c r="BG111" i="15"/>
  <c r="BF111" i="15"/>
  <c r="T111" i="15"/>
  <c r="R111" i="15"/>
  <c r="P111" i="15"/>
  <c r="BI108" i="15"/>
  <c r="BH108" i="15"/>
  <c r="BG108" i="15"/>
  <c r="BF108" i="15"/>
  <c r="T108" i="15"/>
  <c r="R108" i="15"/>
  <c r="P108" i="15"/>
  <c r="BI105" i="15"/>
  <c r="BH105" i="15"/>
  <c r="BG105" i="15"/>
  <c r="BF105" i="15"/>
  <c r="T105" i="15"/>
  <c r="R105" i="15"/>
  <c r="P105" i="15"/>
  <c r="BI98" i="15"/>
  <c r="BH98" i="15"/>
  <c r="BG98" i="15"/>
  <c r="BF98" i="15"/>
  <c r="T98" i="15"/>
  <c r="T97" i="15"/>
  <c r="R98" i="15"/>
  <c r="R97" i="15" s="1"/>
  <c r="P98" i="15"/>
  <c r="P97" i="15"/>
  <c r="J91" i="15"/>
  <c r="F91" i="15"/>
  <c r="F89" i="15"/>
  <c r="E87" i="15"/>
  <c r="J58" i="15"/>
  <c r="F58" i="15"/>
  <c r="F56" i="15"/>
  <c r="E54" i="15"/>
  <c r="J26" i="15"/>
  <c r="E26" i="15"/>
  <c r="J92" i="15" s="1"/>
  <c r="J25" i="15"/>
  <c r="J20" i="15"/>
  <c r="E20" i="15"/>
  <c r="F59" i="15" s="1"/>
  <c r="J19" i="15"/>
  <c r="J14" i="15"/>
  <c r="J89" i="15" s="1"/>
  <c r="E7" i="15"/>
  <c r="E50" i="15"/>
  <c r="J39" i="14"/>
  <c r="J38" i="14"/>
  <c r="AY69" i="1" s="1"/>
  <c r="J37" i="14"/>
  <c r="AX69" i="1" s="1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6" i="14"/>
  <c r="BH106" i="14"/>
  <c r="BG106" i="14"/>
  <c r="BF106" i="14"/>
  <c r="T106" i="14"/>
  <c r="T105" i="14" s="1"/>
  <c r="R106" i="14"/>
  <c r="R105" i="14" s="1"/>
  <c r="P106" i="14"/>
  <c r="P105" i="14" s="1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F83" i="14"/>
  <c r="E81" i="14"/>
  <c r="F56" i="14"/>
  <c r="E54" i="14"/>
  <c r="J26" i="14"/>
  <c r="E26" i="14"/>
  <c r="J59" i="14" s="1"/>
  <c r="J25" i="14"/>
  <c r="J23" i="14"/>
  <c r="E23" i="14"/>
  <c r="J85" i="14" s="1"/>
  <c r="J22" i="14"/>
  <c r="J20" i="14"/>
  <c r="E20" i="14"/>
  <c r="F86" i="14" s="1"/>
  <c r="J19" i="14"/>
  <c r="J17" i="14"/>
  <c r="E17" i="14"/>
  <c r="F58" i="14" s="1"/>
  <c r="J16" i="14"/>
  <c r="J14" i="14"/>
  <c r="J56" i="14"/>
  <c r="E7" i="14"/>
  <c r="E77" i="14" s="1"/>
  <c r="J39" i="13"/>
  <c r="J38" i="13"/>
  <c r="AY68" i="1" s="1"/>
  <c r="J37" i="13"/>
  <c r="AX68" i="1" s="1"/>
  <c r="BI836" i="13"/>
  <c r="BH836" i="13"/>
  <c r="BG836" i="13"/>
  <c r="BF836" i="13"/>
  <c r="T836" i="13"/>
  <c r="T835" i="13" s="1"/>
  <c r="R836" i="13"/>
  <c r="R835" i="13" s="1"/>
  <c r="P836" i="13"/>
  <c r="P835" i="13" s="1"/>
  <c r="BI834" i="13"/>
  <c r="BH834" i="13"/>
  <c r="BG834" i="13"/>
  <c r="BF834" i="13"/>
  <c r="T834" i="13"/>
  <c r="R834" i="13"/>
  <c r="P834" i="13"/>
  <c r="BI829" i="13"/>
  <c r="BH829" i="13"/>
  <c r="BG829" i="13"/>
  <c r="BF829" i="13"/>
  <c r="T829" i="13"/>
  <c r="R829" i="13"/>
  <c r="P829" i="13"/>
  <c r="BI827" i="13"/>
  <c r="BH827" i="13"/>
  <c r="BG827" i="13"/>
  <c r="BF827" i="13"/>
  <c r="T827" i="13"/>
  <c r="R827" i="13"/>
  <c r="P827" i="13"/>
  <c r="BI817" i="13"/>
  <c r="BH817" i="13"/>
  <c r="BG817" i="13"/>
  <c r="BF817" i="13"/>
  <c r="T817" i="13"/>
  <c r="R817" i="13"/>
  <c r="P817" i="13"/>
  <c r="BI814" i="13"/>
  <c r="BH814" i="13"/>
  <c r="BG814" i="13"/>
  <c r="BF814" i="13"/>
  <c r="T814" i="13"/>
  <c r="R814" i="13"/>
  <c r="P814" i="13"/>
  <c r="BI812" i="13"/>
  <c r="BH812" i="13"/>
  <c r="BG812" i="13"/>
  <c r="BF812" i="13"/>
  <c r="T812" i="13"/>
  <c r="R812" i="13"/>
  <c r="P812" i="13"/>
  <c r="BI809" i="13"/>
  <c r="BH809" i="13"/>
  <c r="BG809" i="13"/>
  <c r="BF809" i="13"/>
  <c r="T809" i="13"/>
  <c r="R809" i="13"/>
  <c r="P809" i="13"/>
  <c r="BI806" i="13"/>
  <c r="BH806" i="13"/>
  <c r="BG806" i="13"/>
  <c r="BF806" i="13"/>
  <c r="T806" i="13"/>
  <c r="R806" i="13"/>
  <c r="P806" i="13"/>
  <c r="BI801" i="13"/>
  <c r="BH801" i="13"/>
  <c r="BG801" i="13"/>
  <c r="BF801" i="13"/>
  <c r="T801" i="13"/>
  <c r="T800" i="13" s="1"/>
  <c r="R801" i="13"/>
  <c r="R800" i="13" s="1"/>
  <c r="P801" i="13"/>
  <c r="P800" i="13" s="1"/>
  <c r="BI798" i="13"/>
  <c r="BH798" i="13"/>
  <c r="BG798" i="13"/>
  <c r="BF798" i="13"/>
  <c r="T798" i="13"/>
  <c r="R798" i="13"/>
  <c r="P798" i="13"/>
  <c r="BI795" i="13"/>
  <c r="BH795" i="13"/>
  <c r="BG795" i="13"/>
  <c r="BF795" i="13"/>
  <c r="T795" i="13"/>
  <c r="R795" i="13"/>
  <c r="P795" i="13"/>
  <c r="BI794" i="13"/>
  <c r="BH794" i="13"/>
  <c r="BG794" i="13"/>
  <c r="BF794" i="13"/>
  <c r="T794" i="13"/>
  <c r="R794" i="13"/>
  <c r="P794" i="13"/>
  <c r="BI791" i="13"/>
  <c r="BH791" i="13"/>
  <c r="BG791" i="13"/>
  <c r="BF791" i="13"/>
  <c r="T791" i="13"/>
  <c r="R791" i="13"/>
  <c r="P791" i="13"/>
  <c r="BI786" i="13"/>
  <c r="BH786" i="13"/>
  <c r="BG786" i="13"/>
  <c r="BF786" i="13"/>
  <c r="T786" i="13"/>
  <c r="R786" i="13"/>
  <c r="P786" i="13"/>
  <c r="BI783" i="13"/>
  <c r="BH783" i="13"/>
  <c r="BG783" i="13"/>
  <c r="BF783" i="13"/>
  <c r="T783" i="13"/>
  <c r="R783" i="13"/>
  <c r="P783" i="13"/>
  <c r="BI780" i="13"/>
  <c r="BH780" i="13"/>
  <c r="BG780" i="13"/>
  <c r="BF780" i="13"/>
  <c r="T780" i="13"/>
  <c r="R780" i="13"/>
  <c r="P780" i="13"/>
  <c r="BI777" i="13"/>
  <c r="BH777" i="13"/>
  <c r="BG777" i="13"/>
  <c r="BF777" i="13"/>
  <c r="T777" i="13"/>
  <c r="R777" i="13"/>
  <c r="P777" i="13"/>
  <c r="BI775" i="13"/>
  <c r="BH775" i="13"/>
  <c r="BG775" i="13"/>
  <c r="BF775" i="13"/>
  <c r="T775" i="13"/>
  <c r="R775" i="13"/>
  <c r="P775" i="13"/>
  <c r="BI773" i="13"/>
  <c r="BH773" i="13"/>
  <c r="BG773" i="13"/>
  <c r="BF773" i="13"/>
  <c r="T773" i="13"/>
  <c r="R773" i="13"/>
  <c r="P773" i="13"/>
  <c r="BI769" i="13"/>
  <c r="BH769" i="13"/>
  <c r="BG769" i="13"/>
  <c r="BF769" i="13"/>
  <c r="T769" i="13"/>
  <c r="R769" i="13"/>
  <c r="P769" i="13"/>
  <c r="BI767" i="13"/>
  <c r="BH767" i="13"/>
  <c r="BG767" i="13"/>
  <c r="BF767" i="13"/>
  <c r="T767" i="13"/>
  <c r="R767" i="13"/>
  <c r="P767" i="13"/>
  <c r="BI764" i="13"/>
  <c r="BH764" i="13"/>
  <c r="BG764" i="13"/>
  <c r="BF764" i="13"/>
  <c r="T764" i="13"/>
  <c r="R764" i="13"/>
  <c r="P764" i="13"/>
  <c r="BI761" i="13"/>
  <c r="BH761" i="13"/>
  <c r="BG761" i="13"/>
  <c r="BF761" i="13"/>
  <c r="T761" i="13"/>
  <c r="R761" i="13"/>
  <c r="P761" i="13"/>
  <c r="BI758" i="13"/>
  <c r="BH758" i="13"/>
  <c r="BG758" i="13"/>
  <c r="BF758" i="13"/>
  <c r="T758" i="13"/>
  <c r="R758" i="13"/>
  <c r="P758" i="13"/>
  <c r="BI755" i="13"/>
  <c r="BH755" i="13"/>
  <c r="BG755" i="13"/>
  <c r="BF755" i="13"/>
  <c r="T755" i="13"/>
  <c r="R755" i="13"/>
  <c r="P755" i="13"/>
  <c r="BI754" i="13"/>
  <c r="BH754" i="13"/>
  <c r="BG754" i="13"/>
  <c r="BF754" i="13"/>
  <c r="T754" i="13"/>
  <c r="R754" i="13"/>
  <c r="P754" i="13"/>
  <c r="BI751" i="13"/>
  <c r="BH751" i="13"/>
  <c r="BG751" i="13"/>
  <c r="BF751" i="13"/>
  <c r="T751" i="13"/>
  <c r="R751" i="13"/>
  <c r="P751" i="13"/>
  <c r="BI750" i="13"/>
  <c r="BH750" i="13"/>
  <c r="BG750" i="13"/>
  <c r="BF750" i="13"/>
  <c r="T750" i="13"/>
  <c r="R750" i="13"/>
  <c r="P750" i="13"/>
  <c r="BI747" i="13"/>
  <c r="BH747" i="13"/>
  <c r="BG747" i="13"/>
  <c r="BF747" i="13"/>
  <c r="T747" i="13"/>
  <c r="R747" i="13"/>
  <c r="P747" i="13"/>
  <c r="BI745" i="13"/>
  <c r="BH745" i="13"/>
  <c r="BG745" i="13"/>
  <c r="BF745" i="13"/>
  <c r="T745" i="13"/>
  <c r="R745" i="13"/>
  <c r="P745" i="13"/>
  <c r="BI742" i="13"/>
  <c r="BH742" i="13"/>
  <c r="BG742" i="13"/>
  <c r="BF742" i="13"/>
  <c r="T742" i="13"/>
  <c r="R742" i="13"/>
  <c r="P742" i="13"/>
  <c r="BI735" i="13"/>
  <c r="BH735" i="13"/>
  <c r="BG735" i="13"/>
  <c r="BF735" i="13"/>
  <c r="T735" i="13"/>
  <c r="R735" i="13"/>
  <c r="P735" i="13"/>
  <c r="BI732" i="13"/>
  <c r="BH732" i="13"/>
  <c r="BG732" i="13"/>
  <c r="BF732" i="13"/>
  <c r="T732" i="13"/>
  <c r="R732" i="13"/>
  <c r="P732" i="13"/>
  <c r="BI730" i="13"/>
  <c r="BH730" i="13"/>
  <c r="BG730" i="13"/>
  <c r="BF730" i="13"/>
  <c r="T730" i="13"/>
  <c r="R730" i="13"/>
  <c r="P730" i="13"/>
  <c r="BI726" i="13"/>
  <c r="BH726" i="13"/>
  <c r="BG726" i="13"/>
  <c r="BF726" i="13"/>
  <c r="T726" i="13"/>
  <c r="R726" i="13"/>
  <c r="P726" i="13"/>
  <c r="BI723" i="13"/>
  <c r="BH723" i="13"/>
  <c r="BG723" i="13"/>
  <c r="BF723" i="13"/>
  <c r="T723" i="13"/>
  <c r="R723" i="13"/>
  <c r="P723" i="13"/>
  <c r="BI720" i="13"/>
  <c r="BH720" i="13"/>
  <c r="BG720" i="13"/>
  <c r="BF720" i="13"/>
  <c r="T720" i="13"/>
  <c r="R720" i="13"/>
  <c r="P720" i="13"/>
  <c r="BI711" i="13"/>
  <c r="BH711" i="13"/>
  <c r="BG711" i="13"/>
  <c r="BF711" i="13"/>
  <c r="T711" i="13"/>
  <c r="R711" i="13"/>
  <c r="P711" i="13"/>
  <c r="BI710" i="13"/>
  <c r="BH710" i="13"/>
  <c r="BG710" i="13"/>
  <c r="BF710" i="13"/>
  <c r="T710" i="13"/>
  <c r="R710" i="13"/>
  <c r="P710" i="13"/>
  <c r="BI706" i="13"/>
  <c r="BH706" i="13"/>
  <c r="BG706" i="13"/>
  <c r="BF706" i="13"/>
  <c r="T706" i="13"/>
  <c r="R706" i="13"/>
  <c r="P706" i="13"/>
  <c r="BI703" i="13"/>
  <c r="BH703" i="13"/>
  <c r="BG703" i="13"/>
  <c r="BF703" i="13"/>
  <c r="T703" i="13"/>
  <c r="R703" i="13"/>
  <c r="P703" i="13"/>
  <c r="BI701" i="13"/>
  <c r="BH701" i="13"/>
  <c r="BG701" i="13"/>
  <c r="BF701" i="13"/>
  <c r="T701" i="13"/>
  <c r="R701" i="13"/>
  <c r="P701" i="13"/>
  <c r="BI698" i="13"/>
  <c r="BH698" i="13"/>
  <c r="BG698" i="13"/>
  <c r="BF698" i="13"/>
  <c r="T698" i="13"/>
  <c r="R698" i="13"/>
  <c r="P698" i="13"/>
  <c r="BI696" i="13"/>
  <c r="BH696" i="13"/>
  <c r="BG696" i="13"/>
  <c r="BF696" i="13"/>
  <c r="T696" i="13"/>
  <c r="R696" i="13"/>
  <c r="P696" i="13"/>
  <c r="BI690" i="13"/>
  <c r="BH690" i="13"/>
  <c r="BG690" i="13"/>
  <c r="BF690" i="13"/>
  <c r="T690" i="13"/>
  <c r="R690" i="13"/>
  <c r="P690" i="13"/>
  <c r="BI688" i="13"/>
  <c r="BH688" i="13"/>
  <c r="BG688" i="13"/>
  <c r="BF688" i="13"/>
  <c r="T688" i="13"/>
  <c r="R688" i="13"/>
  <c r="P688" i="13"/>
  <c r="BI686" i="13"/>
  <c r="BH686" i="13"/>
  <c r="BG686" i="13"/>
  <c r="BF686" i="13"/>
  <c r="T686" i="13"/>
  <c r="R686" i="13"/>
  <c r="P686" i="13"/>
  <c r="BI684" i="13"/>
  <c r="BH684" i="13"/>
  <c r="BG684" i="13"/>
  <c r="BF684" i="13"/>
  <c r="T684" i="13"/>
  <c r="R684" i="13"/>
  <c r="P684" i="13"/>
  <c r="BI682" i="13"/>
  <c r="BH682" i="13"/>
  <c r="BG682" i="13"/>
  <c r="BF682" i="13"/>
  <c r="T682" i="13"/>
  <c r="R682" i="13"/>
  <c r="P682" i="13"/>
  <c r="BI680" i="13"/>
  <c r="BH680" i="13"/>
  <c r="BG680" i="13"/>
  <c r="BF680" i="13"/>
  <c r="T680" i="13"/>
  <c r="R680" i="13"/>
  <c r="P680" i="13"/>
  <c r="BI676" i="13"/>
  <c r="BH676" i="13"/>
  <c r="BG676" i="13"/>
  <c r="BF676" i="13"/>
  <c r="T676" i="13"/>
  <c r="R676" i="13"/>
  <c r="P676" i="13"/>
  <c r="BI671" i="13"/>
  <c r="BH671" i="13"/>
  <c r="BG671" i="13"/>
  <c r="BF671" i="13"/>
  <c r="T671" i="13"/>
  <c r="R671" i="13"/>
  <c r="P671" i="13"/>
  <c r="BI668" i="13"/>
  <c r="BH668" i="13"/>
  <c r="BG668" i="13"/>
  <c r="BF668" i="13"/>
  <c r="T668" i="13"/>
  <c r="R668" i="13"/>
  <c r="P668" i="13"/>
  <c r="BI666" i="13"/>
  <c r="BH666" i="13"/>
  <c r="BG666" i="13"/>
  <c r="BF666" i="13"/>
  <c r="T666" i="13"/>
  <c r="R666" i="13"/>
  <c r="P666" i="13"/>
  <c r="BI663" i="13"/>
  <c r="BH663" i="13"/>
  <c r="BG663" i="13"/>
  <c r="BF663" i="13"/>
  <c r="T663" i="13"/>
  <c r="R663" i="13"/>
  <c r="P663" i="13"/>
  <c r="BI660" i="13"/>
  <c r="BH660" i="13"/>
  <c r="BG660" i="13"/>
  <c r="BF660" i="13"/>
  <c r="T660" i="13"/>
  <c r="R660" i="13"/>
  <c r="P660" i="13"/>
  <c r="BI657" i="13"/>
  <c r="BH657" i="13"/>
  <c r="BG657" i="13"/>
  <c r="BF657" i="13"/>
  <c r="T657" i="13"/>
  <c r="R657" i="13"/>
  <c r="P657" i="13"/>
  <c r="BI655" i="13"/>
  <c r="BH655" i="13"/>
  <c r="BG655" i="13"/>
  <c r="BF655" i="13"/>
  <c r="T655" i="13"/>
  <c r="R655" i="13"/>
  <c r="P655" i="13"/>
  <c r="BI653" i="13"/>
  <c r="BH653" i="13"/>
  <c r="BG653" i="13"/>
  <c r="BF653" i="13"/>
  <c r="T653" i="13"/>
  <c r="R653" i="13"/>
  <c r="P653" i="13"/>
  <c r="BI650" i="13"/>
  <c r="BH650" i="13"/>
  <c r="BG650" i="13"/>
  <c r="BF650" i="13"/>
  <c r="T650" i="13"/>
  <c r="R650" i="13"/>
  <c r="P650" i="13"/>
  <c r="BI647" i="13"/>
  <c r="BH647" i="13"/>
  <c r="BG647" i="13"/>
  <c r="BF647" i="13"/>
  <c r="T647" i="13"/>
  <c r="R647" i="13"/>
  <c r="P647" i="13"/>
  <c r="BI637" i="13"/>
  <c r="BH637" i="13"/>
  <c r="BG637" i="13"/>
  <c r="BF637" i="13"/>
  <c r="T637" i="13"/>
  <c r="R637" i="13"/>
  <c r="P637" i="13"/>
  <c r="BI627" i="13"/>
  <c r="BH627" i="13"/>
  <c r="BG627" i="13"/>
  <c r="BF627" i="13"/>
  <c r="T627" i="13"/>
  <c r="R627" i="13"/>
  <c r="P627" i="13"/>
  <c r="BI625" i="13"/>
  <c r="BH625" i="13"/>
  <c r="BG625" i="13"/>
  <c r="BF625" i="13"/>
  <c r="T625" i="13"/>
  <c r="R625" i="13"/>
  <c r="P625" i="13"/>
  <c r="BI623" i="13"/>
  <c r="BH623" i="13"/>
  <c r="BG623" i="13"/>
  <c r="BF623" i="13"/>
  <c r="T623" i="13"/>
  <c r="R623" i="13"/>
  <c r="P623" i="13"/>
  <c r="BI620" i="13"/>
  <c r="BH620" i="13"/>
  <c r="BG620" i="13"/>
  <c r="BF620" i="13"/>
  <c r="T620" i="13"/>
  <c r="R620" i="13"/>
  <c r="P620" i="13"/>
  <c r="BI617" i="13"/>
  <c r="BH617" i="13"/>
  <c r="BG617" i="13"/>
  <c r="BF617" i="13"/>
  <c r="T617" i="13"/>
  <c r="R617" i="13"/>
  <c r="P617" i="13"/>
  <c r="BI615" i="13"/>
  <c r="BH615" i="13"/>
  <c r="BG615" i="13"/>
  <c r="BF615" i="13"/>
  <c r="T615" i="13"/>
  <c r="R615" i="13"/>
  <c r="P615" i="13"/>
  <c r="BI610" i="13"/>
  <c r="BH610" i="13"/>
  <c r="BG610" i="13"/>
  <c r="BF610" i="13"/>
  <c r="T610" i="13"/>
  <c r="R610" i="13"/>
  <c r="P610" i="13"/>
  <c r="BI607" i="13"/>
  <c r="BH607" i="13"/>
  <c r="BG607" i="13"/>
  <c r="BF607" i="13"/>
  <c r="T607" i="13"/>
  <c r="R607" i="13"/>
  <c r="P607" i="13"/>
  <c r="BI606" i="13"/>
  <c r="BH606" i="13"/>
  <c r="BG606" i="13"/>
  <c r="BF606" i="13"/>
  <c r="T606" i="13"/>
  <c r="R606" i="13"/>
  <c r="P606" i="13"/>
  <c r="BI601" i="13"/>
  <c r="BH601" i="13"/>
  <c r="BG601" i="13"/>
  <c r="BF601" i="13"/>
  <c r="T601" i="13"/>
  <c r="R601" i="13"/>
  <c r="P601" i="13"/>
  <c r="BI599" i="13"/>
  <c r="BH599" i="13"/>
  <c r="BG599" i="13"/>
  <c r="BF599" i="13"/>
  <c r="T599" i="13"/>
  <c r="R599" i="13"/>
  <c r="P599" i="13"/>
  <c r="BI596" i="13"/>
  <c r="BH596" i="13"/>
  <c r="BG596" i="13"/>
  <c r="BF596" i="13"/>
  <c r="T596" i="13"/>
  <c r="R596" i="13"/>
  <c r="P596" i="13"/>
  <c r="BI593" i="13"/>
  <c r="BH593" i="13"/>
  <c r="BG593" i="13"/>
  <c r="BF593" i="13"/>
  <c r="T593" i="13"/>
  <c r="R593" i="13"/>
  <c r="P593" i="13"/>
  <c r="BI590" i="13"/>
  <c r="BH590" i="13"/>
  <c r="BG590" i="13"/>
  <c r="BF590" i="13"/>
  <c r="T590" i="13"/>
  <c r="R590" i="13"/>
  <c r="P590" i="13"/>
  <c r="BI587" i="13"/>
  <c r="BH587" i="13"/>
  <c r="BG587" i="13"/>
  <c r="BF587" i="13"/>
  <c r="T587" i="13"/>
  <c r="R587" i="13"/>
  <c r="P587" i="13"/>
  <c r="BI584" i="13"/>
  <c r="BH584" i="13"/>
  <c r="BG584" i="13"/>
  <c r="BF584" i="13"/>
  <c r="T584" i="13"/>
  <c r="R584" i="13"/>
  <c r="P584" i="13"/>
  <c r="BI582" i="13"/>
  <c r="BH582" i="13"/>
  <c r="BG582" i="13"/>
  <c r="BF582" i="13"/>
  <c r="T582" i="13"/>
  <c r="R582" i="13"/>
  <c r="P582" i="13"/>
  <c r="BI579" i="13"/>
  <c r="BH579" i="13"/>
  <c r="BG579" i="13"/>
  <c r="BF579" i="13"/>
  <c r="T579" i="13"/>
  <c r="R579" i="13"/>
  <c r="P579" i="13"/>
  <c r="BI576" i="13"/>
  <c r="BH576" i="13"/>
  <c r="BG576" i="13"/>
  <c r="BF576" i="13"/>
  <c r="T576" i="13"/>
  <c r="R576" i="13"/>
  <c r="P576" i="13"/>
  <c r="BI574" i="13"/>
  <c r="BH574" i="13"/>
  <c r="BG574" i="13"/>
  <c r="BF574" i="13"/>
  <c r="T574" i="13"/>
  <c r="R574" i="13"/>
  <c r="P574" i="13"/>
  <c r="BI571" i="13"/>
  <c r="BH571" i="13"/>
  <c r="BG571" i="13"/>
  <c r="BF571" i="13"/>
  <c r="T571" i="13"/>
  <c r="R571" i="13"/>
  <c r="P571" i="13"/>
  <c r="BI570" i="13"/>
  <c r="BH570" i="13"/>
  <c r="BG570" i="13"/>
  <c r="BF570" i="13"/>
  <c r="T570" i="13"/>
  <c r="R570" i="13"/>
  <c r="P570" i="13"/>
  <c r="BI569" i="13"/>
  <c r="BH569" i="13"/>
  <c r="BG569" i="13"/>
  <c r="BF569" i="13"/>
  <c r="T569" i="13"/>
  <c r="R569" i="13"/>
  <c r="P569" i="13"/>
  <c r="BI566" i="13"/>
  <c r="BH566" i="13"/>
  <c r="BG566" i="13"/>
  <c r="BF566" i="13"/>
  <c r="T566" i="13"/>
  <c r="R566" i="13"/>
  <c r="P566" i="13"/>
  <c r="BI563" i="13"/>
  <c r="BH563" i="13"/>
  <c r="BG563" i="13"/>
  <c r="BF563" i="13"/>
  <c r="T563" i="13"/>
  <c r="R563" i="13"/>
  <c r="P563" i="13"/>
  <c r="BI561" i="13"/>
  <c r="BH561" i="13"/>
  <c r="BG561" i="13"/>
  <c r="BF561" i="13"/>
  <c r="T561" i="13"/>
  <c r="R561" i="13"/>
  <c r="P561" i="13"/>
  <c r="BI559" i="13"/>
  <c r="BH559" i="13"/>
  <c r="BG559" i="13"/>
  <c r="BF559" i="13"/>
  <c r="T559" i="13"/>
  <c r="R559" i="13"/>
  <c r="P559" i="13"/>
  <c r="BI556" i="13"/>
  <c r="BH556" i="13"/>
  <c r="BG556" i="13"/>
  <c r="BF556" i="13"/>
  <c r="T556" i="13"/>
  <c r="R556" i="13"/>
  <c r="P556" i="13"/>
  <c r="BI553" i="13"/>
  <c r="BH553" i="13"/>
  <c r="BG553" i="13"/>
  <c r="BF553" i="13"/>
  <c r="T553" i="13"/>
  <c r="R553" i="13"/>
  <c r="P553" i="13"/>
  <c r="BI551" i="13"/>
  <c r="BH551" i="13"/>
  <c r="BG551" i="13"/>
  <c r="BF551" i="13"/>
  <c r="T551" i="13"/>
  <c r="R551" i="13"/>
  <c r="P551" i="13"/>
  <c r="BI547" i="13"/>
  <c r="BH547" i="13"/>
  <c r="BG547" i="13"/>
  <c r="BF547" i="13"/>
  <c r="T547" i="13"/>
  <c r="R547" i="13"/>
  <c r="P547" i="13"/>
  <c r="BI545" i="13"/>
  <c r="BH545" i="13"/>
  <c r="BG545" i="13"/>
  <c r="BF545" i="13"/>
  <c r="T545" i="13"/>
  <c r="R545" i="13"/>
  <c r="P545" i="13"/>
  <c r="BI542" i="13"/>
  <c r="BH542" i="13"/>
  <c r="BG542" i="13"/>
  <c r="BF542" i="13"/>
  <c r="T542" i="13"/>
  <c r="R542" i="13"/>
  <c r="P542" i="13"/>
  <c r="BI540" i="13"/>
  <c r="BH540" i="13"/>
  <c r="BG540" i="13"/>
  <c r="BF540" i="13"/>
  <c r="T540" i="13"/>
  <c r="R540" i="13"/>
  <c r="P540" i="13"/>
  <c r="BI537" i="13"/>
  <c r="BH537" i="13"/>
  <c r="BG537" i="13"/>
  <c r="BF537" i="13"/>
  <c r="T537" i="13"/>
  <c r="R537" i="13"/>
  <c r="P537" i="13"/>
  <c r="BI534" i="13"/>
  <c r="BH534" i="13"/>
  <c r="BG534" i="13"/>
  <c r="BF534" i="13"/>
  <c r="T534" i="13"/>
  <c r="R534" i="13"/>
  <c r="P534" i="13"/>
  <c r="BI529" i="13"/>
  <c r="BH529" i="13"/>
  <c r="BG529" i="13"/>
  <c r="BF529" i="13"/>
  <c r="T529" i="13"/>
  <c r="R529" i="13"/>
  <c r="P529" i="13"/>
  <c r="BI524" i="13"/>
  <c r="BH524" i="13"/>
  <c r="BG524" i="13"/>
  <c r="BF524" i="13"/>
  <c r="T524" i="13"/>
  <c r="R524" i="13"/>
  <c r="P524" i="13"/>
  <c r="BI521" i="13"/>
  <c r="BH521" i="13"/>
  <c r="BG521" i="13"/>
  <c r="BF521" i="13"/>
  <c r="T521" i="13"/>
  <c r="R521" i="13"/>
  <c r="P521" i="13"/>
  <c r="BI518" i="13"/>
  <c r="BH518" i="13"/>
  <c r="BG518" i="13"/>
  <c r="BF518" i="13"/>
  <c r="T518" i="13"/>
  <c r="R518" i="13"/>
  <c r="P518" i="13"/>
  <c r="BI515" i="13"/>
  <c r="BH515" i="13"/>
  <c r="BG515" i="13"/>
  <c r="BF515" i="13"/>
  <c r="T515" i="13"/>
  <c r="R515" i="13"/>
  <c r="P515" i="13"/>
  <c r="BI511" i="13"/>
  <c r="BH511" i="13"/>
  <c r="BG511" i="13"/>
  <c r="BF511" i="13"/>
  <c r="T511" i="13"/>
  <c r="R511" i="13"/>
  <c r="P511" i="13"/>
  <c r="BI508" i="13"/>
  <c r="BH508" i="13"/>
  <c r="BG508" i="13"/>
  <c r="BF508" i="13"/>
  <c r="T508" i="13"/>
  <c r="R508" i="13"/>
  <c r="P508" i="13"/>
  <c r="BI501" i="13"/>
  <c r="BH501" i="13"/>
  <c r="BG501" i="13"/>
  <c r="BF501" i="13"/>
  <c r="T501" i="13"/>
  <c r="R501" i="13"/>
  <c r="P501" i="13"/>
  <c r="BI498" i="13"/>
  <c r="BH498" i="13"/>
  <c r="BG498" i="13"/>
  <c r="BF498" i="13"/>
  <c r="T498" i="13"/>
  <c r="R498" i="13"/>
  <c r="P498" i="13"/>
  <c r="BI496" i="13"/>
  <c r="BH496" i="13"/>
  <c r="BG496" i="13"/>
  <c r="BF496" i="13"/>
  <c r="T496" i="13"/>
  <c r="R496" i="13"/>
  <c r="P496" i="13"/>
  <c r="BI493" i="13"/>
  <c r="BH493" i="13"/>
  <c r="BG493" i="13"/>
  <c r="BF493" i="13"/>
  <c r="T493" i="13"/>
  <c r="R493" i="13"/>
  <c r="P493" i="13"/>
  <c r="BI488" i="13"/>
  <c r="BH488" i="13"/>
  <c r="BG488" i="13"/>
  <c r="BF488" i="13"/>
  <c r="T488" i="13"/>
  <c r="R488" i="13"/>
  <c r="P488" i="13"/>
  <c r="BI485" i="13"/>
  <c r="BH485" i="13"/>
  <c r="BG485" i="13"/>
  <c r="BF485" i="13"/>
  <c r="T485" i="13"/>
  <c r="R485" i="13"/>
  <c r="P485" i="13"/>
  <c r="BI483" i="13"/>
  <c r="BH483" i="13"/>
  <c r="BG483" i="13"/>
  <c r="BF483" i="13"/>
  <c r="T483" i="13"/>
  <c r="R483" i="13"/>
  <c r="P483" i="13"/>
  <c r="BI480" i="13"/>
  <c r="BH480" i="13"/>
  <c r="BG480" i="13"/>
  <c r="BF480" i="13"/>
  <c r="T480" i="13"/>
  <c r="R480" i="13"/>
  <c r="P480" i="13"/>
  <c r="BI476" i="13"/>
  <c r="BH476" i="13"/>
  <c r="BG476" i="13"/>
  <c r="BF476" i="13"/>
  <c r="T476" i="13"/>
  <c r="R476" i="13"/>
  <c r="P476" i="13"/>
  <c r="BI472" i="13"/>
  <c r="BH472" i="13"/>
  <c r="BG472" i="13"/>
  <c r="BF472" i="13"/>
  <c r="T472" i="13"/>
  <c r="R472" i="13"/>
  <c r="P472" i="13"/>
  <c r="BI466" i="13"/>
  <c r="BH466" i="13"/>
  <c r="BG466" i="13"/>
  <c r="BF466" i="13"/>
  <c r="T466" i="13"/>
  <c r="R466" i="13"/>
  <c r="P466" i="13"/>
  <c r="BI460" i="13"/>
  <c r="BH460" i="13"/>
  <c r="BG460" i="13"/>
  <c r="BF460" i="13"/>
  <c r="T460" i="13"/>
  <c r="R460" i="13"/>
  <c r="P460" i="13"/>
  <c r="BI457" i="13"/>
  <c r="BH457" i="13"/>
  <c r="BG457" i="13"/>
  <c r="BF457" i="13"/>
  <c r="T457" i="13"/>
  <c r="R457" i="13"/>
  <c r="P457" i="13"/>
  <c r="BI450" i="13"/>
  <c r="BH450" i="13"/>
  <c r="BG450" i="13"/>
  <c r="BF450" i="13"/>
  <c r="T450" i="13"/>
  <c r="R450" i="13"/>
  <c r="P450" i="13"/>
  <c r="BI446" i="13"/>
  <c r="BH446" i="13"/>
  <c r="BG446" i="13"/>
  <c r="BF446" i="13"/>
  <c r="T446" i="13"/>
  <c r="T445" i="13" s="1"/>
  <c r="R446" i="13"/>
  <c r="R445" i="13" s="1"/>
  <c r="P446" i="13"/>
  <c r="P445" i="13" s="1"/>
  <c r="BI441" i="13"/>
  <c r="BH441" i="13"/>
  <c r="BG441" i="13"/>
  <c r="BF441" i="13"/>
  <c r="T441" i="13"/>
  <c r="R441" i="13"/>
  <c r="P441" i="13"/>
  <c r="BI440" i="13"/>
  <c r="BH440" i="13"/>
  <c r="BG440" i="13"/>
  <c r="BF440" i="13"/>
  <c r="T440" i="13"/>
  <c r="R440" i="13"/>
  <c r="P440" i="13"/>
  <c r="BI438" i="13"/>
  <c r="BH438" i="13"/>
  <c r="BG438" i="13"/>
  <c r="BF438" i="13"/>
  <c r="T438" i="13"/>
  <c r="R438" i="13"/>
  <c r="P438" i="13"/>
  <c r="BI436" i="13"/>
  <c r="BH436" i="13"/>
  <c r="BG436" i="13"/>
  <c r="BF436" i="13"/>
  <c r="T436" i="13"/>
  <c r="R436" i="13"/>
  <c r="P436" i="13"/>
  <c r="BI433" i="13"/>
  <c r="BH433" i="13"/>
  <c r="BG433" i="13"/>
  <c r="BF433" i="13"/>
  <c r="T433" i="13"/>
  <c r="R433" i="13"/>
  <c r="P433" i="13"/>
  <c r="BI430" i="13"/>
  <c r="BH430" i="13"/>
  <c r="BG430" i="13"/>
  <c r="BF430" i="13"/>
  <c r="T430" i="13"/>
  <c r="R430" i="13"/>
  <c r="P430" i="13"/>
  <c r="BI428" i="13"/>
  <c r="BH428" i="13"/>
  <c r="BG428" i="13"/>
  <c r="BF428" i="13"/>
  <c r="T428" i="13"/>
  <c r="R428" i="13"/>
  <c r="P428" i="13"/>
  <c r="BI425" i="13"/>
  <c r="BH425" i="13"/>
  <c r="BG425" i="13"/>
  <c r="BF425" i="13"/>
  <c r="T425" i="13"/>
  <c r="R425" i="13"/>
  <c r="P425" i="13"/>
  <c r="BI422" i="13"/>
  <c r="BH422" i="13"/>
  <c r="BG422" i="13"/>
  <c r="BF422" i="13"/>
  <c r="T422" i="13"/>
  <c r="R422" i="13"/>
  <c r="P422" i="13"/>
  <c r="BI420" i="13"/>
  <c r="BH420" i="13"/>
  <c r="BG420" i="13"/>
  <c r="BF420" i="13"/>
  <c r="T420" i="13"/>
  <c r="R420" i="13"/>
  <c r="P420" i="13"/>
  <c r="BI417" i="13"/>
  <c r="BH417" i="13"/>
  <c r="BG417" i="13"/>
  <c r="BF417" i="13"/>
  <c r="T417" i="13"/>
  <c r="R417" i="13"/>
  <c r="P417" i="13"/>
  <c r="BI414" i="13"/>
  <c r="BH414" i="13"/>
  <c r="BG414" i="13"/>
  <c r="BF414" i="13"/>
  <c r="T414" i="13"/>
  <c r="R414" i="13"/>
  <c r="P414" i="13"/>
  <c r="BI412" i="13"/>
  <c r="BH412" i="13"/>
  <c r="BG412" i="13"/>
  <c r="BF412" i="13"/>
  <c r="T412" i="13"/>
  <c r="R412" i="13"/>
  <c r="P412" i="13"/>
  <c r="BI409" i="13"/>
  <c r="BH409" i="13"/>
  <c r="BG409" i="13"/>
  <c r="BF409" i="13"/>
  <c r="T409" i="13"/>
  <c r="R409" i="13"/>
  <c r="P409" i="13"/>
  <c r="BI407" i="13"/>
  <c r="BH407" i="13"/>
  <c r="BG407" i="13"/>
  <c r="BF407" i="13"/>
  <c r="T407" i="13"/>
  <c r="R407" i="13"/>
  <c r="P407" i="13"/>
  <c r="BI405" i="13"/>
  <c r="BH405" i="13"/>
  <c r="BG405" i="13"/>
  <c r="BF405" i="13"/>
  <c r="T405" i="13"/>
  <c r="R405" i="13"/>
  <c r="P405" i="13"/>
  <c r="BI402" i="13"/>
  <c r="BH402" i="13"/>
  <c r="BG402" i="13"/>
  <c r="BF402" i="13"/>
  <c r="T402" i="13"/>
  <c r="R402" i="13"/>
  <c r="P402" i="13"/>
  <c r="BI399" i="13"/>
  <c r="BH399" i="13"/>
  <c r="BG399" i="13"/>
  <c r="BF399" i="13"/>
  <c r="T399" i="13"/>
  <c r="R399" i="13"/>
  <c r="P399" i="13"/>
  <c r="BI395" i="13"/>
  <c r="BH395" i="13"/>
  <c r="BG395" i="13"/>
  <c r="BF395" i="13"/>
  <c r="T395" i="13"/>
  <c r="R395" i="13"/>
  <c r="P395" i="13"/>
  <c r="BI392" i="13"/>
  <c r="BH392" i="13"/>
  <c r="BG392" i="13"/>
  <c r="BF392" i="13"/>
  <c r="T392" i="13"/>
  <c r="R392" i="13"/>
  <c r="P392" i="13"/>
  <c r="BI387" i="13"/>
  <c r="BH387" i="13"/>
  <c r="BG387" i="13"/>
  <c r="BF387" i="13"/>
  <c r="T387" i="13"/>
  <c r="R387" i="13"/>
  <c r="P387" i="13"/>
  <c r="BI384" i="13"/>
  <c r="BH384" i="13"/>
  <c r="BG384" i="13"/>
  <c r="BF384" i="13"/>
  <c r="T384" i="13"/>
  <c r="R384" i="13"/>
  <c r="P384" i="13"/>
  <c r="BI382" i="13"/>
  <c r="BH382" i="13"/>
  <c r="BG382" i="13"/>
  <c r="BF382" i="13"/>
  <c r="T382" i="13"/>
  <c r="R382" i="13"/>
  <c r="P382" i="13"/>
  <c r="BI380" i="13"/>
  <c r="BH380" i="13"/>
  <c r="BG380" i="13"/>
  <c r="BF380" i="13"/>
  <c r="T380" i="13"/>
  <c r="R380" i="13"/>
  <c r="P380" i="13"/>
  <c r="BI375" i="13"/>
  <c r="BH375" i="13"/>
  <c r="BG375" i="13"/>
  <c r="BF375" i="13"/>
  <c r="T375" i="13"/>
  <c r="R375" i="13"/>
  <c r="P375" i="13"/>
  <c r="BI373" i="13"/>
  <c r="BH373" i="13"/>
  <c r="BG373" i="13"/>
  <c r="BF373" i="13"/>
  <c r="T373" i="13"/>
  <c r="R373" i="13"/>
  <c r="P373" i="13"/>
  <c r="BI370" i="13"/>
  <c r="BH370" i="13"/>
  <c r="BG370" i="13"/>
  <c r="BF370" i="13"/>
  <c r="T370" i="13"/>
  <c r="R370" i="13"/>
  <c r="P370" i="13"/>
  <c r="BI367" i="13"/>
  <c r="BH367" i="13"/>
  <c r="BG367" i="13"/>
  <c r="BF367" i="13"/>
  <c r="T367" i="13"/>
  <c r="R367" i="13"/>
  <c r="P367" i="13"/>
  <c r="BI365" i="13"/>
  <c r="BH365" i="13"/>
  <c r="BG365" i="13"/>
  <c r="BF365" i="13"/>
  <c r="T365" i="13"/>
  <c r="R365" i="13"/>
  <c r="P365" i="13"/>
  <c r="BI356" i="13"/>
  <c r="BH356" i="13"/>
  <c r="BG356" i="13"/>
  <c r="BF356" i="13"/>
  <c r="T356" i="13"/>
  <c r="R356" i="13"/>
  <c r="P356" i="13"/>
  <c r="BI353" i="13"/>
  <c r="BH353" i="13"/>
  <c r="BG353" i="13"/>
  <c r="BF353" i="13"/>
  <c r="T353" i="13"/>
  <c r="R353" i="13"/>
  <c r="P353" i="13"/>
  <c r="BI350" i="13"/>
  <c r="BH350" i="13"/>
  <c r="BG350" i="13"/>
  <c r="BF350" i="13"/>
  <c r="T350" i="13"/>
  <c r="R350" i="13"/>
  <c r="P350" i="13"/>
  <c r="BI341" i="13"/>
  <c r="BH341" i="13"/>
  <c r="BG341" i="13"/>
  <c r="BF341" i="13"/>
  <c r="T341" i="13"/>
  <c r="R341" i="13"/>
  <c r="P341" i="13"/>
  <c r="BI338" i="13"/>
  <c r="BH338" i="13"/>
  <c r="BG338" i="13"/>
  <c r="BF338" i="13"/>
  <c r="T338" i="13"/>
  <c r="R338" i="13"/>
  <c r="P338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1" i="13"/>
  <c r="BH331" i="13"/>
  <c r="BG331" i="13"/>
  <c r="BF331" i="13"/>
  <c r="T331" i="13"/>
  <c r="R331" i="13"/>
  <c r="P331" i="13"/>
  <c r="BI328" i="13"/>
  <c r="BH328" i="13"/>
  <c r="BG328" i="13"/>
  <c r="BF328" i="13"/>
  <c r="T328" i="13"/>
  <c r="R328" i="13"/>
  <c r="P328" i="13"/>
  <c r="BI326" i="13"/>
  <c r="BH326" i="13"/>
  <c r="BG326" i="13"/>
  <c r="BF326" i="13"/>
  <c r="T326" i="13"/>
  <c r="R326" i="13"/>
  <c r="P326" i="13"/>
  <c r="BI323" i="13"/>
  <c r="BH323" i="13"/>
  <c r="BG323" i="13"/>
  <c r="BF323" i="13"/>
  <c r="T323" i="13"/>
  <c r="R323" i="13"/>
  <c r="P323" i="13"/>
  <c r="BI319" i="13"/>
  <c r="BH319" i="13"/>
  <c r="BG319" i="13"/>
  <c r="BF319" i="13"/>
  <c r="T319" i="13"/>
  <c r="R319" i="13"/>
  <c r="P319" i="13"/>
  <c r="BI316" i="13"/>
  <c r="BH316" i="13"/>
  <c r="BG316" i="13"/>
  <c r="BF316" i="13"/>
  <c r="T316" i="13"/>
  <c r="R316" i="13"/>
  <c r="P316" i="13"/>
  <c r="BI314" i="13"/>
  <c r="BH314" i="13"/>
  <c r="BG314" i="13"/>
  <c r="BF314" i="13"/>
  <c r="T314" i="13"/>
  <c r="R314" i="13"/>
  <c r="P314" i="13"/>
  <c r="BI311" i="13"/>
  <c r="BH311" i="13"/>
  <c r="BG311" i="13"/>
  <c r="BF311" i="13"/>
  <c r="T311" i="13"/>
  <c r="R311" i="13"/>
  <c r="P311" i="13"/>
  <c r="BI308" i="13"/>
  <c r="BH308" i="13"/>
  <c r="BG308" i="13"/>
  <c r="BF308" i="13"/>
  <c r="T308" i="13"/>
  <c r="R308" i="13"/>
  <c r="P308" i="13"/>
  <c r="BI296" i="13"/>
  <c r="BH296" i="13"/>
  <c r="BG296" i="13"/>
  <c r="BF296" i="13"/>
  <c r="T296" i="13"/>
  <c r="R296" i="13"/>
  <c r="P296" i="13"/>
  <c r="BI294" i="13"/>
  <c r="BH294" i="13"/>
  <c r="BG294" i="13"/>
  <c r="BF294" i="13"/>
  <c r="T294" i="13"/>
  <c r="R294" i="13"/>
  <c r="P294" i="13"/>
  <c r="BI291" i="13"/>
  <c r="BH291" i="13"/>
  <c r="BG291" i="13"/>
  <c r="BF291" i="13"/>
  <c r="T291" i="13"/>
  <c r="R291" i="13"/>
  <c r="P291" i="13"/>
  <c r="BI289" i="13"/>
  <c r="BH289" i="13"/>
  <c r="BG289" i="13"/>
  <c r="BF289" i="13"/>
  <c r="T289" i="13"/>
  <c r="R289" i="13"/>
  <c r="P289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68" i="13"/>
  <c r="BH268" i="13"/>
  <c r="BG268" i="13"/>
  <c r="BF268" i="13"/>
  <c r="T268" i="13"/>
  <c r="R268" i="13"/>
  <c r="P268" i="13"/>
  <c r="BI257" i="13"/>
  <c r="BH257" i="13"/>
  <c r="BG257" i="13"/>
  <c r="BF257" i="13"/>
  <c r="T257" i="13"/>
  <c r="R257" i="13"/>
  <c r="P257" i="13"/>
  <c r="BI250" i="13"/>
  <c r="BH250" i="13"/>
  <c r="BG250" i="13"/>
  <c r="BF250" i="13"/>
  <c r="T250" i="13"/>
  <c r="R250" i="13"/>
  <c r="P250" i="13"/>
  <c r="BI248" i="13"/>
  <c r="BH248" i="13"/>
  <c r="BG248" i="13"/>
  <c r="BF248" i="13"/>
  <c r="T248" i="13"/>
  <c r="R248" i="13"/>
  <c r="P248" i="13"/>
  <c r="BI242" i="13"/>
  <c r="BH242" i="13"/>
  <c r="BG242" i="13"/>
  <c r="BF242" i="13"/>
  <c r="T242" i="13"/>
  <c r="R242" i="13"/>
  <c r="P242" i="13"/>
  <c r="BI235" i="13"/>
  <c r="BH235" i="13"/>
  <c r="BG235" i="13"/>
  <c r="BF235" i="13"/>
  <c r="T235" i="13"/>
  <c r="R235" i="13"/>
  <c r="P235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3" i="13"/>
  <c r="BH223" i="13"/>
  <c r="BG223" i="13"/>
  <c r="BF223" i="13"/>
  <c r="T223" i="13"/>
  <c r="R223" i="13"/>
  <c r="P223" i="13"/>
  <c r="BI218" i="13"/>
  <c r="BH218" i="13"/>
  <c r="BG218" i="13"/>
  <c r="BF218" i="13"/>
  <c r="T218" i="13"/>
  <c r="R218" i="13"/>
  <c r="P218" i="13"/>
  <c r="BI207" i="13"/>
  <c r="BH207" i="13"/>
  <c r="BG207" i="13"/>
  <c r="BF207" i="13"/>
  <c r="T207" i="13"/>
  <c r="R207" i="13"/>
  <c r="P207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4" i="13"/>
  <c r="BH194" i="13"/>
  <c r="BG194" i="13"/>
  <c r="BF194" i="13"/>
  <c r="T194" i="13"/>
  <c r="R194" i="13"/>
  <c r="P194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67" i="13"/>
  <c r="BH167" i="13"/>
  <c r="BG167" i="13"/>
  <c r="BF167" i="13"/>
  <c r="T167" i="13"/>
  <c r="R167" i="13"/>
  <c r="P167" i="13"/>
  <c r="BI162" i="13"/>
  <c r="BH162" i="13"/>
  <c r="BG162" i="13"/>
  <c r="BF162" i="13"/>
  <c r="T162" i="13"/>
  <c r="R162" i="13"/>
  <c r="P162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9" i="13"/>
  <c r="BH139" i="13"/>
  <c r="BG139" i="13"/>
  <c r="BF139" i="13"/>
  <c r="T139" i="13"/>
  <c r="R139" i="13"/>
  <c r="P139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18" i="13"/>
  <c r="BH118" i="13"/>
  <c r="BG118" i="13"/>
  <c r="BF118" i="13"/>
  <c r="T118" i="13"/>
  <c r="R118" i="13"/>
  <c r="P118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J105" i="13"/>
  <c r="J104" i="13"/>
  <c r="F104" i="13"/>
  <c r="F102" i="13"/>
  <c r="E100" i="13"/>
  <c r="J59" i="13"/>
  <c r="J58" i="13"/>
  <c r="F58" i="13"/>
  <c r="F56" i="13"/>
  <c r="E54" i="13"/>
  <c r="J20" i="13"/>
  <c r="E20" i="13"/>
  <c r="F105" i="13" s="1"/>
  <c r="J19" i="13"/>
  <c r="J14" i="13"/>
  <c r="J102" i="13"/>
  <c r="E7" i="13"/>
  <c r="E96" i="13" s="1"/>
  <c r="J39" i="12"/>
  <c r="J38" i="12"/>
  <c r="AY67" i="1" s="1"/>
  <c r="J37" i="12"/>
  <c r="AX67" i="1" s="1"/>
  <c r="BI216" i="12"/>
  <c r="BH216" i="12"/>
  <c r="BG216" i="12"/>
  <c r="BF216" i="12"/>
  <c r="T216" i="12"/>
  <c r="T215" i="12" s="1"/>
  <c r="R216" i="12"/>
  <c r="R215" i="12" s="1"/>
  <c r="P216" i="12"/>
  <c r="P215" i="12" s="1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6" i="12"/>
  <c r="BH186" i="12"/>
  <c r="BG186" i="12"/>
  <c r="BF186" i="12"/>
  <c r="T186" i="12"/>
  <c r="R186" i="12"/>
  <c r="P186" i="12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7" i="12"/>
  <c r="BH177" i="12"/>
  <c r="BG177" i="12"/>
  <c r="BF177" i="12"/>
  <c r="T177" i="12"/>
  <c r="R177" i="12"/>
  <c r="P177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58" i="12"/>
  <c r="BH158" i="12"/>
  <c r="BG158" i="12"/>
  <c r="BF158" i="12"/>
  <c r="T158" i="12"/>
  <c r="R158" i="12"/>
  <c r="P158" i="12"/>
  <c r="BI152" i="12"/>
  <c r="BH152" i="12"/>
  <c r="BG152" i="12"/>
  <c r="BF152" i="12"/>
  <c r="T152" i="12"/>
  <c r="R152" i="12"/>
  <c r="P152" i="12"/>
  <c r="BI145" i="12"/>
  <c r="BH145" i="12"/>
  <c r="BG145" i="12"/>
  <c r="BF145" i="12"/>
  <c r="T145" i="12"/>
  <c r="R145" i="12"/>
  <c r="P145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19" i="12"/>
  <c r="BH119" i="12"/>
  <c r="BG119" i="12"/>
  <c r="BF119" i="12"/>
  <c r="T119" i="12"/>
  <c r="R119" i="12"/>
  <c r="P119" i="12"/>
  <c r="BI116" i="12"/>
  <c r="BH116" i="12"/>
  <c r="BG116" i="12"/>
  <c r="BF116" i="12"/>
  <c r="T116" i="12"/>
  <c r="R116" i="12"/>
  <c r="P116" i="12"/>
  <c r="BI113" i="12"/>
  <c r="BH113" i="12"/>
  <c r="BG113" i="12"/>
  <c r="BF113" i="12"/>
  <c r="T113" i="12"/>
  <c r="R113" i="12"/>
  <c r="P113" i="12"/>
  <c r="BI108" i="12"/>
  <c r="BH108" i="12"/>
  <c r="BG108" i="12"/>
  <c r="BF108" i="12"/>
  <c r="T108" i="12"/>
  <c r="T107" i="12" s="1"/>
  <c r="R108" i="12"/>
  <c r="R107" i="12" s="1"/>
  <c r="P108" i="12"/>
  <c r="P107" i="12" s="1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J88" i="12"/>
  <c r="J87" i="12"/>
  <c r="F87" i="12"/>
  <c r="F85" i="12"/>
  <c r="E83" i="12"/>
  <c r="J59" i="12"/>
  <c r="J58" i="12"/>
  <c r="F58" i="12"/>
  <c r="F56" i="12"/>
  <c r="E54" i="12"/>
  <c r="J20" i="12"/>
  <c r="E20" i="12"/>
  <c r="F88" i="12" s="1"/>
  <c r="J19" i="12"/>
  <c r="J14" i="12"/>
  <c r="J85" i="12"/>
  <c r="E7" i="12"/>
  <c r="E50" i="12" s="1"/>
  <c r="J37" i="11"/>
  <c r="J36" i="11"/>
  <c r="AY65" i="1" s="1"/>
  <c r="J35" i="11"/>
  <c r="AX65" i="1" s="1"/>
  <c r="BI194" i="11"/>
  <c r="BH194" i="11"/>
  <c r="BG194" i="11"/>
  <c r="BF194" i="11"/>
  <c r="T194" i="11"/>
  <c r="T193" i="11" s="1"/>
  <c r="R194" i="11"/>
  <c r="R193" i="11" s="1"/>
  <c r="P194" i="11"/>
  <c r="P193" i="11" s="1"/>
  <c r="BI191" i="11"/>
  <c r="BH191" i="11"/>
  <c r="BG191" i="11"/>
  <c r="BF191" i="11"/>
  <c r="T191" i="11"/>
  <c r="T190" i="11" s="1"/>
  <c r="R191" i="11"/>
  <c r="R190" i="11" s="1"/>
  <c r="P191" i="11"/>
  <c r="P190" i="11" s="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6" i="11"/>
  <c r="BH116" i="11"/>
  <c r="BG116" i="11"/>
  <c r="BF116" i="11"/>
  <c r="T116" i="11"/>
  <c r="R116" i="11"/>
  <c r="P116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2" i="11"/>
  <c r="BH102" i="11"/>
  <c r="BG102" i="11"/>
  <c r="BF102" i="11"/>
  <c r="T102" i="11"/>
  <c r="R102" i="11"/>
  <c r="P102" i="11"/>
  <c r="BI99" i="11"/>
  <c r="BH99" i="11"/>
  <c r="BG99" i="11"/>
  <c r="BF99" i="11"/>
  <c r="T99" i="11"/>
  <c r="R99" i="11"/>
  <c r="P99" i="11"/>
  <c r="BI96" i="11"/>
  <c r="BH96" i="11"/>
  <c r="BG96" i="11"/>
  <c r="BF96" i="11"/>
  <c r="T96" i="11"/>
  <c r="R96" i="11"/>
  <c r="P96" i="11"/>
  <c r="BI92" i="11"/>
  <c r="BH92" i="11"/>
  <c r="BG92" i="11"/>
  <c r="BF92" i="11"/>
  <c r="T92" i="11"/>
  <c r="R92" i="11"/>
  <c r="P92" i="11"/>
  <c r="BI89" i="11"/>
  <c r="BH89" i="11"/>
  <c r="BG89" i="11"/>
  <c r="BF89" i="11"/>
  <c r="T89" i="11"/>
  <c r="R89" i="11"/>
  <c r="P89" i="11"/>
  <c r="F80" i="11"/>
  <c r="E78" i="11"/>
  <c r="F52" i="11"/>
  <c r="E50" i="11"/>
  <c r="J24" i="11"/>
  <c r="E24" i="11"/>
  <c r="J55" i="11"/>
  <c r="J23" i="11"/>
  <c r="J21" i="11"/>
  <c r="E21" i="11"/>
  <c r="J82" i="11"/>
  <c r="J20" i="11"/>
  <c r="J18" i="11"/>
  <c r="E18" i="11"/>
  <c r="F83" i="11"/>
  <c r="J17" i="11"/>
  <c r="J15" i="11"/>
  <c r="E15" i="11"/>
  <c r="F54" i="11"/>
  <c r="J14" i="11"/>
  <c r="J12" i="11"/>
  <c r="J80" i="11" s="1"/>
  <c r="E7" i="11"/>
  <c r="E76" i="11" s="1"/>
  <c r="J37" i="10"/>
  <c r="J36" i="10"/>
  <c r="AY64" i="1"/>
  <c r="J35" i="10"/>
  <c r="AX64" i="1" s="1"/>
  <c r="BI216" i="10"/>
  <c r="BH216" i="10"/>
  <c r="BG216" i="10"/>
  <c r="BF216" i="10"/>
  <c r="T216" i="10"/>
  <c r="T215" i="10"/>
  <c r="R216" i="10"/>
  <c r="R215" i="10" s="1"/>
  <c r="P216" i="10"/>
  <c r="P215" i="10"/>
  <c r="BI213" i="10"/>
  <c r="BH213" i="10"/>
  <c r="BG213" i="10"/>
  <c r="BF213" i="10"/>
  <c r="T213" i="10"/>
  <c r="T212" i="10" s="1"/>
  <c r="R213" i="10"/>
  <c r="R212" i="10"/>
  <c r="P213" i="10"/>
  <c r="P212" i="10" s="1"/>
  <c r="BI209" i="10"/>
  <c r="BH209" i="10"/>
  <c r="BG209" i="10"/>
  <c r="BF209" i="10"/>
  <c r="T209" i="10"/>
  <c r="R209" i="10"/>
  <c r="P209" i="10"/>
  <c r="BI206" i="10"/>
  <c r="BH206" i="10"/>
  <c r="BG206" i="10"/>
  <c r="BF206" i="10"/>
  <c r="T206" i="10"/>
  <c r="R206" i="10"/>
  <c r="P206" i="10"/>
  <c r="BI203" i="10"/>
  <c r="BH203" i="10"/>
  <c r="BG203" i="10"/>
  <c r="BF203" i="10"/>
  <c r="T203" i="10"/>
  <c r="R203" i="10"/>
  <c r="P203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09" i="10"/>
  <c r="BH109" i="10"/>
  <c r="BG109" i="10"/>
  <c r="BF109" i="10"/>
  <c r="T109" i="10"/>
  <c r="R109" i="10"/>
  <c r="P109" i="10"/>
  <c r="BI106" i="10"/>
  <c r="BH106" i="10"/>
  <c r="BG106" i="10"/>
  <c r="BF106" i="10"/>
  <c r="T106" i="10"/>
  <c r="R106" i="10"/>
  <c r="P106" i="10"/>
  <c r="BI102" i="10"/>
  <c r="BH102" i="10"/>
  <c r="BG102" i="10"/>
  <c r="BF102" i="10"/>
  <c r="T102" i="10"/>
  <c r="R102" i="10"/>
  <c r="P102" i="10"/>
  <c r="BI99" i="10"/>
  <c r="BH99" i="10"/>
  <c r="BG99" i="10"/>
  <c r="BF99" i="10"/>
  <c r="T99" i="10"/>
  <c r="R99" i="10"/>
  <c r="P99" i="10"/>
  <c r="BI96" i="10"/>
  <c r="BH96" i="10"/>
  <c r="BG96" i="10"/>
  <c r="BF96" i="10"/>
  <c r="T96" i="10"/>
  <c r="R96" i="10"/>
  <c r="P96" i="10"/>
  <c r="BI93" i="10"/>
  <c r="BH93" i="10"/>
  <c r="BG93" i="10"/>
  <c r="BF93" i="10"/>
  <c r="T93" i="10"/>
  <c r="R93" i="10"/>
  <c r="P93" i="10"/>
  <c r="BI90" i="10"/>
  <c r="BH90" i="10"/>
  <c r="BG90" i="10"/>
  <c r="BF90" i="10"/>
  <c r="T90" i="10"/>
  <c r="R90" i="10"/>
  <c r="P90" i="10"/>
  <c r="F81" i="10"/>
  <c r="E79" i="10"/>
  <c r="F52" i="10"/>
  <c r="E50" i="10"/>
  <c r="J24" i="10"/>
  <c r="E24" i="10"/>
  <c r="J84" i="10" s="1"/>
  <c r="J23" i="10"/>
  <c r="J21" i="10"/>
  <c r="E21" i="10"/>
  <c r="J54" i="10" s="1"/>
  <c r="J20" i="10"/>
  <c r="J18" i="10"/>
  <c r="E18" i="10"/>
  <c r="F84" i="10" s="1"/>
  <c r="J17" i="10"/>
  <c r="J15" i="10"/>
  <c r="E15" i="10"/>
  <c r="F54" i="10" s="1"/>
  <c r="J14" i="10"/>
  <c r="J12" i="10"/>
  <c r="J81" i="10"/>
  <c r="E7" i="10"/>
  <c r="E77" i="10" s="1"/>
  <c r="J37" i="9"/>
  <c r="J36" i="9"/>
  <c r="AY63" i="1" s="1"/>
  <c r="J35" i="9"/>
  <c r="AX63" i="1"/>
  <c r="BI226" i="9"/>
  <c r="BH226" i="9"/>
  <c r="BG226" i="9"/>
  <c r="BF226" i="9"/>
  <c r="T226" i="9"/>
  <c r="T225" i="9" s="1"/>
  <c r="R226" i="9"/>
  <c r="R225" i="9"/>
  <c r="P226" i="9"/>
  <c r="P225" i="9" s="1"/>
  <c r="BI223" i="9"/>
  <c r="BH223" i="9"/>
  <c r="BG223" i="9"/>
  <c r="BF223" i="9"/>
  <c r="T223" i="9"/>
  <c r="T222" i="9"/>
  <c r="R223" i="9"/>
  <c r="R222" i="9" s="1"/>
  <c r="P223" i="9"/>
  <c r="P222" i="9"/>
  <c r="BI219" i="9"/>
  <c r="BH219" i="9"/>
  <c r="BG219" i="9"/>
  <c r="BF219" i="9"/>
  <c r="T219" i="9"/>
  <c r="R219" i="9"/>
  <c r="P219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99" i="9"/>
  <c r="BH99" i="9"/>
  <c r="BG99" i="9"/>
  <c r="BF99" i="9"/>
  <c r="T99" i="9"/>
  <c r="R99" i="9"/>
  <c r="P99" i="9"/>
  <c r="BI96" i="9"/>
  <c r="BH96" i="9"/>
  <c r="BG96" i="9"/>
  <c r="BF96" i="9"/>
  <c r="T96" i="9"/>
  <c r="R96" i="9"/>
  <c r="P96" i="9"/>
  <c r="BI93" i="9"/>
  <c r="BH93" i="9"/>
  <c r="BG93" i="9"/>
  <c r="BF93" i="9"/>
  <c r="T93" i="9"/>
  <c r="R93" i="9"/>
  <c r="P93" i="9"/>
  <c r="BI90" i="9"/>
  <c r="BH90" i="9"/>
  <c r="BG90" i="9"/>
  <c r="BF90" i="9"/>
  <c r="T90" i="9"/>
  <c r="R90" i="9"/>
  <c r="P90" i="9"/>
  <c r="F81" i="9"/>
  <c r="E79" i="9"/>
  <c r="F52" i="9"/>
  <c r="E50" i="9"/>
  <c r="J24" i="9"/>
  <c r="E24" i="9"/>
  <c r="J55" i="9"/>
  <c r="J23" i="9"/>
  <c r="J21" i="9"/>
  <c r="E21" i="9"/>
  <c r="J83" i="9"/>
  <c r="J20" i="9"/>
  <c r="J18" i="9"/>
  <c r="E18" i="9"/>
  <c r="F55" i="9"/>
  <c r="J17" i="9"/>
  <c r="J15" i="9"/>
  <c r="E15" i="9"/>
  <c r="F83" i="9"/>
  <c r="J14" i="9"/>
  <c r="J12" i="9"/>
  <c r="J52" i="9"/>
  <c r="E7" i="9"/>
  <c r="E48" i="9" s="1"/>
  <c r="J39" i="8"/>
  <c r="J38" i="8"/>
  <c r="AY62" i="1"/>
  <c r="J37" i="8"/>
  <c r="AX62" i="1" s="1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F84" i="8"/>
  <c r="E82" i="8"/>
  <c r="F56" i="8"/>
  <c r="E54" i="8"/>
  <c r="J26" i="8"/>
  <c r="E26" i="8"/>
  <c r="J59" i="8" s="1"/>
  <c r="J25" i="8"/>
  <c r="J23" i="8"/>
  <c r="E23" i="8"/>
  <c r="J86" i="8" s="1"/>
  <c r="J22" i="8"/>
  <c r="J20" i="8"/>
  <c r="E20" i="8"/>
  <c r="F59" i="8" s="1"/>
  <c r="J19" i="8"/>
  <c r="J17" i="8"/>
  <c r="E17" i="8"/>
  <c r="F58" i="8" s="1"/>
  <c r="J16" i="8"/>
  <c r="J14" i="8"/>
  <c r="J56" i="8" s="1"/>
  <c r="E7" i="8"/>
  <c r="E78" i="8"/>
  <c r="J39" i="7"/>
  <c r="J38" i="7"/>
  <c r="AY61" i="1" s="1"/>
  <c r="J37" i="7"/>
  <c r="AX61" i="1" s="1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F88" i="7"/>
  <c r="E86" i="7"/>
  <c r="F56" i="7"/>
  <c r="E54" i="7"/>
  <c r="J26" i="7"/>
  <c r="E26" i="7"/>
  <c r="J59" i="7" s="1"/>
  <c r="J25" i="7"/>
  <c r="J23" i="7"/>
  <c r="E23" i="7"/>
  <c r="J90" i="7" s="1"/>
  <c r="J22" i="7"/>
  <c r="J20" i="7"/>
  <c r="E20" i="7"/>
  <c r="F59" i="7" s="1"/>
  <c r="J19" i="7"/>
  <c r="J17" i="7"/>
  <c r="E17" i="7"/>
  <c r="F90" i="7" s="1"/>
  <c r="J16" i="7"/>
  <c r="J14" i="7"/>
  <c r="J56" i="7" s="1"/>
  <c r="E7" i="7"/>
  <c r="E50" i="7" s="1"/>
  <c r="J39" i="6"/>
  <c r="J38" i="6"/>
  <c r="AY60" i="1" s="1"/>
  <c r="J37" i="6"/>
  <c r="AX60" i="1"/>
  <c r="BI1230" i="6"/>
  <c r="BH1230" i="6"/>
  <c r="BG1230" i="6"/>
  <c r="BF1230" i="6"/>
  <c r="T1230" i="6"/>
  <c r="R1230" i="6"/>
  <c r="P1230" i="6"/>
  <c r="BI1228" i="6"/>
  <c r="BH1228" i="6"/>
  <c r="BG1228" i="6"/>
  <c r="BF1228" i="6"/>
  <c r="T1228" i="6"/>
  <c r="R1228" i="6"/>
  <c r="P1228" i="6"/>
  <c r="BI1227" i="6"/>
  <c r="BH1227" i="6"/>
  <c r="BG1227" i="6"/>
  <c r="BF1227" i="6"/>
  <c r="T1227" i="6"/>
  <c r="R1227" i="6"/>
  <c r="P1227" i="6"/>
  <c r="BI1225" i="6"/>
  <c r="BH1225" i="6"/>
  <c r="BG1225" i="6"/>
  <c r="BF1225" i="6"/>
  <c r="T1225" i="6"/>
  <c r="R1225" i="6"/>
  <c r="P1225" i="6"/>
  <c r="BI1208" i="6"/>
  <c r="BH1208" i="6"/>
  <c r="BG1208" i="6"/>
  <c r="BF1208" i="6"/>
  <c r="T1208" i="6"/>
  <c r="R1208" i="6"/>
  <c r="P1208" i="6"/>
  <c r="BI1202" i="6"/>
  <c r="BH1202" i="6"/>
  <c r="BG1202" i="6"/>
  <c r="BF1202" i="6"/>
  <c r="T1202" i="6"/>
  <c r="R1202" i="6"/>
  <c r="P1202" i="6"/>
  <c r="BI1197" i="6"/>
  <c r="BH1197" i="6"/>
  <c r="BG1197" i="6"/>
  <c r="BF1197" i="6"/>
  <c r="T1197" i="6"/>
  <c r="R1197" i="6"/>
  <c r="P1197" i="6"/>
  <c r="BI1194" i="6"/>
  <c r="BH1194" i="6"/>
  <c r="BG1194" i="6"/>
  <c r="BF1194" i="6"/>
  <c r="T1194" i="6"/>
  <c r="R1194" i="6"/>
  <c r="P1194" i="6"/>
  <c r="BI1186" i="6"/>
  <c r="BH1186" i="6"/>
  <c r="BG1186" i="6"/>
  <c r="BF1186" i="6"/>
  <c r="T1186" i="6"/>
  <c r="R1186" i="6"/>
  <c r="P1186" i="6"/>
  <c r="BI1181" i="6"/>
  <c r="BH1181" i="6"/>
  <c r="BG1181" i="6"/>
  <c r="BF1181" i="6"/>
  <c r="T1181" i="6"/>
  <c r="R1181" i="6"/>
  <c r="P1181" i="6"/>
  <c r="BI1176" i="6"/>
  <c r="BH1176" i="6"/>
  <c r="BG1176" i="6"/>
  <c r="BF1176" i="6"/>
  <c r="T1176" i="6"/>
  <c r="R1176" i="6"/>
  <c r="P1176" i="6"/>
  <c r="BI1170" i="6"/>
  <c r="BH1170" i="6"/>
  <c r="BG1170" i="6"/>
  <c r="BF1170" i="6"/>
  <c r="T1170" i="6"/>
  <c r="R1170" i="6"/>
  <c r="P1170" i="6"/>
  <c r="BI1126" i="6"/>
  <c r="BH1126" i="6"/>
  <c r="BG1126" i="6"/>
  <c r="BF1126" i="6"/>
  <c r="T1126" i="6"/>
  <c r="R1126" i="6"/>
  <c r="P1126" i="6"/>
  <c r="BI1120" i="6"/>
  <c r="BH1120" i="6"/>
  <c r="BG1120" i="6"/>
  <c r="BF1120" i="6"/>
  <c r="T1120" i="6"/>
  <c r="R1120" i="6"/>
  <c r="P1120" i="6"/>
  <c r="BI1114" i="6"/>
  <c r="BH1114" i="6"/>
  <c r="BG1114" i="6"/>
  <c r="BF1114" i="6"/>
  <c r="T1114" i="6"/>
  <c r="R1114" i="6"/>
  <c r="P1114" i="6"/>
  <c r="BI1108" i="6"/>
  <c r="BH1108" i="6"/>
  <c r="BG1108" i="6"/>
  <c r="BF1108" i="6"/>
  <c r="T1108" i="6"/>
  <c r="R1108" i="6"/>
  <c r="P1108" i="6"/>
  <c r="BI1093" i="6"/>
  <c r="BH1093" i="6"/>
  <c r="BG1093" i="6"/>
  <c r="BF1093" i="6"/>
  <c r="T1093" i="6"/>
  <c r="R1093" i="6"/>
  <c r="P1093" i="6"/>
  <c r="BI1078" i="6"/>
  <c r="BH1078" i="6"/>
  <c r="BG1078" i="6"/>
  <c r="BF1078" i="6"/>
  <c r="T1078" i="6"/>
  <c r="R1078" i="6"/>
  <c r="P1078" i="6"/>
  <c r="BI1063" i="6"/>
  <c r="BH1063" i="6"/>
  <c r="BG1063" i="6"/>
  <c r="BF1063" i="6"/>
  <c r="T1063" i="6"/>
  <c r="R1063" i="6"/>
  <c r="P1063" i="6"/>
  <c r="BI1058" i="6"/>
  <c r="BH1058" i="6"/>
  <c r="BG1058" i="6"/>
  <c r="BF1058" i="6"/>
  <c r="T1058" i="6"/>
  <c r="R1058" i="6"/>
  <c r="P1058" i="6"/>
  <c r="BI1052" i="6"/>
  <c r="BH1052" i="6"/>
  <c r="BG1052" i="6"/>
  <c r="BF1052" i="6"/>
  <c r="T1052" i="6"/>
  <c r="R1052" i="6"/>
  <c r="P1052" i="6"/>
  <c r="BI1044" i="6"/>
  <c r="BH1044" i="6"/>
  <c r="BG1044" i="6"/>
  <c r="BF1044" i="6"/>
  <c r="T1044" i="6"/>
  <c r="R1044" i="6"/>
  <c r="P1044" i="6"/>
  <c r="BI1029" i="6"/>
  <c r="BH1029" i="6"/>
  <c r="BG1029" i="6"/>
  <c r="BF1029" i="6"/>
  <c r="T1029" i="6"/>
  <c r="R1029" i="6"/>
  <c r="P1029" i="6"/>
  <c r="BI1014" i="6"/>
  <c r="BH1014" i="6"/>
  <c r="BG1014" i="6"/>
  <c r="BF1014" i="6"/>
  <c r="T1014" i="6"/>
  <c r="R1014" i="6"/>
  <c r="P1014" i="6"/>
  <c r="BI1000" i="6"/>
  <c r="BH1000" i="6"/>
  <c r="BG1000" i="6"/>
  <c r="BF1000" i="6"/>
  <c r="T1000" i="6"/>
  <c r="R1000" i="6"/>
  <c r="P1000" i="6"/>
  <c r="BI966" i="6"/>
  <c r="BH966" i="6"/>
  <c r="BG966" i="6"/>
  <c r="BF966" i="6"/>
  <c r="T966" i="6"/>
  <c r="R966" i="6"/>
  <c r="P966" i="6"/>
  <c r="BI960" i="6"/>
  <c r="BH960" i="6"/>
  <c r="BG960" i="6"/>
  <c r="BF960" i="6"/>
  <c r="T960" i="6"/>
  <c r="R960" i="6"/>
  <c r="P960" i="6"/>
  <c r="BI955" i="6"/>
  <c r="BH955" i="6"/>
  <c r="BG955" i="6"/>
  <c r="BF955" i="6"/>
  <c r="T955" i="6"/>
  <c r="R955" i="6"/>
  <c r="P955" i="6"/>
  <c r="BI953" i="6"/>
  <c r="BH953" i="6"/>
  <c r="BG953" i="6"/>
  <c r="BF953" i="6"/>
  <c r="T953" i="6"/>
  <c r="R953" i="6"/>
  <c r="P953" i="6"/>
  <c r="BI909" i="6"/>
  <c r="BH909" i="6"/>
  <c r="BG909" i="6"/>
  <c r="BF909" i="6"/>
  <c r="T909" i="6"/>
  <c r="R909" i="6"/>
  <c r="P909" i="6"/>
  <c r="BI904" i="6"/>
  <c r="BH904" i="6"/>
  <c r="BG904" i="6"/>
  <c r="BF904" i="6"/>
  <c r="T904" i="6"/>
  <c r="R904" i="6"/>
  <c r="P904" i="6"/>
  <c r="BI888" i="6"/>
  <c r="BH888" i="6"/>
  <c r="BG888" i="6"/>
  <c r="BF888" i="6"/>
  <c r="T888" i="6"/>
  <c r="R888" i="6"/>
  <c r="P888" i="6"/>
  <c r="BI886" i="6"/>
  <c r="BH886" i="6"/>
  <c r="BG886" i="6"/>
  <c r="BF886" i="6"/>
  <c r="T886" i="6"/>
  <c r="R886" i="6"/>
  <c r="P886" i="6"/>
  <c r="BI879" i="6"/>
  <c r="BH879" i="6"/>
  <c r="BG879" i="6"/>
  <c r="BF879" i="6"/>
  <c r="T879" i="6"/>
  <c r="R879" i="6"/>
  <c r="P879" i="6"/>
  <c r="BI874" i="6"/>
  <c r="BH874" i="6"/>
  <c r="BG874" i="6"/>
  <c r="BF874" i="6"/>
  <c r="T874" i="6"/>
  <c r="R874" i="6"/>
  <c r="P874" i="6"/>
  <c r="BI869" i="6"/>
  <c r="BH869" i="6"/>
  <c r="BG869" i="6"/>
  <c r="BF869" i="6"/>
  <c r="T869" i="6"/>
  <c r="R869" i="6"/>
  <c r="P869" i="6"/>
  <c r="BI864" i="6"/>
  <c r="BH864" i="6"/>
  <c r="BG864" i="6"/>
  <c r="BF864" i="6"/>
  <c r="T864" i="6"/>
  <c r="R864" i="6"/>
  <c r="P864" i="6"/>
  <c r="BI858" i="6"/>
  <c r="BH858" i="6"/>
  <c r="BG858" i="6"/>
  <c r="BF858" i="6"/>
  <c r="T858" i="6"/>
  <c r="R858" i="6"/>
  <c r="P858" i="6"/>
  <c r="BI853" i="6"/>
  <c r="BH853" i="6"/>
  <c r="BG853" i="6"/>
  <c r="BF853" i="6"/>
  <c r="T853" i="6"/>
  <c r="R853" i="6"/>
  <c r="P853" i="6"/>
  <c r="BI846" i="6"/>
  <c r="BH846" i="6"/>
  <c r="BG846" i="6"/>
  <c r="BF846" i="6"/>
  <c r="T846" i="6"/>
  <c r="R846" i="6"/>
  <c r="P846" i="6"/>
  <c r="BI803" i="6"/>
  <c r="BH803" i="6"/>
  <c r="BG803" i="6"/>
  <c r="BF803" i="6"/>
  <c r="T803" i="6"/>
  <c r="R803" i="6"/>
  <c r="P803" i="6"/>
  <c r="BI801" i="6"/>
  <c r="BH801" i="6"/>
  <c r="BG801" i="6"/>
  <c r="BF801" i="6"/>
  <c r="T801" i="6"/>
  <c r="R801" i="6"/>
  <c r="P801" i="6"/>
  <c r="BI796" i="6"/>
  <c r="BH796" i="6"/>
  <c r="BG796" i="6"/>
  <c r="BF796" i="6"/>
  <c r="T796" i="6"/>
  <c r="R796" i="6"/>
  <c r="P796" i="6"/>
  <c r="BI791" i="6"/>
  <c r="BH791" i="6"/>
  <c r="BG791" i="6"/>
  <c r="BF791" i="6"/>
  <c r="T791" i="6"/>
  <c r="R791" i="6"/>
  <c r="P791" i="6"/>
  <c r="BI784" i="6"/>
  <c r="BH784" i="6"/>
  <c r="BG784" i="6"/>
  <c r="BF784" i="6"/>
  <c r="T784" i="6"/>
  <c r="R784" i="6"/>
  <c r="P784" i="6"/>
  <c r="BI752" i="6"/>
  <c r="BH752" i="6"/>
  <c r="BG752" i="6"/>
  <c r="BF752" i="6"/>
  <c r="T752" i="6"/>
  <c r="R752" i="6"/>
  <c r="P752" i="6"/>
  <c r="BI747" i="6"/>
  <c r="BH747" i="6"/>
  <c r="BG747" i="6"/>
  <c r="BF747" i="6"/>
  <c r="T747" i="6"/>
  <c r="R747" i="6"/>
  <c r="P747" i="6"/>
  <c r="BI742" i="6"/>
  <c r="BH742" i="6"/>
  <c r="BG742" i="6"/>
  <c r="BF742" i="6"/>
  <c r="T742" i="6"/>
  <c r="R742" i="6"/>
  <c r="P742" i="6"/>
  <c r="BI737" i="6"/>
  <c r="BH737" i="6"/>
  <c r="BG737" i="6"/>
  <c r="BF737" i="6"/>
  <c r="T737" i="6"/>
  <c r="R737" i="6"/>
  <c r="P737" i="6"/>
  <c r="BI707" i="6"/>
  <c r="BH707" i="6"/>
  <c r="BG707" i="6"/>
  <c r="BF707" i="6"/>
  <c r="T707" i="6"/>
  <c r="R707" i="6"/>
  <c r="P707" i="6"/>
  <c r="BI677" i="6"/>
  <c r="BH677" i="6"/>
  <c r="BG677" i="6"/>
  <c r="BF677" i="6"/>
  <c r="T677" i="6"/>
  <c r="R677" i="6"/>
  <c r="P677" i="6"/>
  <c r="BI675" i="6"/>
  <c r="BH675" i="6"/>
  <c r="BG675" i="6"/>
  <c r="BF675" i="6"/>
  <c r="T675" i="6"/>
  <c r="R675" i="6"/>
  <c r="P675" i="6"/>
  <c r="BI659" i="6"/>
  <c r="BH659" i="6"/>
  <c r="BG659" i="6"/>
  <c r="BF659" i="6"/>
  <c r="T659" i="6"/>
  <c r="R659" i="6"/>
  <c r="P659" i="6"/>
  <c r="BI643" i="6"/>
  <c r="BH643" i="6"/>
  <c r="BG643" i="6"/>
  <c r="BF643" i="6"/>
  <c r="T643" i="6"/>
  <c r="R643" i="6"/>
  <c r="P643" i="6"/>
  <c r="BI612" i="6"/>
  <c r="BH612" i="6"/>
  <c r="BG612" i="6"/>
  <c r="BF612" i="6"/>
  <c r="T612" i="6"/>
  <c r="R612" i="6"/>
  <c r="P612" i="6"/>
  <c r="BI610" i="6"/>
  <c r="BH610" i="6"/>
  <c r="BG610" i="6"/>
  <c r="BF610" i="6"/>
  <c r="T610" i="6"/>
  <c r="R610" i="6"/>
  <c r="P610" i="6"/>
  <c r="BI609" i="6"/>
  <c r="BH609" i="6"/>
  <c r="BG609" i="6"/>
  <c r="BF609" i="6"/>
  <c r="T609" i="6"/>
  <c r="R609" i="6"/>
  <c r="P609" i="6"/>
  <c r="BI608" i="6"/>
  <c r="BH608" i="6"/>
  <c r="BG608" i="6"/>
  <c r="BF608" i="6"/>
  <c r="T608" i="6"/>
  <c r="R608" i="6"/>
  <c r="P608" i="6"/>
  <c r="BI576" i="6"/>
  <c r="BH576" i="6"/>
  <c r="BG576" i="6"/>
  <c r="BF576" i="6"/>
  <c r="T576" i="6"/>
  <c r="R576" i="6"/>
  <c r="P576" i="6"/>
  <c r="BI574" i="6"/>
  <c r="BH574" i="6"/>
  <c r="BG574" i="6"/>
  <c r="BF574" i="6"/>
  <c r="T574" i="6"/>
  <c r="R574" i="6"/>
  <c r="P574" i="6"/>
  <c r="BI536" i="6"/>
  <c r="BH536" i="6"/>
  <c r="BG536" i="6"/>
  <c r="BF536" i="6"/>
  <c r="T536" i="6"/>
  <c r="R536" i="6"/>
  <c r="P536" i="6"/>
  <c r="BI528" i="6"/>
  <c r="BH528" i="6"/>
  <c r="BG528" i="6"/>
  <c r="BF528" i="6"/>
  <c r="T528" i="6"/>
  <c r="R528" i="6"/>
  <c r="P528" i="6"/>
  <c r="BI522" i="6"/>
  <c r="BH522" i="6"/>
  <c r="BG522" i="6"/>
  <c r="BF522" i="6"/>
  <c r="T522" i="6"/>
  <c r="R522" i="6"/>
  <c r="P522" i="6"/>
  <c r="BI517" i="6"/>
  <c r="BH517" i="6"/>
  <c r="BG517" i="6"/>
  <c r="BF517" i="6"/>
  <c r="T517" i="6"/>
  <c r="R517" i="6"/>
  <c r="P517" i="6"/>
  <c r="BI513" i="6"/>
  <c r="BH513" i="6"/>
  <c r="BG513" i="6"/>
  <c r="BF513" i="6"/>
  <c r="T513" i="6"/>
  <c r="R513" i="6"/>
  <c r="P513" i="6"/>
  <c r="BI509" i="6"/>
  <c r="BH509" i="6"/>
  <c r="BG509" i="6"/>
  <c r="BF509" i="6"/>
  <c r="T509" i="6"/>
  <c r="R509" i="6"/>
  <c r="P509" i="6"/>
  <c r="BI507" i="6"/>
  <c r="BH507" i="6"/>
  <c r="BG507" i="6"/>
  <c r="BF507" i="6"/>
  <c r="T507" i="6"/>
  <c r="R507" i="6"/>
  <c r="P507" i="6"/>
  <c r="BI503" i="6"/>
  <c r="BH503" i="6"/>
  <c r="BG503" i="6"/>
  <c r="BF503" i="6"/>
  <c r="T503" i="6"/>
  <c r="R503" i="6"/>
  <c r="P503" i="6"/>
  <c r="BI497" i="6"/>
  <c r="BH497" i="6"/>
  <c r="BG497" i="6"/>
  <c r="BF497" i="6"/>
  <c r="T497" i="6"/>
  <c r="R497" i="6"/>
  <c r="P497" i="6"/>
  <c r="BI492" i="6"/>
  <c r="BH492" i="6"/>
  <c r="BG492" i="6"/>
  <c r="BF492" i="6"/>
  <c r="T492" i="6"/>
  <c r="R492" i="6"/>
  <c r="P492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81" i="6"/>
  <c r="BH481" i="6"/>
  <c r="BG481" i="6"/>
  <c r="BF481" i="6"/>
  <c r="T481" i="6"/>
  <c r="R481" i="6"/>
  <c r="P481" i="6"/>
  <c r="BI475" i="6"/>
  <c r="BH475" i="6"/>
  <c r="BG475" i="6"/>
  <c r="BF475" i="6"/>
  <c r="T475" i="6"/>
  <c r="R475" i="6"/>
  <c r="P475" i="6"/>
  <c r="BI470" i="6"/>
  <c r="BH470" i="6"/>
  <c r="BG470" i="6"/>
  <c r="BF470" i="6"/>
  <c r="T470" i="6"/>
  <c r="R470" i="6"/>
  <c r="P470" i="6"/>
  <c r="BI466" i="6"/>
  <c r="BH466" i="6"/>
  <c r="BG466" i="6"/>
  <c r="BF466" i="6"/>
  <c r="T466" i="6"/>
  <c r="R466" i="6"/>
  <c r="P466" i="6"/>
  <c r="BI464" i="6"/>
  <c r="BH464" i="6"/>
  <c r="BG464" i="6"/>
  <c r="BF464" i="6"/>
  <c r="T464" i="6"/>
  <c r="R464" i="6"/>
  <c r="P464" i="6"/>
  <c r="BI458" i="6"/>
  <c r="BH458" i="6"/>
  <c r="BG458" i="6"/>
  <c r="BF458" i="6"/>
  <c r="T458" i="6"/>
  <c r="R458" i="6"/>
  <c r="P458" i="6"/>
  <c r="BI453" i="6"/>
  <c r="BH453" i="6"/>
  <c r="BG453" i="6"/>
  <c r="BF453" i="6"/>
  <c r="T453" i="6"/>
  <c r="R453" i="6"/>
  <c r="P453" i="6"/>
  <c r="BI448" i="6"/>
  <c r="BH448" i="6"/>
  <c r="BG448" i="6"/>
  <c r="BF448" i="6"/>
  <c r="T448" i="6"/>
  <c r="R448" i="6"/>
  <c r="P448" i="6"/>
  <c r="BI443" i="6"/>
  <c r="BH443" i="6"/>
  <c r="BG443" i="6"/>
  <c r="BF443" i="6"/>
  <c r="T443" i="6"/>
  <c r="R443" i="6"/>
  <c r="P443" i="6"/>
  <c r="BI437" i="6"/>
  <c r="BH437" i="6"/>
  <c r="BG437" i="6"/>
  <c r="BF437" i="6"/>
  <c r="T437" i="6"/>
  <c r="R437" i="6"/>
  <c r="P437" i="6"/>
  <c r="BI432" i="6"/>
  <c r="BH432" i="6"/>
  <c r="BG432" i="6"/>
  <c r="BF432" i="6"/>
  <c r="T432" i="6"/>
  <c r="R432" i="6"/>
  <c r="P432" i="6"/>
  <c r="BI427" i="6"/>
  <c r="BH427" i="6"/>
  <c r="BG427" i="6"/>
  <c r="BF427" i="6"/>
  <c r="T427" i="6"/>
  <c r="R427" i="6"/>
  <c r="P427" i="6"/>
  <c r="BI422" i="6"/>
  <c r="BH422" i="6"/>
  <c r="BG422" i="6"/>
  <c r="BF422" i="6"/>
  <c r="T422" i="6"/>
  <c r="R422" i="6"/>
  <c r="P422" i="6"/>
  <c r="BI417" i="6"/>
  <c r="BH417" i="6"/>
  <c r="BG417" i="6"/>
  <c r="BF417" i="6"/>
  <c r="T417" i="6"/>
  <c r="R417" i="6"/>
  <c r="P417" i="6"/>
  <c r="BI412" i="6"/>
  <c r="BH412" i="6"/>
  <c r="BG412" i="6"/>
  <c r="BF412" i="6"/>
  <c r="T412" i="6"/>
  <c r="R412" i="6"/>
  <c r="P412" i="6"/>
  <c r="BI407" i="6"/>
  <c r="BH407" i="6"/>
  <c r="BG407" i="6"/>
  <c r="BF407" i="6"/>
  <c r="T407" i="6"/>
  <c r="R407" i="6"/>
  <c r="P407" i="6"/>
  <c r="BI401" i="6"/>
  <c r="BH401" i="6"/>
  <c r="BG401" i="6"/>
  <c r="BF401" i="6"/>
  <c r="T401" i="6"/>
  <c r="R401" i="6"/>
  <c r="P401" i="6"/>
  <c r="BI396" i="6"/>
  <c r="BH396" i="6"/>
  <c r="BG396" i="6"/>
  <c r="BF396" i="6"/>
  <c r="T396" i="6"/>
  <c r="R396" i="6"/>
  <c r="P396" i="6"/>
  <c r="BI391" i="6"/>
  <c r="BH391" i="6"/>
  <c r="BG391" i="6"/>
  <c r="BF391" i="6"/>
  <c r="T391" i="6"/>
  <c r="R391" i="6"/>
  <c r="P391" i="6"/>
  <c r="BI384" i="6"/>
  <c r="BH384" i="6"/>
  <c r="BG384" i="6"/>
  <c r="BF384" i="6"/>
  <c r="T384" i="6"/>
  <c r="R384" i="6"/>
  <c r="P384" i="6"/>
  <c r="BI376" i="6"/>
  <c r="BH376" i="6"/>
  <c r="BG376" i="6"/>
  <c r="BF376" i="6"/>
  <c r="T376" i="6"/>
  <c r="R376" i="6"/>
  <c r="P376" i="6"/>
  <c r="BI371" i="6"/>
  <c r="BH371" i="6"/>
  <c r="BG371" i="6"/>
  <c r="BF371" i="6"/>
  <c r="T371" i="6"/>
  <c r="R371" i="6"/>
  <c r="P371" i="6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0" i="6"/>
  <c r="BH340" i="6"/>
  <c r="BG340" i="6"/>
  <c r="BF340" i="6"/>
  <c r="T340" i="6"/>
  <c r="R340" i="6"/>
  <c r="P340" i="6"/>
  <c r="BI332" i="6"/>
  <c r="BH332" i="6"/>
  <c r="BG332" i="6"/>
  <c r="BF332" i="6"/>
  <c r="T332" i="6"/>
  <c r="R332" i="6"/>
  <c r="P332" i="6"/>
  <c r="BI326" i="6"/>
  <c r="BH326" i="6"/>
  <c r="BG326" i="6"/>
  <c r="BF326" i="6"/>
  <c r="T326" i="6"/>
  <c r="R326" i="6"/>
  <c r="P326" i="6"/>
  <c r="BI321" i="6"/>
  <c r="BH321" i="6"/>
  <c r="BG321" i="6"/>
  <c r="BF321" i="6"/>
  <c r="T321" i="6"/>
  <c r="R321" i="6"/>
  <c r="P321" i="6"/>
  <c r="BI307" i="6"/>
  <c r="BH307" i="6"/>
  <c r="BG307" i="6"/>
  <c r="BF307" i="6"/>
  <c r="T307" i="6"/>
  <c r="R307" i="6"/>
  <c r="P307" i="6"/>
  <c r="BI295" i="6"/>
  <c r="BH295" i="6"/>
  <c r="BG295" i="6"/>
  <c r="BF295" i="6"/>
  <c r="T295" i="6"/>
  <c r="R295" i="6"/>
  <c r="P295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8" i="6"/>
  <c r="BH278" i="6"/>
  <c r="BG278" i="6"/>
  <c r="BF278" i="6"/>
  <c r="T278" i="6"/>
  <c r="R278" i="6"/>
  <c r="P278" i="6"/>
  <c r="BI271" i="6"/>
  <c r="BH271" i="6"/>
  <c r="BG271" i="6"/>
  <c r="BF271" i="6"/>
  <c r="T271" i="6"/>
  <c r="R271" i="6"/>
  <c r="P271" i="6"/>
  <c r="BI259" i="6"/>
  <c r="BH259" i="6"/>
  <c r="BG259" i="6"/>
  <c r="BF259" i="6"/>
  <c r="T259" i="6"/>
  <c r="R259" i="6"/>
  <c r="P259" i="6"/>
  <c r="BI252" i="6"/>
  <c r="BH252" i="6"/>
  <c r="BG252" i="6"/>
  <c r="BF252" i="6"/>
  <c r="T252" i="6"/>
  <c r="R252" i="6"/>
  <c r="P252" i="6"/>
  <c r="BI246" i="6"/>
  <c r="BH246" i="6"/>
  <c r="BG246" i="6"/>
  <c r="BF246" i="6"/>
  <c r="T246" i="6"/>
  <c r="R246" i="6"/>
  <c r="P246" i="6"/>
  <c r="BI240" i="6"/>
  <c r="BH240" i="6"/>
  <c r="BG240" i="6"/>
  <c r="BF240" i="6"/>
  <c r="T240" i="6"/>
  <c r="R240" i="6"/>
  <c r="P240" i="6"/>
  <c r="BI234" i="6"/>
  <c r="BH234" i="6"/>
  <c r="BG234" i="6"/>
  <c r="BF234" i="6"/>
  <c r="T234" i="6"/>
  <c r="R234" i="6"/>
  <c r="P234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0" i="6"/>
  <c r="BH210" i="6"/>
  <c r="BG210" i="6"/>
  <c r="BF210" i="6"/>
  <c r="T210" i="6"/>
  <c r="R210" i="6"/>
  <c r="P210" i="6"/>
  <c r="BI198" i="6"/>
  <c r="BH198" i="6"/>
  <c r="BG198" i="6"/>
  <c r="BF198" i="6"/>
  <c r="T198" i="6"/>
  <c r="R198" i="6"/>
  <c r="P198" i="6"/>
  <c r="BI179" i="6"/>
  <c r="BH179" i="6"/>
  <c r="BG179" i="6"/>
  <c r="BF179" i="6"/>
  <c r="T179" i="6"/>
  <c r="R179" i="6"/>
  <c r="P179" i="6"/>
  <c r="BI160" i="6"/>
  <c r="BH160" i="6"/>
  <c r="BG160" i="6"/>
  <c r="BF160" i="6"/>
  <c r="T160" i="6"/>
  <c r="R160" i="6"/>
  <c r="P160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26" i="6"/>
  <c r="BH126" i="6"/>
  <c r="BG126" i="6"/>
  <c r="BF126" i="6"/>
  <c r="T126" i="6"/>
  <c r="R126" i="6"/>
  <c r="P126" i="6"/>
  <c r="BI118" i="6"/>
  <c r="BH118" i="6"/>
  <c r="BG118" i="6"/>
  <c r="BF118" i="6"/>
  <c r="T118" i="6"/>
  <c r="R118" i="6"/>
  <c r="P118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R106" i="6"/>
  <c r="P106" i="6"/>
  <c r="BI102" i="6"/>
  <c r="BH102" i="6"/>
  <c r="BG102" i="6"/>
  <c r="BF102" i="6"/>
  <c r="T102" i="6"/>
  <c r="R102" i="6"/>
  <c r="P102" i="6"/>
  <c r="J95" i="6"/>
  <c r="F95" i="6"/>
  <c r="F93" i="6"/>
  <c r="E91" i="6"/>
  <c r="J58" i="6"/>
  <c r="F58" i="6"/>
  <c r="F56" i="6"/>
  <c r="E54" i="6"/>
  <c r="J26" i="6"/>
  <c r="E26" i="6"/>
  <c r="J59" i="6" s="1"/>
  <c r="J25" i="6"/>
  <c r="J20" i="6"/>
  <c r="E20" i="6"/>
  <c r="F96" i="6" s="1"/>
  <c r="J19" i="6"/>
  <c r="J14" i="6"/>
  <c r="J56" i="6" s="1"/>
  <c r="E7" i="6"/>
  <c r="E50" i="6"/>
  <c r="J39" i="5"/>
  <c r="J38" i="5"/>
  <c r="AY59" i="1" s="1"/>
  <c r="J37" i="5"/>
  <c r="AX59" i="1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F85" i="5"/>
  <c r="E83" i="5"/>
  <c r="F56" i="5"/>
  <c r="E54" i="5"/>
  <c r="J26" i="5"/>
  <c r="E26" i="5"/>
  <c r="J88" i="5"/>
  <c r="J25" i="5"/>
  <c r="J23" i="5"/>
  <c r="E23" i="5"/>
  <c r="J58" i="5"/>
  <c r="J22" i="5"/>
  <c r="J20" i="5"/>
  <c r="E20" i="5"/>
  <c r="F59" i="5"/>
  <c r="J19" i="5"/>
  <c r="J17" i="5"/>
  <c r="E17" i="5"/>
  <c r="F87" i="5"/>
  <c r="J16" i="5"/>
  <c r="J14" i="5"/>
  <c r="J85" i="5" s="1"/>
  <c r="E7" i="5"/>
  <c r="E79" i="5" s="1"/>
  <c r="J39" i="4"/>
  <c r="J38" i="4"/>
  <c r="AY58" i="1"/>
  <c r="J37" i="4"/>
  <c r="AX58" i="1" s="1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F86" i="4"/>
  <c r="E84" i="4"/>
  <c r="F56" i="4"/>
  <c r="E54" i="4"/>
  <c r="J26" i="4"/>
  <c r="E26" i="4"/>
  <c r="J89" i="4"/>
  <c r="J25" i="4"/>
  <c r="J23" i="4"/>
  <c r="E23" i="4"/>
  <c r="J88" i="4"/>
  <c r="J22" i="4"/>
  <c r="J20" i="4"/>
  <c r="E20" i="4"/>
  <c r="F59" i="4"/>
  <c r="J19" i="4"/>
  <c r="J17" i="4"/>
  <c r="E17" i="4"/>
  <c r="F58" i="4"/>
  <c r="J16" i="4"/>
  <c r="J14" i="4"/>
  <c r="J86" i="4"/>
  <c r="E7" i="4"/>
  <c r="E50" i="4" s="1"/>
  <c r="J39" i="3"/>
  <c r="J38" i="3"/>
  <c r="AY57" i="1"/>
  <c r="J37" i="3"/>
  <c r="AX57" i="1" s="1"/>
  <c r="BI1237" i="3"/>
  <c r="BH1237" i="3"/>
  <c r="BG1237" i="3"/>
  <c r="BF1237" i="3"/>
  <c r="T1237" i="3"/>
  <c r="R1237" i="3"/>
  <c r="P1237" i="3"/>
  <c r="BI1235" i="3"/>
  <c r="BH1235" i="3"/>
  <c r="BG1235" i="3"/>
  <c r="BF1235" i="3"/>
  <c r="T1235" i="3"/>
  <c r="R1235" i="3"/>
  <c r="P1235" i="3"/>
  <c r="BI1232" i="3"/>
  <c r="BH1232" i="3"/>
  <c r="BG1232" i="3"/>
  <c r="BF1232" i="3"/>
  <c r="T1232" i="3"/>
  <c r="R1232" i="3"/>
  <c r="P1232" i="3"/>
  <c r="BI1231" i="3"/>
  <c r="BH1231" i="3"/>
  <c r="BG1231" i="3"/>
  <c r="BF1231" i="3"/>
  <c r="T1231" i="3"/>
  <c r="R1231" i="3"/>
  <c r="P1231" i="3"/>
  <c r="BI1228" i="3"/>
  <c r="BH1228" i="3"/>
  <c r="BG1228" i="3"/>
  <c r="BF1228" i="3"/>
  <c r="T1228" i="3"/>
  <c r="R1228" i="3"/>
  <c r="P1228" i="3"/>
  <c r="BI1226" i="3"/>
  <c r="BH1226" i="3"/>
  <c r="BG1226" i="3"/>
  <c r="BF1226" i="3"/>
  <c r="T1226" i="3"/>
  <c r="R1226" i="3"/>
  <c r="P1226" i="3"/>
  <c r="BI1223" i="3"/>
  <c r="BH1223" i="3"/>
  <c r="BG1223" i="3"/>
  <c r="BF1223" i="3"/>
  <c r="T1223" i="3"/>
  <c r="R1223" i="3"/>
  <c r="P1223" i="3"/>
  <c r="BI1216" i="3"/>
  <c r="BH1216" i="3"/>
  <c r="BG1216" i="3"/>
  <c r="BF1216" i="3"/>
  <c r="T1216" i="3"/>
  <c r="R1216" i="3"/>
  <c r="P1216" i="3"/>
  <c r="BI1207" i="3"/>
  <c r="BH1207" i="3"/>
  <c r="BG1207" i="3"/>
  <c r="BF1207" i="3"/>
  <c r="T1207" i="3"/>
  <c r="R1207" i="3"/>
  <c r="P1207" i="3"/>
  <c r="BI1205" i="3"/>
  <c r="BH1205" i="3"/>
  <c r="BG1205" i="3"/>
  <c r="BF1205" i="3"/>
  <c r="T1205" i="3"/>
  <c r="R1205" i="3"/>
  <c r="P1205" i="3"/>
  <c r="BI1202" i="3"/>
  <c r="BH1202" i="3"/>
  <c r="BG1202" i="3"/>
  <c r="BF1202" i="3"/>
  <c r="T1202" i="3"/>
  <c r="R1202" i="3"/>
  <c r="P1202" i="3"/>
  <c r="BI1189" i="3"/>
  <c r="BH1189" i="3"/>
  <c r="BG1189" i="3"/>
  <c r="BF1189" i="3"/>
  <c r="T1189" i="3"/>
  <c r="R1189" i="3"/>
  <c r="P1189" i="3"/>
  <c r="BI1186" i="3"/>
  <c r="BH1186" i="3"/>
  <c r="BG1186" i="3"/>
  <c r="BF1186" i="3"/>
  <c r="T1186" i="3"/>
  <c r="R1186" i="3"/>
  <c r="P1186" i="3"/>
  <c r="BI1184" i="3"/>
  <c r="BH1184" i="3"/>
  <c r="BG1184" i="3"/>
  <c r="BF1184" i="3"/>
  <c r="T1184" i="3"/>
  <c r="R1184" i="3"/>
  <c r="P1184" i="3"/>
  <c r="BI1182" i="3"/>
  <c r="BH1182" i="3"/>
  <c r="BG1182" i="3"/>
  <c r="BF1182" i="3"/>
  <c r="T1182" i="3"/>
  <c r="R1182" i="3"/>
  <c r="P1182" i="3"/>
  <c r="BI1179" i="3"/>
  <c r="BH1179" i="3"/>
  <c r="BG1179" i="3"/>
  <c r="BF1179" i="3"/>
  <c r="T1179" i="3"/>
  <c r="R1179" i="3"/>
  <c r="P1179" i="3"/>
  <c r="BI1176" i="3"/>
  <c r="BH1176" i="3"/>
  <c r="BG1176" i="3"/>
  <c r="BF1176" i="3"/>
  <c r="T1176" i="3"/>
  <c r="R1176" i="3"/>
  <c r="P1176" i="3"/>
  <c r="BI1174" i="3"/>
  <c r="BH1174" i="3"/>
  <c r="BG1174" i="3"/>
  <c r="BF1174" i="3"/>
  <c r="T1174" i="3"/>
  <c r="R1174" i="3"/>
  <c r="P1174" i="3"/>
  <c r="BI1172" i="3"/>
  <c r="BH1172" i="3"/>
  <c r="BG1172" i="3"/>
  <c r="BF1172" i="3"/>
  <c r="T1172" i="3"/>
  <c r="R1172" i="3"/>
  <c r="P1172" i="3"/>
  <c r="BI1170" i="3"/>
  <c r="BH1170" i="3"/>
  <c r="BG1170" i="3"/>
  <c r="BF1170" i="3"/>
  <c r="T1170" i="3"/>
  <c r="R1170" i="3"/>
  <c r="P1170" i="3"/>
  <c r="BI1168" i="3"/>
  <c r="BH1168" i="3"/>
  <c r="BG1168" i="3"/>
  <c r="BF1168" i="3"/>
  <c r="T1168" i="3"/>
  <c r="R1168" i="3"/>
  <c r="P1168" i="3"/>
  <c r="BI1160" i="3"/>
  <c r="BH1160" i="3"/>
  <c r="BG1160" i="3"/>
  <c r="BF1160" i="3"/>
  <c r="T1160" i="3"/>
  <c r="R1160" i="3"/>
  <c r="P1160" i="3"/>
  <c r="BI1157" i="3"/>
  <c r="BH1157" i="3"/>
  <c r="BG1157" i="3"/>
  <c r="BF1157" i="3"/>
  <c r="T1157" i="3"/>
  <c r="R1157" i="3"/>
  <c r="P1157" i="3"/>
  <c r="BI1154" i="3"/>
  <c r="BH1154" i="3"/>
  <c r="BG1154" i="3"/>
  <c r="BF1154" i="3"/>
  <c r="T1154" i="3"/>
  <c r="R1154" i="3"/>
  <c r="P1154" i="3"/>
  <c r="BI1151" i="3"/>
  <c r="BH1151" i="3"/>
  <c r="BG1151" i="3"/>
  <c r="BF1151" i="3"/>
  <c r="T1151" i="3"/>
  <c r="R1151" i="3"/>
  <c r="P1151" i="3"/>
  <c r="BI1148" i="3"/>
  <c r="BH1148" i="3"/>
  <c r="BG1148" i="3"/>
  <c r="BF1148" i="3"/>
  <c r="T1148" i="3"/>
  <c r="R1148" i="3"/>
  <c r="P1148" i="3"/>
  <c r="BI1146" i="3"/>
  <c r="BH1146" i="3"/>
  <c r="BG1146" i="3"/>
  <c r="BF1146" i="3"/>
  <c r="T1146" i="3"/>
  <c r="R1146" i="3"/>
  <c r="P1146" i="3"/>
  <c r="BI1144" i="3"/>
  <c r="BH1144" i="3"/>
  <c r="BG1144" i="3"/>
  <c r="BF1144" i="3"/>
  <c r="T1144" i="3"/>
  <c r="R1144" i="3"/>
  <c r="P1144" i="3"/>
  <c r="BI1142" i="3"/>
  <c r="BH1142" i="3"/>
  <c r="BG1142" i="3"/>
  <c r="BF1142" i="3"/>
  <c r="T1142" i="3"/>
  <c r="R1142" i="3"/>
  <c r="P1142" i="3"/>
  <c r="BI1139" i="3"/>
  <c r="BH1139" i="3"/>
  <c r="BG1139" i="3"/>
  <c r="BF1139" i="3"/>
  <c r="T1139" i="3"/>
  <c r="R1139" i="3"/>
  <c r="P1139" i="3"/>
  <c r="BI1137" i="3"/>
  <c r="BH1137" i="3"/>
  <c r="BG1137" i="3"/>
  <c r="BF1137" i="3"/>
  <c r="T1137" i="3"/>
  <c r="R1137" i="3"/>
  <c r="P1137" i="3"/>
  <c r="BI1133" i="3"/>
  <c r="BH1133" i="3"/>
  <c r="BG1133" i="3"/>
  <c r="BF1133" i="3"/>
  <c r="T1133" i="3"/>
  <c r="R1133" i="3"/>
  <c r="P1133" i="3"/>
  <c r="BI1129" i="3"/>
  <c r="BH1129" i="3"/>
  <c r="BG1129" i="3"/>
  <c r="BF1129" i="3"/>
  <c r="T1129" i="3"/>
  <c r="R1129" i="3"/>
  <c r="P1129" i="3"/>
  <c r="BI1125" i="3"/>
  <c r="BH1125" i="3"/>
  <c r="BG1125" i="3"/>
  <c r="BF1125" i="3"/>
  <c r="T1125" i="3"/>
  <c r="R1125" i="3"/>
  <c r="P1125" i="3"/>
  <c r="BI1122" i="3"/>
  <c r="BH1122" i="3"/>
  <c r="BG1122" i="3"/>
  <c r="BF1122" i="3"/>
  <c r="T1122" i="3"/>
  <c r="R1122" i="3"/>
  <c r="P1122" i="3"/>
  <c r="BI1117" i="3"/>
  <c r="BH1117" i="3"/>
  <c r="BG1117" i="3"/>
  <c r="BF1117" i="3"/>
  <c r="T1117" i="3"/>
  <c r="R1117" i="3"/>
  <c r="P1117" i="3"/>
  <c r="BI1113" i="3"/>
  <c r="BH1113" i="3"/>
  <c r="BG1113" i="3"/>
  <c r="BF1113" i="3"/>
  <c r="T1113" i="3"/>
  <c r="R1113" i="3"/>
  <c r="P1113" i="3"/>
  <c r="BI1110" i="3"/>
  <c r="BH1110" i="3"/>
  <c r="BG1110" i="3"/>
  <c r="BF1110" i="3"/>
  <c r="T1110" i="3"/>
  <c r="R1110" i="3"/>
  <c r="P1110" i="3"/>
  <c r="BI1107" i="3"/>
  <c r="BH1107" i="3"/>
  <c r="BG1107" i="3"/>
  <c r="BF1107" i="3"/>
  <c r="T1107" i="3"/>
  <c r="R1107" i="3"/>
  <c r="P1107" i="3"/>
  <c r="BI1104" i="3"/>
  <c r="BH1104" i="3"/>
  <c r="BG1104" i="3"/>
  <c r="BF1104" i="3"/>
  <c r="T1104" i="3"/>
  <c r="R1104" i="3"/>
  <c r="P1104" i="3"/>
  <c r="BI1101" i="3"/>
  <c r="BH1101" i="3"/>
  <c r="BG1101" i="3"/>
  <c r="BF1101" i="3"/>
  <c r="T1101" i="3"/>
  <c r="R1101" i="3"/>
  <c r="P1101" i="3"/>
  <c r="BI1099" i="3"/>
  <c r="BH1099" i="3"/>
  <c r="BG1099" i="3"/>
  <c r="BF1099" i="3"/>
  <c r="T1099" i="3"/>
  <c r="R1099" i="3"/>
  <c r="P1099" i="3"/>
  <c r="BI1097" i="3"/>
  <c r="BH1097" i="3"/>
  <c r="BG1097" i="3"/>
  <c r="BF1097" i="3"/>
  <c r="T1097" i="3"/>
  <c r="R1097" i="3"/>
  <c r="P1097" i="3"/>
  <c r="BI1091" i="3"/>
  <c r="BH1091" i="3"/>
  <c r="BG1091" i="3"/>
  <c r="BF1091" i="3"/>
  <c r="T1091" i="3"/>
  <c r="R1091" i="3"/>
  <c r="P1091" i="3"/>
  <c r="BI1089" i="3"/>
  <c r="BH1089" i="3"/>
  <c r="BG1089" i="3"/>
  <c r="BF1089" i="3"/>
  <c r="T1089" i="3"/>
  <c r="R1089" i="3"/>
  <c r="P1089" i="3"/>
  <c r="BI1078" i="3"/>
  <c r="BH1078" i="3"/>
  <c r="BG1078" i="3"/>
  <c r="BF1078" i="3"/>
  <c r="T1078" i="3"/>
  <c r="R1078" i="3"/>
  <c r="P1078" i="3"/>
  <c r="BI1075" i="3"/>
  <c r="BH1075" i="3"/>
  <c r="BG1075" i="3"/>
  <c r="BF1075" i="3"/>
  <c r="T1075" i="3"/>
  <c r="R1075" i="3"/>
  <c r="P1075" i="3"/>
  <c r="BI1072" i="3"/>
  <c r="BH1072" i="3"/>
  <c r="BG1072" i="3"/>
  <c r="BF1072" i="3"/>
  <c r="T1072" i="3"/>
  <c r="R1072" i="3"/>
  <c r="P1072" i="3"/>
  <c r="BI1069" i="3"/>
  <c r="BH1069" i="3"/>
  <c r="BG1069" i="3"/>
  <c r="BF1069" i="3"/>
  <c r="T1069" i="3"/>
  <c r="R1069" i="3"/>
  <c r="P1069" i="3"/>
  <c r="BI1066" i="3"/>
  <c r="BH1066" i="3"/>
  <c r="BG1066" i="3"/>
  <c r="BF1066" i="3"/>
  <c r="T1066" i="3"/>
  <c r="R1066" i="3"/>
  <c r="P1066" i="3"/>
  <c r="BI1064" i="3"/>
  <c r="BH1064" i="3"/>
  <c r="BG1064" i="3"/>
  <c r="BF1064" i="3"/>
  <c r="T1064" i="3"/>
  <c r="R1064" i="3"/>
  <c r="P1064" i="3"/>
  <c r="BI1062" i="3"/>
  <c r="BH1062" i="3"/>
  <c r="BG1062" i="3"/>
  <c r="BF1062" i="3"/>
  <c r="T1062" i="3"/>
  <c r="R1062" i="3"/>
  <c r="P1062" i="3"/>
  <c r="BI1059" i="3"/>
  <c r="BH1059" i="3"/>
  <c r="BG1059" i="3"/>
  <c r="BF1059" i="3"/>
  <c r="T1059" i="3"/>
  <c r="R1059" i="3"/>
  <c r="P1059" i="3"/>
  <c r="BI1057" i="3"/>
  <c r="BH1057" i="3"/>
  <c r="BG1057" i="3"/>
  <c r="BF1057" i="3"/>
  <c r="T1057" i="3"/>
  <c r="R1057" i="3"/>
  <c r="P1057" i="3"/>
  <c r="BI1050" i="3"/>
  <c r="BH1050" i="3"/>
  <c r="BG1050" i="3"/>
  <c r="BF1050" i="3"/>
  <c r="T1050" i="3"/>
  <c r="R1050" i="3"/>
  <c r="P1050" i="3"/>
  <c r="BI1048" i="3"/>
  <c r="BH1048" i="3"/>
  <c r="BG1048" i="3"/>
  <c r="BF1048" i="3"/>
  <c r="T1048" i="3"/>
  <c r="R1048" i="3"/>
  <c r="P1048" i="3"/>
  <c r="BI1045" i="3"/>
  <c r="BH1045" i="3"/>
  <c r="BG1045" i="3"/>
  <c r="BF1045" i="3"/>
  <c r="T1045" i="3"/>
  <c r="R1045" i="3"/>
  <c r="P1045" i="3"/>
  <c r="BI1042" i="3"/>
  <c r="BH1042" i="3"/>
  <c r="BG1042" i="3"/>
  <c r="BF1042" i="3"/>
  <c r="T1042" i="3"/>
  <c r="R1042" i="3"/>
  <c r="P1042" i="3"/>
  <c r="BI1039" i="3"/>
  <c r="BH1039" i="3"/>
  <c r="BG1039" i="3"/>
  <c r="BF1039" i="3"/>
  <c r="T1039" i="3"/>
  <c r="R1039" i="3"/>
  <c r="P1039" i="3"/>
  <c r="BI1036" i="3"/>
  <c r="BH1036" i="3"/>
  <c r="BG1036" i="3"/>
  <c r="BF1036" i="3"/>
  <c r="T1036" i="3"/>
  <c r="R1036" i="3"/>
  <c r="P1036" i="3"/>
  <c r="BI1033" i="3"/>
  <c r="BH1033" i="3"/>
  <c r="BG1033" i="3"/>
  <c r="BF1033" i="3"/>
  <c r="T1033" i="3"/>
  <c r="R1033" i="3"/>
  <c r="P1033" i="3"/>
  <c r="BI1030" i="3"/>
  <c r="BH1030" i="3"/>
  <c r="BG1030" i="3"/>
  <c r="BF1030" i="3"/>
  <c r="T1030" i="3"/>
  <c r="R1030" i="3"/>
  <c r="P1030" i="3"/>
  <c r="BI1028" i="3"/>
  <c r="BH1028" i="3"/>
  <c r="BG1028" i="3"/>
  <c r="BF1028" i="3"/>
  <c r="T1028" i="3"/>
  <c r="R1028" i="3"/>
  <c r="P1028" i="3"/>
  <c r="BI1025" i="3"/>
  <c r="BH1025" i="3"/>
  <c r="BG1025" i="3"/>
  <c r="BF1025" i="3"/>
  <c r="T1025" i="3"/>
  <c r="R1025" i="3"/>
  <c r="P1025" i="3"/>
  <c r="BI1024" i="3"/>
  <c r="BH1024" i="3"/>
  <c r="BG1024" i="3"/>
  <c r="BF1024" i="3"/>
  <c r="T1024" i="3"/>
  <c r="R1024" i="3"/>
  <c r="P1024" i="3"/>
  <c r="BI1020" i="3"/>
  <c r="BH1020" i="3"/>
  <c r="BG1020" i="3"/>
  <c r="BF1020" i="3"/>
  <c r="T1020" i="3"/>
  <c r="R1020" i="3"/>
  <c r="P1020" i="3"/>
  <c r="BI1019" i="3"/>
  <c r="BH1019" i="3"/>
  <c r="BG1019" i="3"/>
  <c r="BF1019" i="3"/>
  <c r="T1019" i="3"/>
  <c r="R1019" i="3"/>
  <c r="P1019" i="3"/>
  <c r="BI1016" i="3"/>
  <c r="BH1016" i="3"/>
  <c r="BG1016" i="3"/>
  <c r="BF1016" i="3"/>
  <c r="T1016" i="3"/>
  <c r="R1016" i="3"/>
  <c r="P1016" i="3"/>
  <c r="BI1013" i="3"/>
  <c r="BH1013" i="3"/>
  <c r="BG1013" i="3"/>
  <c r="BF1013" i="3"/>
  <c r="T1013" i="3"/>
  <c r="R1013" i="3"/>
  <c r="P1013" i="3"/>
  <c r="BI1010" i="3"/>
  <c r="BH1010" i="3"/>
  <c r="BG1010" i="3"/>
  <c r="BF1010" i="3"/>
  <c r="T1010" i="3"/>
  <c r="R1010" i="3"/>
  <c r="P1010" i="3"/>
  <c r="BI1007" i="3"/>
  <c r="BH1007" i="3"/>
  <c r="BG1007" i="3"/>
  <c r="BF1007" i="3"/>
  <c r="T1007" i="3"/>
  <c r="R1007" i="3"/>
  <c r="P1007" i="3"/>
  <c r="BI1004" i="3"/>
  <c r="BH1004" i="3"/>
  <c r="BG1004" i="3"/>
  <c r="BF1004" i="3"/>
  <c r="T1004" i="3"/>
  <c r="R1004" i="3"/>
  <c r="P1004" i="3"/>
  <c r="BI1001" i="3"/>
  <c r="BH1001" i="3"/>
  <c r="BG1001" i="3"/>
  <c r="BF1001" i="3"/>
  <c r="T1001" i="3"/>
  <c r="R1001" i="3"/>
  <c r="P1001" i="3"/>
  <c r="BI998" i="3"/>
  <c r="BH998" i="3"/>
  <c r="BG998" i="3"/>
  <c r="BF998" i="3"/>
  <c r="T998" i="3"/>
  <c r="R998" i="3"/>
  <c r="P998" i="3"/>
  <c r="BI995" i="3"/>
  <c r="BH995" i="3"/>
  <c r="BG995" i="3"/>
  <c r="BF995" i="3"/>
  <c r="T995" i="3"/>
  <c r="R995" i="3"/>
  <c r="P995" i="3"/>
  <c r="BI990" i="3"/>
  <c r="BH990" i="3"/>
  <c r="BG990" i="3"/>
  <c r="BF990" i="3"/>
  <c r="T990" i="3"/>
  <c r="R990" i="3"/>
  <c r="P990" i="3"/>
  <c r="BI987" i="3"/>
  <c r="BH987" i="3"/>
  <c r="BG987" i="3"/>
  <c r="BF987" i="3"/>
  <c r="T987" i="3"/>
  <c r="R987" i="3"/>
  <c r="P987" i="3"/>
  <c r="BI982" i="3"/>
  <c r="BH982" i="3"/>
  <c r="BG982" i="3"/>
  <c r="BF982" i="3"/>
  <c r="T982" i="3"/>
  <c r="R982" i="3"/>
  <c r="P982" i="3"/>
  <c r="BI979" i="3"/>
  <c r="BH979" i="3"/>
  <c r="BG979" i="3"/>
  <c r="BF979" i="3"/>
  <c r="T979" i="3"/>
  <c r="R979" i="3"/>
  <c r="P979" i="3"/>
  <c r="BI976" i="3"/>
  <c r="BH976" i="3"/>
  <c r="BG976" i="3"/>
  <c r="BF976" i="3"/>
  <c r="T976" i="3"/>
  <c r="R976" i="3"/>
  <c r="P976" i="3"/>
  <c r="BI971" i="3"/>
  <c r="BH971" i="3"/>
  <c r="BG971" i="3"/>
  <c r="BF971" i="3"/>
  <c r="T971" i="3"/>
  <c r="R971" i="3"/>
  <c r="P971" i="3"/>
  <c r="BI969" i="3"/>
  <c r="BH969" i="3"/>
  <c r="BG969" i="3"/>
  <c r="BF969" i="3"/>
  <c r="T969" i="3"/>
  <c r="R969" i="3"/>
  <c r="P969" i="3"/>
  <c r="BI966" i="3"/>
  <c r="BH966" i="3"/>
  <c r="BG966" i="3"/>
  <c r="BF966" i="3"/>
  <c r="T966" i="3"/>
  <c r="R966" i="3"/>
  <c r="P966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8" i="3"/>
  <c r="BH958" i="3"/>
  <c r="BG958" i="3"/>
  <c r="BF958" i="3"/>
  <c r="T958" i="3"/>
  <c r="R958" i="3"/>
  <c r="P958" i="3"/>
  <c r="BI956" i="3"/>
  <c r="BH956" i="3"/>
  <c r="BG956" i="3"/>
  <c r="BF956" i="3"/>
  <c r="T956" i="3"/>
  <c r="R956" i="3"/>
  <c r="P956" i="3"/>
  <c r="BI950" i="3"/>
  <c r="BH950" i="3"/>
  <c r="BG950" i="3"/>
  <c r="BF950" i="3"/>
  <c r="T950" i="3"/>
  <c r="R950" i="3"/>
  <c r="P950" i="3"/>
  <c r="BI948" i="3"/>
  <c r="BH948" i="3"/>
  <c r="BG948" i="3"/>
  <c r="BF948" i="3"/>
  <c r="T948" i="3"/>
  <c r="R948" i="3"/>
  <c r="P948" i="3"/>
  <c r="BI945" i="3"/>
  <c r="BH945" i="3"/>
  <c r="BG945" i="3"/>
  <c r="BF945" i="3"/>
  <c r="T945" i="3"/>
  <c r="R945" i="3"/>
  <c r="P945" i="3"/>
  <c r="BI942" i="3"/>
  <c r="BH942" i="3"/>
  <c r="BG942" i="3"/>
  <c r="BF942" i="3"/>
  <c r="T942" i="3"/>
  <c r="R942" i="3"/>
  <c r="P942" i="3"/>
  <c r="BI940" i="3"/>
  <c r="BH940" i="3"/>
  <c r="BG940" i="3"/>
  <c r="BF940" i="3"/>
  <c r="T940" i="3"/>
  <c r="R940" i="3"/>
  <c r="P940" i="3"/>
  <c r="BI938" i="3"/>
  <c r="BH938" i="3"/>
  <c r="BG938" i="3"/>
  <c r="BF938" i="3"/>
  <c r="T938" i="3"/>
  <c r="R938" i="3"/>
  <c r="P938" i="3"/>
  <c r="BI933" i="3"/>
  <c r="BH933" i="3"/>
  <c r="BG933" i="3"/>
  <c r="BF933" i="3"/>
  <c r="T933" i="3"/>
  <c r="R933" i="3"/>
  <c r="P933" i="3"/>
  <c r="BI932" i="3"/>
  <c r="BH932" i="3"/>
  <c r="BG932" i="3"/>
  <c r="BF932" i="3"/>
  <c r="T932" i="3"/>
  <c r="R932" i="3"/>
  <c r="P932" i="3"/>
  <c r="BI928" i="3"/>
  <c r="BH928" i="3"/>
  <c r="BG928" i="3"/>
  <c r="BF928" i="3"/>
  <c r="T928" i="3"/>
  <c r="R928" i="3"/>
  <c r="P928" i="3"/>
  <c r="BI925" i="3"/>
  <c r="BH925" i="3"/>
  <c r="BG925" i="3"/>
  <c r="BF925" i="3"/>
  <c r="T925" i="3"/>
  <c r="R925" i="3"/>
  <c r="P925" i="3"/>
  <c r="BI923" i="3"/>
  <c r="BH923" i="3"/>
  <c r="BG923" i="3"/>
  <c r="BF923" i="3"/>
  <c r="T923" i="3"/>
  <c r="R923" i="3"/>
  <c r="P923" i="3"/>
  <c r="BI920" i="3"/>
  <c r="BH920" i="3"/>
  <c r="BG920" i="3"/>
  <c r="BF920" i="3"/>
  <c r="T920" i="3"/>
  <c r="R920" i="3"/>
  <c r="P920" i="3"/>
  <c r="BI915" i="3"/>
  <c r="BH915" i="3"/>
  <c r="BG915" i="3"/>
  <c r="BF915" i="3"/>
  <c r="T915" i="3"/>
  <c r="R915" i="3"/>
  <c r="P915" i="3"/>
  <c r="BI914" i="3"/>
  <c r="BH914" i="3"/>
  <c r="BG914" i="3"/>
  <c r="BF914" i="3"/>
  <c r="T914" i="3"/>
  <c r="R914" i="3"/>
  <c r="P914" i="3"/>
  <c r="BI911" i="3"/>
  <c r="BH911" i="3"/>
  <c r="BG911" i="3"/>
  <c r="BF911" i="3"/>
  <c r="T911" i="3"/>
  <c r="R911" i="3"/>
  <c r="P911" i="3"/>
  <c r="BI906" i="3"/>
  <c r="BH906" i="3"/>
  <c r="BG906" i="3"/>
  <c r="BF906" i="3"/>
  <c r="T906" i="3"/>
  <c r="R906" i="3"/>
  <c r="P906" i="3"/>
  <c r="BI903" i="3"/>
  <c r="BH903" i="3"/>
  <c r="BG903" i="3"/>
  <c r="BF903" i="3"/>
  <c r="T903" i="3"/>
  <c r="R903" i="3"/>
  <c r="P903" i="3"/>
  <c r="BI900" i="3"/>
  <c r="BH900" i="3"/>
  <c r="BG900" i="3"/>
  <c r="BF900" i="3"/>
  <c r="T900" i="3"/>
  <c r="R900" i="3"/>
  <c r="P900" i="3"/>
  <c r="BI894" i="3"/>
  <c r="BH894" i="3"/>
  <c r="BG894" i="3"/>
  <c r="BF894" i="3"/>
  <c r="T894" i="3"/>
  <c r="R894" i="3"/>
  <c r="P894" i="3"/>
  <c r="BI889" i="3"/>
  <c r="BH889" i="3"/>
  <c r="BG889" i="3"/>
  <c r="BF889" i="3"/>
  <c r="T889" i="3"/>
  <c r="R889" i="3"/>
  <c r="P889" i="3"/>
  <c r="BI883" i="3"/>
  <c r="BH883" i="3"/>
  <c r="BG883" i="3"/>
  <c r="BF883" i="3"/>
  <c r="T883" i="3"/>
  <c r="R883" i="3"/>
  <c r="P883" i="3"/>
  <c r="BI880" i="3"/>
  <c r="BH880" i="3"/>
  <c r="BG880" i="3"/>
  <c r="BF880" i="3"/>
  <c r="T880" i="3"/>
  <c r="R880" i="3"/>
  <c r="P880" i="3"/>
  <c r="BI877" i="3"/>
  <c r="BH877" i="3"/>
  <c r="BG877" i="3"/>
  <c r="BF877" i="3"/>
  <c r="T877" i="3"/>
  <c r="R877" i="3"/>
  <c r="P877" i="3"/>
  <c r="BI874" i="3"/>
  <c r="BH874" i="3"/>
  <c r="BG874" i="3"/>
  <c r="BF874" i="3"/>
  <c r="T874" i="3"/>
  <c r="R874" i="3"/>
  <c r="P874" i="3"/>
  <c r="BI871" i="3"/>
  <c r="BH871" i="3"/>
  <c r="BG871" i="3"/>
  <c r="BF871" i="3"/>
  <c r="T871" i="3"/>
  <c r="R871" i="3"/>
  <c r="P871" i="3"/>
  <c r="BI866" i="3"/>
  <c r="BH866" i="3"/>
  <c r="BG866" i="3"/>
  <c r="BF866" i="3"/>
  <c r="T866" i="3"/>
  <c r="R866" i="3"/>
  <c r="P866" i="3"/>
  <c r="BI864" i="3"/>
  <c r="BH864" i="3"/>
  <c r="BG864" i="3"/>
  <c r="BF864" i="3"/>
  <c r="T864" i="3"/>
  <c r="R864" i="3"/>
  <c r="P864" i="3"/>
  <c r="BI862" i="3"/>
  <c r="BH862" i="3"/>
  <c r="BG862" i="3"/>
  <c r="BF862" i="3"/>
  <c r="T862" i="3"/>
  <c r="R862" i="3"/>
  <c r="P862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56" i="3"/>
  <c r="BH856" i="3"/>
  <c r="BG856" i="3"/>
  <c r="BF856" i="3"/>
  <c r="T856" i="3"/>
  <c r="R856" i="3"/>
  <c r="P856" i="3"/>
  <c r="BI854" i="3"/>
  <c r="BH854" i="3"/>
  <c r="BG854" i="3"/>
  <c r="BF854" i="3"/>
  <c r="T854" i="3"/>
  <c r="R854" i="3"/>
  <c r="P854" i="3"/>
  <c r="BI852" i="3"/>
  <c r="BH852" i="3"/>
  <c r="BG852" i="3"/>
  <c r="BF852" i="3"/>
  <c r="T852" i="3"/>
  <c r="R852" i="3"/>
  <c r="P852" i="3"/>
  <c r="BI850" i="3"/>
  <c r="BH850" i="3"/>
  <c r="BG850" i="3"/>
  <c r="BF850" i="3"/>
  <c r="T850" i="3"/>
  <c r="R850" i="3"/>
  <c r="P850" i="3"/>
  <c r="BI848" i="3"/>
  <c r="BH848" i="3"/>
  <c r="BG848" i="3"/>
  <c r="BF848" i="3"/>
  <c r="T848" i="3"/>
  <c r="R848" i="3"/>
  <c r="P848" i="3"/>
  <c r="BI846" i="3"/>
  <c r="BH846" i="3"/>
  <c r="BG846" i="3"/>
  <c r="BF846" i="3"/>
  <c r="T846" i="3"/>
  <c r="R846" i="3"/>
  <c r="P846" i="3"/>
  <c r="BI844" i="3"/>
  <c r="BH844" i="3"/>
  <c r="BG844" i="3"/>
  <c r="BF844" i="3"/>
  <c r="T844" i="3"/>
  <c r="R844" i="3"/>
  <c r="P844" i="3"/>
  <c r="BI841" i="3"/>
  <c r="BH841" i="3"/>
  <c r="BG841" i="3"/>
  <c r="BF841" i="3"/>
  <c r="T841" i="3"/>
  <c r="R841" i="3"/>
  <c r="P841" i="3"/>
  <c r="BI839" i="3"/>
  <c r="BH839" i="3"/>
  <c r="BG839" i="3"/>
  <c r="BF839" i="3"/>
  <c r="T839" i="3"/>
  <c r="R839" i="3"/>
  <c r="P839" i="3"/>
  <c r="BI837" i="3"/>
  <c r="BH837" i="3"/>
  <c r="BG837" i="3"/>
  <c r="BF837" i="3"/>
  <c r="T837" i="3"/>
  <c r="R837" i="3"/>
  <c r="P837" i="3"/>
  <c r="BI833" i="3"/>
  <c r="BH833" i="3"/>
  <c r="BG833" i="3"/>
  <c r="BF833" i="3"/>
  <c r="T833" i="3"/>
  <c r="R833" i="3"/>
  <c r="P833" i="3"/>
  <c r="BI828" i="3"/>
  <c r="BH828" i="3"/>
  <c r="BG828" i="3"/>
  <c r="BF828" i="3"/>
  <c r="T828" i="3"/>
  <c r="R828" i="3"/>
  <c r="P828" i="3"/>
  <c r="BI826" i="3"/>
  <c r="BH826" i="3"/>
  <c r="BG826" i="3"/>
  <c r="BF826" i="3"/>
  <c r="T826" i="3"/>
  <c r="R826" i="3"/>
  <c r="P826" i="3"/>
  <c r="BI823" i="3"/>
  <c r="BH823" i="3"/>
  <c r="BG823" i="3"/>
  <c r="BF823" i="3"/>
  <c r="T823" i="3"/>
  <c r="R823" i="3"/>
  <c r="P823" i="3"/>
  <c r="BI820" i="3"/>
  <c r="BH820" i="3"/>
  <c r="BG820" i="3"/>
  <c r="BF820" i="3"/>
  <c r="T820" i="3"/>
  <c r="R820" i="3"/>
  <c r="P820" i="3"/>
  <c r="BI811" i="3"/>
  <c r="BH811" i="3"/>
  <c r="BG811" i="3"/>
  <c r="BF811" i="3"/>
  <c r="T811" i="3"/>
  <c r="R811" i="3"/>
  <c r="P811" i="3"/>
  <c r="BI803" i="3"/>
  <c r="BH803" i="3"/>
  <c r="BG803" i="3"/>
  <c r="BF803" i="3"/>
  <c r="T803" i="3"/>
  <c r="R803" i="3"/>
  <c r="P803" i="3"/>
  <c r="BI795" i="3"/>
  <c r="BH795" i="3"/>
  <c r="BG795" i="3"/>
  <c r="BF795" i="3"/>
  <c r="T795" i="3"/>
  <c r="R795" i="3"/>
  <c r="P795" i="3"/>
  <c r="BI793" i="3"/>
  <c r="BH793" i="3"/>
  <c r="BG793" i="3"/>
  <c r="BF793" i="3"/>
  <c r="T793" i="3"/>
  <c r="R793" i="3"/>
  <c r="P793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4" i="3"/>
  <c r="BH784" i="3"/>
  <c r="BG784" i="3"/>
  <c r="BF784" i="3"/>
  <c r="T784" i="3"/>
  <c r="R784" i="3"/>
  <c r="P784" i="3"/>
  <c r="BI781" i="3"/>
  <c r="BH781" i="3"/>
  <c r="BG781" i="3"/>
  <c r="BF781" i="3"/>
  <c r="T781" i="3"/>
  <c r="R781" i="3"/>
  <c r="P781" i="3"/>
  <c r="BI778" i="3"/>
  <c r="BH778" i="3"/>
  <c r="BG778" i="3"/>
  <c r="BF778" i="3"/>
  <c r="T778" i="3"/>
  <c r="R778" i="3"/>
  <c r="P778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9" i="3"/>
  <c r="BH769" i="3"/>
  <c r="BG769" i="3"/>
  <c r="BF769" i="3"/>
  <c r="T769" i="3"/>
  <c r="R769" i="3"/>
  <c r="P769" i="3"/>
  <c r="BI767" i="3"/>
  <c r="BH767" i="3"/>
  <c r="BG767" i="3"/>
  <c r="BF767" i="3"/>
  <c r="T767" i="3"/>
  <c r="R767" i="3"/>
  <c r="P767" i="3"/>
  <c r="BI765" i="3"/>
  <c r="BH765" i="3"/>
  <c r="BG765" i="3"/>
  <c r="BF765" i="3"/>
  <c r="T765" i="3"/>
  <c r="R765" i="3"/>
  <c r="P765" i="3"/>
  <c r="BI762" i="3"/>
  <c r="BH762" i="3"/>
  <c r="BG762" i="3"/>
  <c r="BF762" i="3"/>
  <c r="T762" i="3"/>
  <c r="R762" i="3"/>
  <c r="P762" i="3"/>
  <c r="BI756" i="3"/>
  <c r="BH756" i="3"/>
  <c r="BG756" i="3"/>
  <c r="BF756" i="3"/>
  <c r="T756" i="3"/>
  <c r="R756" i="3"/>
  <c r="P756" i="3"/>
  <c r="BI743" i="3"/>
  <c r="BH743" i="3"/>
  <c r="BG743" i="3"/>
  <c r="BF743" i="3"/>
  <c r="T743" i="3"/>
  <c r="R743" i="3"/>
  <c r="P743" i="3"/>
  <c r="BI739" i="3"/>
  <c r="BH739" i="3"/>
  <c r="BG739" i="3"/>
  <c r="BF739" i="3"/>
  <c r="T739" i="3"/>
  <c r="R739" i="3"/>
  <c r="P739" i="3"/>
  <c r="BI733" i="3"/>
  <c r="BH733" i="3"/>
  <c r="BG733" i="3"/>
  <c r="BF733" i="3"/>
  <c r="T733" i="3"/>
  <c r="R733" i="3"/>
  <c r="P733" i="3"/>
  <c r="BI731" i="3"/>
  <c r="BH731" i="3"/>
  <c r="BG731" i="3"/>
  <c r="BF731" i="3"/>
  <c r="T731" i="3"/>
  <c r="R731" i="3"/>
  <c r="P731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20" i="3"/>
  <c r="BH720" i="3"/>
  <c r="BG720" i="3"/>
  <c r="BF720" i="3"/>
  <c r="T720" i="3"/>
  <c r="R720" i="3"/>
  <c r="P720" i="3"/>
  <c r="BI717" i="3"/>
  <c r="BH717" i="3"/>
  <c r="BG717" i="3"/>
  <c r="BF717" i="3"/>
  <c r="T717" i="3"/>
  <c r="R717" i="3"/>
  <c r="P717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6" i="3"/>
  <c r="BH706" i="3"/>
  <c r="BG706" i="3"/>
  <c r="BF706" i="3"/>
  <c r="T706" i="3"/>
  <c r="R706" i="3"/>
  <c r="P706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1" i="3"/>
  <c r="BH681" i="3"/>
  <c r="BG681" i="3"/>
  <c r="BF681" i="3"/>
  <c r="T681" i="3"/>
  <c r="R681" i="3"/>
  <c r="P681" i="3"/>
  <c r="BI676" i="3"/>
  <c r="BH676" i="3"/>
  <c r="BG676" i="3"/>
  <c r="BF676" i="3"/>
  <c r="T676" i="3"/>
  <c r="R676" i="3"/>
  <c r="P676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7" i="3"/>
  <c r="BH667" i="3"/>
  <c r="BG667" i="3"/>
  <c r="BF667" i="3"/>
  <c r="T667" i="3"/>
  <c r="R667" i="3"/>
  <c r="P667" i="3"/>
  <c r="BI663" i="3"/>
  <c r="BH663" i="3"/>
  <c r="BG663" i="3"/>
  <c r="BF663" i="3"/>
  <c r="T663" i="3"/>
  <c r="R663" i="3"/>
  <c r="P663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5" i="3"/>
  <c r="BH655" i="3"/>
  <c r="BG655" i="3"/>
  <c r="BF655" i="3"/>
  <c r="T655" i="3"/>
  <c r="R655" i="3"/>
  <c r="P655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44" i="3"/>
  <c r="BH644" i="3"/>
  <c r="BG644" i="3"/>
  <c r="BF644" i="3"/>
  <c r="T644" i="3"/>
  <c r="R644" i="3"/>
  <c r="P644" i="3"/>
  <c r="BI641" i="3"/>
  <c r="BH641" i="3"/>
  <c r="BG641" i="3"/>
  <c r="BF641" i="3"/>
  <c r="T641" i="3"/>
  <c r="R641" i="3"/>
  <c r="P641" i="3"/>
  <c r="BI637" i="3"/>
  <c r="BH637" i="3"/>
  <c r="BG637" i="3"/>
  <c r="BF637" i="3"/>
  <c r="T637" i="3"/>
  <c r="R637" i="3"/>
  <c r="P637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7" i="3"/>
  <c r="BH617" i="3"/>
  <c r="BG617" i="3"/>
  <c r="BF617" i="3"/>
  <c r="T617" i="3"/>
  <c r="R617" i="3"/>
  <c r="P617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6" i="3"/>
  <c r="BH606" i="3"/>
  <c r="BG606" i="3"/>
  <c r="BF606" i="3"/>
  <c r="T606" i="3"/>
  <c r="R606" i="3"/>
  <c r="P606" i="3"/>
  <c r="BI602" i="3"/>
  <c r="BH602" i="3"/>
  <c r="BG602" i="3"/>
  <c r="BF602" i="3"/>
  <c r="T602" i="3"/>
  <c r="R602" i="3"/>
  <c r="P602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2" i="3"/>
  <c r="BH592" i="3"/>
  <c r="BG592" i="3"/>
  <c r="BF592" i="3"/>
  <c r="T592" i="3"/>
  <c r="R592" i="3"/>
  <c r="P592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70" i="3"/>
  <c r="BH570" i="3"/>
  <c r="BG570" i="3"/>
  <c r="BF570" i="3"/>
  <c r="T570" i="3"/>
  <c r="R570" i="3"/>
  <c r="P570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2" i="3"/>
  <c r="BH562" i="3"/>
  <c r="BG562" i="3"/>
  <c r="BF562" i="3"/>
  <c r="T562" i="3"/>
  <c r="R562" i="3"/>
  <c r="P562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7" i="3"/>
  <c r="BH537" i="3"/>
  <c r="BG537" i="3"/>
  <c r="BF537" i="3"/>
  <c r="T537" i="3"/>
  <c r="R537" i="3"/>
  <c r="P537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497" i="3"/>
  <c r="BH497" i="3"/>
  <c r="BG497" i="3"/>
  <c r="BF497" i="3"/>
  <c r="T497" i="3"/>
  <c r="R497" i="3"/>
  <c r="P497" i="3"/>
  <c r="BI493" i="3"/>
  <c r="BH493" i="3"/>
  <c r="BG493" i="3"/>
  <c r="BF493" i="3"/>
  <c r="T493" i="3"/>
  <c r="T492" i="3" s="1"/>
  <c r="R493" i="3"/>
  <c r="R492" i="3"/>
  <c r="P493" i="3"/>
  <c r="P492" i="3" s="1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5" i="3"/>
  <c r="BH385" i="3"/>
  <c r="BG385" i="3"/>
  <c r="BF385" i="3"/>
  <c r="T385" i="3"/>
  <c r="R385" i="3"/>
  <c r="P385" i="3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295" i="3"/>
  <c r="BH295" i="3"/>
  <c r="BG295" i="3"/>
  <c r="BF295" i="3"/>
  <c r="T295" i="3"/>
  <c r="R295" i="3"/>
  <c r="P295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J107" i="3"/>
  <c r="J106" i="3"/>
  <c r="F106" i="3"/>
  <c r="F104" i="3"/>
  <c r="E102" i="3"/>
  <c r="J59" i="3"/>
  <c r="J58" i="3"/>
  <c r="F58" i="3"/>
  <c r="F56" i="3"/>
  <c r="E54" i="3"/>
  <c r="J20" i="3"/>
  <c r="E20" i="3"/>
  <c r="F107" i="3"/>
  <c r="J19" i="3"/>
  <c r="J14" i="3"/>
  <c r="J104" i="3" s="1"/>
  <c r="E7" i="3"/>
  <c r="E98" i="3"/>
  <c r="J37" i="2"/>
  <c r="J36" i="2"/>
  <c r="AY55" i="1"/>
  <c r="J35" i="2"/>
  <c r="AX55" i="1"/>
  <c r="BI377" i="2"/>
  <c r="BH377" i="2"/>
  <c r="BG377" i="2"/>
  <c r="BF377" i="2"/>
  <c r="T377" i="2"/>
  <c r="T376" i="2" s="1"/>
  <c r="R377" i="2"/>
  <c r="R376" i="2" s="1"/>
  <c r="P377" i="2"/>
  <c r="P376" i="2" s="1"/>
  <c r="BI368" i="2"/>
  <c r="BH368" i="2"/>
  <c r="BG368" i="2"/>
  <c r="BF368" i="2"/>
  <c r="T368" i="2"/>
  <c r="R368" i="2"/>
  <c r="P368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T350" i="2" s="1"/>
  <c r="R351" i="2"/>
  <c r="R350" i="2"/>
  <c r="P351" i="2"/>
  <c r="P350" i="2" s="1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T326" i="2"/>
  <c r="R327" i="2"/>
  <c r="R326" i="2" s="1"/>
  <c r="P327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37" i="2"/>
  <c r="BH137" i="2"/>
  <c r="BG137" i="2"/>
  <c r="BF137" i="2"/>
  <c r="T137" i="2"/>
  <c r="T136" i="2"/>
  <c r="R137" i="2"/>
  <c r="R136" i="2" s="1"/>
  <c r="P137" i="2"/>
  <c r="P136" i="2"/>
  <c r="BI124" i="2"/>
  <c r="BH124" i="2"/>
  <c r="BG124" i="2"/>
  <c r="BF124" i="2"/>
  <c r="T124" i="2"/>
  <c r="R124" i="2"/>
  <c r="P124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 s="1"/>
  <c r="J17" i="2"/>
  <c r="J12" i="2"/>
  <c r="J86" i="2" s="1"/>
  <c r="E7" i="2"/>
  <c r="E82" i="2"/>
  <c r="L50" i="1"/>
  <c r="AM50" i="1"/>
  <c r="AM49" i="1"/>
  <c r="L49" i="1"/>
  <c r="AM47" i="1"/>
  <c r="L47" i="1"/>
  <c r="L45" i="1"/>
  <c r="L44" i="1"/>
  <c r="BK109" i="2"/>
  <c r="BK252" i="2"/>
  <c r="J117" i="2"/>
  <c r="BK327" i="2"/>
  <c r="J164" i="2"/>
  <c r="BK286" i="2"/>
  <c r="BK164" i="2"/>
  <c r="J1216" i="3"/>
  <c r="BK1078" i="3"/>
  <c r="BK1024" i="3"/>
  <c r="BK948" i="3"/>
  <c r="J854" i="3"/>
  <c r="J778" i="3"/>
  <c r="J655" i="3"/>
  <c r="J596" i="3"/>
  <c r="J511" i="3"/>
  <c r="BK368" i="3"/>
  <c r="J272" i="3"/>
  <c r="J1184" i="3"/>
  <c r="BK1069" i="3"/>
  <c r="J938" i="3"/>
  <c r="J846" i="3"/>
  <c r="J637" i="3"/>
  <c r="BK482" i="3"/>
  <c r="J407" i="3"/>
  <c r="BK329" i="3"/>
  <c r="BK184" i="3"/>
  <c r="J1182" i="3"/>
  <c r="BK1107" i="3"/>
  <c r="J1039" i="3"/>
  <c r="BK911" i="3"/>
  <c r="J837" i="3"/>
  <c r="J731" i="3"/>
  <c r="J632" i="3"/>
  <c r="BK511" i="3"/>
  <c r="J419" i="3"/>
  <c r="J310" i="3"/>
  <c r="J242" i="3"/>
  <c r="BK1144" i="3"/>
  <c r="BK1089" i="3"/>
  <c r="J987" i="3"/>
  <c r="J903" i="3"/>
  <c r="J803" i="3"/>
  <c r="BK717" i="3"/>
  <c r="J613" i="3"/>
  <c r="BK497" i="3"/>
  <c r="J276" i="3"/>
  <c r="BK186" i="3"/>
  <c r="J244" i="4"/>
  <c r="BK226" i="4"/>
  <c r="J101" i="4"/>
  <c r="J237" i="4"/>
  <c r="BK144" i="4"/>
  <c r="BK135" i="4"/>
  <c r="BK131" i="4"/>
  <c r="BK123" i="4"/>
  <c r="J256" i="4"/>
  <c r="BK244" i="4"/>
  <c r="BK239" i="4"/>
  <c r="J232" i="4"/>
  <c r="BK222" i="4"/>
  <c r="BK219" i="4"/>
  <c r="BK217" i="4"/>
  <c r="BK213" i="4"/>
  <c r="BK200" i="4"/>
  <c r="BK175" i="4"/>
  <c r="J159" i="4"/>
  <c r="J129" i="4"/>
  <c r="BK221" i="4"/>
  <c r="J209" i="4"/>
  <c r="J194" i="4"/>
  <c r="J174" i="4"/>
  <c r="J162" i="4"/>
  <c r="BK141" i="4"/>
  <c r="BK263" i="5"/>
  <c r="J242" i="5"/>
  <c r="J180" i="5"/>
  <c r="BK135" i="5"/>
  <c r="BK106" i="5"/>
  <c r="J191" i="5"/>
  <c r="BK150" i="5"/>
  <c r="J98" i="5"/>
  <c r="BK233" i="5"/>
  <c r="J202" i="5"/>
  <c r="J181" i="5"/>
  <c r="J137" i="5"/>
  <c r="BK104" i="5"/>
  <c r="BK250" i="5"/>
  <c r="BK218" i="5"/>
  <c r="J199" i="5"/>
  <c r="J172" i="5"/>
  <c r="BK144" i="5"/>
  <c r="BK107" i="5"/>
  <c r="BK1186" i="6"/>
  <c r="BK864" i="6"/>
  <c r="BK574" i="6"/>
  <c r="J458" i="6"/>
  <c r="BK401" i="6"/>
  <c r="BK1194" i="6"/>
  <c r="J610" i="6"/>
  <c r="BK348" i="6"/>
  <c r="J217" i="6"/>
  <c r="BK1000" i="6"/>
  <c r="J784" i="6"/>
  <c r="BK284" i="6"/>
  <c r="BK1093" i="6"/>
  <c r="BK737" i="6"/>
  <c r="J417" i="6"/>
  <c r="BK210" i="6"/>
  <c r="BK161" i="7"/>
  <c r="BK139" i="7"/>
  <c r="BK181" i="7"/>
  <c r="J134" i="7"/>
  <c r="J109" i="7"/>
  <c r="J157" i="7"/>
  <c r="BK126" i="7"/>
  <c r="J167" i="7"/>
  <c r="J120" i="7"/>
  <c r="BK100" i="7"/>
  <c r="BK99" i="8"/>
  <c r="BK106" i="8"/>
  <c r="BK114" i="8"/>
  <c r="BK109" i="8"/>
  <c r="BK175" i="9"/>
  <c r="J138" i="9"/>
  <c r="J178" i="9"/>
  <c r="BK151" i="9"/>
  <c r="BK216" i="9"/>
  <c r="J165" i="9"/>
  <c r="J110" i="9"/>
  <c r="BK185" i="9"/>
  <c r="J116" i="9"/>
  <c r="J172" i="10"/>
  <c r="BK213" i="10"/>
  <c r="J168" i="10"/>
  <c r="J209" i="10"/>
  <c r="J169" i="10"/>
  <c r="BK127" i="10"/>
  <c r="BK160" i="10"/>
  <c r="BK175" i="11"/>
  <c r="J138" i="11"/>
  <c r="J154" i="11"/>
  <c r="J171" i="11"/>
  <c r="BK110" i="11"/>
  <c r="J119" i="12"/>
  <c r="BK128" i="12"/>
  <c r="J125" i="12"/>
  <c r="J209" i="12"/>
  <c r="J836" i="13"/>
  <c r="BK777" i="13"/>
  <c r="BK610" i="13"/>
  <c r="J518" i="13"/>
  <c r="BK460" i="13"/>
  <c r="BK328" i="13"/>
  <c r="J167" i="13"/>
  <c r="J767" i="13"/>
  <c r="BK676" i="13"/>
  <c r="J566" i="13"/>
  <c r="J412" i="13"/>
  <c r="BK230" i="13"/>
  <c r="BK142" i="13"/>
  <c r="BK747" i="13"/>
  <c r="J627" i="13"/>
  <c r="J501" i="13"/>
  <c r="BK414" i="13"/>
  <c r="BK319" i="13"/>
  <c r="J118" i="13"/>
  <c r="J701" i="13"/>
  <c r="BK579" i="13"/>
  <c r="J515" i="13"/>
  <c r="J420" i="13"/>
  <c r="BK333" i="13"/>
  <c r="J228" i="13"/>
  <c r="BK111" i="13"/>
  <c r="J101" i="14"/>
  <c r="J489" i="15"/>
  <c r="BK494" i="15"/>
  <c r="BK208" i="15"/>
  <c r="BK489" i="15"/>
  <c r="J283" i="15"/>
  <c r="J411" i="15"/>
  <c r="BK202" i="15"/>
  <c r="BK117" i="15"/>
  <c r="J97" i="16"/>
  <c r="J141" i="16"/>
  <c r="J107" i="16"/>
  <c r="J113" i="16"/>
  <c r="J97" i="17"/>
  <c r="BK88" i="17"/>
  <c r="J113" i="2"/>
  <c r="BK255" i="2"/>
  <c r="BK113" i="2"/>
  <c r="J317" i="2"/>
  <c r="J190" i="2"/>
  <c r="BK298" i="2"/>
  <c r="BK233" i="2"/>
  <c r="BK124" i="2"/>
  <c r="BK1179" i="3"/>
  <c r="BK1036" i="3"/>
  <c r="J966" i="3"/>
  <c r="BK871" i="3"/>
  <c r="J828" i="3"/>
  <c r="BK689" i="3"/>
  <c r="BK617" i="3"/>
  <c r="J527" i="3"/>
  <c r="BK392" i="3"/>
  <c r="J235" i="3"/>
  <c r="J1189" i="3"/>
  <c r="BK1062" i="3"/>
  <c r="J928" i="3"/>
  <c r="BK765" i="3"/>
  <c r="BK572" i="3"/>
  <c r="BK464" i="3"/>
  <c r="J372" i="3"/>
  <c r="J216" i="3"/>
  <c r="J134" i="3"/>
  <c r="J1133" i="3"/>
  <c r="J1010" i="3"/>
  <c r="J906" i="3"/>
  <c r="J858" i="3"/>
  <c r="J602" i="3"/>
  <c r="J565" i="3"/>
  <c r="J380" i="3"/>
  <c r="BK268" i="3"/>
  <c r="BK134" i="3"/>
  <c r="J1117" i="3"/>
  <c r="J1036" i="3"/>
  <c r="BK889" i="3"/>
  <c r="BK773" i="3"/>
  <c r="BK681" i="3"/>
  <c r="BK570" i="3"/>
  <c r="BK457" i="3"/>
  <c r="BK280" i="3"/>
  <c r="J206" i="3"/>
  <c r="J248" i="4"/>
  <c r="J152" i="4"/>
  <c r="BK246" i="4"/>
  <c r="J224" i="4"/>
  <c r="BK203" i="4"/>
  <c r="J183" i="4"/>
  <c r="BK162" i="4"/>
  <c r="BK140" i="4"/>
  <c r="J218" i="4"/>
  <c r="BK202" i="4"/>
  <c r="J185" i="4"/>
  <c r="J169" i="4"/>
  <c r="J148" i="4"/>
  <c r="J114" i="4"/>
  <c r="J250" i="5"/>
  <c r="J210" i="5"/>
  <c r="J161" i="5"/>
  <c r="J117" i="5"/>
  <c r="BK175" i="5"/>
  <c r="J93" i="5"/>
  <c r="BK222" i="5"/>
  <c r="J183" i="5"/>
  <c r="J132" i="5"/>
  <c r="J241" i="5"/>
  <c r="BK195" i="5"/>
  <c r="J176" i="5"/>
  <c r="J147" i="5"/>
  <c r="BK109" i="5"/>
  <c r="J1197" i="6"/>
  <c r="J846" i="6"/>
  <c r="J513" i="6"/>
  <c r="BK412" i="6"/>
  <c r="J278" i="6"/>
  <c r="J643" i="6"/>
  <c r="BK458" i="6"/>
  <c r="J221" i="6"/>
  <c r="J1014" i="6"/>
  <c r="BK707" i="6"/>
  <c r="BK278" i="6"/>
  <c r="J1186" i="6"/>
  <c r="BK791" i="6"/>
  <c r="J396" i="6"/>
  <c r="BK148" i="6"/>
  <c r="BK156" i="7"/>
  <c r="BK122" i="7"/>
  <c r="BK188" i="7"/>
  <c r="BK142" i="7"/>
  <c r="J97" i="7"/>
  <c r="J146" i="7"/>
  <c r="BK170" i="7"/>
  <c r="BK129" i="7"/>
  <c r="J118" i="8"/>
  <c r="J115" i="8"/>
  <c r="J98" i="8"/>
  <c r="J123" i="8"/>
  <c r="J204" i="9"/>
  <c r="J162" i="9"/>
  <c r="BK204" i="9"/>
  <c r="BK165" i="9"/>
  <c r="BK219" i="9"/>
  <c r="J169" i="9"/>
  <c r="J119" i="9"/>
  <c r="J105" i="9"/>
  <c r="J170" i="10"/>
  <c r="J96" i="10"/>
  <c r="J127" i="10"/>
  <c r="J186" i="10"/>
  <c r="J130" i="10"/>
  <c r="J203" i="10"/>
  <c r="J133" i="10"/>
  <c r="J163" i="11"/>
  <c r="J173" i="11"/>
  <c r="J153" i="11"/>
  <c r="J172" i="11"/>
  <c r="J184" i="11"/>
  <c r="BK132" i="11"/>
  <c r="BK158" i="12"/>
  <c r="BK186" i="12"/>
  <c r="J189" i="12"/>
  <c r="J180" i="12"/>
  <c r="J834" i="13"/>
  <c r="J750" i="13"/>
  <c r="J684" i="13"/>
  <c r="BK593" i="13"/>
  <c r="J472" i="13"/>
  <c r="BK341" i="13"/>
  <c r="J188" i="13"/>
  <c r="BK786" i="13"/>
  <c r="BK703" i="13"/>
  <c r="BK576" i="13"/>
  <c r="BK545" i="13"/>
  <c r="BK417" i="13"/>
  <c r="BK296" i="13"/>
  <c r="J154" i="13"/>
  <c r="J794" i="13"/>
  <c r="BK711" i="13"/>
  <c r="BK623" i="13"/>
  <c r="J556" i="13"/>
  <c r="J430" i="13"/>
  <c r="BK335" i="13"/>
  <c r="J203" i="13"/>
  <c r="J755" i="13"/>
  <c r="BK653" i="13"/>
  <c r="BK559" i="13"/>
  <c r="J493" i="13"/>
  <c r="BK382" i="13"/>
  <c r="J314" i="13"/>
  <c r="J172" i="13"/>
  <c r="BK111" i="14"/>
  <c r="J98" i="14"/>
  <c r="BK416" i="15"/>
  <c r="BK366" i="15"/>
  <c r="BK152" i="15"/>
  <c r="BK399" i="15"/>
  <c r="BK452" i="15"/>
  <c r="BK272" i="15"/>
  <c r="J192" i="15"/>
  <c r="BK142" i="16"/>
  <c r="J109" i="16"/>
  <c r="J103" i="16"/>
  <c r="J124" i="16"/>
  <c r="J140" i="16"/>
  <c r="BK124" i="16"/>
  <c r="J92" i="17"/>
  <c r="BK99" i="17"/>
  <c r="J281" i="2"/>
  <c r="BK289" i="2"/>
  <c r="J124" i="2"/>
  <c r="J344" i="2"/>
  <c r="BK305" i="2"/>
  <c r="J148" i="2"/>
  <c r="BK268" i="2"/>
  <c r="J179" i="2"/>
  <c r="J1237" i="3"/>
  <c r="BK1207" i="3"/>
  <c r="BK1048" i="3"/>
  <c r="J969" i="3"/>
  <c r="J914" i="3"/>
  <c r="BK833" i="3"/>
  <c r="J694" i="3"/>
  <c r="BK602" i="3"/>
  <c r="BK519" i="3"/>
  <c r="J362" i="3"/>
  <c r="J270" i="3"/>
  <c r="J1172" i="3"/>
  <c r="BK1028" i="3"/>
  <c r="BK940" i="3"/>
  <c r="BK743" i="3"/>
  <c r="BK641" i="3"/>
  <c r="BK527" i="3"/>
  <c r="BK419" i="3"/>
  <c r="J232" i="3"/>
  <c r="BK154" i="3"/>
  <c r="BK1148" i="3"/>
  <c r="J1089" i="3"/>
  <c r="J979" i="3"/>
  <c r="BK866" i="3"/>
  <c r="BK769" i="3"/>
  <c r="J641" i="3"/>
  <c r="J519" i="3"/>
  <c r="BK422" i="3"/>
  <c r="J295" i="3"/>
  <c r="BK179" i="3"/>
  <c r="BK1129" i="3"/>
  <c r="J1059" i="3"/>
  <c r="J971" i="3"/>
  <c r="J850" i="3"/>
  <c r="J739" i="3"/>
  <c r="J644" i="3"/>
  <c r="J572" i="3"/>
  <c r="J469" i="3"/>
  <c r="J398" i="3"/>
  <c r="BK251" i="3"/>
  <c r="BK117" i="3"/>
  <c r="J230" i="4"/>
  <c r="BK127" i="4"/>
  <c r="J243" i="4"/>
  <c r="J227" i="4"/>
  <c r="J197" i="4"/>
  <c r="BK185" i="4"/>
  <c r="BK169" i="4"/>
  <c r="BK153" i="4"/>
  <c r="J128" i="4"/>
  <c r="BK220" i="4"/>
  <c r="J203" i="4"/>
  <c r="J187" i="4"/>
  <c r="BK177" i="4"/>
  <c r="BK165" i="4"/>
  <c r="J147" i="4"/>
  <c r="J124" i="4"/>
  <c r="J246" i="5"/>
  <c r="BK206" i="5"/>
  <c r="BK120" i="5"/>
  <c r="BK230" i="5"/>
  <c r="BK192" i="5"/>
  <c r="J133" i="5"/>
  <c r="BK95" i="5"/>
  <c r="BK226" i="5"/>
  <c r="J189" i="5"/>
  <c r="BK157" i="5"/>
  <c r="J118" i="5"/>
  <c r="J263" i="5"/>
  <c r="J237" i="5"/>
  <c r="BK200" i="5"/>
  <c r="J173" i="5"/>
  <c r="BK142" i="5"/>
  <c r="BK93" i="5"/>
  <c r="J1194" i="6"/>
  <c r="J803" i="6"/>
  <c r="BK522" i="6"/>
  <c r="J422" i="6"/>
  <c r="J246" i="6"/>
  <c r="J675" i="6"/>
  <c r="J475" i="6"/>
  <c r="BK246" i="6"/>
  <c r="J1093" i="6"/>
  <c r="J864" i="6"/>
  <c r="J401" i="6"/>
  <c r="J160" i="6"/>
  <c r="J659" i="6"/>
  <c r="J427" i="6"/>
  <c r="BK290" i="6"/>
  <c r="J163" i="7"/>
  <c r="J143" i="7"/>
  <c r="BK112" i="7"/>
  <c r="BK175" i="7"/>
  <c r="BK132" i="7"/>
  <c r="J101" i="7"/>
  <c r="BK143" i="7"/>
  <c r="J124" i="7"/>
  <c r="J173" i="7"/>
  <c r="J128" i="7"/>
  <c r="BK99" i="7"/>
  <c r="J106" i="8"/>
  <c r="BK113" i="8"/>
  <c r="BK129" i="8"/>
  <c r="J110" i="8"/>
  <c r="J181" i="9"/>
  <c r="J129" i="9"/>
  <c r="J183" i="9"/>
  <c r="J148" i="9"/>
  <c r="J190" i="9"/>
  <c r="BK159" i="9"/>
  <c r="BK223" i="9"/>
  <c r="BK178" i="9"/>
  <c r="BK113" i="9"/>
  <c r="J183" i="10"/>
  <c r="BK123" i="10"/>
  <c r="BK171" i="10"/>
  <c r="J182" i="10"/>
  <c r="J162" i="10"/>
  <c r="J174" i="10"/>
  <c r="BK130" i="10"/>
  <c r="J156" i="11"/>
  <c r="BK184" i="11"/>
  <c r="BK151" i="11"/>
  <c r="J187" i="11"/>
  <c r="J150" i="11"/>
  <c r="BK167" i="11"/>
  <c r="J141" i="11"/>
  <c r="J94" i="12"/>
  <c r="BK191" i="12"/>
  <c r="BK94" i="12"/>
  <c r="BK105" i="12"/>
  <c r="BK780" i="13"/>
  <c r="J688" i="13"/>
  <c r="J590" i="13"/>
  <c r="BK508" i="13"/>
  <c r="J409" i="13"/>
  <c r="BK248" i="13"/>
  <c r="J128" i="13"/>
  <c r="BK769" i="13"/>
  <c r="BK688" i="13"/>
  <c r="BK472" i="13"/>
  <c r="J294" i="13"/>
  <c r="J139" i="13"/>
  <c r="BK773" i="13"/>
  <c r="J647" i="13"/>
  <c r="BK584" i="13"/>
  <c r="BK438" i="13"/>
  <c r="BK375" i="13"/>
  <c r="BK257" i="13"/>
  <c r="BK812" i="13"/>
  <c r="BK698" i="13"/>
  <c r="BK587" i="13"/>
  <c r="J534" i="13"/>
  <c r="J428" i="13"/>
  <c r="BK311" i="13"/>
  <c r="J174" i="13"/>
  <c r="J97" i="14"/>
  <c r="BK102" i="14"/>
  <c r="J476" i="15"/>
  <c r="J509" i="15"/>
  <c r="BK192" i="15"/>
  <c r="BK111" i="15"/>
  <c r="BK121" i="15"/>
  <c r="BK338" i="15"/>
  <c r="BK137" i="15"/>
  <c r="BK130" i="16"/>
  <c r="J142" i="16"/>
  <c r="J96" i="16"/>
  <c r="BK119" i="16"/>
  <c r="J131" i="16"/>
  <c r="J91" i="17"/>
  <c r="BK92" i="17"/>
  <c r="J108" i="17"/>
  <c r="BK240" i="2"/>
  <c r="J298" i="2"/>
  <c r="BK201" i="2"/>
  <c r="BK368" i="2"/>
  <c r="BK320" i="2"/>
  <c r="BK101" i="2"/>
  <c r="J258" i="2"/>
  <c r="J1232" i="3"/>
  <c r="BK1182" i="3"/>
  <c r="BK1057" i="3"/>
  <c r="J1001" i="3"/>
  <c r="BK920" i="3"/>
  <c r="BK837" i="3"/>
  <c r="J697" i="3"/>
  <c r="J611" i="3"/>
  <c r="BK530" i="3"/>
  <c r="BK410" i="3"/>
  <c r="J268" i="3"/>
  <c r="BK131" i="3"/>
  <c r="BK1142" i="3"/>
  <c r="BK979" i="3"/>
  <c r="BK848" i="3"/>
  <c r="J676" i="3"/>
  <c r="J578" i="3"/>
  <c r="J472" i="3"/>
  <c r="J370" i="3"/>
  <c r="J228" i="3"/>
  <c r="J1174" i="3"/>
  <c r="BK1139" i="3"/>
  <c r="J1091" i="3"/>
  <c r="BK1001" i="3"/>
  <c r="J874" i="3"/>
  <c r="BK778" i="3"/>
  <c r="BK660" i="3"/>
  <c r="BK516" i="3"/>
  <c r="BK416" i="3"/>
  <c r="BK307" i="3"/>
  <c r="J219" i="3"/>
  <c r="J1113" i="3"/>
  <c r="J1025" i="3"/>
  <c r="BK963" i="3"/>
  <c r="J877" i="3"/>
  <c r="J770" i="3"/>
  <c r="J667" i="3"/>
  <c r="BK578" i="3"/>
  <c r="J474" i="3"/>
  <c r="J410" i="3"/>
  <c r="J249" i="3"/>
  <c r="J123" i="3"/>
  <c r="BK228" i="4"/>
  <c r="BK98" i="4"/>
  <c r="J235" i="4"/>
  <c r="BK209" i="4"/>
  <c r="BK198" i="4"/>
  <c r="BK180" i="4"/>
  <c r="J163" i="4"/>
  <c r="J119" i="4"/>
  <c r="J208" i="4"/>
  <c r="BK191" i="4"/>
  <c r="J175" i="4"/>
  <c r="BK163" i="4"/>
  <c r="BK152" i="4"/>
  <c r="J125" i="4"/>
  <c r="J248" i="5"/>
  <c r="J123" i="5"/>
  <c r="J99" i="5"/>
  <c r="J217" i="5"/>
  <c r="BK174" i="5"/>
  <c r="BK123" i="5"/>
  <c r="J230" i="5"/>
  <c r="J205" i="5"/>
  <c r="J158" i="5"/>
  <c r="J120" i="5"/>
  <c r="BK97" i="5"/>
  <c r="BK247" i="5"/>
  <c r="BK212" i="5"/>
  <c r="BK180" i="5"/>
  <c r="BK134" i="5"/>
  <c r="BK1227" i="6"/>
  <c r="J1108" i="6"/>
  <c r="J737" i="6"/>
  <c r="J483" i="6"/>
  <c r="BK365" i="6"/>
  <c r="BK1126" i="6"/>
  <c r="J528" i="6"/>
  <c r="J356" i="6"/>
  <c r="J102" i="6"/>
  <c r="J904" i="6"/>
  <c r="BK464" i="6"/>
  <c r="BK219" i="6"/>
  <c r="BK1120" i="6"/>
  <c r="BK801" i="6"/>
  <c r="BK391" i="6"/>
  <c r="J178" i="7"/>
  <c r="J142" i="7"/>
  <c r="BK101" i="7"/>
  <c r="BK150" i="7"/>
  <c r="BK125" i="7"/>
  <c r="J181" i="7"/>
  <c r="BK131" i="7"/>
  <c r="BK166" i="7"/>
  <c r="BK137" i="7"/>
  <c r="BK106" i="7"/>
  <c r="J121" i="8"/>
  <c r="BK122" i="8"/>
  <c r="J95" i="8"/>
  <c r="J126" i="8"/>
  <c r="BK95" i="8"/>
  <c r="J158" i="9"/>
  <c r="BK206" i="9"/>
  <c r="BK167" i="9"/>
  <c r="J126" i="9"/>
  <c r="BK184" i="9"/>
  <c r="BK148" i="9"/>
  <c r="J184" i="9"/>
  <c r="J163" i="9"/>
  <c r="BK188" i="10"/>
  <c r="J164" i="10"/>
  <c r="J179" i="10"/>
  <c r="BK120" i="10"/>
  <c r="J173" i="10"/>
  <c r="BK117" i="10"/>
  <c r="J193" i="10"/>
  <c r="BK135" i="10"/>
  <c r="BK171" i="11"/>
  <c r="J116" i="11"/>
  <c r="BK165" i="11"/>
  <c r="BK113" i="11"/>
  <c r="BK163" i="11"/>
  <c r="J191" i="11"/>
  <c r="J128" i="11"/>
  <c r="J100" i="12"/>
  <c r="BK189" i="12"/>
  <c r="BK201" i="12"/>
  <c r="BK212" i="12"/>
  <c r="BK836" i="13"/>
  <c r="BK817" i="13"/>
  <c r="BK680" i="13"/>
  <c r="J574" i="13"/>
  <c r="J485" i="13"/>
  <c r="BK338" i="13"/>
  <c r="BK203" i="13"/>
  <c r="J125" i="13"/>
  <c r="BK754" i="13"/>
  <c r="BK637" i="13"/>
  <c r="BK553" i="13"/>
  <c r="BK457" i="13"/>
  <c r="BK350" i="13"/>
  <c r="BK235" i="13"/>
  <c r="BK118" i="13"/>
  <c r="J720" i="13"/>
  <c r="J637" i="13"/>
  <c r="BK582" i="13"/>
  <c r="J457" i="13"/>
  <c r="J373" i="13"/>
  <c r="J276" i="13"/>
  <c r="BK152" i="13"/>
  <c r="J726" i="13"/>
  <c r="J617" i="13"/>
  <c r="J540" i="13"/>
  <c r="BK436" i="13"/>
  <c r="BK392" i="13"/>
  <c r="J316" i="13"/>
  <c r="BK198" i="13"/>
  <c r="J145" i="13"/>
  <c r="J99" i="14"/>
  <c r="BK499" i="15"/>
  <c r="J167" i="15"/>
  <c r="BK325" i="15"/>
  <c r="J121" i="15"/>
  <c r="BK254" i="15"/>
  <c r="J499" i="15"/>
  <c r="BK361" i="15"/>
  <c r="BK167" i="15"/>
  <c r="BK141" i="16"/>
  <c r="J112" i="16"/>
  <c r="J121" i="16"/>
  <c r="J135" i="16"/>
  <c r="J105" i="16"/>
  <c r="J125" i="16"/>
  <c r="BK115" i="17"/>
  <c r="BK94" i="17"/>
  <c r="J86" i="17"/>
  <c r="BK91" i="17"/>
  <c r="J155" i="2"/>
  <c r="J292" i="2"/>
  <c r="BK161" i="2"/>
  <c r="BK351" i="2"/>
  <c r="BK294" i="2"/>
  <c r="BK95" i="2"/>
  <c r="BK230" i="2"/>
  <c r="BK145" i="2"/>
  <c r="BK1202" i="3"/>
  <c r="BK1059" i="3"/>
  <c r="J1004" i="3"/>
  <c r="BK903" i="3"/>
  <c r="BK826" i="3"/>
  <c r="BK691" i="3"/>
  <c r="J619" i="3"/>
  <c r="J534" i="3"/>
  <c r="BK459" i="3"/>
  <c r="J344" i="3"/>
  <c r="BK175" i="3"/>
  <c r="J1168" i="3"/>
  <c r="BK1020" i="3"/>
  <c r="J923" i="3"/>
  <c r="BK726" i="3"/>
  <c r="J663" i="3"/>
  <c r="J554" i="3"/>
  <c r="BK446" i="3"/>
  <c r="BK262" i="3"/>
  <c r="J159" i="3"/>
  <c r="BK1172" i="3"/>
  <c r="BK1099" i="3"/>
  <c r="J998" i="3"/>
  <c r="BK877" i="3"/>
  <c r="BK784" i="3"/>
  <c r="BK673" i="3"/>
  <c r="BK568" i="3"/>
  <c r="BK428" i="3"/>
  <c r="BK357" i="3"/>
  <c r="J251" i="3"/>
  <c r="BK1174" i="3"/>
  <c r="J1066" i="3"/>
  <c r="BK1007" i="3"/>
  <c r="BK928" i="3"/>
  <c r="BK846" i="3"/>
  <c r="J743" i="3"/>
  <c r="J647" i="3"/>
  <c r="J562" i="3"/>
  <c r="BK443" i="3"/>
  <c r="J329" i="3"/>
  <c r="BK209" i="3"/>
  <c r="BK250" i="4"/>
  <c r="BK237" i="4"/>
  <c r="BK134" i="4"/>
  <c r="BK245" i="4"/>
  <c r="J141" i="4"/>
  <c r="J134" i="4"/>
  <c r="BK130" i="4"/>
  <c r="BK117" i="4"/>
  <c r="BK101" i="4"/>
  <c r="J246" i="4"/>
  <c r="BK235" i="4"/>
  <c r="BK229" i="4"/>
  <c r="J222" i="4"/>
  <c r="J219" i="4"/>
  <c r="J215" i="4"/>
  <c r="J211" i="4"/>
  <c r="BK196" i="4"/>
  <c r="J186" i="4"/>
  <c r="J171" i="4"/>
  <c r="J154" i="4"/>
  <c r="BK125" i="4"/>
  <c r="J213" i="4"/>
  <c r="BK197" i="4"/>
  <c r="BK178" i="4"/>
  <c r="BK154" i="4"/>
  <c r="BK126" i="4"/>
  <c r="J245" i="5"/>
  <c r="J194" i="5"/>
  <c r="BK148" i="5"/>
  <c r="BK116" i="5"/>
  <c r="BK239" i="5"/>
  <c r="BK199" i="5"/>
  <c r="BK158" i="5"/>
  <c r="BK244" i="5"/>
  <c r="BK208" i="5"/>
  <c r="BK149" i="5"/>
  <c r="J116" i="5"/>
  <c r="BK98" i="5"/>
  <c r="BK256" i="5"/>
  <c r="J228" i="5"/>
  <c r="J178" i="5"/>
  <c r="J149" i="5"/>
  <c r="BK1228" i="6"/>
  <c r="J1126" i="6"/>
  <c r="J752" i="6"/>
  <c r="J517" i="6"/>
  <c r="J432" i="6"/>
  <c r="BK240" i="6"/>
  <c r="BK796" i="6"/>
  <c r="J492" i="6"/>
  <c r="BK326" i="6"/>
  <c r="J1063" i="6"/>
  <c r="BK853" i="6"/>
  <c r="BK497" i="6"/>
  <c r="BK234" i="6"/>
  <c r="BK960" i="6"/>
  <c r="J503" i="6"/>
  <c r="J384" i="6"/>
  <c r="J180" i="7"/>
  <c r="J155" i="7"/>
  <c r="BK130" i="7"/>
  <c r="J99" i="7"/>
  <c r="J159" i="7"/>
  <c r="J103" i="7"/>
  <c r="J147" i="7"/>
  <c r="J113" i="7"/>
  <c r="BK159" i="7"/>
  <c r="BK124" i="7"/>
  <c r="BK109" i="7"/>
  <c r="BK105" i="8"/>
  <c r="BK111" i="8"/>
  <c r="J94" i="8"/>
  <c r="BK115" i="8"/>
  <c r="J223" i="9"/>
  <c r="BK153" i="9"/>
  <c r="BK210" i="9"/>
  <c r="J166" i="9"/>
  <c r="J102" i="9"/>
  <c r="J180" i="9"/>
  <c r="BK99" i="9"/>
  <c r="BK180" i="9"/>
  <c r="BK169" i="9"/>
  <c r="BK203" i="10"/>
  <c r="BK142" i="10"/>
  <c r="BK157" i="10"/>
  <c r="BK191" i="10"/>
  <c r="J165" i="10"/>
  <c r="BK184" i="10"/>
  <c r="J142" i="10"/>
  <c r="BK166" i="11"/>
  <c r="BK177" i="11"/>
  <c r="BK138" i="11"/>
  <c r="J110" i="11"/>
  <c r="J157" i="11"/>
  <c r="J165" i="11"/>
  <c r="J152" i="12"/>
  <c r="J183" i="12"/>
  <c r="J186" i="12"/>
  <c r="BK164" i="12"/>
  <c r="J829" i="13"/>
  <c r="J735" i="13"/>
  <c r="J655" i="13"/>
  <c r="J480" i="13"/>
  <c r="J370" i="13"/>
  <c r="BK194" i="13"/>
  <c r="J783" i="13"/>
  <c r="BK726" i="13"/>
  <c r="J582" i="13"/>
  <c r="J440" i="13"/>
  <c r="J282" i="13"/>
  <c r="J812" i="13"/>
  <c r="BK710" i="13"/>
  <c r="BK660" i="13"/>
  <c r="J524" i="13"/>
  <c r="J433" i="13"/>
  <c r="J353" i="13"/>
  <c r="BK174" i="13"/>
  <c r="J730" i="13"/>
  <c r="BK647" i="13"/>
  <c r="J483" i="13"/>
  <c r="BK380" i="13"/>
  <c r="J280" i="13"/>
  <c r="BK188" i="13"/>
  <c r="BK101" i="14"/>
  <c r="BK96" i="14"/>
  <c r="J428" i="15"/>
  <c r="BK307" i="15"/>
  <c r="J146" i="15"/>
  <c r="J366" i="15"/>
  <c r="J524" i="15"/>
  <c r="J238" i="15"/>
  <c r="BK132" i="16"/>
  <c r="BK140" i="16"/>
  <c r="J102" i="16"/>
  <c r="BK121" i="16"/>
  <c r="J130" i="16"/>
  <c r="J95" i="16"/>
  <c r="BK96" i="17"/>
  <c r="BK158" i="2"/>
  <c r="J294" i="2"/>
  <c r="J205" i="2"/>
  <c r="BK332" i="2"/>
  <c r="BK308" i="2"/>
  <c r="BK155" i="2"/>
  <c r="BK275" i="2"/>
  <c r="J215" i="2"/>
  <c r="BK1237" i="3"/>
  <c r="BK1226" i="3"/>
  <c r="BK1050" i="3"/>
  <c r="BK987" i="3"/>
  <c r="J911" i="3"/>
  <c r="BK839" i="3"/>
  <c r="J706" i="3"/>
  <c r="BK634" i="3"/>
  <c r="BK550" i="3"/>
  <c r="J443" i="3"/>
  <c r="J323" i="3"/>
  <c r="J222" i="3"/>
  <c r="BK1160" i="3"/>
  <c r="J1013" i="3"/>
  <c r="BK894" i="3"/>
  <c r="BK723" i="3"/>
  <c r="J622" i="3"/>
  <c r="J503" i="3"/>
  <c r="J422" i="3"/>
  <c r="J282" i="3"/>
  <c r="BK166" i="3"/>
  <c r="J1170" i="3"/>
  <c r="BK1097" i="3"/>
  <c r="J948" i="3"/>
  <c r="J714" i="3"/>
  <c r="BK697" i="3"/>
  <c r="BK631" i="3"/>
  <c r="J507" i="3"/>
  <c r="J425" i="3"/>
  <c r="BK362" i="3"/>
  <c r="BK249" i="3"/>
  <c r="BK1168" i="3"/>
  <c r="J1062" i="3"/>
  <c r="BK956" i="3"/>
  <c r="J848" i="3"/>
  <c r="J762" i="3"/>
  <c r="J649" i="3"/>
  <c r="BK611" i="3"/>
  <c r="J516" i="3"/>
  <c r="J431" i="3"/>
  <c r="J262" i="3"/>
  <c r="J184" i="3"/>
  <c r="BK232" i="4"/>
  <c r="BK104" i="4"/>
  <c r="BK234" i="4"/>
  <c r="BK206" i="4"/>
  <c r="BK192" i="4"/>
  <c r="BK174" i="4"/>
  <c r="BK160" i="4"/>
  <c r="J130" i="4"/>
  <c r="J214" i="4"/>
  <c r="J198" i="4"/>
  <c r="BK172" i="4"/>
  <c r="J155" i="4"/>
  <c r="J137" i="4"/>
  <c r="BK258" i="5"/>
  <c r="J175" i="5"/>
  <c r="BK132" i="5"/>
  <c r="J96" i="5"/>
  <c r="BK216" i="5"/>
  <c r="BK168" i="5"/>
  <c r="J129" i="5"/>
  <c r="BK99" i="5"/>
  <c r="J227" i="5"/>
  <c r="BK191" i="5"/>
  <c r="BK145" i="5"/>
  <c r="J110" i="5"/>
  <c r="BK255" i="5"/>
  <c r="BK217" i="5"/>
  <c r="BK189" i="5"/>
  <c r="J170" i="5"/>
  <c r="BK131" i="5"/>
  <c r="J1227" i="6"/>
  <c r="BK1058" i="6"/>
  <c r="BK659" i="6"/>
  <c r="J487" i="6"/>
  <c r="BK384" i="6"/>
  <c r="BK152" i="6"/>
  <c r="BK752" i="6"/>
  <c r="BK513" i="6"/>
  <c r="J340" i="6"/>
  <c r="J118" i="6"/>
  <c r="J858" i="6"/>
  <c r="J608" i="6"/>
  <c r="BK221" i="6"/>
  <c r="J1029" i="6"/>
  <c r="BK612" i="6"/>
  <c r="BK340" i="6"/>
  <c r="J259" i="6"/>
  <c r="J162" i="7"/>
  <c r="BK133" i="7"/>
  <c r="BK183" i="7"/>
  <c r="J154" i="7"/>
  <c r="J116" i="7"/>
  <c r="BK169" i="7"/>
  <c r="BK128" i="7"/>
  <c r="BK182" i="7"/>
  <c r="J145" i="7"/>
  <c r="BK108" i="7"/>
  <c r="J111" i="8"/>
  <c r="BK107" i="8"/>
  <c r="J127" i="8"/>
  <c r="BK182" i="9"/>
  <c r="BK131" i="9"/>
  <c r="BK181" i="9"/>
  <c r="BK142" i="9"/>
  <c r="J182" i="9"/>
  <c r="BK158" i="9"/>
  <c r="J131" i="9"/>
  <c r="BK176" i="10"/>
  <c r="J199" i="10"/>
  <c r="BK165" i="10"/>
  <c r="BK197" i="10"/>
  <c r="BK163" i="10"/>
  <c r="J106" i="10"/>
  <c r="J166" i="10"/>
  <c r="BK172" i="11"/>
  <c r="BK135" i="11"/>
  <c r="BK162" i="11"/>
  <c r="BK102" i="11"/>
  <c r="BK107" i="11"/>
  <c r="BK157" i="11"/>
  <c r="J128" i="12"/>
  <c r="J167" i="12"/>
  <c r="J177" i="12"/>
  <c r="BK152" i="12"/>
  <c r="J827" i="13"/>
  <c r="J698" i="13"/>
  <c r="BK606" i="13"/>
  <c r="BK511" i="13"/>
  <c r="J425" i="13"/>
  <c r="BK316" i="13"/>
  <c r="BK115" i="13"/>
  <c r="J775" i="13"/>
  <c r="J686" i="13"/>
  <c r="J561" i="13"/>
  <c r="J508" i="13"/>
  <c r="J399" i="13"/>
  <c r="BK242" i="13"/>
  <c r="BK145" i="13"/>
  <c r="J764" i="13"/>
  <c r="BK701" i="13"/>
  <c r="J576" i="13"/>
  <c r="BK446" i="13"/>
  <c r="BK367" i="13"/>
  <c r="BK228" i="13"/>
  <c r="J809" i="13"/>
  <c r="BK671" i="13"/>
  <c r="J593" i="13"/>
  <c r="BK547" i="13"/>
  <c r="J441" i="13"/>
  <c r="J338" i="13"/>
  <c r="J257" i="13"/>
  <c r="J184" i="13"/>
  <c r="BK98" i="14"/>
  <c r="BK106" i="14"/>
  <c r="BK485" i="15"/>
  <c r="BK524" i="15"/>
  <c r="J202" i="15"/>
  <c r="J105" i="15"/>
  <c r="BK239" i="15"/>
  <c r="J387" i="15"/>
  <c r="BK162" i="15"/>
  <c r="BK134" i="16"/>
  <c r="BK95" i="16"/>
  <c r="BK99" i="16"/>
  <c r="BK118" i="16"/>
  <c r="BK107" i="16"/>
  <c r="BK93" i="17"/>
  <c r="BK105" i="17"/>
  <c r="J96" i="17"/>
  <c r="BK218" i="2"/>
  <c r="J268" i="2"/>
  <c r="BK355" i="2"/>
  <c r="J314" i="2"/>
  <c r="J97" i="2"/>
  <c r="J240" i="2"/>
  <c r="BK97" i="2"/>
  <c r="J1228" i="3"/>
  <c r="J1176" i="3"/>
  <c r="J1030" i="3"/>
  <c r="J950" i="3"/>
  <c r="BK860" i="3"/>
  <c r="J781" i="3"/>
  <c r="BK647" i="3"/>
  <c r="BK590" i="3"/>
  <c r="J493" i="3"/>
  <c r="BK375" i="3"/>
  <c r="J169" i="3"/>
  <c r="BK1154" i="3"/>
  <c r="J1007" i="3"/>
  <c r="J915" i="3"/>
  <c r="J720" i="3"/>
  <c r="BK619" i="3"/>
  <c r="J543" i="3"/>
  <c r="J437" i="3"/>
  <c r="BK323" i="3"/>
  <c r="J186" i="3"/>
  <c r="J1160" i="3"/>
  <c r="BK1101" i="3"/>
  <c r="BK1004" i="3"/>
  <c r="J880" i="3"/>
  <c r="BK823" i="3"/>
  <c r="J703" i="3"/>
  <c r="BK587" i="3"/>
  <c r="J450" i="3"/>
  <c r="BK347" i="3"/>
  <c r="BK232" i="3"/>
  <c r="J1148" i="3"/>
  <c r="J1101" i="3"/>
  <c r="J1024" i="3"/>
  <c r="BK933" i="3"/>
  <c r="BK841" i="3"/>
  <c r="BK714" i="3"/>
  <c r="BK655" i="3"/>
  <c r="J592" i="3"/>
  <c r="BK493" i="3"/>
  <c r="BK407" i="3"/>
  <c r="BK216" i="3"/>
  <c r="J247" i="4"/>
  <c r="J142" i="4"/>
  <c r="BK247" i="4"/>
  <c r="J226" i="4"/>
  <c r="BK194" i="4"/>
  <c r="J173" i="4"/>
  <c r="BK161" i="4"/>
  <c r="J131" i="4"/>
  <c r="BK107" i="4"/>
  <c r="J207" i="4"/>
  <c r="BK183" i="4"/>
  <c r="J168" i="4"/>
  <c r="BK150" i="4"/>
  <c r="J135" i="4"/>
  <c r="J259" i="5"/>
  <c r="BK237" i="5"/>
  <c r="BK164" i="5"/>
  <c r="J97" i="5"/>
  <c r="J212" i="5"/>
  <c r="BK185" i="5"/>
  <c r="BK101" i="5"/>
  <c r="BK231" i="5"/>
  <c r="J164" i="5"/>
  <c r="BK127" i="5"/>
  <c r="BK105" i="5"/>
  <c r="J258" i="5"/>
  <c r="J214" i="5"/>
  <c r="J188" i="5"/>
  <c r="J162" i="5"/>
  <c r="BK133" i="5"/>
  <c r="J1228" i="6"/>
  <c r="J1170" i="6"/>
  <c r="J707" i="6"/>
  <c r="J481" i="6"/>
  <c r="BK396" i="6"/>
  <c r="BK126" i="6"/>
  <c r="BK953" i="6"/>
  <c r="J522" i="6"/>
  <c r="BK346" i="6"/>
  <c r="J126" i="6"/>
  <c r="J960" i="6"/>
  <c r="J791" i="6"/>
  <c r="BK259" i="6"/>
  <c r="J1078" i="6"/>
  <c r="J853" i="6"/>
  <c r="J412" i="6"/>
  <c r="J234" i="6"/>
  <c r="BK167" i="7"/>
  <c r="BK146" i="7"/>
  <c r="J115" i="7"/>
  <c r="BK103" i="7"/>
  <c r="BK144" i="7"/>
  <c r="J105" i="7"/>
  <c r="J170" i="7"/>
  <c r="J129" i="7"/>
  <c r="BK179" i="7"/>
  <c r="J150" i="7"/>
  <c r="J107" i="7"/>
  <c r="BK101" i="8"/>
  <c r="J109" i="8"/>
  <c r="BK97" i="8"/>
  <c r="BK125" i="8"/>
  <c r="BK98" i="8"/>
  <c r="J172" i="9"/>
  <c r="J113" i="9"/>
  <c r="BK177" i="9"/>
  <c r="BK93" i="9"/>
  <c r="J167" i="9"/>
  <c r="BK126" i="9"/>
  <c r="BK193" i="9"/>
  <c r="J175" i="9"/>
  <c r="J135" i="9"/>
  <c r="BK169" i="10"/>
  <c r="J191" i="10"/>
  <c r="J139" i="10"/>
  <c r="BK170" i="10"/>
  <c r="J123" i="10"/>
  <c r="J188" i="10"/>
  <c r="J102" i="10"/>
  <c r="BK164" i="11"/>
  <c r="BK96" i="11"/>
  <c r="J158" i="11"/>
  <c r="J96" i="11"/>
  <c r="BK123" i="11"/>
  <c r="J151" i="11"/>
  <c r="BK133" i="12"/>
  <c r="BK170" i="12"/>
  <c r="BK180" i="12"/>
  <c r="J158" i="12"/>
  <c r="BK834" i="13"/>
  <c r="J747" i="13"/>
  <c r="BK601" i="13"/>
  <c r="J488" i="13"/>
  <c r="J382" i="13"/>
  <c r="J201" i="13"/>
  <c r="J795" i="13"/>
  <c r="J742" i="13"/>
  <c r="BK627" i="13"/>
  <c r="J405" i="13"/>
  <c r="BK268" i="13"/>
  <c r="J115" i="13"/>
  <c r="BK723" i="13"/>
  <c r="BK625" i="13"/>
  <c r="BK518" i="13"/>
  <c r="J422" i="13"/>
  <c r="BK323" i="13"/>
  <c r="BK184" i="13"/>
  <c r="BK735" i="13"/>
  <c r="BK663" i="13"/>
  <c r="J542" i="13"/>
  <c r="J446" i="13"/>
  <c r="J387" i="13"/>
  <c r="J323" i="13"/>
  <c r="J230" i="13"/>
  <c r="J104" i="14"/>
  <c r="BK97" i="14"/>
  <c r="BK274" i="15"/>
  <c r="J342" i="15"/>
  <c r="J137" i="15"/>
  <c r="J338" i="15"/>
  <c r="BK476" i="15"/>
  <c r="J239" i="15"/>
  <c r="J115" i="16"/>
  <c r="J123" i="16"/>
  <c r="BK137" i="16"/>
  <c r="BK110" i="16"/>
  <c r="BK135" i="16"/>
  <c r="BK109" i="16"/>
  <c r="J114" i="17"/>
  <c r="J94" i="17"/>
  <c r="J347" i="2"/>
  <c r="J286" i="2"/>
  <c r="BK137" i="2"/>
  <c r="J355" i="2"/>
  <c r="BK302" i="2"/>
  <c r="BK344" i="2"/>
  <c r="J201" i="2"/>
  <c r="BK1235" i="3"/>
  <c r="J1207" i="3"/>
  <c r="J1075" i="3"/>
  <c r="J1016" i="3"/>
  <c r="J940" i="3"/>
  <c r="BK858" i="3"/>
  <c r="BK731" i="3"/>
  <c r="BK649" i="3"/>
  <c r="J581" i="3"/>
  <c r="BK503" i="3"/>
  <c r="BK228" i="3"/>
  <c r="J154" i="3"/>
  <c r="BK1117" i="3"/>
  <c r="BK945" i="3"/>
  <c r="J856" i="3"/>
  <c r="BK739" i="3"/>
  <c r="BK625" i="3"/>
  <c r="J540" i="3"/>
  <c r="J428" i="3"/>
  <c r="J347" i="3"/>
  <c r="BK203" i="3"/>
  <c r="J126" i="3"/>
  <c r="J1104" i="3"/>
  <c r="BK1025" i="3"/>
  <c r="BK925" i="3"/>
  <c r="BK828" i="3"/>
  <c r="BK700" i="3"/>
  <c r="J617" i="3"/>
  <c r="J459" i="3"/>
  <c r="J359" i="3"/>
  <c r="J162" i="3"/>
  <c r="BK1137" i="3"/>
  <c r="BK1042" i="3"/>
  <c r="J945" i="3"/>
  <c r="J795" i="3"/>
  <c r="BK720" i="3"/>
  <c r="J631" i="3"/>
  <c r="BK543" i="3"/>
  <c r="J440" i="3"/>
  <c r="BK270" i="3"/>
  <c r="J175" i="3"/>
  <c r="BK242" i="4"/>
  <c r="BK151" i="4"/>
  <c r="J258" i="4"/>
  <c r="BK230" i="4"/>
  <c r="J201" i="4"/>
  <c r="J184" i="4"/>
  <c r="BK167" i="4"/>
  <c r="BK137" i="4"/>
  <c r="J217" i="4"/>
  <c r="J196" i="4"/>
  <c r="BK179" i="4"/>
  <c r="J166" i="4"/>
  <c r="J139" i="4"/>
  <c r="J260" i="5"/>
  <c r="BK227" i="5"/>
  <c r="J134" i="5"/>
  <c r="BK229" i="5"/>
  <c r="BK186" i="5"/>
  <c r="J139" i="5"/>
  <c r="J251" i="5"/>
  <c r="J218" i="5"/>
  <c r="BK173" i="5"/>
  <c r="J131" i="5"/>
  <c r="J109" i="5"/>
  <c r="J238" i="5"/>
  <c r="BK215" i="5"/>
  <c r="J157" i="5"/>
  <c r="J114" i="5"/>
  <c r="BK1208" i="6"/>
  <c r="BK1014" i="6"/>
  <c r="BK643" i="6"/>
  <c r="BK437" i="6"/>
  <c r="J326" i="6"/>
  <c r="J1058" i="6"/>
  <c r="J612" i="6"/>
  <c r="J391" i="6"/>
  <c r="J219" i="6"/>
  <c r="BK1044" i="6"/>
  <c r="BK803" i="6"/>
  <c r="BK576" i="6"/>
  <c r="J271" i="6"/>
  <c r="BK1063" i="6"/>
  <c r="BK507" i="6"/>
  <c r="J365" i="6"/>
  <c r="J240" i="6"/>
  <c r="J164" i="7"/>
  <c r="BK148" i="7"/>
  <c r="BK113" i="7"/>
  <c r="BK180" i="7"/>
  <c r="J138" i="7"/>
  <c r="J176" i="7"/>
  <c r="J144" i="7"/>
  <c r="J185" i="7"/>
  <c r="BK147" i="7"/>
  <c r="BK111" i="7"/>
  <c r="J98" i="7"/>
  <c r="J100" i="8"/>
  <c r="BK100" i="8"/>
  <c r="BK121" i="8"/>
  <c r="J216" i="9"/>
  <c r="J170" i="9"/>
  <c r="BK123" i="9"/>
  <c r="BK164" i="9"/>
  <c r="J90" i="9"/>
  <c r="J173" i="9"/>
  <c r="BK108" i="9"/>
  <c r="BK187" i="9"/>
  <c r="J171" i="9"/>
  <c r="BK209" i="10"/>
  <c r="BK102" i="10"/>
  <c r="BK164" i="10"/>
  <c r="BK193" i="10"/>
  <c r="J155" i="10"/>
  <c r="J171" i="10"/>
  <c r="J109" i="10"/>
  <c r="BK154" i="11"/>
  <c r="J181" i="11"/>
  <c r="J155" i="11"/>
  <c r="BK99" i="11"/>
  <c r="J144" i="11"/>
  <c r="BK161" i="11"/>
  <c r="J102" i="11"/>
  <c r="BK209" i="12"/>
  <c r="BK125" i="12"/>
  <c r="BK113" i="12"/>
  <c r="J145" i="12"/>
  <c r="BK829" i="13"/>
  <c r="J751" i="13"/>
  <c r="BK657" i="13"/>
  <c r="BK561" i="13"/>
  <c r="BK440" i="13"/>
  <c r="J319" i="13"/>
  <c r="BK149" i="13"/>
  <c r="J777" i="13"/>
  <c r="J571" i="13"/>
  <c r="BK540" i="13"/>
  <c r="J414" i="13"/>
  <c r="BK308" i="13"/>
  <c r="BK158" i="13"/>
  <c r="J806" i="13"/>
  <c r="J671" i="13"/>
  <c r="BK574" i="13"/>
  <c r="BK483" i="13"/>
  <c r="J392" i="13"/>
  <c r="J296" i="13"/>
  <c r="BK180" i="13"/>
  <c r="BK750" i="13"/>
  <c r="BK650" i="13"/>
  <c r="BK571" i="13"/>
  <c r="BK498" i="13"/>
  <c r="BK425" i="13"/>
  <c r="J350" i="13"/>
  <c r="BK282" i="13"/>
  <c r="J180" i="13"/>
  <c r="J94" i="14"/>
  <c r="J111" i="14"/>
  <c r="J480" i="15"/>
  <c r="J526" i="15"/>
  <c r="J197" i="15"/>
  <c r="BK108" i="15"/>
  <c r="BK440" i="15"/>
  <c r="J325" i="15"/>
  <c r="BK226" i="15"/>
  <c r="BK105" i="15"/>
  <c r="J145" i="16"/>
  <c r="BK100" i="16"/>
  <c r="BK112" i="16"/>
  <c r="J138" i="16"/>
  <c r="J106" i="16"/>
  <c r="BK110" i="17"/>
  <c r="J101" i="17"/>
  <c r="BK97" i="17"/>
  <c r="BK338" i="2"/>
  <c r="J308" i="2"/>
  <c r="BK215" i="2"/>
  <c r="J368" i="2"/>
  <c r="BK311" i="2"/>
  <c r="BK107" i="2"/>
  <c r="J265" i="2"/>
  <c r="AS56" i="1"/>
  <c r="BK990" i="3"/>
  <c r="BK915" i="3"/>
  <c r="J841" i="3"/>
  <c r="BK712" i="3"/>
  <c r="BK637" i="3"/>
  <c r="BK565" i="3"/>
  <c r="J482" i="3"/>
  <c r="J278" i="3"/>
  <c r="BK151" i="3"/>
  <c r="J1144" i="3"/>
  <c r="J976" i="3"/>
  <c r="BK880" i="3"/>
  <c r="J712" i="3"/>
  <c r="BK608" i="3"/>
  <c r="BK537" i="3"/>
  <c r="BK425" i="3"/>
  <c r="J357" i="3"/>
  <c r="J209" i="3"/>
  <c r="J115" i="3"/>
  <c r="J1129" i="3"/>
  <c r="J1078" i="3"/>
  <c r="J958" i="3"/>
  <c r="J864" i="3"/>
  <c r="BK767" i="3"/>
  <c r="BK644" i="3"/>
  <c r="J530" i="3"/>
  <c r="J457" i="3"/>
  <c r="BK372" i="3"/>
  <c r="BK282" i="3"/>
  <c r="BK147" i="3"/>
  <c r="J1107" i="3"/>
  <c r="BK1045" i="3"/>
  <c r="BK969" i="3"/>
  <c r="BK883" i="3"/>
  <c r="BK787" i="3"/>
  <c r="BK657" i="3"/>
  <c r="J575" i="3"/>
  <c r="J466" i="3"/>
  <c r="J401" i="3"/>
  <c r="BK256" i="3"/>
  <c r="J151" i="3"/>
  <c r="BK148" i="4"/>
  <c r="BK252" i="4"/>
  <c r="BK146" i="4"/>
  <c r="J136" i="4"/>
  <c r="BK132" i="4"/>
  <c r="BK124" i="4"/>
  <c r="J107" i="4"/>
  <c r="J250" i="4"/>
  <c r="BK241" i="4"/>
  <c r="J233" i="4"/>
  <c r="J228" i="4"/>
  <c r="BK224" i="4"/>
  <c r="J220" i="4"/>
  <c r="BK216" i="4"/>
  <c r="J204" i="4"/>
  <c r="BK189" i="4"/>
  <c r="J179" i="4"/>
  <c r="BK164" i="4"/>
  <c r="J146" i="4"/>
  <c r="J216" i="4"/>
  <c r="BK201" i="4"/>
  <c r="J188" i="4"/>
  <c r="BK171" i="4"/>
  <c r="BK159" i="4"/>
  <c r="J138" i="4"/>
  <c r="J257" i="5"/>
  <c r="J226" i="5"/>
  <c r="J171" i="5"/>
  <c r="BK130" i="5"/>
  <c r="J247" i="5"/>
  <c r="J215" i="5"/>
  <c r="BK169" i="5"/>
  <c r="BK137" i="5"/>
  <c r="BK252" i="5"/>
  <c r="J220" i="5"/>
  <c r="BK113" i="5"/>
  <c r="BK260" i="5"/>
  <c r="BK234" i="5"/>
  <c r="J208" i="5"/>
  <c r="BK190" i="5"/>
  <c r="BK161" i="5"/>
  <c r="BK128" i="5"/>
  <c r="J1225" i="6"/>
  <c r="BK1052" i="6"/>
  <c r="BK675" i="6"/>
  <c r="BK492" i="6"/>
  <c r="J363" i="6"/>
  <c r="J1120" i="6"/>
  <c r="J677" i="6"/>
  <c r="BK466" i="6"/>
  <c r="BK110" i="6"/>
  <c r="J879" i="6"/>
  <c r="BK609" i="6"/>
  <c r="BK321" i="6"/>
  <c r="J106" i="6"/>
  <c r="BK858" i="6"/>
  <c r="J443" i="6"/>
  <c r="BK252" i="6"/>
  <c r="J169" i="7"/>
  <c r="BK149" i="7"/>
  <c r="BK120" i="7"/>
  <c r="BK186" i="7"/>
  <c r="J137" i="7"/>
  <c r="BK117" i="7"/>
  <c r="J183" i="7"/>
  <c r="J135" i="7"/>
  <c r="BK98" i="7"/>
  <c r="J148" i="7"/>
  <c r="J117" i="7"/>
  <c r="BK123" i="8"/>
  <c r="BK117" i="8"/>
  <c r="J99" i="8"/>
  <c r="BK124" i="8"/>
  <c r="BK96" i="8"/>
  <c r="BK168" i="9"/>
  <c r="J93" i="9"/>
  <c r="BK172" i="9"/>
  <c r="BK135" i="9"/>
  <c r="BK186" i="9"/>
  <c r="J156" i="9"/>
  <c r="BK190" i="9"/>
  <c r="BK174" i="9"/>
  <c r="BK96" i="9"/>
  <c r="BK162" i="10"/>
  <c r="BK186" i="10"/>
  <c r="BK109" i="10"/>
  <c r="BK150" i="10"/>
  <c r="J213" i="10"/>
  <c r="BK172" i="10"/>
  <c r="BK96" i="10"/>
  <c r="BK153" i="11"/>
  <c r="BK187" i="11"/>
  <c r="J164" i="11"/>
  <c r="J123" i="11"/>
  <c r="BK169" i="11"/>
  <c r="BK126" i="11"/>
  <c r="J149" i="11"/>
  <c r="J191" i="12"/>
  <c r="J201" i="12"/>
  <c r="J98" i="12"/>
  <c r="BK122" i="12"/>
  <c r="J817" i="13"/>
  <c r="J761" i="13"/>
  <c r="BK682" i="13"/>
  <c r="J569" i="13"/>
  <c r="BK496" i="13"/>
  <c r="BK407" i="13"/>
  <c r="BK223" i="13"/>
  <c r="J798" i="13"/>
  <c r="J690" i="13"/>
  <c r="BK617" i="13"/>
  <c r="J476" i="13"/>
  <c r="J326" i="13"/>
  <c r="BK190" i="13"/>
  <c r="BK121" i="13"/>
  <c r="BK696" i="13"/>
  <c r="J606" i="13"/>
  <c r="BK466" i="13"/>
  <c r="BK370" i="13"/>
  <c r="J207" i="13"/>
  <c r="J754" i="13"/>
  <c r="J596" i="13"/>
  <c r="J545" i="13"/>
  <c r="BK433" i="13"/>
  <c r="BK365" i="13"/>
  <c r="J248" i="13"/>
  <c r="J152" i="13"/>
  <c r="BK104" i="14"/>
  <c r="BK526" i="15"/>
  <c r="J242" i="15"/>
  <c r="J372" i="15"/>
  <c r="J183" i="15"/>
  <c r="J452" i="15"/>
  <c r="BK146" i="15"/>
  <c r="J254" i="15"/>
  <c r="J157" i="15"/>
  <c r="BK129" i="16"/>
  <c r="J110" i="16"/>
  <c r="BK115" i="16"/>
  <c r="BK125" i="16"/>
  <c r="J139" i="16"/>
  <c r="BK86" i="17"/>
  <c r="BK258" i="2"/>
  <c r="BK281" i="2"/>
  <c r="J145" i="2"/>
  <c r="J323" i="2"/>
  <c r="BK265" i="2"/>
  <c r="J105" i="2"/>
  <c r="J161" i="2"/>
  <c r="J1231" i="3"/>
  <c r="J1205" i="3"/>
  <c r="BK1066" i="3"/>
  <c r="J1020" i="3"/>
  <c r="J942" i="3"/>
  <c r="BK856" i="3"/>
  <c r="J733" i="3"/>
  <c r="J584" i="3"/>
  <c r="BK507" i="3"/>
  <c r="J284" i="3"/>
  <c r="J166" i="3"/>
  <c r="J1139" i="3"/>
  <c r="BK971" i="3"/>
  <c r="BK850" i="3"/>
  <c r="J691" i="3"/>
  <c r="BK592" i="3"/>
  <c r="J477" i="3"/>
  <c r="BK404" i="3"/>
  <c r="J245" i="3"/>
  <c r="J1186" i="3"/>
  <c r="J1146" i="3"/>
  <c r="BK1072" i="3"/>
  <c r="J990" i="3"/>
  <c r="J871" i="3"/>
  <c r="BK803" i="3"/>
  <c r="J756" i="3"/>
  <c r="BK466" i="3"/>
  <c r="BK413" i="3"/>
  <c r="BK284" i="3"/>
  <c r="J225" i="3"/>
  <c r="J1142" i="3"/>
  <c r="J1072" i="3"/>
  <c r="J982" i="3"/>
  <c r="BK862" i="3"/>
  <c r="BK790" i="3"/>
  <c r="BK703" i="3"/>
  <c r="BK632" i="3"/>
  <c r="J550" i="3"/>
  <c r="J446" i="3"/>
  <c r="J368" i="3"/>
  <c r="BK140" i="3"/>
  <c r="J241" i="4"/>
  <c r="BK145" i="4"/>
  <c r="BK254" i="4"/>
  <c r="J229" i="4"/>
  <c r="BK199" i="4"/>
  <c r="BK187" i="4"/>
  <c r="BK170" i="4"/>
  <c r="BK155" i="4"/>
  <c r="J117" i="4"/>
  <c r="J206" i="4"/>
  <c r="J189" i="4"/>
  <c r="BK176" i="4"/>
  <c r="J161" i="4"/>
  <c r="J140" i="4"/>
  <c r="J261" i="5"/>
  <c r="BK214" i="5"/>
  <c r="J166" i="5"/>
  <c r="J122" i="5"/>
  <c r="BK246" i="5"/>
  <c r="BK205" i="5"/>
  <c r="BK156" i="5"/>
  <c r="BK122" i="5"/>
  <c r="BK245" i="5"/>
  <c r="BK203" i="5"/>
  <c r="BK166" i="5"/>
  <c r="J125" i="5"/>
  <c r="BK96" i="5"/>
  <c r="BK235" i="5"/>
  <c r="J211" i="5"/>
  <c r="BK183" i="5"/>
  <c r="J113" i="5"/>
  <c r="J1208" i="6"/>
  <c r="J955" i="6"/>
  <c r="BK608" i="6"/>
  <c r="J470" i="6"/>
  <c r="J332" i="6"/>
  <c r="BK1114" i="6"/>
  <c r="BK536" i="6"/>
  <c r="BK358" i="6"/>
  <c r="J179" i="6"/>
  <c r="BK886" i="6"/>
  <c r="BK427" i="6"/>
  <c r="BK118" i="6"/>
  <c r="J869" i="6"/>
  <c r="BK432" i="6"/>
  <c r="J358" i="6"/>
  <c r="BK173" i="7"/>
  <c r="BK140" i="7"/>
  <c r="J106" i="7"/>
  <c r="BK164" i="7"/>
  <c r="J131" i="7"/>
  <c r="BK177" i="7"/>
  <c r="J132" i="7"/>
  <c r="J100" i="7"/>
  <c r="J152" i="7"/>
  <c r="BK116" i="7"/>
  <c r="J122" i="8"/>
  <c r="BK128" i="8"/>
  <c r="J104" i="8"/>
  <c r="BK94" i="8"/>
  <c r="J226" i="9"/>
  <c r="J219" i="9"/>
  <c r="BK173" i="9"/>
  <c r="J123" i="9"/>
  <c r="BK188" i="9"/>
  <c r="BK102" i="9"/>
  <c r="J206" i="10"/>
  <c r="BK139" i="10"/>
  <c r="J176" i="10"/>
  <c r="BK106" i="10"/>
  <c r="BK168" i="10"/>
  <c r="J120" i="10"/>
  <c r="BK181" i="10"/>
  <c r="BK191" i="11"/>
  <c r="BK149" i="11"/>
  <c r="J89" i="11"/>
  <c r="J135" i="11"/>
  <c r="BK160" i="11"/>
  <c r="J166" i="11"/>
  <c r="J105" i="11"/>
  <c r="J204" i="12"/>
  <c r="J108" i="12"/>
  <c r="J216" i="12"/>
  <c r="BK98" i="12"/>
  <c r="BK814" i="13"/>
  <c r="J769" i="13"/>
  <c r="J660" i="13"/>
  <c r="BK566" i="13"/>
  <c r="BK493" i="13"/>
  <c r="J395" i="13"/>
  <c r="BK207" i="13"/>
  <c r="J801" i="13"/>
  <c r="BK745" i="13"/>
  <c r="J625" i="13"/>
  <c r="BK551" i="13"/>
  <c r="BK441" i="13"/>
  <c r="J341" i="13"/>
  <c r="BK162" i="13"/>
  <c r="J111" i="13"/>
  <c r="J680" i="13"/>
  <c r="BK607" i="13"/>
  <c r="BK485" i="13"/>
  <c r="BK420" i="13"/>
  <c r="BK289" i="13"/>
  <c r="BK154" i="13"/>
  <c r="BK742" i="13"/>
  <c r="J623" i="13"/>
  <c r="BK570" i="13"/>
  <c r="J511" i="13"/>
  <c r="BK399" i="13"/>
  <c r="BK326" i="13"/>
  <c r="BK201" i="13"/>
  <c r="J106" i="14"/>
  <c r="J103" i="14"/>
  <c r="BK509" i="15"/>
  <c r="J144" i="15"/>
  <c r="J263" i="15"/>
  <c r="J117" i="15"/>
  <c r="BK178" i="15"/>
  <c r="J416" i="15"/>
  <c r="J240" i="15"/>
  <c r="BK144" i="15"/>
  <c r="J119" i="16"/>
  <c r="J137" i="16"/>
  <c r="BK133" i="16"/>
  <c r="J98" i="16"/>
  <c r="J126" i="16"/>
  <c r="BK111" i="17"/>
  <c r="BK112" i="17"/>
  <c r="BK103" i="17"/>
  <c r="J101" i="2"/>
  <c r="J233" i="2"/>
  <c r="J107" i="2"/>
  <c r="BK323" i="2"/>
  <c r="J255" i="2"/>
  <c r="J311" i="2"/>
  <c r="BK205" i="2"/>
  <c r="BK1231" i="3"/>
  <c r="BK1189" i="3"/>
  <c r="J1064" i="3"/>
  <c r="BK995" i="3"/>
  <c r="BK874" i="3"/>
  <c r="BK820" i="3"/>
  <c r="BK667" i="3"/>
  <c r="BK613" i="3"/>
  <c r="BK532" i="3"/>
  <c r="BK434" i="3"/>
  <c r="J307" i="3"/>
  <c r="J117" i="3"/>
  <c r="J1099" i="3"/>
  <c r="J963" i="3"/>
  <c r="J852" i="3"/>
  <c r="J681" i="3"/>
  <c r="BK581" i="3"/>
  <c r="BK480" i="3"/>
  <c r="BK385" i="3"/>
  <c r="BK274" i="3"/>
  <c r="BK162" i="3"/>
  <c r="J1179" i="3"/>
  <c r="BK1113" i="3"/>
  <c r="BK1030" i="3"/>
  <c r="BK914" i="3"/>
  <c r="BK854" i="3"/>
  <c r="BK795" i="3"/>
  <c r="BK663" i="3"/>
  <c r="BK540" i="3"/>
  <c r="BK461" i="3"/>
  <c r="J375" i="3"/>
  <c r="BK278" i="3"/>
  <c r="BK159" i="3"/>
  <c r="BK1110" i="3"/>
  <c r="BK1039" i="3"/>
  <c r="BK966" i="3"/>
  <c r="BK864" i="3"/>
  <c r="J769" i="3"/>
  <c r="BK670" i="3"/>
  <c r="BK554" i="3"/>
  <c r="J434" i="3"/>
  <c r="J274" i="3"/>
  <c r="BK157" i="3"/>
  <c r="BK243" i="4"/>
  <c r="J225" i="4"/>
  <c r="BK95" i="4"/>
  <c r="BK233" i="4"/>
  <c r="J202" i="4"/>
  <c r="BK181" i="4"/>
  <c r="J165" i="4"/>
  <c r="J145" i="4"/>
  <c r="J123" i="4"/>
  <c r="BK211" i="4"/>
  <c r="J192" i="4"/>
  <c r="J157" i="4"/>
  <c r="BK142" i="4"/>
  <c r="J95" i="4"/>
  <c r="J244" i="5"/>
  <c r="BK181" i="5"/>
  <c r="J138" i="5"/>
  <c r="BK251" i="5"/>
  <c r="BK219" i="5"/>
  <c r="BK170" i="5"/>
  <c r="BK153" i="5"/>
  <c r="J121" i="5"/>
  <c r="J240" i="5"/>
  <c r="BK152" i="5"/>
  <c r="J101" i="5"/>
  <c r="BK243" i="5"/>
  <c r="BK210" i="5"/>
  <c r="J179" i="5"/>
  <c r="BK154" i="5"/>
  <c r="BK117" i="5"/>
  <c r="BK1225" i="6"/>
  <c r="J1044" i="6"/>
  <c r="J742" i="6"/>
  <c r="J509" i="6"/>
  <c r="J453" i="6"/>
  <c r="J284" i="6"/>
  <c r="BK1078" i="6"/>
  <c r="J574" i="6"/>
  <c r="BK407" i="6"/>
  <c r="J198" i="6"/>
  <c r="BK1029" i="6"/>
  <c r="BK846" i="6"/>
  <c r="BK443" i="6"/>
  <c r="J110" i="6"/>
  <c r="BK888" i="6"/>
  <c r="BK448" i="6"/>
  <c r="BK356" i="6"/>
  <c r="J177" i="7"/>
  <c r="BK152" i="7"/>
  <c r="BK123" i="7"/>
  <c r="J188" i="7"/>
  <c r="BK162" i="7"/>
  <c r="J114" i="7"/>
  <c r="BK178" i="7"/>
  <c r="BK134" i="7"/>
  <c r="J186" i="7"/>
  <c r="J140" i="7"/>
  <c r="BK104" i="7"/>
  <c r="BK97" i="7"/>
  <c r="BK120" i="8"/>
  <c r="J101" i="8"/>
  <c r="J96" i="8"/>
  <c r="BK226" i="9"/>
  <c r="J160" i="9"/>
  <c r="BK213" i="9"/>
  <c r="BK171" i="9"/>
  <c r="BK129" i="9"/>
  <c r="J185" i="9"/>
  <c r="J96" i="9"/>
  <c r="BK183" i="9"/>
  <c r="BK161" i="9"/>
  <c r="BK199" i="10"/>
  <c r="BK152" i="10"/>
  <c r="J178" i="10"/>
  <c r="BK114" i="10"/>
  <c r="BK167" i="10"/>
  <c r="J112" i="10"/>
  <c r="J167" i="10"/>
  <c r="BK90" i="10"/>
  <c r="J147" i="11"/>
  <c r="J175" i="11"/>
  <c r="J132" i="11"/>
  <c r="J168" i="11"/>
  <c r="J99" i="11"/>
  <c r="J160" i="11"/>
  <c r="J170" i="12"/>
  <c r="J195" i="12"/>
  <c r="BK100" i="12"/>
  <c r="J198" i="12"/>
  <c r="BK827" i="13"/>
  <c r="BK764" i="13"/>
  <c r="J663" i="13"/>
  <c r="BK563" i="13"/>
  <c r="J466" i="13"/>
  <c r="J333" i="13"/>
  <c r="BK172" i="13"/>
  <c r="J780" i="13"/>
  <c r="J723" i="13"/>
  <c r="J584" i="13"/>
  <c r="J365" i="13"/>
  <c r="BK218" i="13"/>
  <c r="BK125" i="13"/>
  <c r="J706" i="13"/>
  <c r="J610" i="13"/>
  <c r="J498" i="13"/>
  <c r="J407" i="13"/>
  <c r="BK280" i="13"/>
  <c r="J142" i="13"/>
  <c r="BK720" i="13"/>
  <c r="J599" i="13"/>
  <c r="J496" i="13"/>
  <c r="J417" i="13"/>
  <c r="J335" i="13"/>
  <c r="J158" i="13"/>
  <c r="J92" i="14"/>
  <c r="BK99" i="14"/>
  <c r="J115" i="15"/>
  <c r="BK292" i="15"/>
  <c r="BK157" i="15"/>
  <c r="BK411" i="15"/>
  <c r="J174" i="15"/>
  <c r="BK428" i="15"/>
  <c r="J208" i="15"/>
  <c r="J136" i="16"/>
  <c r="J100" i="16"/>
  <c r="J111" i="16"/>
  <c r="BK123" i="16"/>
  <c r="BK145" i="16"/>
  <c r="BK98" i="16"/>
  <c r="J99" i="17"/>
  <c r="J103" i="17"/>
  <c r="BK101" i="17"/>
  <c r="J137" i="2"/>
  <c r="J275" i="2"/>
  <c r="J109" i="2"/>
  <c r="J327" i="2"/>
  <c r="J252" i="2"/>
  <c r="BK292" i="2"/>
  <c r="J218" i="2"/>
  <c r="BK117" i="2"/>
  <c r="BK1223" i="3"/>
  <c r="J1154" i="3"/>
  <c r="J1028" i="3"/>
  <c r="J956" i="3"/>
  <c r="J866" i="3"/>
  <c r="J823" i="3"/>
  <c r="BK676" i="3"/>
  <c r="J599" i="3"/>
  <c r="BK514" i="3"/>
  <c r="BK370" i="3"/>
  <c r="BK219" i="3"/>
  <c r="J1202" i="3"/>
  <c r="J1048" i="3"/>
  <c r="J933" i="3"/>
  <c r="BK694" i="3"/>
  <c r="BK599" i="3"/>
  <c r="J486" i="3"/>
  <c r="J416" i="3"/>
  <c r="BK321" i="3"/>
  <c r="J179" i="3"/>
  <c r="BK1184" i="3"/>
  <c r="J1125" i="3"/>
  <c r="J1050" i="3"/>
  <c r="J889" i="3"/>
  <c r="BK811" i="3"/>
  <c r="J723" i="3"/>
  <c r="BK584" i="3"/>
  <c r="BK437" i="3"/>
  <c r="J280" i="3"/>
  <c r="BK245" i="3"/>
  <c r="J1151" i="3"/>
  <c r="BK1064" i="3"/>
  <c r="BK998" i="3"/>
  <c r="J925" i="3"/>
  <c r="BK781" i="3"/>
  <c r="J689" i="3"/>
  <c r="BK596" i="3"/>
  <c r="J514" i="3"/>
  <c r="BK295" i="3"/>
  <c r="BK222" i="3"/>
  <c r="J245" i="4"/>
  <c r="BK128" i="4"/>
  <c r="BK248" i="4"/>
  <c r="BK225" i="4"/>
  <c r="BK205" i="4"/>
  <c r="BK188" i="4"/>
  <c r="J172" i="4"/>
  <c r="J150" i="4"/>
  <c r="J104" i="4"/>
  <c r="BK204" i="4"/>
  <c r="BK186" i="4"/>
  <c r="J170" i="4"/>
  <c r="BK156" i="4"/>
  <c r="BK143" i="4"/>
  <c r="BK111" i="4"/>
  <c r="BK179" i="5"/>
  <c r="BK143" i="5"/>
  <c r="J253" i="5"/>
  <c r="J206" i="5"/>
  <c r="BK159" i="5"/>
  <c r="BK100" i="5"/>
  <c r="J224" i="5"/>
  <c r="BK188" i="5"/>
  <c r="J143" i="5"/>
  <c r="BK114" i="5"/>
  <c r="BK261" i="5"/>
  <c r="J229" i="5"/>
  <c r="BK194" i="5"/>
  <c r="J169" i="5"/>
  <c r="J144" i="5"/>
  <c r="BK1230" i="6"/>
  <c r="J1181" i="6"/>
  <c r="BK784" i="6"/>
  <c r="J507" i="6"/>
  <c r="J407" i="6"/>
  <c r="J210" i="6"/>
  <c r="BK742" i="6"/>
  <c r="BK470" i="6"/>
  <c r="J252" i="6"/>
  <c r="BK1108" i="6"/>
  <c r="BK869" i="6"/>
  <c r="BK677" i="6"/>
  <c r="BK307" i="6"/>
  <c r="J152" i="6"/>
  <c r="BK874" i="6"/>
  <c r="J437" i="6"/>
  <c r="BK295" i="6"/>
  <c r="BK168" i="7"/>
  <c r="BK154" i="7"/>
  <c r="J121" i="7"/>
  <c r="BK176" i="7"/>
  <c r="BK115" i="7"/>
  <c r="J160" i="7"/>
  <c r="J125" i="7"/>
  <c r="BK174" i="7"/>
  <c r="BK119" i="7"/>
  <c r="BK126" i="8"/>
  <c r="BK104" i="8"/>
  <c r="BK110" i="8"/>
  <c r="J93" i="8"/>
  <c r="J107" i="8"/>
  <c r="J179" i="9"/>
  <c r="BK110" i="9"/>
  <c r="J176" i="9"/>
  <c r="J146" i="9"/>
  <c r="BK189" i="9"/>
  <c r="BK166" i="9"/>
  <c r="BK90" i="9"/>
  <c r="BK179" i="9"/>
  <c r="BK138" i="9"/>
  <c r="J180" i="10"/>
  <c r="J150" i="10"/>
  <c r="J175" i="10"/>
  <c r="BK93" i="10"/>
  <c r="BK166" i="10"/>
  <c r="BK183" i="10"/>
  <c r="J93" i="10"/>
  <c r="J161" i="11"/>
  <c r="BK92" i="11"/>
  <c r="BK147" i="11"/>
  <c r="J194" i="11"/>
  <c r="BK105" i="11"/>
  <c r="J152" i="11"/>
  <c r="J206" i="12"/>
  <c r="BK198" i="12"/>
  <c r="BK103" i="12"/>
  <c r="BK145" i="12"/>
  <c r="J113" i="12"/>
  <c r="J773" i="13"/>
  <c r="BK706" i="13"/>
  <c r="BK599" i="13"/>
  <c r="BK537" i="13"/>
  <c r="BK412" i="13"/>
  <c r="J190" i="13"/>
  <c r="BK806" i="13"/>
  <c r="J732" i="13"/>
  <c r="J682" i="13"/>
  <c r="BK524" i="13"/>
  <c r="BK402" i="13"/>
  <c r="BK274" i="13"/>
  <c r="J148" i="13"/>
  <c r="BK767" i="13"/>
  <c r="BK684" i="13"/>
  <c r="J601" i="13"/>
  <c r="BK529" i="13"/>
  <c r="BK409" i="13"/>
  <c r="BK250" i="13"/>
  <c r="J814" i="13"/>
  <c r="J668" i="13"/>
  <c r="BK590" i="13"/>
  <c r="J521" i="13"/>
  <c r="J402" i="13"/>
  <c r="J328" i="13"/>
  <c r="J250" i="13"/>
  <c r="J162" i="13"/>
  <c r="J109" i="14"/>
  <c r="BK92" i="14"/>
  <c r="J307" i="15"/>
  <c r="J272" i="15"/>
  <c r="J178" i="15"/>
  <c r="BK372" i="15"/>
  <c r="J162" i="15"/>
  <c r="J274" i="15"/>
  <c r="BK197" i="15"/>
  <c r="J117" i="16"/>
  <c r="J132" i="16"/>
  <c r="BK139" i="16"/>
  <c r="J122" i="16"/>
  <c r="J133" i="16"/>
  <c r="BK96" i="16"/>
  <c r="J88" i="17"/>
  <c r="BK107" i="17"/>
  <c r="BK245" i="2"/>
  <c r="J278" i="2"/>
  <c r="BK105" i="2"/>
  <c r="BK317" i="2"/>
  <c r="J193" i="2"/>
  <c r="J305" i="2"/>
  <c r="BK193" i="2"/>
  <c r="J1226" i="3"/>
  <c r="BK1157" i="3"/>
  <c r="J1042" i="3"/>
  <c r="BK958" i="3"/>
  <c r="J862" i="3"/>
  <c r="J811" i="3"/>
  <c r="BK606" i="3"/>
  <c r="BK524" i="3"/>
  <c r="BK398" i="3"/>
  <c r="BK310" i="3"/>
  <c r="BK123" i="3"/>
  <c r="BK1125" i="3"/>
  <c r="BK961" i="3"/>
  <c r="J767" i="3"/>
  <c r="BK686" i="3"/>
  <c r="BK575" i="3"/>
  <c r="BK474" i="3"/>
  <c r="J395" i="3"/>
  <c r="BK242" i="3"/>
  <c r="J140" i="3"/>
  <c r="BK1151" i="3"/>
  <c r="J1019" i="3"/>
  <c r="J894" i="3"/>
  <c r="J820" i="3"/>
  <c r="BK706" i="3"/>
  <c r="J606" i="3"/>
  <c r="J464" i="3"/>
  <c r="J392" i="3"/>
  <c r="BK272" i="3"/>
  <c r="J172" i="3"/>
  <c r="J1122" i="3"/>
  <c r="J1033" i="3"/>
  <c r="BK950" i="3"/>
  <c r="J860" i="3"/>
  <c r="J765" i="3"/>
  <c r="J686" i="3"/>
  <c r="J590" i="3"/>
  <c r="BK534" i="3"/>
  <c r="J413" i="3"/>
  <c r="BK235" i="3"/>
  <c r="BK115" i="3"/>
  <c r="BK240" i="4"/>
  <c r="J144" i="4"/>
  <c r="BK258" i="4"/>
  <c r="J231" i="4"/>
  <c r="BK139" i="4"/>
  <c r="J133" i="4"/>
  <c r="BK129" i="4"/>
  <c r="J111" i="4"/>
  <c r="J252" i="4"/>
  <c r="J242" i="4"/>
  <c r="J236" i="4"/>
  <c r="BK231" i="4"/>
  <c r="BK227" i="4"/>
  <c r="J221" i="4"/>
  <c r="BK218" i="4"/>
  <c r="BK214" i="4"/>
  <c r="BK207" i="4"/>
  <c r="J193" i="4"/>
  <c r="J182" i="4"/>
  <c r="BK168" i="4"/>
  <c r="BK138" i="4"/>
  <c r="BK114" i="4"/>
  <c r="J205" i="4"/>
  <c r="BK184" i="4"/>
  <c r="J167" i="4"/>
  <c r="BK149" i="4"/>
  <c r="BK119" i="4"/>
  <c r="J252" i="5"/>
  <c r="BK211" i="5"/>
  <c r="BK163" i="5"/>
  <c r="BK121" i="5"/>
  <c r="BK102" i="5"/>
  <c r="J222" i="5"/>
  <c r="BK178" i="5"/>
  <c r="J128" i="5"/>
  <c r="J225" i="5"/>
  <c r="BK165" i="5"/>
  <c r="BK129" i="5"/>
  <c r="J95" i="5"/>
  <c r="BK240" i="5"/>
  <c r="BK213" i="5"/>
  <c r="J185" i="5"/>
  <c r="J168" i="5"/>
  <c r="BK138" i="5"/>
  <c r="J1202" i="6"/>
  <c r="BK909" i="6"/>
  <c r="J609" i="6"/>
  <c r="BK475" i="6"/>
  <c r="J290" i="6"/>
  <c r="J1000" i="6"/>
  <c r="BK517" i="6"/>
  <c r="BK371" i="6"/>
  <c r="BK160" i="6"/>
  <c r="J909" i="6"/>
  <c r="J801" i="6"/>
  <c r="BK422" i="6"/>
  <c r="BK179" i="6"/>
  <c r="BK904" i="6"/>
  <c r="BK483" i="6"/>
  <c r="J348" i="6"/>
  <c r="J165" i="7"/>
  <c r="BK145" i="7"/>
  <c r="J108" i="7"/>
  <c r="J168" i="7"/>
  <c r="J126" i="7"/>
  <c r="J174" i="7"/>
  <c r="J130" i="7"/>
  <c r="J175" i="7"/>
  <c r="J139" i="7"/>
  <c r="BK105" i="7"/>
  <c r="J117" i="8"/>
  <c r="J124" i="8"/>
  <c r="J102" i="8"/>
  <c r="J128" i="8"/>
  <c r="J97" i="8"/>
  <c r="J187" i="9"/>
  <c r="BK119" i="9"/>
  <c r="J195" i="9"/>
  <c r="BK163" i="9"/>
  <c r="J198" i="9"/>
  <c r="J161" i="9"/>
  <c r="J200" i="9"/>
  <c r="J177" i="9"/>
  <c r="J151" i="9"/>
  <c r="BK182" i="10"/>
  <c r="J99" i="10"/>
  <c r="J177" i="10"/>
  <c r="BK146" i="10"/>
  <c r="BK178" i="10"/>
  <c r="J114" i="10"/>
  <c r="BK179" i="10"/>
  <c r="J117" i="10"/>
  <c r="J159" i="11"/>
  <c r="J113" i="11"/>
  <c r="J169" i="11"/>
  <c r="BK194" i="11"/>
  <c r="J162" i="11"/>
  <c r="J92" i="11"/>
  <c r="BK156" i="11"/>
  <c r="BK89" i="11"/>
  <c r="J212" i="12"/>
  <c r="J105" i="12"/>
  <c r="BK108" i="12"/>
  <c r="J103" i="12"/>
  <c r="BK791" i="13"/>
  <c r="BK690" i="13"/>
  <c r="BK596" i="13"/>
  <c r="J559" i="13"/>
  <c r="BK428" i="13"/>
  <c r="BK294" i="13"/>
  <c r="BK139" i="13"/>
  <c r="BK751" i="13"/>
  <c r="J653" i="13"/>
  <c r="J529" i="13"/>
  <c r="BK387" i="13"/>
  <c r="BK156" i="13"/>
  <c r="BK775" i="13"/>
  <c r="J676" i="13"/>
  <c r="J579" i="13"/>
  <c r="BK450" i="13"/>
  <c r="BK405" i="13"/>
  <c r="J274" i="13"/>
  <c r="BK798" i="13"/>
  <c r="J666" i="13"/>
  <c r="J563" i="13"/>
  <c r="J450" i="13"/>
  <c r="BK395" i="13"/>
  <c r="J291" i="13"/>
  <c r="BK167" i="13"/>
  <c r="BK93" i="14"/>
  <c r="BK103" i="14"/>
  <c r="J111" i="15"/>
  <c r="BK283" i="15"/>
  <c r="BK115" i="15"/>
  <c r="BK190" i="15"/>
  <c r="BK342" i="15"/>
  <c r="BK174" i="15"/>
  <c r="J143" i="16"/>
  <c r="J114" i="16"/>
  <c r="BK122" i="16"/>
  <c r="BK136" i="16"/>
  <c r="J99" i="16"/>
  <c r="BK105" i="16"/>
  <c r="BK108" i="17"/>
  <c r="BK347" i="2"/>
  <c r="J338" i="2"/>
  <c r="J230" i="2"/>
  <c r="AS66" i="1"/>
  <c r="BK377" i="2"/>
  <c r="BK376" i="2" s="1"/>
  <c r="J376" i="2" s="1"/>
  <c r="J72" i="2" s="1"/>
  <c r="BK190" i="2"/>
  <c r="BK1232" i="3"/>
  <c r="BK1216" i="3"/>
  <c r="BK1146" i="3"/>
  <c r="BK1010" i="3"/>
  <c r="BK923" i="3"/>
  <c r="J784" i="3"/>
  <c r="BK652" i="3"/>
  <c r="J608" i="3"/>
  <c r="J480" i="3"/>
  <c r="BK350" i="3"/>
  <c r="BK276" i="3"/>
  <c r="BK126" i="3"/>
  <c r="BK1122" i="3"/>
  <c r="BK942" i="3"/>
  <c r="J793" i="3"/>
  <c r="J673" i="3"/>
  <c r="J546" i="3"/>
  <c r="BK431" i="3"/>
  <c r="BK344" i="3"/>
  <c r="BK191" i="3"/>
  <c r="BK1176" i="3"/>
  <c r="J1110" i="3"/>
  <c r="BK1033" i="3"/>
  <c r="J883" i="3"/>
  <c r="J826" i="3"/>
  <c r="BK770" i="3"/>
  <c r="J657" i="3"/>
  <c r="J524" i="3"/>
  <c r="J453" i="3"/>
  <c r="J321" i="3"/>
  <c r="BK169" i="3"/>
  <c r="BK1104" i="3"/>
  <c r="BK1013" i="3"/>
  <c r="BK938" i="3"/>
  <c r="J839" i="3"/>
  <c r="BK733" i="3"/>
  <c r="J587" i="3"/>
  <c r="BK486" i="3"/>
  <c r="J404" i="3"/>
  <c r="BK225" i="3"/>
  <c r="J113" i="3"/>
  <c r="J239" i="4"/>
  <c r="BK136" i="4"/>
  <c r="BK238" i="4"/>
  <c r="BK210" i="4"/>
  <c r="J195" i="4"/>
  <c r="J178" i="4"/>
  <c r="BK166" i="4"/>
  <c r="J149" i="4"/>
  <c r="J98" i="4"/>
  <c r="J210" i="4"/>
  <c r="BK195" i="4"/>
  <c r="J180" i="4"/>
  <c r="J164" i="4"/>
  <c r="J151" i="4"/>
  <c r="J127" i="4"/>
  <c r="J193" i="5"/>
  <c r="BK140" i="5"/>
  <c r="J104" i="5"/>
  <c r="BK228" i="5"/>
  <c r="BK193" i="5"/>
  <c r="BK147" i="5"/>
  <c r="J106" i="5"/>
  <c r="J234" i="5"/>
  <c r="J216" i="5"/>
  <c r="J156" i="5"/>
  <c r="BK115" i="5"/>
  <c r="BK259" i="5"/>
  <c r="BK224" i="5"/>
  <c r="BK202" i="5"/>
  <c r="J165" i="5"/>
  <c r="BK139" i="5"/>
  <c r="J1230" i="6"/>
  <c r="J1176" i="6"/>
  <c r="BK747" i="6"/>
  <c r="J536" i="6"/>
  <c r="J448" i="6"/>
  <c r="BK1176" i="6"/>
  <c r="J966" i="6"/>
  <c r="BK481" i="6"/>
  <c r="J307" i="6"/>
  <c r="J1114" i="6"/>
  <c r="J796" i="6"/>
  <c r="J376" i="6"/>
  <c r="BK217" i="6"/>
  <c r="J953" i="6"/>
  <c r="BK487" i="6"/>
  <c r="J371" i="6"/>
  <c r="J166" i="7"/>
  <c r="J151" i="7"/>
  <c r="BK114" i="7"/>
  <c r="J179" i="7"/>
  <c r="BK135" i="7"/>
  <c r="BK107" i="7"/>
  <c r="BK151" i="7"/>
  <c r="J119" i="7"/>
  <c r="BK165" i="7"/>
  <c r="J122" i="7"/>
  <c r="BK127" i="8"/>
  <c r="BK102" i="8"/>
  <c r="J112" i="8"/>
  <c r="J129" i="8"/>
  <c r="J114" i="8"/>
  <c r="J174" i="9"/>
  <c r="BK116" i="9"/>
  <c r="J189" i="9"/>
  <c r="BK156" i="9"/>
  <c r="J210" i="9"/>
  <c r="J164" i="9"/>
  <c r="J168" i="9"/>
  <c r="J184" i="10"/>
  <c r="J160" i="10"/>
  <c r="BK180" i="10"/>
  <c r="BK112" i="10"/>
  <c r="BK177" i="10"/>
  <c r="J146" i="10"/>
  <c r="BK173" i="10"/>
  <c r="BK99" i="10"/>
  <c r="BK155" i="11"/>
  <c r="J107" i="11"/>
  <c r="BK168" i="11"/>
  <c r="J120" i="11"/>
  <c r="BK152" i="11"/>
  <c r="BK150" i="11"/>
  <c r="BK195" i="12"/>
  <c r="BK216" i="12"/>
  <c r="BK204" i="12"/>
  <c r="J122" i="12"/>
  <c r="J116" i="12"/>
  <c r="J786" i="13"/>
  <c r="BK730" i="13"/>
  <c r="J650" i="13"/>
  <c r="J547" i="13"/>
  <c r="J438" i="13"/>
  <c r="J331" i="13"/>
  <c r="BK148" i="13"/>
  <c r="BK761" i="13"/>
  <c r="BK668" i="13"/>
  <c r="BK534" i="13"/>
  <c r="J356" i="13"/>
  <c r="J198" i="13"/>
  <c r="BK128" i="13"/>
  <c r="J745" i="13"/>
  <c r="BK666" i="13"/>
  <c r="J587" i="13"/>
  <c r="BK521" i="13"/>
  <c r="J380" i="13"/>
  <c r="J268" i="13"/>
  <c r="J121" i="13"/>
  <c r="J710" i="13"/>
  <c r="J607" i="13"/>
  <c r="J537" i="13"/>
  <c r="BK422" i="13"/>
  <c r="BK373" i="13"/>
  <c r="J289" i="13"/>
  <c r="J242" i="13"/>
  <c r="J156" i="13"/>
  <c r="BK94" i="14"/>
  <c r="J93" i="14"/>
  <c r="BK305" i="15"/>
  <c r="J305" i="15"/>
  <c r="J190" i="15"/>
  <c r="BK471" i="15"/>
  <c r="J98" i="15"/>
  <c r="J292" i="15"/>
  <c r="BK224" i="15"/>
  <c r="J108" i="15"/>
  <c r="BK113" i="16"/>
  <c r="J118" i="16"/>
  <c r="BK138" i="16"/>
  <c r="BK106" i="16"/>
  <c r="J134" i="16"/>
  <c r="BK97" i="16"/>
  <c r="J107" i="17"/>
  <c r="J112" i="17"/>
  <c r="J332" i="2"/>
  <c r="J302" i="2"/>
  <c r="J176" i="2"/>
  <c r="J377" i="2"/>
  <c r="J320" i="2"/>
  <c r="BK179" i="2"/>
  <c r="J289" i="2"/>
  <c r="BK148" i="2"/>
  <c r="J1235" i="3"/>
  <c r="J1223" i="3"/>
  <c r="BK1091" i="3"/>
  <c r="BK1019" i="3"/>
  <c r="J932" i="3"/>
  <c r="J844" i="3"/>
  <c r="J717" i="3"/>
  <c r="J625" i="3"/>
  <c r="BK546" i="3"/>
  <c r="J461" i="3"/>
  <c r="BK326" i="3"/>
  <c r="J147" i="3"/>
  <c r="BK1133" i="3"/>
  <c r="BK932" i="3"/>
  <c r="J790" i="3"/>
  <c r="J670" i="3"/>
  <c r="J570" i="3"/>
  <c r="BK469" i="3"/>
  <c r="J350" i="3"/>
  <c r="BK206" i="3"/>
  <c r="BK113" i="3"/>
  <c r="J1137" i="3"/>
  <c r="J1057" i="3"/>
  <c r="BK900" i="3"/>
  <c r="J833" i="3"/>
  <c r="J726" i="3"/>
  <c r="BK622" i="3"/>
  <c r="J497" i="3"/>
  <c r="BK395" i="3"/>
  <c r="J256" i="3"/>
  <c r="BK1186" i="3"/>
  <c r="J1069" i="3"/>
  <c r="J995" i="3"/>
  <c r="J900" i="3"/>
  <c r="BK793" i="3"/>
  <c r="J700" i="3"/>
  <c r="BK628" i="3"/>
  <c r="J532" i="3"/>
  <c r="BK450" i="3"/>
  <c r="J326" i="3"/>
  <c r="J191" i="3"/>
  <c r="J238" i="4"/>
  <c r="BK147" i="4"/>
  <c r="BK256" i="4"/>
  <c r="BK236" i="4"/>
  <c r="BK208" i="4"/>
  <c r="J191" i="4"/>
  <c r="J177" i="4"/>
  <c r="BK157" i="4"/>
  <c r="BK215" i="4"/>
  <c r="J199" i="4"/>
  <c r="J181" i="4"/>
  <c r="BK173" i="4"/>
  <c r="J153" i="4"/>
  <c r="J132" i="4"/>
  <c r="J255" i="5"/>
  <c r="BK225" i="5"/>
  <c r="BK172" i="5"/>
  <c r="BK125" i="5"/>
  <c r="J105" i="5"/>
  <c r="BK241" i="5"/>
  <c r="BK197" i="5"/>
  <c r="BK167" i="5"/>
  <c r="J127" i="5"/>
  <c r="BK248" i="5"/>
  <c r="J219" i="5"/>
  <c r="BK176" i="5"/>
  <c r="J142" i="5"/>
  <c r="BK111" i="5"/>
  <c r="BK253" i="5"/>
  <c r="J233" i="5"/>
  <c r="J192" i="5"/>
  <c r="BK171" i="5"/>
  <c r="BK112" i="5"/>
  <c r="BK1202" i="6"/>
  <c r="BK879" i="6"/>
  <c r="J576" i="6"/>
  <c r="J464" i="6"/>
  <c r="J346" i="6"/>
  <c r="BK1170" i="6"/>
  <c r="J747" i="6"/>
  <c r="BK503" i="6"/>
  <c r="J321" i="6"/>
  <c r="BK1181" i="6"/>
  <c r="J888" i="6"/>
  <c r="BK610" i="6"/>
  <c r="J295" i="6"/>
  <c r="J1052" i="6"/>
  <c r="J497" i="6"/>
  <c r="BK376" i="6"/>
  <c r="BK102" i="6"/>
  <c r="BK157" i="7"/>
  <c r="BK138" i="7"/>
  <c r="J182" i="7"/>
  <c r="BK136" i="7"/>
  <c r="BK121" i="7"/>
  <c r="J156" i="7"/>
  <c r="BK102" i="7"/>
  <c r="BK163" i="7"/>
  <c r="J112" i="7"/>
  <c r="J119" i="8"/>
  <c r="J125" i="8"/>
  <c r="J105" i="8"/>
  <c r="BK93" i="8"/>
  <c r="BK118" i="8"/>
  <c r="J206" i="9"/>
  <c r="BK146" i="9"/>
  <c r="BK198" i="9"/>
  <c r="J159" i="9"/>
  <c r="J213" i="9"/>
  <c r="BK162" i="9"/>
  <c r="BK105" i="9"/>
  <c r="J186" i="9"/>
  <c r="BK170" i="9"/>
  <c r="J99" i="9"/>
  <c r="BK175" i="10"/>
  <c r="BK216" i="10"/>
  <c r="J163" i="10"/>
  <c r="J90" i="10"/>
  <c r="J135" i="10"/>
  <c r="BK206" i="10"/>
  <c r="J152" i="10"/>
  <c r="BK173" i="11"/>
  <c r="BK120" i="11"/>
  <c r="J167" i="11"/>
  <c r="BK116" i="11"/>
  <c r="BK159" i="11"/>
  <c r="J177" i="11"/>
  <c r="J126" i="11"/>
  <c r="BK206" i="12"/>
  <c r="BK116" i="12"/>
  <c r="J133" i="12"/>
  <c r="BK119" i="12"/>
  <c r="BK795" i="13"/>
  <c r="J711" i="13"/>
  <c r="BK620" i="13"/>
  <c r="J551" i="13"/>
  <c r="BK430" i="13"/>
  <c r="J311" i="13"/>
  <c r="BK809" i="13"/>
  <c r="BK755" i="13"/>
  <c r="BK655" i="13"/>
  <c r="BK542" i="13"/>
  <c r="BK314" i="13"/>
  <c r="J149" i="13"/>
  <c r="BK801" i="13"/>
  <c r="BK686" i="13"/>
  <c r="J570" i="13"/>
  <c r="J460" i="13"/>
  <c r="BK356" i="13"/>
  <c r="J223" i="13"/>
  <c r="J758" i="13"/>
  <c r="J620" i="13"/>
  <c r="BK556" i="13"/>
  <c r="BK480" i="13"/>
  <c r="J375" i="13"/>
  <c r="BK353" i="13"/>
  <c r="BK276" i="13"/>
  <c r="BK132" i="13"/>
  <c r="J96" i="14"/>
  <c r="J494" i="15"/>
  <c r="J361" i="15"/>
  <c r="J471" i="15"/>
  <c r="BK240" i="15"/>
  <c r="J485" i="15"/>
  <c r="BK238" i="15"/>
  <c r="BK263" i="15"/>
  <c r="BK183" i="15"/>
  <c r="BK98" i="15"/>
  <c r="BK111" i="16"/>
  <c r="BK120" i="16"/>
  <c r="J129" i="16"/>
  <c r="BK103" i="16"/>
  <c r="J120" i="16"/>
  <c r="BK114" i="17"/>
  <c r="J111" i="17"/>
  <c r="J93" i="17"/>
  <c r="J95" i="2"/>
  <c r="J245" i="2"/>
  <c r="J351" i="2"/>
  <c r="BK314" i="2"/>
  <c r="BK176" i="2"/>
  <c r="BK278" i="2"/>
  <c r="J158" i="2"/>
  <c r="BK1228" i="3"/>
  <c r="BK1205" i="3"/>
  <c r="J1045" i="3"/>
  <c r="BK982" i="3"/>
  <c r="BK906" i="3"/>
  <c r="J787" i="3"/>
  <c r="J628" i="3"/>
  <c r="J537" i="3"/>
  <c r="BK477" i="3"/>
  <c r="BK359" i="3"/>
  <c r="BK172" i="3"/>
  <c r="BK1170" i="3"/>
  <c r="BK1016" i="3"/>
  <c r="J920" i="3"/>
  <c r="J773" i="3"/>
  <c r="J660" i="3"/>
  <c r="BK562" i="3"/>
  <c r="BK440" i="3"/>
  <c r="BK401" i="3"/>
  <c r="J260" i="3"/>
  <c r="J157" i="3"/>
  <c r="J1157" i="3"/>
  <c r="BK1075" i="3"/>
  <c r="J961" i="3"/>
  <c r="BK852" i="3"/>
  <c r="BK762" i="3"/>
  <c r="J634" i="3"/>
  <c r="BK472" i="3"/>
  <c r="J385" i="3"/>
  <c r="BK260" i="3"/>
  <c r="J131" i="3"/>
  <c r="J1097" i="3"/>
  <c r="BK976" i="3"/>
  <c r="BK844" i="3"/>
  <c r="BK756" i="3"/>
  <c r="J652" i="3"/>
  <c r="J568" i="3"/>
  <c r="BK453" i="3"/>
  <c r="BK380" i="3"/>
  <c r="J203" i="3"/>
  <c r="J254" i="4"/>
  <c r="J234" i="4"/>
  <c r="J143" i="4"/>
  <c r="J240" i="4"/>
  <c r="BK212" i="4"/>
  <c r="BK193" i="4"/>
  <c r="J176" i="4"/>
  <c r="J156" i="4"/>
  <c r="J126" i="4"/>
  <c r="J212" i="4"/>
  <c r="J200" i="4"/>
  <c r="BK182" i="4"/>
  <c r="J160" i="4"/>
  <c r="BK133" i="4"/>
  <c r="J256" i="5"/>
  <c r="J203" i="5"/>
  <c r="BK162" i="5"/>
  <c r="BK118" i="5"/>
  <c r="BK238" i="5"/>
  <c r="J195" i="5"/>
  <c r="J152" i="5"/>
  <c r="J112" i="5"/>
  <c r="BK242" i="5"/>
  <c r="J197" i="5"/>
  <c r="J153" i="5"/>
  <c r="J100" i="5"/>
  <c r="BK257" i="5"/>
  <c r="BK220" i="5"/>
  <c r="BK209" i="5"/>
  <c r="J174" i="5"/>
  <c r="J148" i="5"/>
  <c r="BK110" i="5"/>
  <c r="BK1197" i="6"/>
  <c r="J874" i="6"/>
  <c r="BK528" i="6"/>
  <c r="J466" i="6"/>
  <c r="BK271" i="6"/>
  <c r="J886" i="6"/>
  <c r="BK509" i="6"/>
  <c r="BK332" i="6"/>
  <c r="J148" i="6"/>
  <c r="BK966" i="6"/>
  <c r="BK417" i="6"/>
  <c r="BK198" i="6"/>
  <c r="BK955" i="6"/>
  <c r="BK453" i="6"/>
  <c r="BK363" i="6"/>
  <c r="BK106" i="6"/>
  <c r="BK160" i="7"/>
  <c r="J136" i="7"/>
  <c r="BK185" i="7"/>
  <c r="J161" i="7"/>
  <c r="J133" i="7"/>
  <c r="J104" i="7"/>
  <c r="J149" i="7"/>
  <c r="J111" i="7"/>
  <c r="BK155" i="7"/>
  <c r="J123" i="7"/>
  <c r="J102" i="7"/>
  <c r="J113" i="8"/>
  <c r="BK119" i="8"/>
  <c r="J120" i="8"/>
  <c r="BK112" i="8"/>
  <c r="J193" i="9"/>
  <c r="J142" i="9"/>
  <c r="J188" i="9"/>
  <c r="J153" i="9"/>
  <c r="BK200" i="9"/>
  <c r="BK160" i="9"/>
  <c r="BK195" i="9"/>
  <c r="BK176" i="9"/>
  <c r="J108" i="9"/>
  <c r="BK174" i="10"/>
  <c r="J197" i="10"/>
  <c r="BK155" i="10"/>
  <c r="J181" i="10"/>
  <c r="BK133" i="10"/>
  <c r="J216" i="10"/>
  <c r="J157" i="10"/>
  <c r="BK181" i="11"/>
  <c r="BK141" i="11"/>
  <c r="J170" i="11"/>
  <c r="BK128" i="11"/>
  <c r="BK158" i="11"/>
  <c r="BK170" i="11"/>
  <c r="BK144" i="11"/>
  <c r="J164" i="12"/>
  <c r="BK177" i="12"/>
  <c r="BK183" i="12"/>
  <c r="BK167" i="12"/>
  <c r="BK794" i="13"/>
  <c r="BK732" i="13"/>
  <c r="BK615" i="13"/>
  <c r="BK501" i="13"/>
  <c r="J384" i="13"/>
  <c r="BK291" i="13"/>
  <c r="J791" i="13"/>
  <c r="J696" i="13"/>
  <c r="BK569" i="13"/>
  <c r="BK488" i="13"/>
  <c r="BK384" i="13"/>
  <c r="J194" i="13"/>
  <c r="J132" i="13"/>
  <c r="BK758" i="13"/>
  <c r="J703" i="13"/>
  <c r="J615" i="13"/>
  <c r="BK515" i="13"/>
  <c r="J436" i="13"/>
  <c r="BK331" i="13"/>
  <c r="J218" i="13"/>
  <c r="BK783" i="13"/>
  <c r="J657" i="13"/>
  <c r="J553" i="13"/>
  <c r="BK476" i="13"/>
  <c r="J367" i="13"/>
  <c r="J308" i="13"/>
  <c r="J235" i="13"/>
  <c r="BK109" i="14"/>
  <c r="J102" i="14"/>
  <c r="BK387" i="15"/>
  <c r="J440" i="15"/>
  <c r="J226" i="15"/>
  <c r="BK480" i="15"/>
  <c r="J224" i="15"/>
  <c r="J399" i="15"/>
  <c r="BK242" i="15"/>
  <c r="J152" i="15"/>
  <c r="BK131" i="16"/>
  <c r="BK102" i="16"/>
  <c r="BK114" i="16"/>
  <c r="BK126" i="16"/>
  <c r="BK143" i="16"/>
  <c r="BK117" i="16"/>
  <c r="J110" i="17"/>
  <c r="J115" i="17"/>
  <c r="J105" i="17"/>
  <c r="T116" i="2" l="1"/>
  <c r="P116" i="2"/>
  <c r="R116" i="2"/>
  <c r="P94" i="2"/>
  <c r="P144" i="2"/>
  <c r="T288" i="2"/>
  <c r="BK331" i="2"/>
  <c r="P343" i="2"/>
  <c r="BK354" i="2"/>
  <c r="J354" i="2" s="1"/>
  <c r="J71" i="2" s="1"/>
  <c r="P112" i="3"/>
  <c r="R146" i="3"/>
  <c r="P190" i="3"/>
  <c r="R241" i="3"/>
  <c r="BK325" i="3"/>
  <c r="J325" i="3"/>
  <c r="J69" i="3" s="1"/>
  <c r="T449" i="3"/>
  <c r="BK496" i="3"/>
  <c r="J496" i="3"/>
  <c r="J73" i="3" s="1"/>
  <c r="T553" i="3"/>
  <c r="T601" i="3"/>
  <c r="T659" i="3"/>
  <c r="R688" i="3"/>
  <c r="R716" i="3"/>
  <c r="R722" i="3"/>
  <c r="P822" i="3"/>
  <c r="R843" i="3"/>
  <c r="BK882" i="3"/>
  <c r="J882" i="3"/>
  <c r="J82" i="3" s="1"/>
  <c r="R1035" i="3"/>
  <c r="T1068" i="3"/>
  <c r="R1103" i="3"/>
  <c r="BK1153" i="3"/>
  <c r="J1153" i="3" s="1"/>
  <c r="J86" i="3" s="1"/>
  <c r="P1178" i="3"/>
  <c r="T1222" i="3"/>
  <c r="R94" i="4"/>
  <c r="R122" i="4"/>
  <c r="T158" i="4"/>
  <c r="T190" i="4"/>
  <c r="P223" i="4"/>
  <c r="R249" i="4"/>
  <c r="P92" i="5"/>
  <c r="P124" i="5"/>
  <c r="P182" i="5"/>
  <c r="P196" i="5"/>
  <c r="T221" i="5"/>
  <c r="BK254" i="5"/>
  <c r="J254" i="5" s="1"/>
  <c r="J69" i="5" s="1"/>
  <c r="BK101" i="6"/>
  <c r="J101" i="6" s="1"/>
  <c r="J65" i="6" s="1"/>
  <c r="T117" i="6"/>
  <c r="BK178" i="6"/>
  <c r="J178" i="6" s="1"/>
  <c r="J68" i="6" s="1"/>
  <c r="R339" i="6"/>
  <c r="R390" i="6"/>
  <c r="R406" i="6"/>
  <c r="P442" i="6"/>
  <c r="P480" i="6"/>
  <c r="R527" i="6"/>
  <c r="T965" i="6"/>
  <c r="BK1207" i="6"/>
  <c r="J1207" i="6"/>
  <c r="J77" i="6"/>
  <c r="BK96" i="7"/>
  <c r="J96" i="7" s="1"/>
  <c r="J65" i="7" s="1"/>
  <c r="T110" i="7"/>
  <c r="R118" i="7"/>
  <c r="R127" i="7"/>
  <c r="P141" i="7"/>
  <c r="P153" i="7"/>
  <c r="P158" i="7"/>
  <c r="BK172" i="7"/>
  <c r="J172" i="7"/>
  <c r="J72" i="7"/>
  <c r="R92" i="8"/>
  <c r="P103" i="8"/>
  <c r="BK108" i="8"/>
  <c r="J108" i="8"/>
  <c r="J67" i="8" s="1"/>
  <c r="T116" i="8"/>
  <c r="R89" i="9"/>
  <c r="BK134" i="9"/>
  <c r="J134" i="9" s="1"/>
  <c r="J62" i="9" s="1"/>
  <c r="R157" i="9"/>
  <c r="BK192" i="9"/>
  <c r="J192" i="9" s="1"/>
  <c r="J64" i="9" s="1"/>
  <c r="P203" i="9"/>
  <c r="R89" i="10"/>
  <c r="R138" i="10"/>
  <c r="P161" i="10"/>
  <c r="T185" i="10"/>
  <c r="T196" i="10"/>
  <c r="P88" i="11"/>
  <c r="BK131" i="11"/>
  <c r="J131" i="11"/>
  <c r="J62" i="11" s="1"/>
  <c r="T146" i="11"/>
  <c r="P174" i="11"/>
  <c r="BK93" i="12"/>
  <c r="J93" i="12" s="1"/>
  <c r="J65" i="12" s="1"/>
  <c r="P112" i="12"/>
  <c r="R188" i="12"/>
  <c r="P110" i="13"/>
  <c r="P138" i="13"/>
  <c r="P206" i="13"/>
  <c r="T256" i="13"/>
  <c r="P337" i="13"/>
  <c r="BK398" i="13"/>
  <c r="J398" i="13" s="1"/>
  <c r="J70" i="13" s="1"/>
  <c r="T449" i="13"/>
  <c r="BK507" i="13"/>
  <c r="J507" i="13" s="1"/>
  <c r="J74" i="13" s="1"/>
  <c r="T536" i="13"/>
  <c r="T586" i="13"/>
  <c r="P609" i="13"/>
  <c r="R619" i="13"/>
  <c r="BK649" i="13"/>
  <c r="J649" i="13" s="1"/>
  <c r="J79" i="13" s="1"/>
  <c r="P659" i="13"/>
  <c r="R670" i="13"/>
  <c r="T757" i="13"/>
  <c r="T782" i="13"/>
  <c r="R805" i="13"/>
  <c r="T91" i="14"/>
  <c r="R108" i="14"/>
  <c r="P104" i="15"/>
  <c r="P120" i="15"/>
  <c r="P119" i="15" s="1"/>
  <c r="R189" i="15"/>
  <c r="P207" i="15"/>
  <c r="R371" i="15"/>
  <c r="T508" i="15"/>
  <c r="P94" i="16"/>
  <c r="BK101" i="16"/>
  <c r="J101" i="16"/>
  <c r="J66" i="16" s="1"/>
  <c r="BK104" i="16"/>
  <c r="J104" i="16"/>
  <c r="J67" i="16"/>
  <c r="BK108" i="16"/>
  <c r="J108" i="16" s="1"/>
  <c r="J68" i="16" s="1"/>
  <c r="T116" i="16"/>
  <c r="P128" i="16"/>
  <c r="R94" i="2"/>
  <c r="BK144" i="2"/>
  <c r="J144" i="2"/>
  <c r="J64" i="2" s="1"/>
  <c r="BK288" i="2"/>
  <c r="J288" i="2"/>
  <c r="J65" i="2"/>
  <c r="P331" i="2"/>
  <c r="T343" i="2"/>
  <c r="R354" i="2"/>
  <c r="BK112" i="3"/>
  <c r="J112" i="3" s="1"/>
  <c r="J65" i="3" s="1"/>
  <c r="BK146" i="3"/>
  <c r="J146" i="3"/>
  <c r="J66" i="3" s="1"/>
  <c r="R190" i="3"/>
  <c r="BK241" i="3"/>
  <c r="J241" i="3"/>
  <c r="J68" i="3" s="1"/>
  <c r="P325" i="3"/>
  <c r="R449" i="3"/>
  <c r="P496" i="3"/>
  <c r="P553" i="3"/>
  <c r="BK601" i="3"/>
  <c r="J601" i="3"/>
  <c r="J75" i="3"/>
  <c r="R659" i="3"/>
  <c r="P688" i="3"/>
  <c r="BK716" i="3"/>
  <c r="J716" i="3"/>
  <c r="J78" i="3" s="1"/>
  <c r="P722" i="3"/>
  <c r="R822" i="3"/>
  <c r="P843" i="3"/>
  <c r="T882" i="3"/>
  <c r="P1035" i="3"/>
  <c r="R1068" i="3"/>
  <c r="P1103" i="3"/>
  <c r="T1153" i="3"/>
  <c r="R1178" i="3"/>
  <c r="R1222" i="3"/>
  <c r="P94" i="4"/>
  <c r="P122" i="4"/>
  <c r="P158" i="4"/>
  <c r="P190" i="4"/>
  <c r="R223" i="4"/>
  <c r="BK249" i="4"/>
  <c r="J249" i="4" s="1"/>
  <c r="J70" i="4" s="1"/>
  <c r="T92" i="5"/>
  <c r="R124" i="5"/>
  <c r="T182" i="5"/>
  <c r="BK196" i="5"/>
  <c r="J196" i="5" s="1"/>
  <c r="J67" i="5" s="1"/>
  <c r="P221" i="5"/>
  <c r="R254" i="5"/>
  <c r="T101" i="6"/>
  <c r="BK117" i="6"/>
  <c r="J117" i="6" s="1"/>
  <c r="J66" i="6" s="1"/>
  <c r="T178" i="6"/>
  <c r="T177" i="6" s="1"/>
  <c r="BK339" i="6"/>
  <c r="J339" i="6" s="1"/>
  <c r="J70" i="6" s="1"/>
  <c r="BK390" i="6"/>
  <c r="J390" i="6" s="1"/>
  <c r="J71" i="6" s="1"/>
  <c r="P406" i="6"/>
  <c r="T442" i="6"/>
  <c r="T480" i="6"/>
  <c r="BK527" i="6"/>
  <c r="J527" i="6"/>
  <c r="J75" i="6" s="1"/>
  <c r="P965" i="6"/>
  <c r="P1207" i="6"/>
  <c r="R96" i="7"/>
  <c r="P110" i="7"/>
  <c r="T118" i="7"/>
  <c r="P127" i="7"/>
  <c r="R141" i="7"/>
  <c r="BK153" i="7"/>
  <c r="J153" i="7" s="1"/>
  <c r="J70" i="7" s="1"/>
  <c r="R158" i="7"/>
  <c r="T172" i="7"/>
  <c r="T92" i="8"/>
  <c r="T103" i="8"/>
  <c r="P108" i="8"/>
  <c r="BK116" i="8"/>
  <c r="J116" i="8" s="1"/>
  <c r="J68" i="8" s="1"/>
  <c r="BK89" i="9"/>
  <c r="J89" i="9" s="1"/>
  <c r="J61" i="9" s="1"/>
  <c r="R134" i="9"/>
  <c r="BK157" i="9"/>
  <c r="J157" i="9" s="1"/>
  <c r="J63" i="9" s="1"/>
  <c r="R192" i="9"/>
  <c r="T203" i="9"/>
  <c r="BK89" i="10"/>
  <c r="J89" i="10" s="1"/>
  <c r="J61" i="10" s="1"/>
  <c r="P138" i="10"/>
  <c r="T161" i="10"/>
  <c r="R185" i="10"/>
  <c r="R196" i="10"/>
  <c r="T88" i="11"/>
  <c r="T131" i="11"/>
  <c r="R146" i="11"/>
  <c r="BK174" i="11"/>
  <c r="J174" i="11"/>
  <c r="J64" i="11" s="1"/>
  <c r="T93" i="12"/>
  <c r="R112" i="12"/>
  <c r="P188" i="12"/>
  <c r="R110" i="13"/>
  <c r="T138" i="13"/>
  <c r="R206" i="13"/>
  <c r="P256" i="13"/>
  <c r="BK337" i="13"/>
  <c r="J337" i="13" s="1"/>
  <c r="J69" i="13" s="1"/>
  <c r="T398" i="13"/>
  <c r="P449" i="13"/>
  <c r="R507" i="13"/>
  <c r="P536" i="13"/>
  <c r="P586" i="13"/>
  <c r="R609" i="13"/>
  <c r="T619" i="13"/>
  <c r="P649" i="13"/>
  <c r="R659" i="13"/>
  <c r="T670" i="13"/>
  <c r="P757" i="13"/>
  <c r="BK782" i="13"/>
  <c r="J782" i="13"/>
  <c r="J83" i="13" s="1"/>
  <c r="T805" i="13"/>
  <c r="P91" i="14"/>
  <c r="BK108" i="14"/>
  <c r="J108" i="14" s="1"/>
  <c r="J67" i="14" s="1"/>
  <c r="BK104" i="15"/>
  <c r="J104" i="15"/>
  <c r="J66" i="15" s="1"/>
  <c r="R120" i="15"/>
  <c r="R119" i="15" s="1"/>
  <c r="P189" i="15"/>
  <c r="R207" i="15"/>
  <c r="P371" i="15"/>
  <c r="R508" i="15"/>
  <c r="BK94" i="16"/>
  <c r="T101" i="16"/>
  <c r="T104" i="16"/>
  <c r="R108" i="16"/>
  <c r="P116" i="16"/>
  <c r="R128" i="16"/>
  <c r="T90" i="17"/>
  <c r="T94" i="2"/>
  <c r="R144" i="2"/>
  <c r="R288" i="2"/>
  <c r="T331" i="2"/>
  <c r="R343" i="2"/>
  <c r="T354" i="2"/>
  <c r="T112" i="3"/>
  <c r="T146" i="3"/>
  <c r="BK190" i="3"/>
  <c r="J190" i="3"/>
  <c r="J67" i="3" s="1"/>
  <c r="T241" i="3"/>
  <c r="T325" i="3"/>
  <c r="P449" i="3"/>
  <c r="T496" i="3"/>
  <c r="R553" i="3"/>
  <c r="R601" i="3"/>
  <c r="P659" i="3"/>
  <c r="BK688" i="3"/>
  <c r="J688" i="3" s="1"/>
  <c r="J77" i="3" s="1"/>
  <c r="P716" i="3"/>
  <c r="T722" i="3"/>
  <c r="T822" i="3"/>
  <c r="T843" i="3"/>
  <c r="P882" i="3"/>
  <c r="T1035" i="3"/>
  <c r="P1068" i="3"/>
  <c r="T1103" i="3"/>
  <c r="R1153" i="3"/>
  <c r="T1178" i="3"/>
  <c r="BK1222" i="3"/>
  <c r="J1222" i="3" s="1"/>
  <c r="J88" i="3" s="1"/>
  <c r="BK94" i="4"/>
  <c r="J94" i="4" s="1"/>
  <c r="J65" i="4" s="1"/>
  <c r="BK122" i="4"/>
  <c r="J122" i="4" s="1"/>
  <c r="J66" i="4" s="1"/>
  <c r="BK158" i="4"/>
  <c r="J158" i="4"/>
  <c r="J67" i="4" s="1"/>
  <c r="R190" i="4"/>
  <c r="BK223" i="4"/>
  <c r="J223" i="4"/>
  <c r="J69" i="4" s="1"/>
  <c r="P249" i="4"/>
  <c r="BK92" i="5"/>
  <c r="J92" i="5" s="1"/>
  <c r="J64" i="5" s="1"/>
  <c r="BK124" i="5"/>
  <c r="J124" i="5" s="1"/>
  <c r="J65" i="5" s="1"/>
  <c r="R182" i="5"/>
  <c r="R196" i="5"/>
  <c r="R221" i="5"/>
  <c r="P254" i="5"/>
  <c r="P101" i="6"/>
  <c r="R117" i="6"/>
  <c r="P178" i="6"/>
  <c r="P177" i="6" s="1"/>
  <c r="T339" i="6"/>
  <c r="P390" i="6"/>
  <c r="BK406" i="6"/>
  <c r="J406" i="6" s="1"/>
  <c r="J72" i="6" s="1"/>
  <c r="BK442" i="6"/>
  <c r="J442" i="6" s="1"/>
  <c r="J73" i="6" s="1"/>
  <c r="BK480" i="6"/>
  <c r="J480" i="6"/>
  <c r="J74" i="6" s="1"/>
  <c r="T527" i="6"/>
  <c r="BK965" i="6"/>
  <c r="J965" i="6"/>
  <c r="J76" i="6" s="1"/>
  <c r="T1207" i="6"/>
  <c r="T96" i="7"/>
  <c r="R110" i="7"/>
  <c r="BK118" i="7"/>
  <c r="J118" i="7" s="1"/>
  <c r="J67" i="7" s="1"/>
  <c r="BK127" i="7"/>
  <c r="J127" i="7" s="1"/>
  <c r="J68" i="7" s="1"/>
  <c r="BK141" i="7"/>
  <c r="J141" i="7"/>
  <c r="J69" i="7" s="1"/>
  <c r="R153" i="7"/>
  <c r="BK158" i="7"/>
  <c r="J158" i="7"/>
  <c r="J71" i="7" s="1"/>
  <c r="P172" i="7"/>
  <c r="P92" i="8"/>
  <c r="BK103" i="8"/>
  <c r="J103" i="8" s="1"/>
  <c r="J66" i="8" s="1"/>
  <c r="T108" i="8"/>
  <c r="R116" i="8"/>
  <c r="P89" i="9"/>
  <c r="T134" i="9"/>
  <c r="P157" i="9"/>
  <c r="T192" i="9"/>
  <c r="R203" i="9"/>
  <c r="P89" i="10"/>
  <c r="BK138" i="10"/>
  <c r="J138" i="10"/>
  <c r="J62" i="10" s="1"/>
  <c r="R161" i="10"/>
  <c r="P185" i="10"/>
  <c r="P196" i="10"/>
  <c r="BK88" i="11"/>
  <c r="J88" i="11" s="1"/>
  <c r="J61" i="11" s="1"/>
  <c r="R131" i="11"/>
  <c r="P146" i="11"/>
  <c r="T174" i="11"/>
  <c r="P93" i="12"/>
  <c r="P92" i="12"/>
  <c r="P91" i="12" s="1"/>
  <c r="AU67" i="1" s="1"/>
  <c r="T112" i="12"/>
  <c r="BK188" i="12"/>
  <c r="J188" i="12" s="1"/>
  <c r="J68" i="12" s="1"/>
  <c r="BK110" i="13"/>
  <c r="J110" i="13"/>
  <c r="J65" i="13" s="1"/>
  <c r="R138" i="13"/>
  <c r="T206" i="13"/>
  <c r="R256" i="13"/>
  <c r="R337" i="13"/>
  <c r="R398" i="13"/>
  <c r="R449" i="13"/>
  <c r="P507" i="13"/>
  <c r="BK536" i="13"/>
  <c r="J536" i="13" s="1"/>
  <c r="J75" i="13" s="1"/>
  <c r="BK586" i="13"/>
  <c r="J586" i="13" s="1"/>
  <c r="J76" i="13" s="1"/>
  <c r="BK609" i="13"/>
  <c r="J609" i="13"/>
  <c r="J77" i="13" s="1"/>
  <c r="P619" i="13"/>
  <c r="T649" i="13"/>
  <c r="T659" i="13"/>
  <c r="BK670" i="13"/>
  <c r="J670" i="13" s="1"/>
  <c r="J81" i="13" s="1"/>
  <c r="BK757" i="13"/>
  <c r="J757" i="13" s="1"/>
  <c r="J82" i="13" s="1"/>
  <c r="P782" i="13"/>
  <c r="P805" i="13"/>
  <c r="R91" i="14"/>
  <c r="R90" i="14" s="1"/>
  <c r="R89" i="14" s="1"/>
  <c r="T108" i="14"/>
  <c r="R104" i="15"/>
  <c r="BK120" i="15"/>
  <c r="J120" i="15" s="1"/>
  <c r="J68" i="15" s="1"/>
  <c r="BK189" i="15"/>
  <c r="J189" i="15" s="1"/>
  <c r="J70" i="15" s="1"/>
  <c r="BK207" i="15"/>
  <c r="J207" i="15" s="1"/>
  <c r="J71" i="15" s="1"/>
  <c r="T371" i="15"/>
  <c r="BK508" i="15"/>
  <c r="J508" i="15" s="1"/>
  <c r="J73" i="15" s="1"/>
  <c r="T94" i="16"/>
  <c r="R101" i="16"/>
  <c r="P104" i="16"/>
  <c r="T108" i="16"/>
  <c r="R116" i="16"/>
  <c r="T128" i="16"/>
  <c r="BK90" i="17"/>
  <c r="J90" i="17" s="1"/>
  <c r="J61" i="17" s="1"/>
  <c r="P90" i="17"/>
  <c r="P100" i="17"/>
  <c r="BK94" i="2"/>
  <c r="T144" i="2"/>
  <c r="P288" i="2"/>
  <c r="R331" i="2"/>
  <c r="R330" i="2" s="1"/>
  <c r="BK343" i="2"/>
  <c r="J343" i="2"/>
  <c r="J69" i="2" s="1"/>
  <c r="P354" i="2"/>
  <c r="R112" i="3"/>
  <c r="P146" i="3"/>
  <c r="T190" i="3"/>
  <c r="P241" i="3"/>
  <c r="R325" i="3"/>
  <c r="BK449" i="3"/>
  <c r="J449" i="3" s="1"/>
  <c r="J70" i="3" s="1"/>
  <c r="R496" i="3"/>
  <c r="BK553" i="3"/>
  <c r="J553" i="3" s="1"/>
  <c r="J74" i="3" s="1"/>
  <c r="P601" i="3"/>
  <c r="BK659" i="3"/>
  <c r="J659" i="3" s="1"/>
  <c r="J76" i="3" s="1"/>
  <c r="T688" i="3"/>
  <c r="T716" i="3"/>
  <c r="BK722" i="3"/>
  <c r="J722" i="3" s="1"/>
  <c r="J79" i="3" s="1"/>
  <c r="BK822" i="3"/>
  <c r="J822" i="3" s="1"/>
  <c r="J80" i="3" s="1"/>
  <c r="BK843" i="3"/>
  <c r="J843" i="3"/>
  <c r="J81" i="3" s="1"/>
  <c r="R882" i="3"/>
  <c r="BK1035" i="3"/>
  <c r="J1035" i="3"/>
  <c r="J83" i="3" s="1"/>
  <c r="BK1068" i="3"/>
  <c r="J1068" i="3"/>
  <c r="J84" i="3"/>
  <c r="BK1103" i="3"/>
  <c r="J1103" i="3" s="1"/>
  <c r="J85" i="3" s="1"/>
  <c r="P1153" i="3"/>
  <c r="BK1178" i="3"/>
  <c r="J1178" i="3" s="1"/>
  <c r="J87" i="3" s="1"/>
  <c r="P1222" i="3"/>
  <c r="T94" i="4"/>
  <c r="T122" i="4"/>
  <c r="R158" i="4"/>
  <c r="BK190" i="4"/>
  <c r="J190" i="4" s="1"/>
  <c r="J68" i="4" s="1"/>
  <c r="T223" i="4"/>
  <c r="T249" i="4"/>
  <c r="R92" i="5"/>
  <c r="T124" i="5"/>
  <c r="BK182" i="5"/>
  <c r="J182" i="5" s="1"/>
  <c r="J66" i="5" s="1"/>
  <c r="T196" i="5"/>
  <c r="BK221" i="5"/>
  <c r="J221" i="5" s="1"/>
  <c r="J68" i="5" s="1"/>
  <c r="T254" i="5"/>
  <c r="R101" i="6"/>
  <c r="P117" i="6"/>
  <c r="R178" i="6"/>
  <c r="R177" i="6"/>
  <c r="P339" i="6"/>
  <c r="T390" i="6"/>
  <c r="T406" i="6"/>
  <c r="R442" i="6"/>
  <c r="R480" i="6"/>
  <c r="P527" i="6"/>
  <c r="R965" i="6"/>
  <c r="R1207" i="6"/>
  <c r="P96" i="7"/>
  <c r="BK110" i="7"/>
  <c r="J110" i="7" s="1"/>
  <c r="J66" i="7" s="1"/>
  <c r="P118" i="7"/>
  <c r="T127" i="7"/>
  <c r="T141" i="7"/>
  <c r="T153" i="7"/>
  <c r="T158" i="7"/>
  <c r="R172" i="7"/>
  <c r="BK92" i="8"/>
  <c r="J92" i="8" s="1"/>
  <c r="J65" i="8" s="1"/>
  <c r="R103" i="8"/>
  <c r="R108" i="8"/>
  <c r="P116" i="8"/>
  <c r="T89" i="9"/>
  <c r="P134" i="9"/>
  <c r="T157" i="9"/>
  <c r="P192" i="9"/>
  <c r="BK203" i="9"/>
  <c r="J203" i="9" s="1"/>
  <c r="J65" i="9" s="1"/>
  <c r="T89" i="10"/>
  <c r="T88" i="10"/>
  <c r="T87" i="10" s="1"/>
  <c r="T138" i="10"/>
  <c r="BK161" i="10"/>
  <c r="J161" i="10"/>
  <c r="J63" i="10" s="1"/>
  <c r="BK185" i="10"/>
  <c r="J185" i="10" s="1"/>
  <c r="J64" i="10" s="1"/>
  <c r="BK196" i="10"/>
  <c r="J196" i="10" s="1"/>
  <c r="J65" i="10" s="1"/>
  <c r="R88" i="11"/>
  <c r="P131" i="11"/>
  <c r="BK146" i="11"/>
  <c r="J146" i="11" s="1"/>
  <c r="J63" i="11" s="1"/>
  <c r="R174" i="11"/>
  <c r="R93" i="12"/>
  <c r="R92" i="12" s="1"/>
  <c r="R91" i="12" s="1"/>
  <c r="BK112" i="12"/>
  <c r="J112" i="12" s="1"/>
  <c r="J67" i="12" s="1"/>
  <c r="T188" i="12"/>
  <c r="T110" i="13"/>
  <c r="BK138" i="13"/>
  <c r="J138" i="13" s="1"/>
  <c r="J66" i="13" s="1"/>
  <c r="BK206" i="13"/>
  <c r="J206" i="13" s="1"/>
  <c r="J67" i="13" s="1"/>
  <c r="BK256" i="13"/>
  <c r="BK109" i="13" s="1"/>
  <c r="J109" i="13" s="1"/>
  <c r="J64" i="13" s="1"/>
  <c r="T337" i="13"/>
  <c r="P398" i="13"/>
  <c r="BK449" i="13"/>
  <c r="J449" i="13" s="1"/>
  <c r="J73" i="13" s="1"/>
  <c r="T507" i="13"/>
  <c r="R536" i="13"/>
  <c r="R586" i="13"/>
  <c r="T609" i="13"/>
  <c r="BK619" i="13"/>
  <c r="J619" i="13" s="1"/>
  <c r="J78" i="13" s="1"/>
  <c r="R649" i="13"/>
  <c r="BK659" i="13"/>
  <c r="J659" i="13" s="1"/>
  <c r="J80" i="13" s="1"/>
  <c r="P670" i="13"/>
  <c r="R757" i="13"/>
  <c r="R782" i="13"/>
  <c r="BK805" i="13"/>
  <c r="J805" i="13"/>
  <c r="J85" i="13"/>
  <c r="BK91" i="14"/>
  <c r="J91" i="14" s="1"/>
  <c r="J65" i="14" s="1"/>
  <c r="P108" i="14"/>
  <c r="T104" i="15"/>
  <c r="T120" i="15"/>
  <c r="T119" i="15" s="1"/>
  <c r="T189" i="15"/>
  <c r="T207" i="15"/>
  <c r="BK371" i="15"/>
  <c r="J371" i="15" s="1"/>
  <c r="J72" i="15" s="1"/>
  <c r="P508" i="15"/>
  <c r="R94" i="16"/>
  <c r="P101" i="16"/>
  <c r="R104" i="16"/>
  <c r="P108" i="16"/>
  <c r="BK116" i="16"/>
  <c r="J116" i="16" s="1"/>
  <c r="J69" i="16" s="1"/>
  <c r="BK128" i="16"/>
  <c r="J128" i="16" s="1"/>
  <c r="J70" i="16" s="1"/>
  <c r="R90" i="17"/>
  <c r="BK100" i="17"/>
  <c r="J100" i="17" s="1"/>
  <c r="J63" i="17" s="1"/>
  <c r="R100" i="17"/>
  <c r="T100" i="17"/>
  <c r="BK113" i="17"/>
  <c r="J113" i="17" s="1"/>
  <c r="J64" i="17" s="1"/>
  <c r="P113" i="17"/>
  <c r="R113" i="17"/>
  <c r="T113" i="17"/>
  <c r="BK350" i="2"/>
  <c r="J350" i="2" s="1"/>
  <c r="J70" i="2" s="1"/>
  <c r="BK107" i="12"/>
  <c r="J107" i="12"/>
  <c r="J66" i="12" s="1"/>
  <c r="BK445" i="13"/>
  <c r="J445" i="13" s="1"/>
  <c r="J71" i="13" s="1"/>
  <c r="BK800" i="13"/>
  <c r="J800" i="13" s="1"/>
  <c r="J84" i="13" s="1"/>
  <c r="BK97" i="15"/>
  <c r="J97" i="15" s="1"/>
  <c r="J65" i="15" s="1"/>
  <c r="BK835" i="13"/>
  <c r="J835" i="13"/>
  <c r="J86" i="13" s="1"/>
  <c r="BK98" i="17"/>
  <c r="J98" i="17" s="1"/>
  <c r="J62" i="17" s="1"/>
  <c r="BK116" i="2"/>
  <c r="J116" i="2" s="1"/>
  <c r="J62" i="2" s="1"/>
  <c r="BK136" i="2"/>
  <c r="J136" i="2" s="1"/>
  <c r="J63" i="2" s="1"/>
  <c r="BK326" i="2"/>
  <c r="J326" i="2"/>
  <c r="J66" i="2" s="1"/>
  <c r="BK492" i="3"/>
  <c r="J492" i="3" s="1"/>
  <c r="J71" i="3" s="1"/>
  <c r="BK222" i="9"/>
  <c r="J222" i="9" s="1"/>
  <c r="J66" i="9" s="1"/>
  <c r="BK225" i="9"/>
  <c r="J225" i="9" s="1"/>
  <c r="J67" i="9" s="1"/>
  <c r="BK212" i="10"/>
  <c r="J212" i="10"/>
  <c r="J66" i="10" s="1"/>
  <c r="BK215" i="10"/>
  <c r="J215" i="10" s="1"/>
  <c r="J67" i="10" s="1"/>
  <c r="BK190" i="11"/>
  <c r="J190" i="11" s="1"/>
  <c r="J65" i="11" s="1"/>
  <c r="BK193" i="11"/>
  <c r="J193" i="11" s="1"/>
  <c r="J66" i="11" s="1"/>
  <c r="BK215" i="12"/>
  <c r="J215" i="12"/>
  <c r="J69" i="12" s="1"/>
  <c r="BK105" i="14"/>
  <c r="J105" i="14" s="1"/>
  <c r="J66" i="14" s="1"/>
  <c r="J94" i="16"/>
  <c r="J65" i="16" s="1"/>
  <c r="E48" i="17"/>
  <c r="BE91" i="17"/>
  <c r="BE93" i="17"/>
  <c r="BE97" i="17"/>
  <c r="BE99" i="17"/>
  <c r="BE107" i="17"/>
  <c r="BE108" i="17"/>
  <c r="BE110" i="17"/>
  <c r="BE114" i="17"/>
  <c r="F55" i="17"/>
  <c r="BE92" i="17"/>
  <c r="BE94" i="17"/>
  <c r="BE96" i="17"/>
  <c r="BE111" i="17"/>
  <c r="J52" i="17"/>
  <c r="BE88" i="17"/>
  <c r="BE101" i="17"/>
  <c r="BE112" i="17"/>
  <c r="BE115" i="17"/>
  <c r="BE86" i="17"/>
  <c r="BE103" i="17"/>
  <c r="BE105" i="17"/>
  <c r="F58" i="16"/>
  <c r="E80" i="16"/>
  <c r="BE99" i="16"/>
  <c r="BE100" i="16"/>
  <c r="BE102" i="16"/>
  <c r="BE103" i="16"/>
  <c r="BE110" i="16"/>
  <c r="BE118" i="16"/>
  <c r="BE120" i="16"/>
  <c r="BE122" i="16"/>
  <c r="BE126" i="16"/>
  <c r="BE129" i="16"/>
  <c r="J56" i="16"/>
  <c r="J59" i="16"/>
  <c r="J88" i="16"/>
  <c r="BE96" i="16"/>
  <c r="BE105" i="16"/>
  <c r="BE111" i="16"/>
  <c r="BE113" i="16"/>
  <c r="BE114" i="16"/>
  <c r="BE115" i="16"/>
  <c r="BE130" i="16"/>
  <c r="BE131" i="16"/>
  <c r="BE140" i="16"/>
  <c r="BE141" i="16"/>
  <c r="BE142" i="16"/>
  <c r="F59" i="16"/>
  <c r="BE95" i="16"/>
  <c r="BE97" i="16"/>
  <c r="BE106" i="16"/>
  <c r="BE107" i="16"/>
  <c r="BE109" i="16"/>
  <c r="BE112" i="16"/>
  <c r="BE124" i="16"/>
  <c r="BE125" i="16"/>
  <c r="BE132" i="16"/>
  <c r="BE134" i="16"/>
  <c r="BE135" i="16"/>
  <c r="BE136" i="16"/>
  <c r="BE138" i="16"/>
  <c r="BE143" i="16"/>
  <c r="BE98" i="16"/>
  <c r="BE117" i="16"/>
  <c r="BE119" i="16"/>
  <c r="BE121" i="16"/>
  <c r="BE123" i="16"/>
  <c r="BE133" i="16"/>
  <c r="BE137" i="16"/>
  <c r="BE139" i="16"/>
  <c r="BE145" i="16"/>
  <c r="E83" i="15"/>
  <c r="BE121" i="15"/>
  <c r="BE190" i="15"/>
  <c r="BE242" i="15"/>
  <c r="BE305" i="15"/>
  <c r="BE338" i="15"/>
  <c r="BE361" i="15"/>
  <c r="BE476" i="15"/>
  <c r="BE489" i="15"/>
  <c r="BE524" i="15"/>
  <c r="BE526" i="15"/>
  <c r="J59" i="15"/>
  <c r="BE111" i="15"/>
  <c r="BE115" i="15"/>
  <c r="BE137" i="15"/>
  <c r="BE192" i="15"/>
  <c r="BE202" i="15"/>
  <c r="BE208" i="15"/>
  <c r="BE224" i="15"/>
  <c r="BE263" i="15"/>
  <c r="BE272" i="15"/>
  <c r="BE274" i="15"/>
  <c r="BE292" i="15"/>
  <c r="BE307" i="15"/>
  <c r="BE325" i="15"/>
  <c r="BE342" i="15"/>
  <c r="BE416" i="15"/>
  <c r="BE428" i="15"/>
  <c r="BE471" i="15"/>
  <c r="BE485" i="15"/>
  <c r="BE494" i="15"/>
  <c r="BE499" i="15"/>
  <c r="BE509" i="15"/>
  <c r="J56" i="15"/>
  <c r="F92" i="15"/>
  <c r="BE162" i="15"/>
  <c r="BE167" i="15"/>
  <c r="BE238" i="15"/>
  <c r="BE372" i="15"/>
  <c r="BE387" i="15"/>
  <c r="BE411" i="15"/>
  <c r="BE98" i="15"/>
  <c r="BE105" i="15"/>
  <c r="BE108" i="15"/>
  <c r="BE117" i="15"/>
  <c r="BE144" i="15"/>
  <c r="BE146" i="15"/>
  <c r="BE152" i="15"/>
  <c r="BE157" i="15"/>
  <c r="BE174" i="15"/>
  <c r="BE178" i="15"/>
  <c r="BE183" i="15"/>
  <c r="BE197" i="15"/>
  <c r="BE226" i="15"/>
  <c r="BE239" i="15"/>
  <c r="BE240" i="15"/>
  <c r="BE254" i="15"/>
  <c r="BE283" i="15"/>
  <c r="BE366" i="15"/>
  <c r="BE399" i="15"/>
  <c r="BE440" i="15"/>
  <c r="BE452" i="15"/>
  <c r="BE480" i="15"/>
  <c r="E50" i="14"/>
  <c r="F59" i="14"/>
  <c r="J83" i="14"/>
  <c r="J86" i="14"/>
  <c r="BE94" i="14"/>
  <c r="BE97" i="14"/>
  <c r="BE99" i="14"/>
  <c r="BE109" i="14"/>
  <c r="F85" i="14"/>
  <c r="BE92" i="14"/>
  <c r="BE93" i="14"/>
  <c r="BE104" i="14"/>
  <c r="BE106" i="14"/>
  <c r="BE111" i="14"/>
  <c r="J58" i="14"/>
  <c r="BE98" i="14"/>
  <c r="BE101" i="14"/>
  <c r="BE102" i="14"/>
  <c r="BE96" i="14"/>
  <c r="BE103" i="14"/>
  <c r="BE115" i="13"/>
  <c r="BE121" i="13"/>
  <c r="BE125" i="13"/>
  <c r="BE128" i="13"/>
  <c r="BE190" i="13"/>
  <c r="BE203" i="13"/>
  <c r="BE207" i="13"/>
  <c r="BE218" i="13"/>
  <c r="BE294" i="13"/>
  <c r="BE384" i="13"/>
  <c r="BE405" i="13"/>
  <c r="BE409" i="13"/>
  <c r="BE412" i="13"/>
  <c r="BE438" i="13"/>
  <c r="BE457" i="13"/>
  <c r="BE466" i="13"/>
  <c r="BE515" i="13"/>
  <c r="BE524" i="13"/>
  <c r="BE551" i="13"/>
  <c r="BE566" i="13"/>
  <c r="BE574" i="13"/>
  <c r="BE601" i="13"/>
  <c r="BE615" i="13"/>
  <c r="BE627" i="13"/>
  <c r="BE655" i="13"/>
  <c r="BE676" i="13"/>
  <c r="BE680" i="13"/>
  <c r="BE682" i="13"/>
  <c r="BE686" i="13"/>
  <c r="BE688" i="13"/>
  <c r="BE690" i="13"/>
  <c r="BE703" i="13"/>
  <c r="BE751" i="13"/>
  <c r="BE758" i="13"/>
  <c r="BE764" i="13"/>
  <c r="BE769" i="13"/>
  <c r="BE775" i="13"/>
  <c r="BE801" i="13"/>
  <c r="F59" i="13"/>
  <c r="BE139" i="13"/>
  <c r="BE142" i="13"/>
  <c r="BE145" i="13"/>
  <c r="BE156" i="13"/>
  <c r="BE162" i="13"/>
  <c r="BE188" i="13"/>
  <c r="BE194" i="13"/>
  <c r="BE198" i="13"/>
  <c r="BE230" i="13"/>
  <c r="BE242" i="13"/>
  <c r="BE248" i="13"/>
  <c r="BE291" i="13"/>
  <c r="BE308" i="13"/>
  <c r="BE314" i="13"/>
  <c r="BE326" i="13"/>
  <c r="BE333" i="13"/>
  <c r="BE338" i="13"/>
  <c r="BE341" i="13"/>
  <c r="BE382" i="13"/>
  <c r="BE395" i="13"/>
  <c r="BE399" i="13"/>
  <c r="BE417" i="13"/>
  <c r="BE425" i="13"/>
  <c r="BE440" i="13"/>
  <c r="BE476" i="13"/>
  <c r="BE485" i="13"/>
  <c r="BE488" i="13"/>
  <c r="BE501" i="13"/>
  <c r="BE508" i="13"/>
  <c r="BE534" i="13"/>
  <c r="BE537" i="13"/>
  <c r="BE540" i="13"/>
  <c r="BE545" i="13"/>
  <c r="BE547" i="13"/>
  <c r="BE559" i="13"/>
  <c r="BE561" i="13"/>
  <c r="BE563" i="13"/>
  <c r="BE590" i="13"/>
  <c r="BE593" i="13"/>
  <c r="BE599" i="13"/>
  <c r="BE617" i="13"/>
  <c r="BE653" i="13"/>
  <c r="BE668" i="13"/>
  <c r="BE726" i="13"/>
  <c r="BE730" i="13"/>
  <c r="BE732" i="13"/>
  <c r="BE735" i="13"/>
  <c r="BE750" i="13"/>
  <c r="BE754" i="13"/>
  <c r="BE761" i="13"/>
  <c r="BE777" i="13"/>
  <c r="BE780" i="13"/>
  <c r="BE786" i="13"/>
  <c r="BE795" i="13"/>
  <c r="E50" i="13"/>
  <c r="BE148" i="13"/>
  <c r="BE167" i="13"/>
  <c r="BE172" i="13"/>
  <c r="BE174" i="13"/>
  <c r="BE184" i="13"/>
  <c r="BE201" i="13"/>
  <c r="BE223" i="13"/>
  <c r="BE257" i="13"/>
  <c r="BE289" i="13"/>
  <c r="BE316" i="13"/>
  <c r="BE319" i="13"/>
  <c r="BE328" i="13"/>
  <c r="BE335" i="13"/>
  <c r="BE353" i="13"/>
  <c r="BE367" i="13"/>
  <c r="BE370" i="13"/>
  <c r="BE373" i="13"/>
  <c r="BE380" i="13"/>
  <c r="BE392" i="13"/>
  <c r="BE407" i="13"/>
  <c r="BE422" i="13"/>
  <c r="BE428" i="13"/>
  <c r="BE430" i="13"/>
  <c r="BE436" i="13"/>
  <c r="BE446" i="13"/>
  <c r="BE460" i="13"/>
  <c r="BE480" i="13"/>
  <c r="BE483" i="13"/>
  <c r="BE493" i="13"/>
  <c r="BE496" i="13"/>
  <c r="BE498" i="13"/>
  <c r="BE511" i="13"/>
  <c r="BE518" i="13"/>
  <c r="BE556" i="13"/>
  <c r="BE569" i="13"/>
  <c r="BE571" i="13"/>
  <c r="BE579" i="13"/>
  <c r="BE587" i="13"/>
  <c r="BE596" i="13"/>
  <c r="BE606" i="13"/>
  <c r="BE607" i="13"/>
  <c r="BE610" i="13"/>
  <c r="BE620" i="13"/>
  <c r="BE647" i="13"/>
  <c r="BE657" i="13"/>
  <c r="BE660" i="13"/>
  <c r="BE663" i="13"/>
  <c r="BE684" i="13"/>
  <c r="BE706" i="13"/>
  <c r="BE711" i="13"/>
  <c r="BE747" i="13"/>
  <c r="BE794" i="13"/>
  <c r="J56" i="13"/>
  <c r="BE111" i="13"/>
  <c r="BE118" i="13"/>
  <c r="BE132" i="13"/>
  <c r="BE149" i="13"/>
  <c r="BE152" i="13"/>
  <c r="BE154" i="13"/>
  <c r="BE158" i="13"/>
  <c r="BE180" i="13"/>
  <c r="BE228" i="13"/>
  <c r="BE235" i="13"/>
  <c r="BE250" i="13"/>
  <c r="BE268" i="13"/>
  <c r="BE274" i="13"/>
  <c r="BE276" i="13"/>
  <c r="BE280" i="13"/>
  <c r="BE282" i="13"/>
  <c r="BE296" i="13"/>
  <c r="BE311" i="13"/>
  <c r="BE323" i="13"/>
  <c r="BE331" i="13"/>
  <c r="BE350" i="13"/>
  <c r="BE356" i="13"/>
  <c r="BE365" i="13"/>
  <c r="BE375" i="13"/>
  <c r="BE387" i="13"/>
  <c r="BE402" i="13"/>
  <c r="BE414" i="13"/>
  <c r="BE420" i="13"/>
  <c r="BE433" i="13"/>
  <c r="BE441" i="13"/>
  <c r="BE450" i="13"/>
  <c r="BE472" i="13"/>
  <c r="BE521" i="13"/>
  <c r="BE529" i="13"/>
  <c r="BE542" i="13"/>
  <c r="BE553" i="13"/>
  <c r="BE570" i="13"/>
  <c r="BE576" i="13"/>
  <c r="BE582" i="13"/>
  <c r="BE584" i="13"/>
  <c r="BE623" i="13"/>
  <c r="BE625" i="13"/>
  <c r="BE637" i="13"/>
  <c r="BE650" i="13"/>
  <c r="BE666" i="13"/>
  <c r="BE671" i="13"/>
  <c r="BE696" i="13"/>
  <c r="BE698" i="13"/>
  <c r="BE701" i="13"/>
  <c r="BE710" i="13"/>
  <c r="BE720" i="13"/>
  <c r="BE723" i="13"/>
  <c r="BE742" i="13"/>
  <c r="BE745" i="13"/>
  <c r="BE755" i="13"/>
  <c r="BE767" i="13"/>
  <c r="BE773" i="13"/>
  <c r="BE783" i="13"/>
  <c r="BE791" i="13"/>
  <c r="BE798" i="13"/>
  <c r="BE806" i="13"/>
  <c r="BE809" i="13"/>
  <c r="BE812" i="13"/>
  <c r="BE814" i="13"/>
  <c r="BE817" i="13"/>
  <c r="BE827" i="13"/>
  <c r="BE829" i="13"/>
  <c r="BE834" i="13"/>
  <c r="BE836" i="13"/>
  <c r="BE125" i="12"/>
  <c r="BE128" i="12"/>
  <c r="BE186" i="12"/>
  <c r="BE189" i="12"/>
  <c r="F59" i="12"/>
  <c r="BE100" i="12"/>
  <c r="BE103" i="12"/>
  <c r="BE116" i="12"/>
  <c r="BE152" i="12"/>
  <c r="BE164" i="12"/>
  <c r="BE167" i="12"/>
  <c r="BE170" i="12"/>
  <c r="BE195" i="12"/>
  <c r="BE206" i="12"/>
  <c r="BE212" i="12"/>
  <c r="BE216" i="12"/>
  <c r="E79" i="12"/>
  <c r="BE113" i="12"/>
  <c r="BE133" i="12"/>
  <c r="BE145" i="12"/>
  <c r="BE158" i="12"/>
  <c r="BE191" i="12"/>
  <c r="J56" i="12"/>
  <c r="BE94" i="12"/>
  <c r="BE98" i="12"/>
  <c r="BE105" i="12"/>
  <c r="BE108" i="12"/>
  <c r="BE119" i="12"/>
  <c r="BE122" i="12"/>
  <c r="BE177" i="12"/>
  <c r="BE180" i="12"/>
  <c r="BE183" i="12"/>
  <c r="BE198" i="12"/>
  <c r="BE201" i="12"/>
  <c r="BE204" i="12"/>
  <c r="BE209" i="12"/>
  <c r="F55" i="11"/>
  <c r="F82" i="11"/>
  <c r="J83" i="11"/>
  <c r="BE92" i="11"/>
  <c r="BE96" i="11"/>
  <c r="BE107" i="11"/>
  <c r="BE116" i="11"/>
  <c r="BE120" i="11"/>
  <c r="BE126" i="11"/>
  <c r="BE135" i="11"/>
  <c r="BE158" i="11"/>
  <c r="BE161" i="11"/>
  <c r="BE162" i="11"/>
  <c r="BE163" i="11"/>
  <c r="BE164" i="11"/>
  <c r="BE168" i="11"/>
  <c r="BE170" i="11"/>
  <c r="BE172" i="11"/>
  <c r="BE173" i="11"/>
  <c r="E48" i="11"/>
  <c r="BE99" i="11"/>
  <c r="BE110" i="11"/>
  <c r="BE113" i="11"/>
  <c r="BE128" i="11"/>
  <c r="BE132" i="11"/>
  <c r="BE144" i="11"/>
  <c r="BE147" i="11"/>
  <c r="BE153" i="11"/>
  <c r="BE154" i="11"/>
  <c r="BE155" i="11"/>
  <c r="BE160" i="11"/>
  <c r="BE165" i="11"/>
  <c r="BE166" i="11"/>
  <c r="BE175" i="11"/>
  <c r="BE177" i="11"/>
  <c r="BE181" i="11"/>
  <c r="BE187" i="11"/>
  <c r="BE191" i="11"/>
  <c r="BE194" i="11"/>
  <c r="J52" i="11"/>
  <c r="J54" i="11"/>
  <c r="BE89" i="11"/>
  <c r="BE105" i="11"/>
  <c r="BE138" i="11"/>
  <c r="BE141" i="11"/>
  <c r="BE149" i="11"/>
  <c r="BE152" i="11"/>
  <c r="BE156" i="11"/>
  <c r="BE157" i="11"/>
  <c r="BE159" i="11"/>
  <c r="BE169" i="11"/>
  <c r="BE171" i="11"/>
  <c r="BE102" i="11"/>
  <c r="BE123" i="11"/>
  <c r="BE150" i="11"/>
  <c r="BE151" i="11"/>
  <c r="BE167" i="11"/>
  <c r="BE184" i="11"/>
  <c r="J52" i="10"/>
  <c r="F55" i="10"/>
  <c r="BE112" i="10"/>
  <c r="BE120" i="10"/>
  <c r="BE123" i="10"/>
  <c r="BE142" i="10"/>
  <c r="BE162" i="10"/>
  <c r="BE164" i="10"/>
  <c r="BE167" i="10"/>
  <c r="BE168" i="10"/>
  <c r="BE176" i="10"/>
  <c r="BE177" i="10"/>
  <c r="BE181" i="10"/>
  <c r="BE182" i="10"/>
  <c r="BE184" i="10"/>
  <c r="BE186" i="10"/>
  <c r="BE188" i="10"/>
  <c r="BE197" i="10"/>
  <c r="BE209" i="10"/>
  <c r="BE216" i="10"/>
  <c r="BK88" i="9"/>
  <c r="BK87" i="9"/>
  <c r="J87" i="9" s="1"/>
  <c r="J59" i="9" s="1"/>
  <c r="E48" i="10"/>
  <c r="J55" i="10"/>
  <c r="F83" i="10"/>
  <c r="BE90" i="10"/>
  <c r="BE93" i="10"/>
  <c r="BE96" i="10"/>
  <c r="BE99" i="10"/>
  <c r="BE130" i="10"/>
  <c r="BE135" i="10"/>
  <c r="BE152" i="10"/>
  <c r="BE171" i="10"/>
  <c r="BE173" i="10"/>
  <c r="BE175" i="10"/>
  <c r="BE179" i="10"/>
  <c r="BE183" i="10"/>
  <c r="BE199" i="10"/>
  <c r="BE203" i="10"/>
  <c r="J83" i="10"/>
  <c r="BE102" i="10"/>
  <c r="BE127" i="10"/>
  <c r="BE139" i="10"/>
  <c r="BE146" i="10"/>
  <c r="BE150" i="10"/>
  <c r="BE160" i="10"/>
  <c r="BE166" i="10"/>
  <c r="BE169" i="10"/>
  <c r="BE172" i="10"/>
  <c r="BE174" i="10"/>
  <c r="BE178" i="10"/>
  <c r="BE206" i="10"/>
  <c r="BE213" i="10"/>
  <c r="BE106" i="10"/>
  <c r="BE109" i="10"/>
  <c r="BE114" i="10"/>
  <c r="BE117" i="10"/>
  <c r="BE133" i="10"/>
  <c r="BE155" i="10"/>
  <c r="BE157" i="10"/>
  <c r="BE163" i="10"/>
  <c r="BE165" i="10"/>
  <c r="BE170" i="10"/>
  <c r="BE180" i="10"/>
  <c r="BE191" i="10"/>
  <c r="BE193" i="10"/>
  <c r="J54" i="9"/>
  <c r="E77" i="9"/>
  <c r="J84" i="9"/>
  <c r="BE90" i="9"/>
  <c r="BE119" i="9"/>
  <c r="BE123" i="9"/>
  <c r="BE126" i="9"/>
  <c r="BE146" i="9"/>
  <c r="BE151" i="9"/>
  <c r="BE153" i="9"/>
  <c r="BE156" i="9"/>
  <c r="BE164" i="9"/>
  <c r="BE166" i="9"/>
  <c r="BE171" i="9"/>
  <c r="BE181" i="9"/>
  <c r="BE188" i="9"/>
  <c r="BE206" i="9"/>
  <c r="BE210" i="9"/>
  <c r="BE213" i="9"/>
  <c r="BE216" i="9"/>
  <c r="BK91" i="8"/>
  <c r="BK90" i="8"/>
  <c r="J90" i="8" s="1"/>
  <c r="J63" i="8" s="1"/>
  <c r="F54" i="9"/>
  <c r="J81" i="9"/>
  <c r="F84" i="9"/>
  <c r="BE110" i="9"/>
  <c r="BE129" i="9"/>
  <c r="BE135" i="9"/>
  <c r="BE142" i="9"/>
  <c r="BE162" i="9"/>
  <c r="BE167" i="9"/>
  <c r="BE168" i="9"/>
  <c r="BE170" i="9"/>
  <c r="BE172" i="9"/>
  <c r="BE175" i="9"/>
  <c r="BE177" i="9"/>
  <c r="BE204" i="9"/>
  <c r="BE223" i="9"/>
  <c r="BE96" i="9"/>
  <c r="BE102" i="9"/>
  <c r="BE105" i="9"/>
  <c r="BE108" i="9"/>
  <c r="BE113" i="9"/>
  <c r="BE116" i="9"/>
  <c r="BE131" i="9"/>
  <c r="BE138" i="9"/>
  <c r="BE158" i="9"/>
  <c r="BE161" i="9"/>
  <c r="BE174" i="9"/>
  <c r="BE178" i="9"/>
  <c r="BE180" i="9"/>
  <c r="BE182" i="9"/>
  <c r="BE184" i="9"/>
  <c r="BE190" i="9"/>
  <c r="BE193" i="9"/>
  <c r="BE200" i="9"/>
  <c r="BE93" i="9"/>
  <c r="BE99" i="9"/>
  <c r="BE148" i="9"/>
  <c r="BE159" i="9"/>
  <c r="BE160" i="9"/>
  <c r="BE163" i="9"/>
  <c r="BE165" i="9"/>
  <c r="BE169" i="9"/>
  <c r="BE173" i="9"/>
  <c r="BE176" i="9"/>
  <c r="BE179" i="9"/>
  <c r="BE183" i="9"/>
  <c r="BE185" i="9"/>
  <c r="BE186" i="9"/>
  <c r="BE187" i="9"/>
  <c r="BE189" i="9"/>
  <c r="BE195" i="9"/>
  <c r="BE198" i="9"/>
  <c r="BE219" i="9"/>
  <c r="BE226" i="9"/>
  <c r="BK95" i="7"/>
  <c r="BK94" i="7" s="1"/>
  <c r="J94" i="7" s="1"/>
  <c r="J63" i="7"/>
  <c r="E50" i="8"/>
  <c r="J84" i="8"/>
  <c r="F87" i="8"/>
  <c r="BE93" i="8"/>
  <c r="BE94" i="8"/>
  <c r="BE99" i="8"/>
  <c r="BE102" i="8"/>
  <c r="BE105" i="8"/>
  <c r="BE106" i="8"/>
  <c r="BE110" i="8"/>
  <c r="BE113" i="8"/>
  <c r="BE117" i="8"/>
  <c r="BE119" i="8"/>
  <c r="J58" i="8"/>
  <c r="F86" i="8"/>
  <c r="BE95" i="8"/>
  <c r="BE98" i="8"/>
  <c r="BE100" i="8"/>
  <c r="BE101" i="8"/>
  <c r="BE120" i="8"/>
  <c r="BE121" i="8"/>
  <c r="BE122" i="8"/>
  <c r="BE123" i="8"/>
  <c r="BE124" i="8"/>
  <c r="BE125" i="8"/>
  <c r="BE126" i="8"/>
  <c r="BE127" i="8"/>
  <c r="BE129" i="8"/>
  <c r="J87" i="8"/>
  <c r="BE104" i="8"/>
  <c r="BE107" i="8"/>
  <c r="BE111" i="8"/>
  <c r="BE112" i="8"/>
  <c r="BE118" i="8"/>
  <c r="BE96" i="8"/>
  <c r="BE97" i="8"/>
  <c r="BE109" i="8"/>
  <c r="BE114" i="8"/>
  <c r="BE115" i="8"/>
  <c r="BE128" i="8"/>
  <c r="J58" i="7"/>
  <c r="J88" i="7"/>
  <c r="F91" i="7"/>
  <c r="BE113" i="7"/>
  <c r="BE115" i="7"/>
  <c r="BE124" i="7"/>
  <c r="BE130" i="7"/>
  <c r="BE133" i="7"/>
  <c r="BE134" i="7"/>
  <c r="BE140" i="7"/>
  <c r="BE142" i="7"/>
  <c r="BE150" i="7"/>
  <c r="BE157" i="7"/>
  <c r="BE160" i="7"/>
  <c r="BE168" i="7"/>
  <c r="BE179" i="7"/>
  <c r="F58" i="7"/>
  <c r="E82" i="7"/>
  <c r="J91" i="7"/>
  <c r="BE97" i="7"/>
  <c r="BE101" i="7"/>
  <c r="BE102" i="7"/>
  <c r="BE103" i="7"/>
  <c r="BE106" i="7"/>
  <c r="BE108" i="7"/>
  <c r="BE109" i="7"/>
  <c r="BE111" i="7"/>
  <c r="BE114" i="7"/>
  <c r="BE116" i="7"/>
  <c r="BE119" i="7"/>
  <c r="BE120" i="7"/>
  <c r="BE121" i="7"/>
  <c r="BE122" i="7"/>
  <c r="BE123" i="7"/>
  <c r="BE132" i="7"/>
  <c r="BE137" i="7"/>
  <c r="BE138" i="7"/>
  <c r="BE144" i="7"/>
  <c r="BE145" i="7"/>
  <c r="BE147" i="7"/>
  <c r="BE149" i="7"/>
  <c r="BE152" i="7"/>
  <c r="BE154" i="7"/>
  <c r="BE166" i="7"/>
  <c r="BE167" i="7"/>
  <c r="BE174" i="7"/>
  <c r="BE178" i="7"/>
  <c r="BE182" i="7"/>
  <c r="BE185" i="7"/>
  <c r="BK177" i="6"/>
  <c r="J177" i="6"/>
  <c r="J67" i="6"/>
  <c r="BE98" i="7"/>
  <c r="BE99" i="7"/>
  <c r="BE105" i="7"/>
  <c r="BE107" i="7"/>
  <c r="BE112" i="7"/>
  <c r="BE129" i="7"/>
  <c r="BE139" i="7"/>
  <c r="BE146" i="7"/>
  <c r="BE148" i="7"/>
  <c r="BE151" i="7"/>
  <c r="BE155" i="7"/>
  <c r="BE156" i="7"/>
  <c r="BE159" i="7"/>
  <c r="BE165" i="7"/>
  <c r="BE170" i="7"/>
  <c r="BE173" i="7"/>
  <c r="BE188" i="7"/>
  <c r="BK100" i="6"/>
  <c r="BK338" i="6"/>
  <c r="J338" i="6"/>
  <c r="J69" i="6" s="1"/>
  <c r="BE100" i="7"/>
  <c r="BE104" i="7"/>
  <c r="BE117" i="7"/>
  <c r="BE125" i="7"/>
  <c r="BE126" i="7"/>
  <c r="BE128" i="7"/>
  <c r="BE131" i="7"/>
  <c r="BE135" i="7"/>
  <c r="BE136" i="7"/>
  <c r="BE143" i="7"/>
  <c r="BE161" i="7"/>
  <c r="BE162" i="7"/>
  <c r="BE163" i="7"/>
  <c r="BE164" i="7"/>
  <c r="BE169" i="7"/>
  <c r="BE175" i="7"/>
  <c r="BE176" i="7"/>
  <c r="BE177" i="7"/>
  <c r="BE180" i="7"/>
  <c r="BE181" i="7"/>
  <c r="BE183" i="7"/>
  <c r="BE186" i="7"/>
  <c r="F59" i="6"/>
  <c r="BE118" i="6"/>
  <c r="BE152" i="6"/>
  <c r="BE179" i="6"/>
  <c r="BE217" i="6"/>
  <c r="BE240" i="6"/>
  <c r="BE271" i="6"/>
  <c r="BE278" i="6"/>
  <c r="BE284" i="6"/>
  <c r="BE321" i="6"/>
  <c r="BE346" i="6"/>
  <c r="BE365" i="6"/>
  <c r="BE401" i="6"/>
  <c r="BE458" i="6"/>
  <c r="BE466" i="6"/>
  <c r="BE475" i="6"/>
  <c r="BE481" i="6"/>
  <c r="BE492" i="6"/>
  <c r="BE513" i="6"/>
  <c r="BE522" i="6"/>
  <c r="BE528" i="6"/>
  <c r="BE536" i="6"/>
  <c r="BE574" i="6"/>
  <c r="BE608" i="6"/>
  <c r="BE609" i="6"/>
  <c r="BE643" i="6"/>
  <c r="BE675" i="6"/>
  <c r="BE677" i="6"/>
  <c r="BE752" i="6"/>
  <c r="BE784" i="6"/>
  <c r="BE879" i="6"/>
  <c r="BE1000" i="6"/>
  <c r="BE1029" i="6"/>
  <c r="BE1176" i="6"/>
  <c r="BE1181" i="6"/>
  <c r="J93" i="6"/>
  <c r="J96" i="6"/>
  <c r="BE126" i="6"/>
  <c r="BE246" i="6"/>
  <c r="BE326" i="6"/>
  <c r="BE332" i="6"/>
  <c r="BE340" i="6"/>
  <c r="BE348" i="6"/>
  <c r="BE358" i="6"/>
  <c r="BE384" i="6"/>
  <c r="BE391" i="6"/>
  <c r="BE407" i="6"/>
  <c r="BE432" i="6"/>
  <c r="BE453" i="6"/>
  <c r="BE470" i="6"/>
  <c r="BE483" i="6"/>
  <c r="BE487" i="6"/>
  <c r="BE503" i="6"/>
  <c r="BE509" i="6"/>
  <c r="BE517" i="6"/>
  <c r="BE612" i="6"/>
  <c r="BE659" i="6"/>
  <c r="BE737" i="6"/>
  <c r="BE742" i="6"/>
  <c r="BE747" i="6"/>
  <c r="BE874" i="6"/>
  <c r="BE909" i="6"/>
  <c r="BE953" i="6"/>
  <c r="BE955" i="6"/>
  <c r="BE1052" i="6"/>
  <c r="BE1120" i="6"/>
  <c r="BE1126" i="6"/>
  <c r="BE1170" i="6"/>
  <c r="E87" i="6"/>
  <c r="BE102" i="6"/>
  <c r="BE148" i="6"/>
  <c r="BE198" i="6"/>
  <c r="BE221" i="6"/>
  <c r="BE234" i="6"/>
  <c r="BE259" i="6"/>
  <c r="BE363" i="6"/>
  <c r="BE376" i="6"/>
  <c r="BE396" i="6"/>
  <c r="BE417" i="6"/>
  <c r="BE422" i="6"/>
  <c r="BE427" i="6"/>
  <c r="BE437" i="6"/>
  <c r="BE448" i="6"/>
  <c r="BE507" i="6"/>
  <c r="BE576" i="6"/>
  <c r="BE707" i="6"/>
  <c r="BE791" i="6"/>
  <c r="BE801" i="6"/>
  <c r="BE803" i="6"/>
  <c r="BE846" i="6"/>
  <c r="BE858" i="6"/>
  <c r="BE864" i="6"/>
  <c r="BE869" i="6"/>
  <c r="BE904" i="6"/>
  <c r="BE1014" i="6"/>
  <c r="BE1044" i="6"/>
  <c r="BE1058" i="6"/>
  <c r="BE1063" i="6"/>
  <c r="BE1093" i="6"/>
  <c r="BE1108" i="6"/>
  <c r="BE1186" i="6"/>
  <c r="BE106" i="6"/>
  <c r="BE110" i="6"/>
  <c r="BE160" i="6"/>
  <c r="BE210" i="6"/>
  <c r="BE219" i="6"/>
  <c r="BE252" i="6"/>
  <c r="BE290" i="6"/>
  <c r="BE295" i="6"/>
  <c r="BE307" i="6"/>
  <c r="BE356" i="6"/>
  <c r="BE371" i="6"/>
  <c r="BE412" i="6"/>
  <c r="BE443" i="6"/>
  <c r="BE464" i="6"/>
  <c r="BE497" i="6"/>
  <c r="BE610" i="6"/>
  <c r="BE796" i="6"/>
  <c r="BE853" i="6"/>
  <c r="BE886" i="6"/>
  <c r="BE888" i="6"/>
  <c r="BE960" i="6"/>
  <c r="BE966" i="6"/>
  <c r="BE1078" i="6"/>
  <c r="BE1114" i="6"/>
  <c r="BE1194" i="6"/>
  <c r="BE1197" i="6"/>
  <c r="BE1202" i="6"/>
  <c r="BE1208" i="6"/>
  <c r="BE1225" i="6"/>
  <c r="BE1227" i="6"/>
  <c r="BE1228" i="6"/>
  <c r="BE1230" i="6"/>
  <c r="F88" i="5"/>
  <c r="BE97" i="5"/>
  <c r="BE98" i="5"/>
  <c r="BE100" i="5"/>
  <c r="BE101" i="5"/>
  <c r="BE105" i="5"/>
  <c r="BE115" i="5"/>
  <c r="BE120" i="5"/>
  <c r="BE121" i="5"/>
  <c r="BE123" i="5"/>
  <c r="BE125" i="5"/>
  <c r="BE127" i="5"/>
  <c r="BE129" i="5"/>
  <c r="BE132" i="5"/>
  <c r="BE135" i="5"/>
  <c r="BE140" i="5"/>
  <c r="BE152" i="5"/>
  <c r="BE164" i="5"/>
  <c r="BE166" i="5"/>
  <c r="BE197" i="5"/>
  <c r="BE203" i="5"/>
  <c r="BE205" i="5"/>
  <c r="BE225" i="5"/>
  <c r="BE241" i="5"/>
  <c r="BE245" i="5"/>
  <c r="BE248" i="5"/>
  <c r="BE251" i="5"/>
  <c r="BE263" i="5"/>
  <c r="E50" i="5"/>
  <c r="J56" i="5"/>
  <c r="J87" i="5"/>
  <c r="BE107" i="5"/>
  <c r="BE122" i="5"/>
  <c r="BE133" i="5"/>
  <c r="BE134" i="5"/>
  <c r="BE138" i="5"/>
  <c r="BE159" i="5"/>
  <c r="BE162" i="5"/>
  <c r="BE167" i="5"/>
  <c r="BE168" i="5"/>
  <c r="BE169" i="5"/>
  <c r="BE170" i="5"/>
  <c r="BE171" i="5"/>
  <c r="BE174" i="5"/>
  <c r="BE178" i="5"/>
  <c r="BE183" i="5"/>
  <c r="BE192" i="5"/>
  <c r="BE193" i="5"/>
  <c r="BE194" i="5"/>
  <c r="BE209" i="5"/>
  <c r="BE214" i="5"/>
  <c r="BE218" i="5"/>
  <c r="BE227" i="5"/>
  <c r="BE234" i="5"/>
  <c r="BE237" i="5"/>
  <c r="BE246" i="5"/>
  <c r="BE253" i="5"/>
  <c r="BE255" i="5"/>
  <c r="BE257" i="5"/>
  <c r="F58" i="5"/>
  <c r="BE96" i="5"/>
  <c r="BE102" i="5"/>
  <c r="BE104" i="5"/>
  <c r="BE106" i="5"/>
  <c r="BE109" i="5"/>
  <c r="BE114" i="5"/>
  <c r="BE116" i="5"/>
  <c r="BE117" i="5"/>
  <c r="BE118" i="5"/>
  <c r="BE130" i="5"/>
  <c r="BE137" i="5"/>
  <c r="BE143" i="5"/>
  <c r="BE144" i="5"/>
  <c r="BE148" i="5"/>
  <c r="BE156" i="5"/>
  <c r="BE157" i="5"/>
  <c r="BE161" i="5"/>
  <c r="BE163" i="5"/>
  <c r="BE172" i="5"/>
  <c r="BE179" i="5"/>
  <c r="BE180" i="5"/>
  <c r="BE181" i="5"/>
  <c r="BE200" i="5"/>
  <c r="BE202" i="5"/>
  <c r="BE206" i="5"/>
  <c r="BE208" i="5"/>
  <c r="BE210" i="5"/>
  <c r="BE211" i="5"/>
  <c r="BE213" i="5"/>
  <c r="BE226" i="5"/>
  <c r="BE235" i="5"/>
  <c r="BE242" i="5"/>
  <c r="BE243" i="5"/>
  <c r="BE244" i="5"/>
  <c r="BE250" i="5"/>
  <c r="BE252" i="5"/>
  <c r="BE256" i="5"/>
  <c r="BE258" i="5"/>
  <c r="BE259" i="5"/>
  <c r="BE260" i="5"/>
  <c r="J59" i="5"/>
  <c r="BE93" i="5"/>
  <c r="BE95" i="5"/>
  <c r="BE99" i="5"/>
  <c r="BE110" i="5"/>
  <c r="BE111" i="5"/>
  <c r="BE112" i="5"/>
  <c r="BE113" i="5"/>
  <c r="BE128" i="5"/>
  <c r="BE131" i="5"/>
  <c r="BE139" i="5"/>
  <c r="BE142" i="5"/>
  <c r="BE145" i="5"/>
  <c r="BE147" i="5"/>
  <c r="BE149" i="5"/>
  <c r="BE150" i="5"/>
  <c r="BE153" i="5"/>
  <c r="BE154" i="5"/>
  <c r="BE158" i="5"/>
  <c r="BE165" i="5"/>
  <c r="BE173" i="5"/>
  <c r="BE175" i="5"/>
  <c r="BE176" i="5"/>
  <c r="BE185" i="5"/>
  <c r="BE186" i="5"/>
  <c r="BE188" i="5"/>
  <c r="BE189" i="5"/>
  <c r="BE190" i="5"/>
  <c r="BE191" i="5"/>
  <c r="BE195" i="5"/>
  <c r="BE199" i="5"/>
  <c r="BE212" i="5"/>
  <c r="BE215" i="5"/>
  <c r="BE216" i="5"/>
  <c r="BE217" i="5"/>
  <c r="BE219" i="5"/>
  <c r="BE220" i="5"/>
  <c r="BE222" i="5"/>
  <c r="BE224" i="5"/>
  <c r="BE228" i="5"/>
  <c r="BE229" i="5"/>
  <c r="BE230" i="5"/>
  <c r="BE231" i="5"/>
  <c r="BE233" i="5"/>
  <c r="BE238" i="5"/>
  <c r="BE239" i="5"/>
  <c r="BE240" i="5"/>
  <c r="BE247" i="5"/>
  <c r="BE261" i="5"/>
  <c r="J56" i="4"/>
  <c r="J59" i="4"/>
  <c r="BE98" i="4"/>
  <c r="BE104" i="4"/>
  <c r="BE127" i="4"/>
  <c r="BE128" i="4"/>
  <c r="BE129" i="4"/>
  <c r="BE139" i="4"/>
  <c r="BE144" i="4"/>
  <c r="BE145" i="4"/>
  <c r="BE147" i="4"/>
  <c r="BE149" i="4"/>
  <c r="BE150" i="4"/>
  <c r="BE151" i="4"/>
  <c r="BE153" i="4"/>
  <c r="BE154" i="4"/>
  <c r="BE155" i="4"/>
  <c r="BE157" i="4"/>
  <c r="BE159" i="4"/>
  <c r="BE162" i="4"/>
  <c r="BE170" i="4"/>
  <c r="BE171" i="4"/>
  <c r="BE172" i="4"/>
  <c r="BE175" i="4"/>
  <c r="BE176" i="4"/>
  <c r="BE177" i="4"/>
  <c r="BE179" i="4"/>
  <c r="BE182" i="4"/>
  <c r="BE183" i="4"/>
  <c r="BE185" i="4"/>
  <c r="BE187" i="4"/>
  <c r="BE191" i="4"/>
  <c r="BE194" i="4"/>
  <c r="BE196" i="4"/>
  <c r="BE200" i="4"/>
  <c r="BE201" i="4"/>
  <c r="BE203" i="4"/>
  <c r="BE210" i="4"/>
  <c r="BE211" i="4"/>
  <c r="BE218" i="4"/>
  <c r="J58" i="4"/>
  <c r="F88" i="4"/>
  <c r="BE101" i="4"/>
  <c r="BE123" i="4"/>
  <c r="BE133" i="4"/>
  <c r="BE134" i="4"/>
  <c r="BE136" i="4"/>
  <c r="BE141" i="4"/>
  <c r="BE143" i="4"/>
  <c r="BE148" i="4"/>
  <c r="BE152" i="4"/>
  <c r="BE156" i="4"/>
  <c r="BE160" i="4"/>
  <c r="BE161" i="4"/>
  <c r="BE163" i="4"/>
  <c r="BE164" i="4"/>
  <c r="BE165" i="4"/>
  <c r="BE166" i="4"/>
  <c r="BE167" i="4"/>
  <c r="BE168" i="4"/>
  <c r="BE169" i="4"/>
  <c r="BE173" i="4"/>
  <c r="BE174" i="4"/>
  <c r="BE178" i="4"/>
  <c r="BE180" i="4"/>
  <c r="BE181" i="4"/>
  <c r="BE184" i="4"/>
  <c r="BE186" i="4"/>
  <c r="BE188" i="4"/>
  <c r="BE189" i="4"/>
  <c r="BE192" i="4"/>
  <c r="BE193" i="4"/>
  <c r="BE195" i="4"/>
  <c r="BE197" i="4"/>
  <c r="BE198" i="4"/>
  <c r="BE199" i="4"/>
  <c r="BE202" i="4"/>
  <c r="BE204" i="4"/>
  <c r="BE205" i="4"/>
  <c r="BE206" i="4"/>
  <c r="BE207" i="4"/>
  <c r="BE208" i="4"/>
  <c r="BE209" i="4"/>
  <c r="BE212" i="4"/>
  <c r="BE213" i="4"/>
  <c r="BE214" i="4"/>
  <c r="BE215" i="4"/>
  <c r="BE216" i="4"/>
  <c r="BE217" i="4"/>
  <c r="BE219" i="4"/>
  <c r="BE220" i="4"/>
  <c r="BE221" i="4"/>
  <c r="BE226" i="4"/>
  <c r="BE230" i="4"/>
  <c r="BE234" i="4"/>
  <c r="BE240" i="4"/>
  <c r="BE245" i="4"/>
  <c r="BE247" i="4"/>
  <c r="BE254" i="4"/>
  <c r="BK111" i="3"/>
  <c r="J111" i="3"/>
  <c r="J64" i="3" s="1"/>
  <c r="E80" i="4"/>
  <c r="F89" i="4"/>
  <c r="BE95" i="4"/>
  <c r="BE124" i="4"/>
  <c r="BE126" i="4"/>
  <c r="BE142" i="4"/>
  <c r="BE222" i="4"/>
  <c r="BE224" i="4"/>
  <c r="BE227" i="4"/>
  <c r="BE228" i="4"/>
  <c r="BE229" i="4"/>
  <c r="BE232" i="4"/>
  <c r="BE233" i="4"/>
  <c r="BE235" i="4"/>
  <c r="BE236" i="4"/>
  <c r="BE237" i="4"/>
  <c r="BE244" i="4"/>
  <c r="BE250" i="4"/>
  <c r="BE252" i="4"/>
  <c r="BE256" i="4"/>
  <c r="BE258" i="4"/>
  <c r="BE107" i="4"/>
  <c r="BE111" i="4"/>
  <c r="BE114" i="4"/>
  <c r="BE117" i="4"/>
  <c r="BE119" i="4"/>
  <c r="BE125" i="4"/>
  <c r="BE130" i="4"/>
  <c r="BE131" i="4"/>
  <c r="BE132" i="4"/>
  <c r="BE135" i="4"/>
  <c r="BE137" i="4"/>
  <c r="BE138" i="4"/>
  <c r="BE140" i="4"/>
  <c r="BE146" i="4"/>
  <c r="BE225" i="4"/>
  <c r="BE231" i="4"/>
  <c r="BE238" i="4"/>
  <c r="BE239" i="4"/>
  <c r="BE241" i="4"/>
  <c r="BE242" i="4"/>
  <c r="BE243" i="4"/>
  <c r="BE246" i="4"/>
  <c r="BE248" i="4"/>
  <c r="J94" i="2"/>
  <c r="J61" i="2" s="1"/>
  <c r="F59" i="3"/>
  <c r="BE154" i="3"/>
  <c r="BE159" i="3"/>
  <c r="BE162" i="3"/>
  <c r="BE166" i="3"/>
  <c r="BE186" i="3"/>
  <c r="BE219" i="3"/>
  <c r="BE228" i="3"/>
  <c r="BE242" i="3"/>
  <c r="BE260" i="3"/>
  <c r="BE268" i="3"/>
  <c r="BE282" i="3"/>
  <c r="BE323" i="3"/>
  <c r="BE359" i="3"/>
  <c r="BE370" i="3"/>
  <c r="BE385" i="3"/>
  <c r="BE392" i="3"/>
  <c r="BE416" i="3"/>
  <c r="BE419" i="3"/>
  <c r="BE422" i="3"/>
  <c r="BE425" i="3"/>
  <c r="BE459" i="3"/>
  <c r="BE480" i="3"/>
  <c r="BE503" i="3"/>
  <c r="BE511" i="3"/>
  <c r="BE524" i="3"/>
  <c r="BE527" i="3"/>
  <c r="BE537" i="3"/>
  <c r="BE546" i="3"/>
  <c r="BE562" i="3"/>
  <c r="BE581" i="3"/>
  <c r="BE584" i="3"/>
  <c r="BE599" i="3"/>
  <c r="BE606" i="3"/>
  <c r="BE613" i="3"/>
  <c r="BE619" i="3"/>
  <c r="BE622" i="3"/>
  <c r="BE660" i="3"/>
  <c r="BE673" i="3"/>
  <c r="BE676" i="3"/>
  <c r="BE689" i="3"/>
  <c r="BE694" i="3"/>
  <c r="BE706" i="3"/>
  <c r="BE726" i="3"/>
  <c r="BE731" i="3"/>
  <c r="BE767" i="3"/>
  <c r="BE778" i="3"/>
  <c r="BE811" i="3"/>
  <c r="BE820" i="3"/>
  <c r="BE826" i="3"/>
  <c r="BE837" i="3"/>
  <c r="BE852" i="3"/>
  <c r="BE856" i="3"/>
  <c r="BE866" i="3"/>
  <c r="BE871" i="3"/>
  <c r="BE880" i="3"/>
  <c r="BE894" i="3"/>
  <c r="BE903" i="3"/>
  <c r="BE911" i="3"/>
  <c r="BE914" i="3"/>
  <c r="BE920" i="3"/>
  <c r="BE940" i="3"/>
  <c r="BE948" i="3"/>
  <c r="BE950" i="3"/>
  <c r="BE1001" i="3"/>
  <c r="BE1004" i="3"/>
  <c r="BE1010" i="3"/>
  <c r="BE1019" i="3"/>
  <c r="BE1028" i="3"/>
  <c r="BE1057" i="3"/>
  <c r="BE1075" i="3"/>
  <c r="BE1125" i="3"/>
  <c r="BE1139" i="3"/>
  <c r="BE1146" i="3"/>
  <c r="BE1154" i="3"/>
  <c r="BE1157" i="3"/>
  <c r="BE1170" i="3"/>
  <c r="BE1176" i="3"/>
  <c r="BE1182" i="3"/>
  <c r="E50" i="3"/>
  <c r="BE117" i="3"/>
  <c r="BE123" i="3"/>
  <c r="BE126" i="3"/>
  <c r="BE172" i="3"/>
  <c r="BE235" i="3"/>
  <c r="BE270" i="3"/>
  <c r="BE272" i="3"/>
  <c r="BE274" i="3"/>
  <c r="BE321" i="3"/>
  <c r="BE326" i="3"/>
  <c r="BE329" i="3"/>
  <c r="BE344" i="3"/>
  <c r="BE350" i="3"/>
  <c r="BE368" i="3"/>
  <c r="BE398" i="3"/>
  <c r="BE401" i="3"/>
  <c r="BE404" i="3"/>
  <c r="BE407" i="3"/>
  <c r="BE431" i="3"/>
  <c r="BE440" i="3"/>
  <c r="BE443" i="3"/>
  <c r="BE472" i="3"/>
  <c r="BE474" i="3"/>
  <c r="BE477" i="3"/>
  <c r="BE482" i="3"/>
  <c r="BE532" i="3"/>
  <c r="BE534" i="3"/>
  <c r="BE543" i="3"/>
  <c r="BE550" i="3"/>
  <c r="BE554" i="3"/>
  <c r="BE570" i="3"/>
  <c r="BE575" i="3"/>
  <c r="BE578" i="3"/>
  <c r="BE590" i="3"/>
  <c r="BE592" i="3"/>
  <c r="BE596" i="3"/>
  <c r="BE608" i="3"/>
  <c r="BE625" i="3"/>
  <c r="BE637" i="3"/>
  <c r="BE649" i="3"/>
  <c r="BE655" i="3"/>
  <c r="BE667" i="3"/>
  <c r="BE686" i="3"/>
  <c r="BE691" i="3"/>
  <c r="BE712" i="3"/>
  <c r="BE714" i="3"/>
  <c r="BE733" i="3"/>
  <c r="BE739" i="3"/>
  <c r="BE787" i="3"/>
  <c r="BE844" i="3"/>
  <c r="BE860" i="3"/>
  <c r="BE915" i="3"/>
  <c r="BE923" i="3"/>
  <c r="BE928" i="3"/>
  <c r="BE932" i="3"/>
  <c r="BE938" i="3"/>
  <c r="BE942" i="3"/>
  <c r="BE963" i="3"/>
  <c r="BE969" i="3"/>
  <c r="BE982" i="3"/>
  <c r="BE1007" i="3"/>
  <c r="BE1013" i="3"/>
  <c r="BE1016" i="3"/>
  <c r="BE1020" i="3"/>
  <c r="BE1024" i="3"/>
  <c r="BE1045" i="3"/>
  <c r="BE1048" i="3"/>
  <c r="BE1059" i="3"/>
  <c r="BE1062" i="3"/>
  <c r="BE1064" i="3"/>
  <c r="BE1117" i="3"/>
  <c r="BE1144" i="3"/>
  <c r="BE1168" i="3"/>
  <c r="J56" i="3"/>
  <c r="BE115" i="3"/>
  <c r="BE140" i="3"/>
  <c r="BE147" i="3"/>
  <c r="BE151" i="3"/>
  <c r="BE175" i="3"/>
  <c r="BE184" i="3"/>
  <c r="BE191" i="3"/>
  <c r="BE203" i="3"/>
  <c r="BE206" i="3"/>
  <c r="BE209" i="3"/>
  <c r="BE216" i="3"/>
  <c r="BE232" i="3"/>
  <c r="BE276" i="3"/>
  <c r="BE295" i="3"/>
  <c r="BE307" i="3"/>
  <c r="BE347" i="3"/>
  <c r="BE362" i="3"/>
  <c r="BE372" i="3"/>
  <c r="BE375" i="3"/>
  <c r="BE410" i="3"/>
  <c r="BE434" i="3"/>
  <c r="BE450" i="3"/>
  <c r="BE457" i="3"/>
  <c r="BE493" i="3"/>
  <c r="BE507" i="3"/>
  <c r="BE514" i="3"/>
  <c r="BE519" i="3"/>
  <c r="BE530" i="3"/>
  <c r="BE565" i="3"/>
  <c r="BE587" i="3"/>
  <c r="BE602" i="3"/>
  <c r="BE611" i="3"/>
  <c r="BE617" i="3"/>
  <c r="BE628" i="3"/>
  <c r="BE631" i="3"/>
  <c r="BE634" i="3"/>
  <c r="BE644" i="3"/>
  <c r="BE647" i="3"/>
  <c r="BE652" i="3"/>
  <c r="BE697" i="3"/>
  <c r="BE703" i="3"/>
  <c r="BE717" i="3"/>
  <c r="BE756" i="3"/>
  <c r="BE773" i="3"/>
  <c r="BE781" i="3"/>
  <c r="BE784" i="3"/>
  <c r="BE795" i="3"/>
  <c r="BE803" i="3"/>
  <c r="BE823" i="3"/>
  <c r="BE828" i="3"/>
  <c r="BE833" i="3"/>
  <c r="BE839" i="3"/>
  <c r="BE841" i="3"/>
  <c r="BE854" i="3"/>
  <c r="BE858" i="3"/>
  <c r="BE862" i="3"/>
  <c r="BE864" i="3"/>
  <c r="BE874" i="3"/>
  <c r="BE889" i="3"/>
  <c r="BE900" i="3"/>
  <c r="BE906" i="3"/>
  <c r="BE958" i="3"/>
  <c r="BE966" i="3"/>
  <c r="BE979" i="3"/>
  <c r="BE987" i="3"/>
  <c r="BE990" i="3"/>
  <c r="BE995" i="3"/>
  <c r="BE1025" i="3"/>
  <c r="BE1033" i="3"/>
  <c r="BE1036" i="3"/>
  <c r="BE1039" i="3"/>
  <c r="BE1042" i="3"/>
  <c r="BE1050" i="3"/>
  <c r="BE1066" i="3"/>
  <c r="BE1072" i="3"/>
  <c r="BE1078" i="3"/>
  <c r="BE1089" i="3"/>
  <c r="BE1091" i="3"/>
  <c r="BE1104" i="3"/>
  <c r="BE1110" i="3"/>
  <c r="BE1151" i="3"/>
  <c r="BE1174" i="3"/>
  <c r="BE1179" i="3"/>
  <c r="BE1189" i="3"/>
  <c r="BE113" i="3"/>
  <c r="BE131" i="3"/>
  <c r="BE134" i="3"/>
  <c r="BE157" i="3"/>
  <c r="BE169" i="3"/>
  <c r="BE179" i="3"/>
  <c r="BE222" i="3"/>
  <c r="BE225" i="3"/>
  <c r="BE245" i="3"/>
  <c r="BE249" i="3"/>
  <c r="BE251" i="3"/>
  <c r="BE256" i="3"/>
  <c r="BE262" i="3"/>
  <c r="BE278" i="3"/>
  <c r="BE280" i="3"/>
  <c r="BE284" i="3"/>
  <c r="BE310" i="3"/>
  <c r="BE357" i="3"/>
  <c r="BE380" i="3"/>
  <c r="BE395" i="3"/>
  <c r="BE413" i="3"/>
  <c r="BE428" i="3"/>
  <c r="BE437" i="3"/>
  <c r="BE446" i="3"/>
  <c r="BE453" i="3"/>
  <c r="BE461" i="3"/>
  <c r="BE464" i="3"/>
  <c r="BE466" i="3"/>
  <c r="BE469" i="3"/>
  <c r="BE486" i="3"/>
  <c r="BE497" i="3"/>
  <c r="BE516" i="3"/>
  <c r="BE540" i="3"/>
  <c r="BE568" i="3"/>
  <c r="BE572" i="3"/>
  <c r="BE632" i="3"/>
  <c r="BE641" i="3"/>
  <c r="BE657" i="3"/>
  <c r="BE663" i="3"/>
  <c r="BE670" i="3"/>
  <c r="BE681" i="3"/>
  <c r="BE700" i="3"/>
  <c r="BE720" i="3"/>
  <c r="BE723" i="3"/>
  <c r="BE743" i="3"/>
  <c r="BE762" i="3"/>
  <c r="BE765" i="3"/>
  <c r="BE769" i="3"/>
  <c r="BE770" i="3"/>
  <c r="BE790" i="3"/>
  <c r="BE793" i="3"/>
  <c r="BE846" i="3"/>
  <c r="BE848" i="3"/>
  <c r="BE850" i="3"/>
  <c r="BE877" i="3"/>
  <c r="BE883" i="3"/>
  <c r="BE925" i="3"/>
  <c r="BE933" i="3"/>
  <c r="BE945" i="3"/>
  <c r="BE956" i="3"/>
  <c r="BE961" i="3"/>
  <c r="BE971" i="3"/>
  <c r="BE976" i="3"/>
  <c r="BE998" i="3"/>
  <c r="BE1030" i="3"/>
  <c r="BE1069" i="3"/>
  <c r="BE1097" i="3"/>
  <c r="BE1099" i="3"/>
  <c r="BE1101" i="3"/>
  <c r="BE1107" i="3"/>
  <c r="BE1113" i="3"/>
  <c r="BE1122" i="3"/>
  <c r="BE1129" i="3"/>
  <c r="BE1133" i="3"/>
  <c r="BE1137" i="3"/>
  <c r="BE1142" i="3"/>
  <c r="BE1148" i="3"/>
  <c r="BE1160" i="3"/>
  <c r="BE1172" i="3"/>
  <c r="BE1184" i="3"/>
  <c r="BE1186" i="3"/>
  <c r="BE1202" i="3"/>
  <c r="BE1205" i="3"/>
  <c r="BE1207" i="3"/>
  <c r="BE1216" i="3"/>
  <c r="BE1223" i="3"/>
  <c r="BE1226" i="3"/>
  <c r="BE1228" i="3"/>
  <c r="BE1231" i="3"/>
  <c r="BE1232" i="3"/>
  <c r="BE1235" i="3"/>
  <c r="BE1237" i="3"/>
  <c r="J52" i="2"/>
  <c r="BE105" i="2"/>
  <c r="BE107" i="2"/>
  <c r="BE155" i="2"/>
  <c r="BE245" i="2"/>
  <c r="BE252" i="2"/>
  <c r="BE281" i="2"/>
  <c r="BE289" i="2"/>
  <c r="BE294" i="2"/>
  <c r="BE344" i="2"/>
  <c r="E48" i="2"/>
  <c r="BE97" i="2"/>
  <c r="BE109" i="2"/>
  <c r="BE113" i="2"/>
  <c r="BE124" i="2"/>
  <c r="BE137" i="2"/>
  <c r="BE158" i="2"/>
  <c r="BE190" i="2"/>
  <c r="BE193" i="2"/>
  <c r="BE201" i="2"/>
  <c r="BE205" i="2"/>
  <c r="BE215" i="2"/>
  <c r="BE218" i="2"/>
  <c r="BE230" i="2"/>
  <c r="BE268" i="2"/>
  <c r="BE275" i="2"/>
  <c r="BE292" i="2"/>
  <c r="BE298" i="2"/>
  <c r="BE302" i="2"/>
  <c r="BE314" i="2"/>
  <c r="BE317" i="2"/>
  <c r="BE320" i="2"/>
  <c r="BE323" i="2"/>
  <c r="BE327" i="2"/>
  <c r="BE332" i="2"/>
  <c r="BE351" i="2"/>
  <c r="BE355" i="2"/>
  <c r="BE368" i="2"/>
  <c r="BE377" i="2"/>
  <c r="F55" i="2"/>
  <c r="BE95" i="2"/>
  <c r="BE148" i="2"/>
  <c r="BE179" i="2"/>
  <c r="BE233" i="2"/>
  <c r="BE258" i="2"/>
  <c r="BE286" i="2"/>
  <c r="BE305" i="2"/>
  <c r="BE308" i="2"/>
  <c r="BE311" i="2"/>
  <c r="BE338" i="2"/>
  <c r="BE347" i="2"/>
  <c r="BE101" i="2"/>
  <c r="BE117" i="2"/>
  <c r="BE145" i="2"/>
  <c r="BE161" i="2"/>
  <c r="BE164" i="2"/>
  <c r="BE176" i="2"/>
  <c r="BE240" i="2"/>
  <c r="BE255" i="2"/>
  <c r="BE265" i="2"/>
  <c r="BE278" i="2"/>
  <c r="AS54" i="1"/>
  <c r="F37" i="2"/>
  <c r="BD55" i="1" s="1"/>
  <c r="F36" i="3"/>
  <c r="BA57" i="1" s="1"/>
  <c r="F37" i="4"/>
  <c r="BB58" i="1" s="1"/>
  <c r="F37" i="5"/>
  <c r="BB59" i="1" s="1"/>
  <c r="F38" i="5"/>
  <c r="BC59" i="1" s="1"/>
  <c r="F36" i="6"/>
  <c r="BA60" i="1" s="1"/>
  <c r="F38" i="6"/>
  <c r="BC60" i="1" s="1"/>
  <c r="F34" i="10"/>
  <c r="BA64" i="1" s="1"/>
  <c r="F37" i="11"/>
  <c r="BD65" i="1" s="1"/>
  <c r="J36" i="12"/>
  <c r="AW67" i="1" s="1"/>
  <c r="F36" i="13"/>
  <c r="BA68" i="1" s="1"/>
  <c r="F37" i="14"/>
  <c r="BB69" i="1" s="1"/>
  <c r="F39" i="14"/>
  <c r="BD69" i="1" s="1"/>
  <c r="F36" i="15"/>
  <c r="BA70" i="1" s="1"/>
  <c r="F39" i="16"/>
  <c r="BD71" i="1"/>
  <c r="J34" i="17"/>
  <c r="AW72" i="1" s="1"/>
  <c r="F34" i="17"/>
  <c r="BA72" i="1"/>
  <c r="F34" i="2"/>
  <c r="BA55" i="1" s="1"/>
  <c r="F36" i="2"/>
  <c r="BC55" i="1"/>
  <c r="F38" i="3"/>
  <c r="BC57" i="1" s="1"/>
  <c r="F36" i="4"/>
  <c r="BA58" i="1" s="1"/>
  <c r="F38" i="4"/>
  <c r="BC58" i="1" s="1"/>
  <c r="F39" i="5"/>
  <c r="BD59" i="1" s="1"/>
  <c r="F39" i="6"/>
  <c r="BD60" i="1" s="1"/>
  <c r="F37" i="7"/>
  <c r="BB61" i="1"/>
  <c r="J36" i="8"/>
  <c r="AW62" i="1" s="1"/>
  <c r="F38" i="8"/>
  <c r="BC62" i="1"/>
  <c r="F35" i="9"/>
  <c r="BB63" i="1" s="1"/>
  <c r="J34" i="10"/>
  <c r="AW64" i="1" s="1"/>
  <c r="F37" i="10"/>
  <c r="BD64" i="1" s="1"/>
  <c r="F34" i="11"/>
  <c r="BA65" i="1"/>
  <c r="F35" i="11"/>
  <c r="BB65" i="1" s="1"/>
  <c r="F38" i="12"/>
  <c r="BC67" i="1"/>
  <c r="F38" i="13"/>
  <c r="BC68" i="1" s="1"/>
  <c r="J36" i="13"/>
  <c r="AW68" i="1"/>
  <c r="J36" i="14"/>
  <c r="AW69" i="1" s="1"/>
  <c r="J36" i="15"/>
  <c r="AW70" i="1" s="1"/>
  <c r="J36" i="16"/>
  <c r="AW71" i="1"/>
  <c r="F36" i="16"/>
  <c r="BA71" i="1" s="1"/>
  <c r="F37" i="17"/>
  <c r="BD72" i="1"/>
  <c r="F36" i="17"/>
  <c r="BC72" i="1" s="1"/>
  <c r="F35" i="2"/>
  <c r="BB55" i="1"/>
  <c r="J36" i="3"/>
  <c r="AW57" i="1" s="1"/>
  <c r="F39" i="4"/>
  <c r="BD58" i="1"/>
  <c r="J36" i="4"/>
  <c r="AW58" i="1" s="1"/>
  <c r="J36" i="5"/>
  <c r="AW59" i="1" s="1"/>
  <c r="F36" i="5"/>
  <c r="BA59" i="1" s="1"/>
  <c r="J36" i="6"/>
  <c r="AW60" i="1"/>
  <c r="F35" i="10"/>
  <c r="BB64" i="1" s="1"/>
  <c r="F39" i="13"/>
  <c r="BD68" i="1"/>
  <c r="F37" i="6"/>
  <c r="BB60" i="1" s="1"/>
  <c r="F36" i="7"/>
  <c r="BA61" i="1"/>
  <c r="F36" i="10"/>
  <c r="BC64" i="1" s="1"/>
  <c r="F36" i="14"/>
  <c r="BA69" i="1"/>
  <c r="F38" i="16"/>
  <c r="BC71" i="1" s="1"/>
  <c r="F37" i="16"/>
  <c r="BB71" i="1"/>
  <c r="F35" i="17"/>
  <c r="BB72" i="1" s="1"/>
  <c r="F38" i="7"/>
  <c r="BC61" i="1"/>
  <c r="F37" i="9"/>
  <c r="BD63" i="1" s="1"/>
  <c r="J34" i="11"/>
  <c r="AW65" i="1"/>
  <c r="F39" i="12"/>
  <c r="BD67" i="1" s="1"/>
  <c r="F38" i="14"/>
  <c r="BC69" i="1"/>
  <c r="F39" i="15"/>
  <c r="BD70" i="1" s="1"/>
  <c r="F37" i="3"/>
  <c r="BB57" i="1"/>
  <c r="F36" i="8"/>
  <c r="BA62" i="1" s="1"/>
  <c r="F39" i="8"/>
  <c r="BD62" i="1"/>
  <c r="F34" i="9"/>
  <c r="BA63" i="1" s="1"/>
  <c r="F36" i="9"/>
  <c r="BC63" i="1"/>
  <c r="F37" i="13"/>
  <c r="BB68" i="1" s="1"/>
  <c r="F39" i="7"/>
  <c r="BD61" i="1"/>
  <c r="F37" i="8"/>
  <c r="BB62" i="1" s="1"/>
  <c r="J34" i="9"/>
  <c r="AW63" i="1"/>
  <c r="F37" i="12"/>
  <c r="BB67" i="1" s="1"/>
  <c r="F37" i="15"/>
  <c r="BB70" i="1"/>
  <c r="J34" i="2"/>
  <c r="AW55" i="1" s="1"/>
  <c r="F39" i="3"/>
  <c r="BD57" i="1"/>
  <c r="J36" i="7"/>
  <c r="AW61" i="1" s="1"/>
  <c r="F36" i="11"/>
  <c r="BC65" i="1"/>
  <c r="F36" i="12"/>
  <c r="BA67" i="1" s="1"/>
  <c r="F38" i="15"/>
  <c r="BC70" i="1"/>
  <c r="R91" i="5" l="1"/>
  <c r="J256" i="13"/>
  <c r="J68" i="13" s="1"/>
  <c r="R85" i="17"/>
  <c r="R84" i="17" s="1"/>
  <c r="R87" i="11"/>
  <c r="R86" i="11" s="1"/>
  <c r="P85" i="17"/>
  <c r="P84" i="17" s="1"/>
  <c r="AU72" i="1" s="1"/>
  <c r="T85" i="17"/>
  <c r="T84" i="17"/>
  <c r="BK85" i="17"/>
  <c r="J85" i="17"/>
  <c r="J60" i="17" s="1"/>
  <c r="R448" i="13"/>
  <c r="T495" i="3"/>
  <c r="BK93" i="16"/>
  <c r="J93" i="16" s="1"/>
  <c r="J64" i="16" s="1"/>
  <c r="P188" i="15"/>
  <c r="P96" i="15"/>
  <c r="P95" i="15" s="1"/>
  <c r="AU70" i="1" s="1"/>
  <c r="P90" i="14"/>
  <c r="P89" i="14"/>
  <c r="AU69" i="1" s="1"/>
  <c r="R109" i="13"/>
  <c r="R108" i="13"/>
  <c r="T92" i="12"/>
  <c r="T91" i="12" s="1"/>
  <c r="T100" i="6"/>
  <c r="T91" i="5"/>
  <c r="P330" i="2"/>
  <c r="P109" i="13"/>
  <c r="R88" i="9"/>
  <c r="R87" i="9" s="1"/>
  <c r="BK330" i="2"/>
  <c r="J330" i="2" s="1"/>
  <c r="J67" i="2" s="1"/>
  <c r="P95" i="7"/>
  <c r="P94" i="7"/>
  <c r="AU61" i="1" s="1"/>
  <c r="P338" i="6"/>
  <c r="P91" i="8"/>
  <c r="P90" i="8"/>
  <c r="AU62" i="1" s="1"/>
  <c r="T338" i="6"/>
  <c r="T99" i="6" s="1"/>
  <c r="P448" i="13"/>
  <c r="R93" i="2"/>
  <c r="R92" i="2"/>
  <c r="P93" i="16"/>
  <c r="P92" i="16"/>
  <c r="AU71" i="1" s="1"/>
  <c r="T448" i="13"/>
  <c r="P87" i="11"/>
  <c r="P86" i="11"/>
  <c r="AU65" i="1" s="1"/>
  <c r="R93" i="16"/>
  <c r="R92" i="16" s="1"/>
  <c r="T109" i="13"/>
  <c r="T108" i="13" s="1"/>
  <c r="T88" i="9"/>
  <c r="T87" i="9" s="1"/>
  <c r="R100" i="6"/>
  <c r="R111" i="3"/>
  <c r="BK93" i="2"/>
  <c r="J93" i="2" s="1"/>
  <c r="J60" i="2" s="1"/>
  <c r="T111" i="3"/>
  <c r="T110" i="3"/>
  <c r="T330" i="2"/>
  <c r="T91" i="8"/>
  <c r="T90" i="8" s="1"/>
  <c r="P495" i="3"/>
  <c r="R91" i="8"/>
  <c r="R90" i="8"/>
  <c r="R338" i="6"/>
  <c r="P91" i="5"/>
  <c r="AU59" i="1" s="1"/>
  <c r="R93" i="4"/>
  <c r="R92" i="4" s="1"/>
  <c r="T188" i="15"/>
  <c r="T96" i="15" s="1"/>
  <c r="T95" i="15" s="1"/>
  <c r="T93" i="4"/>
  <c r="T92" i="4"/>
  <c r="R495" i="3"/>
  <c r="T93" i="16"/>
  <c r="T92" i="16" s="1"/>
  <c r="P88" i="10"/>
  <c r="P87" i="10" s="1"/>
  <c r="AU64" i="1" s="1"/>
  <c r="P88" i="9"/>
  <c r="P87" i="9"/>
  <c r="AU63" i="1" s="1"/>
  <c r="T95" i="7"/>
  <c r="T94" i="7" s="1"/>
  <c r="P100" i="6"/>
  <c r="P99" i="6" s="1"/>
  <c r="AU60" i="1" s="1"/>
  <c r="BK91" i="5"/>
  <c r="J91" i="5" s="1"/>
  <c r="J63" i="5" s="1"/>
  <c r="T93" i="2"/>
  <c r="T92" i="2" s="1"/>
  <c r="T87" i="11"/>
  <c r="T86" i="11" s="1"/>
  <c r="R95" i="7"/>
  <c r="R94" i="7" s="1"/>
  <c r="P93" i="4"/>
  <c r="P92" i="4" s="1"/>
  <c r="AU58" i="1" s="1"/>
  <c r="R188" i="15"/>
  <c r="R96" i="15"/>
  <c r="R95" i="15" s="1"/>
  <c r="T90" i="14"/>
  <c r="T89" i="14" s="1"/>
  <c r="R88" i="10"/>
  <c r="R87" i="10" s="1"/>
  <c r="P111" i="3"/>
  <c r="P110" i="3" s="1"/>
  <c r="AU57" i="1" s="1"/>
  <c r="P93" i="2"/>
  <c r="P92" i="2"/>
  <c r="AU55" i="1" s="1"/>
  <c r="J331" i="2"/>
  <c r="J68" i="2"/>
  <c r="BK93" i="4"/>
  <c r="J93" i="4" s="1"/>
  <c r="J64" i="4" s="1"/>
  <c r="BK87" i="11"/>
  <c r="J87" i="11"/>
  <c r="J60" i="11" s="1"/>
  <c r="BK448" i="13"/>
  <c r="J448" i="13" s="1"/>
  <c r="J72" i="13" s="1"/>
  <c r="BK92" i="12"/>
  <c r="J92" i="12"/>
  <c r="J64" i="12" s="1"/>
  <c r="BK90" i="14"/>
  <c r="J90" i="14" s="1"/>
  <c r="J64" i="14" s="1"/>
  <c r="BK119" i="15"/>
  <c r="J119" i="15"/>
  <c r="J67" i="15" s="1"/>
  <c r="BK188" i="15"/>
  <c r="J188" i="15" s="1"/>
  <c r="J69" i="15" s="1"/>
  <c r="BK495" i="3"/>
  <c r="J495" i="3" s="1"/>
  <c r="J72" i="3" s="1"/>
  <c r="BK88" i="10"/>
  <c r="BK87" i="10" s="1"/>
  <c r="J87" i="10" s="1"/>
  <c r="J30" i="10" s="1"/>
  <c r="AG64" i="1" s="1"/>
  <c r="BK84" i="17"/>
  <c r="J84" i="17"/>
  <c r="J59" i="17" s="1"/>
  <c r="BK108" i="13"/>
  <c r="J108" i="13" s="1"/>
  <c r="J32" i="13" s="1"/>
  <c r="AG68" i="1" s="1"/>
  <c r="J88" i="9"/>
  <c r="J60" i="9" s="1"/>
  <c r="J91" i="8"/>
  <c r="J64" i="8" s="1"/>
  <c r="J95" i="7"/>
  <c r="J64" i="7" s="1"/>
  <c r="BK99" i="6"/>
  <c r="J99" i="6" s="1"/>
  <c r="J63" i="6" s="1"/>
  <c r="J100" i="6"/>
  <c r="J64" i="6" s="1"/>
  <c r="J35" i="7"/>
  <c r="AV61" i="1" s="1"/>
  <c r="AT61" i="1" s="1"/>
  <c r="F33" i="10"/>
  <c r="AZ64" i="1"/>
  <c r="J35" i="13"/>
  <c r="AV68" i="1" s="1"/>
  <c r="AT68" i="1" s="1"/>
  <c r="F35" i="7"/>
  <c r="AZ61" i="1" s="1"/>
  <c r="J32" i="7"/>
  <c r="AG61" i="1"/>
  <c r="BD56" i="1"/>
  <c r="J35" i="8"/>
  <c r="AV62" i="1" s="1"/>
  <c r="AT62" i="1" s="1"/>
  <c r="BA56" i="1"/>
  <c r="AW56" i="1" s="1"/>
  <c r="BC56" i="1"/>
  <c r="AY56" i="1" s="1"/>
  <c r="F33" i="9"/>
  <c r="AZ63" i="1" s="1"/>
  <c r="J30" i="9"/>
  <c r="AG63" i="1"/>
  <c r="J33" i="10"/>
  <c r="AV64" i="1" s="1"/>
  <c r="AT64" i="1" s="1"/>
  <c r="F33" i="11"/>
  <c r="AZ65" i="1" s="1"/>
  <c r="F35" i="13"/>
  <c r="AZ68" i="1" s="1"/>
  <c r="J33" i="2"/>
  <c r="AV55" i="1" s="1"/>
  <c r="AT55" i="1" s="1"/>
  <c r="J35" i="4"/>
  <c r="AV58" i="1"/>
  <c r="AT58" i="1" s="1"/>
  <c r="F35" i="5"/>
  <c r="AZ59" i="1" s="1"/>
  <c r="BD66" i="1"/>
  <c r="J35" i="16"/>
  <c r="AV71" i="1"/>
  <c r="AT71" i="1" s="1"/>
  <c r="BA66" i="1"/>
  <c r="AW66" i="1" s="1"/>
  <c r="J33" i="17"/>
  <c r="AV72" i="1" s="1"/>
  <c r="AT72" i="1" s="1"/>
  <c r="J35" i="5"/>
  <c r="AV59" i="1" s="1"/>
  <c r="AT59" i="1" s="1"/>
  <c r="J35" i="12"/>
  <c r="AV67" i="1" s="1"/>
  <c r="AT67" i="1" s="1"/>
  <c r="J35" i="14"/>
  <c r="AV69" i="1"/>
  <c r="AT69" i="1" s="1"/>
  <c r="F35" i="15"/>
  <c r="AZ70" i="1" s="1"/>
  <c r="F35" i="8"/>
  <c r="AZ62" i="1" s="1"/>
  <c r="BB56" i="1"/>
  <c r="AX56" i="1" s="1"/>
  <c r="J32" i="8"/>
  <c r="AG62" i="1" s="1"/>
  <c r="J33" i="9"/>
  <c r="AV63" i="1" s="1"/>
  <c r="AT63" i="1" s="1"/>
  <c r="J33" i="11"/>
  <c r="AV65" i="1"/>
  <c r="AT65" i="1" s="1"/>
  <c r="F35" i="3"/>
  <c r="AZ57" i="1" s="1"/>
  <c r="J35" i="6"/>
  <c r="AV60" i="1" s="1"/>
  <c r="AT60" i="1" s="1"/>
  <c r="BB66" i="1"/>
  <c r="AX66" i="1"/>
  <c r="BC66" i="1"/>
  <c r="AY66" i="1"/>
  <c r="F33" i="2"/>
  <c r="AZ55" i="1"/>
  <c r="F35" i="4"/>
  <c r="AZ58" i="1"/>
  <c r="F35" i="6"/>
  <c r="AZ60" i="1"/>
  <c r="F35" i="16"/>
  <c r="AZ71" i="1"/>
  <c r="F33" i="17"/>
  <c r="AZ72" i="1" s="1"/>
  <c r="J35" i="3"/>
  <c r="AV57" i="1"/>
  <c r="AT57" i="1" s="1"/>
  <c r="F35" i="12"/>
  <c r="AZ67" i="1" s="1"/>
  <c r="F35" i="14"/>
  <c r="AZ69" i="1" s="1"/>
  <c r="J35" i="15"/>
  <c r="AV70" i="1" s="1"/>
  <c r="AT70" i="1" s="1"/>
  <c r="AN64" i="1" l="1"/>
  <c r="BK110" i="3"/>
  <c r="J110" i="3" s="1"/>
  <c r="J63" i="3" s="1"/>
  <c r="R110" i="3"/>
  <c r="P108" i="13"/>
  <c r="AU68" i="1" s="1"/>
  <c r="AU66" i="1" s="1"/>
  <c r="R99" i="6"/>
  <c r="J88" i="10"/>
  <c r="J60" i="10"/>
  <c r="BK92" i="2"/>
  <c r="J92" i="2"/>
  <c r="BK89" i="14"/>
  <c r="J89" i="14"/>
  <c r="J63" i="14" s="1"/>
  <c r="BK96" i="15"/>
  <c r="J96" i="15"/>
  <c r="J64" i="15"/>
  <c r="BK86" i="11"/>
  <c r="J86" i="11"/>
  <c r="BK92" i="4"/>
  <c r="J92" i="4"/>
  <c r="J63" i="4" s="1"/>
  <c r="BK92" i="16"/>
  <c r="J92" i="16"/>
  <c r="J63" i="16"/>
  <c r="BK91" i="12"/>
  <c r="J91" i="12"/>
  <c r="J59" i="10"/>
  <c r="AN68" i="1"/>
  <c r="J63" i="13"/>
  <c r="J41" i="13"/>
  <c r="AN63" i="1"/>
  <c r="J39" i="10"/>
  <c r="AN62" i="1"/>
  <c r="J39" i="9"/>
  <c r="AN61" i="1"/>
  <c r="J41" i="8"/>
  <c r="J41" i="7"/>
  <c r="AZ66" i="1"/>
  <c r="AV66" i="1"/>
  <c r="AT66" i="1" s="1"/>
  <c r="J30" i="17"/>
  <c r="AG72" i="1"/>
  <c r="J32" i="5"/>
  <c r="AG59" i="1" s="1"/>
  <c r="J32" i="3"/>
  <c r="AG57" i="1"/>
  <c r="BB54" i="1"/>
  <c r="AX54" i="1" s="1"/>
  <c r="J30" i="2"/>
  <c r="AG55" i="1"/>
  <c r="J32" i="12"/>
  <c r="AG67" i="1" s="1"/>
  <c r="AU56" i="1"/>
  <c r="AZ56" i="1"/>
  <c r="AV56" i="1" s="1"/>
  <c r="AT56" i="1" s="1"/>
  <c r="BA54" i="1"/>
  <c r="W30" i="1" s="1"/>
  <c r="J30" i="11"/>
  <c r="AG65" i="1" s="1"/>
  <c r="BC54" i="1"/>
  <c r="W32" i="1" s="1"/>
  <c r="BD54" i="1"/>
  <c r="W33" i="1" s="1"/>
  <c r="J32" i="6"/>
  <c r="AG60" i="1"/>
  <c r="AN60" i="1"/>
  <c r="J39" i="11" l="1"/>
  <c r="J41" i="12"/>
  <c r="J39" i="2"/>
  <c r="J39" i="17"/>
  <c r="J41" i="5"/>
  <c r="J59" i="2"/>
  <c r="BK95" i="15"/>
  <c r="J95" i="15"/>
  <c r="J32" i="15" s="1"/>
  <c r="AG70" i="1" s="1"/>
  <c r="AN70" i="1" s="1"/>
  <c r="J59" i="11"/>
  <c r="J63" i="12"/>
  <c r="J41" i="6"/>
  <c r="J41" i="3"/>
  <c r="AN57" i="1"/>
  <c r="AN65" i="1"/>
  <c r="AN55" i="1"/>
  <c r="AN72" i="1"/>
  <c r="AN59" i="1"/>
  <c r="AN67" i="1"/>
  <c r="AZ54" i="1"/>
  <c r="AV54" i="1" s="1"/>
  <c r="AK29" i="1" s="1"/>
  <c r="J32" i="16"/>
  <c r="AG71" i="1" s="1"/>
  <c r="AN71" i="1" s="1"/>
  <c r="AY54" i="1"/>
  <c r="J32" i="4"/>
  <c r="AG58" i="1" s="1"/>
  <c r="AG56" i="1" s="1"/>
  <c r="J32" i="14"/>
  <c r="AG69" i="1"/>
  <c r="AU54" i="1"/>
  <c r="W31" i="1"/>
  <c r="AW54" i="1"/>
  <c r="AK30" i="1" s="1"/>
  <c r="J41" i="14" l="1"/>
  <c r="J41" i="16"/>
  <c r="J41" i="15"/>
  <c r="J63" i="15"/>
  <c r="J41" i="4"/>
  <c r="AN56" i="1"/>
  <c r="AN58" i="1"/>
  <c r="AN69" i="1"/>
  <c r="AG66" i="1"/>
  <c r="AN66" i="1"/>
  <c r="AT54" i="1"/>
  <c r="W29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<sst xmlns="http://schemas.openxmlformats.org/spreadsheetml/2006/main" count="51589" uniqueCount="5780">
  <si>
    <t>Export Komplet</t>
  </si>
  <si>
    <t>VZ</t>
  </si>
  <si>
    <t>2.0</t>
  </si>
  <si>
    <t>ZAMOK</t>
  </si>
  <si>
    <t>False</t>
  </si>
  <si>
    <t>{b3734c53-7f4c-4c46-94f2-7f4f7faeadec}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</si>
  <si>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</si>
  <si>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</si>
  <si>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</si>
  <si>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</si>
  <si>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</si>
  <si>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</si>
  <si>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</si>
  <si>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</si>
  <si>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22-09-2K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</si>
  <si>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</si>
  <si>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</si>
  <si>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základní školy ŽITOMÍRSKÁ - úprava 12.2. 2025</t>
  </si>
  <si>
    <t>KSO:</t>
  </si>
  <si>
    <t/>
  </si>
  <si>
    <t>CC-CZ:</t>
  </si>
  <si>
    <t>Místo:</t>
  </si>
  <si>
    <t xml:space="preserve"> </t>
  </si>
  <si>
    <t>Datum:</t>
  </si>
  <si>
    <t>9. 8. 2024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</si>
  <si>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</si>
  <si>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</si>
  <si>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</si>
  <si>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</si>
  <si>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</si>
  <si>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</si>
  <si>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</si>
  <si>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</si>
  <si>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</si>
  <si>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</si>
  <si>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</si>
  <si>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</si>
  <si>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</si>
  <si>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</si>
  <si>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</si>
  <si>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</si>
  <si>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</si>
  <si>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</si>
  <si>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</si>
  <si>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</si>
  <si>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</si>
  <si>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</si>
  <si>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</si>
  <si>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</si>
  <si>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</si>
  <si>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</si>
  <si>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</si>
  <si>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</si>
  <si>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</si>
  <si>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</si>
  <si>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</si>
  <si>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</si>
  <si>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</si>
  <si>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</si>
  <si>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</si>
  <si>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</si>
  <si>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</si>
  <si>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</si>
  <si>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</si>
  <si>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</si>
  <si>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</si>
  <si>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</si>
  <si>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</si>
  <si>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</si>
  <si>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</si>
  <si>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</si>
  <si>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</si>
  <si>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</si>
  <si>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</si>
  <si>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</si>
  <si>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00 - Demolice, příprava území</t>
  </si>
  <si>
    <t>STA</t>
  </si>
  <si>
    <t>1</t>
  </si>
  <si>
    <t>{88decde8-b850-456d-86ab-d10594c63cbc}</t>
  </si>
  <si>
    <t>2</t>
  </si>
  <si>
    <t>02</t>
  </si>
  <si>
    <t>SO 01 - Navrhovaná přístavba a stavební úpravy stávajícího objektu školy</t>
  </si>
  <si>
    <t>{9648db02-6914-4256-9254-6fe1b1cc0525}</t>
  </si>
  <si>
    <t>SO 01.1 - Stavební část</t>
  </si>
  <si>
    <t>Soupis</t>
  </si>
  <si>
    <t>{ddfad4f7-b6bc-489c-894a-68c686b58dbb}</t>
  </si>
  <si>
    <t>SO 01.2 - ZTI, vnitřní vodovod, kanalizace, plynovod</t>
  </si>
  <si>
    <t>{00de7580-6e57-4be5-872d-0c172e17be1c}</t>
  </si>
  <si>
    <t>03</t>
  </si>
  <si>
    <t>SO 01.3 - Vzduchotechnika</t>
  </si>
  <si>
    <t>{ecf3400e-4e69-4cc4-b584-c57447291519}</t>
  </si>
  <si>
    <t>04</t>
  </si>
  <si>
    <t>SO 01.4 - Vytápění</t>
  </si>
  <si>
    <t>{4b4258b4-fd6f-4212-b3bc-877f3bd6bab0}</t>
  </si>
  <si>
    <t>05</t>
  </si>
  <si>
    <t>SO 01.5 - Silnoproudé rozvody</t>
  </si>
  <si>
    <t>{795845d7-719d-4967-bfa2-db6c38a79da0}</t>
  </si>
  <si>
    <t>06</t>
  </si>
  <si>
    <t>SO 01.6 - Slabopoudé rozvody</t>
  </si>
  <si>
    <t>{2563d3b9-da87-4503-bb99-3dd7ba6ff2cb}</t>
  </si>
  <si>
    <t>SO 03.11 -  Vodovod - Přípojka stávající školy a vnitřní rozvody</t>
  </si>
  <si>
    <t>{6e848a41-374c-4798-8c16-f44c2ee34b01}</t>
  </si>
  <si>
    <t>SO 04.11, SO 04.12 - Kanalizace splašková - přípojka a vnitřní kanalizace pro objekt č.p.1360</t>
  </si>
  <si>
    <t>{6b7eb8c5-3e9c-4c6e-9ae6-39d25d67fdf0}</t>
  </si>
  <si>
    <t>SO 4.13, SO04.14 - Kanalizace splašková a dešťová - vnitřní,  pro stávající objekt (ÚDRŽBA)</t>
  </si>
  <si>
    <t>{d379f35e-2ebc-41c8-af01-2b16347db4ab}</t>
  </si>
  <si>
    <t>SO 10 - Bezbariérový výtah pro dotaci</t>
  </si>
  <si>
    <t>{19324ae1-1682-4a21-963f-f5dc8555763c}</t>
  </si>
  <si>
    <t>SO 10.1 - Bourací práce</t>
  </si>
  <si>
    <t>{e4650a26-13a9-4753-a23d-f4bff2d31799}</t>
  </si>
  <si>
    <t>SO10.2 - Stavební část</t>
  </si>
  <si>
    <t>{7f734896-46d7-4616-bf09-8404373593da}</t>
  </si>
  <si>
    <t>SO 10.3 - ZTI, vnitřní vodovod, kanalizace, plynovod</t>
  </si>
  <si>
    <t>{16393bfd-a17a-424e-b1c5-244be5344fa3}</t>
  </si>
  <si>
    <t>SO 10.4 - Vytápění</t>
  </si>
  <si>
    <t>{6e3229b1-0c14-4e6e-9500-ba2c0a763fbd}</t>
  </si>
  <si>
    <t>SO 10.5 - Silnoproudé rozvody</t>
  </si>
  <si>
    <t>{180d53db-4dc0-4595-b83b-509625c307d8}</t>
  </si>
  <si>
    <t>07</t>
  </si>
  <si>
    <t>VRN</t>
  </si>
  <si>
    <t>VON</t>
  </si>
  <si>
    <t>{63a14f1f-3755-4518-be26-4b8988ec5c7e}</t>
  </si>
  <si>
    <t>KRYCÍ LIST SOUPISU PRACÍ</t>
  </si>
  <si>
    <t>Objekt:</t>
  </si>
  <si>
    <t>01 - SO 00 - Demolice, příprava území</t>
  </si>
  <si>
    <t xml:space="preserve"> Český Brod k.ú. 622737</t>
  </si>
  <si>
    <t>Město Český Brod</t>
  </si>
  <si>
    <t>GREBNER spol. s r.o.</t>
  </si>
  <si>
    <t>Ing. 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</si>
  <si>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</si>
  <si>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</si>
  <si>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</si>
  <si>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</si>
  <si>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</si>
  <si>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</si>
  <si>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</si>
  <si>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</si>
  <si>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</si>
  <si>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</si>
  <si>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</si>
  <si>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</si>
  <si>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</si>
  <si>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</si>
  <si>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</si>
  <si>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</si>
  <si>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</si>
  <si>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</si>
  <si>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</si>
  <si>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</si>
  <si>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</si>
  <si>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</si>
  <si>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</si>
  <si>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</si>
  <si>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</si>
  <si>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</si>
  <si>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</si>
  <si>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</si>
  <si>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</si>
  <si>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</si>
  <si>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</si>
  <si>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</si>
  <si>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</si>
  <si>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</si>
  <si>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</si>
  <si>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</si>
  <si>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</si>
  <si>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m2</t>
  </si>
  <si>
    <t>CS ÚRS 2025 01</t>
  </si>
  <si>
    <t>4</t>
  </si>
  <si>
    <t>-1427436869</t>
  </si>
  <si>
    <t>Online PSC</t>
  </si>
  <si>
    <t>https://podminky.urs.cz/item/CS_URS_2025_01/113107162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</si>
  <si>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</si>
  <si>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</si>
  <si>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354197794</t>
  </si>
  <si>
    <t>https://podminky.urs.cz/item/CS_URS_2025_01/113107182</t>
  </si>
  <si>
    <t>P</t>
  </si>
  <si>
    <t>Poznámka k položce:_x000D_
část přilehající k budově_x000D_
_x000D_
Celkové úpravy povrchů jsou řešeny v rámci stavby pavilonu v souborech SO 00 a SO 08.</t>
  </si>
  <si>
    <t>VV</t>
  </si>
  <si>
    <t>(15,8+12,3)*1,5  "část asfaltového povrchu obvodu stavby</t>
  </si>
  <si>
    <t>3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</si>
  <si>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</si>
  <si>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</si>
  <si>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-725994782</t>
  </si>
  <si>
    <t>https://podminky.urs.cz/item/CS_URS_2025_01/113107331</t>
  </si>
  <si>
    <t>Poznámka k položce:_x000D_
Bourání přiléhajících venkovních objektů je řešeno v souborech SO 00 a SO 10 výstavby pavilonu</t>
  </si>
  <si>
    <t>9,8*1,2  "část betonového povrchu</t>
  </si>
  <si>
    <t>119003223</t>
  </si>
  <si>
    <t>Pomocné konstrukce při zabezpečení výkopu svislé ocelové mobilní oplocení, výšky přes 1,5 do 2,2 m panely vyplněné profilovaným plechem zřízení</t>
  </si>
  <si>
    <t>m</t>
  </si>
  <si>
    <t>955080830</t>
  </si>
  <si>
    <t>https://podminky.urs.cz/item/CS_URS_2025_01/119003223</t>
  </si>
  <si>
    <t>5</t>
  </si>
  <si>
    <t>119003224</t>
  </si>
  <si>
    <t>Pomocné konstrukce při zabezpečení výkopu svislé ocelové mobilní oplocení, výšky přes 1,5 do 2,2 m panely vyplněné profilovaným plechem odstranění</t>
  </si>
  <si>
    <t>-1013798387</t>
  </si>
  <si>
    <t>https://podminky.urs.cz/item/CS_URS_2025_01/119003224</t>
  </si>
  <si>
    <t>6</t>
  </si>
  <si>
    <t>121151113</t>
  </si>
  <si>
    <t>Sejmutí ornice strojně při souvislé ploše přes 100 do 500 m2, tl. vrstvy do 200 mm</t>
  </si>
  <si>
    <t>1793305617</t>
  </si>
  <si>
    <t>https://podminky.urs.cz/item/CS_URS_2025_01/121151113</t>
  </si>
  <si>
    <t>(28,8+22+18,7+25,2)*1,5  "část zatravněné části obvodu stavby</t>
  </si>
  <si>
    <t>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</si>
  <si>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</si>
  <si>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</si>
  <si>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m3</t>
  </si>
  <si>
    <t>-1045098415</t>
  </si>
  <si>
    <t>https://podminky.urs.cz/item/CS_URS_2025_01/162351104</t>
  </si>
  <si>
    <t>142*0,2  "ornice na meziskládku k dalšímu použití</t>
  </si>
  <si>
    <t>Svislé a kompletní konstrukce</t>
  </si>
  <si>
    <t>8</t>
  </si>
  <si>
    <t>317944321</t>
  </si>
  <si>
    <t>Válcované nosníky dodatečně osazované do připravených otvorů bez zazdění hlav do č. 12</t>
  </si>
  <si>
    <t>t</t>
  </si>
  <si>
    <t>-27277204</t>
  </si>
  <si>
    <t>https://podminky.urs.cz/item/CS_URS_2025_01/317944321</t>
  </si>
  <si>
    <t>IPE 120 - překlady</t>
  </si>
  <si>
    <t>(1,4*2+1,555*4)*10,6*0,001  "3NP</t>
  </si>
  <si>
    <t>2*1,5*10,6*0,001  "2NP</t>
  </si>
  <si>
    <t>(4*1,5+4*1,2)*10,6*0,001  "1PP</t>
  </si>
  <si>
    <t>Součet</t>
  </si>
  <si>
    <t>9</t>
  </si>
  <si>
    <t>317944323</t>
  </si>
  <si>
    <t>Válcované nosníky dodatečně osazované do připravených otvorů bez zazdění hlav č. 14 až 22</t>
  </si>
  <si>
    <t>-1089369987</t>
  </si>
  <si>
    <t>https://podminky.urs.cz/item/CS_URS_2025_01/317944323</t>
  </si>
  <si>
    <t>IPE  140</t>
  </si>
  <si>
    <t xml:space="preserve">4*1,8*12,9*0,001  "2NP  </t>
  </si>
  <si>
    <t>(4*1,4)*12,9*0,001  "1PP</t>
  </si>
  <si>
    <t>IPE 180</t>
  </si>
  <si>
    <t>2,5*4*18,8*0,001  "3NP</t>
  </si>
  <si>
    <t>UPE 180</t>
  </si>
  <si>
    <t>2*2,8*19,7*0,001  "3NP</t>
  </si>
  <si>
    <t>IPE 200</t>
  </si>
  <si>
    <t>(2,35*4+2,8*4)*22,4*0,001  "3NP</t>
  </si>
  <si>
    <t>Úpravy povrchů, podlahy a osazování výplní</t>
  </si>
  <si>
    <t>10</t>
  </si>
  <si>
    <t>632683112</t>
  </si>
  <si>
    <t>Sešívání trhlin v betonových podlahách ocelovými sponkami se zálivkou pryskyřicí vzdálenosti sponek přes 10 do 15 cm</t>
  </si>
  <si>
    <t>-1533594924</t>
  </si>
  <si>
    <t>https://podminky.urs.cz/item/CS_URS_2025_01/632683112</t>
  </si>
  <si>
    <t>3,3*6  " 1PP, S00.03 - předpoklad</t>
  </si>
  <si>
    <t>6,8*9  "1NP S01.10, 11, 12 -předpoklad</t>
  </si>
  <si>
    <t>5*3+6,5*3  "2NP, S02.06, S02.1 - předpoklad</t>
  </si>
  <si>
    <t>6*7+5*3  "3NP, S03.1, S03.5, S03.6 předpoklad</t>
  </si>
  <si>
    <t>Ostatní konstrukce a práce, bourání</t>
  </si>
  <si>
    <t>11</t>
  </si>
  <si>
    <t>961044111</t>
  </si>
  <si>
    <t>Bourání základů z betonu prostého</t>
  </si>
  <si>
    <t>510936935</t>
  </si>
  <si>
    <t>https://podminky.urs.cz/item/CS_URS_2025_01/961044111</t>
  </si>
  <si>
    <t>(6,2+6,175+1,055)*0,65*1,1+(6,2+4,3)*0,4*1,1  "1PP, kotelna</t>
  </si>
  <si>
    <t>12</t>
  </si>
  <si>
    <t>962031133</t>
  </si>
  <si>
    <t>Bourání příček nebo přizdívek z cihel pálených plných nebo dutých, tl. přes 100 do 150 mm</t>
  </si>
  <si>
    <t>-147905315</t>
  </si>
  <si>
    <t>https://podminky.urs.cz/item/CS_URS_2025_01/962031133</t>
  </si>
  <si>
    <t>6,6*3,75  "3NP S03.05</t>
  </si>
  <si>
    <t>(2,2+1+2,5)*3,75  "3NP, schodiště</t>
  </si>
  <si>
    <t>(1,6+2,8)*3,4 "1NP, SO1.12</t>
  </si>
  <si>
    <t>(4,235+2,09+2,89)*3  "1PP,  SOO.09</t>
  </si>
  <si>
    <t>13</t>
  </si>
  <si>
    <t>962032231</t>
  </si>
  <si>
    <t>Bourání zdiva nadzákladového z cihel pálených plných nebo lícových nebo vápenopískových, na maltu vápennou nebo vápenocementovou, objemu přes 1 m3</t>
  </si>
  <si>
    <t>-549372800</t>
  </si>
  <si>
    <t>https://podminky.urs.cz/item/CS_URS_2025_01/962032231</t>
  </si>
  <si>
    <t>(5,3+0,9)*3,6*0,61 "3NP, SO3.02</t>
  </si>
  <si>
    <t>14</t>
  </si>
  <si>
    <t>963051113</t>
  </si>
  <si>
    <t>Bourání železobetonových stropů deskových, tl. přes 80 mm</t>
  </si>
  <si>
    <t>-1441255971</t>
  </si>
  <si>
    <t>https://podminky.urs.cz/item/CS_URS_2025_01/963051113</t>
  </si>
  <si>
    <t>6,4*6,4*0,35  "1NP, SO1.07, kotelna</t>
  </si>
  <si>
    <t>963053935</t>
  </si>
  <si>
    <t>Bourání železobetonových monolitických schodišťových ramen zazděných oboustranně</t>
  </si>
  <si>
    <t>-75571906</t>
  </si>
  <si>
    <t>https://podminky.urs.cz/item/CS_URS_2025_01/963053935</t>
  </si>
  <si>
    <t>(2,9*2+2,2++2,4+2,85)*1,1  "trojramenné schodiště 4NP</t>
  </si>
  <si>
    <t>16</t>
  </si>
  <si>
    <t>965042141</t>
  </si>
  <si>
    <t>Bourání mazanin betonových nebo z litého asfaltu tl. do 100 mm, plochy přes 4 m2</t>
  </si>
  <si>
    <t>-167440145</t>
  </si>
  <si>
    <t>https://podminky.urs.cz/item/CS_URS_2025_01/965042141</t>
  </si>
  <si>
    <t>2,2*1,6*0,05  "podesta ve 4NP - předpoklad tl.50mm</t>
  </si>
  <si>
    <t>4,995*2,5*0,1 "3NP - pod schody</t>
  </si>
  <si>
    <t>1PP</t>
  </si>
  <si>
    <t>34,6*0,1  "S00.01, chodba</t>
  </si>
  <si>
    <t>6,425*9,515*0,1  "S00.04, klub</t>
  </si>
  <si>
    <t>45,4*0,1  "S00.07,  chodba</t>
  </si>
  <si>
    <t>40,9*0,1  "S00.09, dílna</t>
  </si>
  <si>
    <t>(9,48*6,425+4,5*0,35)*0,1   "S00.10, družina</t>
  </si>
  <si>
    <t>(2*1,735+3,225*1,83)*0,1  "S00.13,17</t>
  </si>
  <si>
    <t>17</t>
  </si>
  <si>
    <t>965045113</t>
  </si>
  <si>
    <t>Bourání potěrů tl. do 50 mm cementových nebo pískocementových, plochy přes 4 m2</t>
  </si>
  <si>
    <t>-999132398</t>
  </si>
  <si>
    <t>https://podminky.urs.cz/item/CS_URS_2025_01/965045113</t>
  </si>
  <si>
    <t>4,995*2,5*0,05 "3NP - pod schody - předpoklad</t>
  </si>
  <si>
    <t>18</t>
  </si>
  <si>
    <t>965046111</t>
  </si>
  <si>
    <t>Broušení stávajících betonových podlah úběr do 3 mm</t>
  </si>
  <si>
    <t>-130021565</t>
  </si>
  <si>
    <t>https://podminky.urs.cz/item/CS_URS_2025_01/965046111</t>
  </si>
  <si>
    <t>3,3*2,795  " S00.03</t>
  </si>
  <si>
    <t>1NP</t>
  </si>
  <si>
    <t>7,5+37,7+39,9  "S01.10, S01.11, S01.12</t>
  </si>
  <si>
    <t>2NP</t>
  </si>
  <si>
    <t>23,7+33,1  "S02.06, S02.01</t>
  </si>
  <si>
    <t>3NP</t>
  </si>
  <si>
    <t>24,6+35,1+64,1  "S03.1, S03.5, S03.6</t>
  </si>
  <si>
    <t>19</t>
  </si>
  <si>
    <t>965049113</t>
  </si>
  <si>
    <t>Bourání mazanin Příplatek k cenám za bourání mazanin betonových s rabicovým pletivem, tl. do 100 mm</t>
  </si>
  <si>
    <t>-2016683733</t>
  </si>
  <si>
    <t>https://podminky.urs.cz/item/CS_URS_2025_01/965049113</t>
  </si>
  <si>
    <t>4,995*2,5*0,1 "3NP - pod schody  -předpoklad</t>
  </si>
  <si>
    <t>20</t>
  </si>
  <si>
    <t>965081223</t>
  </si>
  <si>
    <t>Bourání podlah z dlaždic bez podkladního lože nebo mazaniny, s jakoukoliv výplní spár keramických nebo xylolitových tl. přes 10 mm plochy přes 1 m2</t>
  </si>
  <si>
    <t>1060593508</t>
  </si>
  <si>
    <t>https://podminky.urs.cz/item/CS_URS_2025_01/965081223</t>
  </si>
  <si>
    <t>2,2*1,6  "podesta ve 4NP</t>
  </si>
  <si>
    <t>4,995*2,5 "3NP - pod schody</t>
  </si>
  <si>
    <t>7,1+37,7+39,9  "1NP, S01.10, S01.11, S01.12</t>
  </si>
  <si>
    <t>(34,6+45,4)  "1PP, S00.01, S00.07</t>
  </si>
  <si>
    <t>3,3*2,795  " 1PP, S00.03</t>
  </si>
  <si>
    <t>965081601</t>
  </si>
  <si>
    <t>Odsekání soklíků včetně otlučení podkladní omítky až na zdivo schodišťových</t>
  </si>
  <si>
    <t>2116008520</t>
  </si>
  <si>
    <t>https://podminky.urs.cz/item/CS_URS_2025_01/965081601</t>
  </si>
  <si>
    <t>(6,3+4,9)*2+(3,3+2,795*2)+(22,19*2+1,96)</t>
  </si>
  <si>
    <t>22</t>
  </si>
  <si>
    <t>965082923</t>
  </si>
  <si>
    <t>Odstranění násypu pod podlahami nebo ochranného násypu na střechách tl. do 100 mm, plochy přes 2 m2</t>
  </si>
  <si>
    <t>2110881725</t>
  </si>
  <si>
    <t>https://podminky.urs.cz/item/CS_URS_2025_01/965082923</t>
  </si>
  <si>
    <t>23</t>
  </si>
  <si>
    <t>966080115</t>
  </si>
  <si>
    <t>Bourání kontaktního zateplení včetně povrchové úpravy omítkou nebo nátěrem z desek z minerální vlny, tloušťky přes 120 do 180 mm</t>
  </si>
  <si>
    <t>220784806</t>
  </si>
  <si>
    <t>https://podminky.urs.cz/item/CS_URS_2025_01/966080115</t>
  </si>
  <si>
    <t>(4,3+6,4)*9,5  "část nad kotelnou</t>
  </si>
  <si>
    <t>24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</si>
  <si>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</si>
  <si>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</si>
  <si>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-1771500378</t>
  </si>
  <si>
    <t>https://podminky.urs.cz/item/CS_URS_2025_01/967031132</t>
  </si>
  <si>
    <t>2,3*5*0,61+2,3*2*0,3+2,3*2*4*0,2  "dveře</t>
  </si>
  <si>
    <t>2,5*2*0,61+2,5*0,35+2,3*0,2*2*5  "dveře</t>
  </si>
  <si>
    <t>2,3*2*0,2*8  "dveře</t>
  </si>
  <si>
    <t>2,3*2*0,75+2,3*4*0,3 "dveře</t>
  </si>
  <si>
    <t>(1,75*16)*0,3 "okna</t>
  </si>
  <si>
    <t>25</t>
  </si>
  <si>
    <t>968062355</t>
  </si>
  <si>
    <t>Vybourání dřevěných rámů oken s křídly, dveřních zárubní, vrat, stěn, ostění nebo obkladů rámů oken s křídly dvojitých, plochy do 2 m2</t>
  </si>
  <si>
    <t>-1590704286</t>
  </si>
  <si>
    <t>https://podminky.urs.cz/item/CS_URS_2025_01/968062355</t>
  </si>
  <si>
    <t>1,095*1,75*8  "1PP</t>
  </si>
  <si>
    <t>26</t>
  </si>
  <si>
    <t>968072455</t>
  </si>
  <si>
    <t>Vybourání kovových rámů oken s křídly, dveřních zárubní, vrat, stěn, ostění nebo obkladů dveřních zárubní, plochy do 2 m2</t>
  </si>
  <si>
    <t>-52690846</t>
  </si>
  <si>
    <t>https://podminky.urs.cz/item/CS_URS_2025_01/968072455</t>
  </si>
  <si>
    <t>1,05*2,2+0,75*2,06+0,9*2,1+1*2,2 "3NP - dveře</t>
  </si>
  <si>
    <t>0,75*2,1+1,05*2,2+0,8*1,9+1*2,2*2  "2NP</t>
  </si>
  <si>
    <t>0,9*2+1*2,2*6+0,75*2*2  "1NP</t>
  </si>
  <si>
    <t>0,9*2,1*3+1*2,2*3  "1PP</t>
  </si>
  <si>
    <t>27</t>
  </si>
  <si>
    <t>968072456</t>
  </si>
  <si>
    <t>Vybourání kovových rámů oken s křídly, dveřních zárubní, vrat, stěn, ostění nebo obkladů dveřních zárubní, plochy přes 2 m2</t>
  </si>
  <si>
    <t>-1409379944</t>
  </si>
  <si>
    <t>https://podminky.urs.cz/item/CS_URS_2025_01/968072456</t>
  </si>
  <si>
    <t>1,9*2,34  "2NP</t>
  </si>
  <si>
    <t>2,32*2,2  "1NP</t>
  </si>
  <si>
    <t>28</t>
  </si>
  <si>
    <t>971033681</t>
  </si>
  <si>
    <t>Vybourání otvorů ve zdivu základovém nebo nadzákladovém z cihel, tvárnic, příčkovek z cihel pálených na maltu vápennou nebo vápenocementovou plochy do 4 m2, tl. do 900 mm</t>
  </si>
  <si>
    <t>818481853</t>
  </si>
  <si>
    <t>https://podminky.urs.cz/item/CS_URS_2025_01/971033681</t>
  </si>
  <si>
    <t>1,2*2,4*0,61+1*2,3*0,3  "3NP, pro D126, D 127</t>
  </si>
  <si>
    <t>1,4*2,15*0,61+0,9*2,15+0,4*0,2*2,2  "2NP, pro D119, D123, D117</t>
  </si>
  <si>
    <t>1,5*2,37*0,3+0,7*2,4*0,61  "1NP,  D 113</t>
  </si>
  <si>
    <t>1*2,3*0,75+0,3*0,8*0,75+0,75*1,1*0,75+1*2,3*0,3*2  ", 1PP,  ,D103, D104, D107</t>
  </si>
  <si>
    <t>29</t>
  </si>
  <si>
    <t>971034471</t>
  </si>
  <si>
    <t>Vybourání otvorů ve zdivu základovém nebo nadzákladovém z cihel, tvárnic, příčkovek z cihel pálených na maltu vápennou nebo vápenocementovou z jedné strany, plochy do 0,25 m2, tl. do 750 mm</t>
  </si>
  <si>
    <t>kus</t>
  </si>
  <si>
    <t>-924408706</t>
  </si>
  <si>
    <t>https://podminky.urs.cz/item/CS_URS_2025_01/971034471</t>
  </si>
  <si>
    <t>6  "1PP - prostupy</t>
  </si>
  <si>
    <t>30</t>
  </si>
  <si>
    <t>973031335</t>
  </si>
  <si>
    <t>Vysekání výklenků nebo kapes ve zdivu z cihel na maltu vápennou nebo vápenocementovou kapes, plochy do 0,16 m2, hl. do 300 mm</t>
  </si>
  <si>
    <t>-1374891409</t>
  </si>
  <si>
    <t>https://podminky.urs.cz/item/CS_URS_2025_01/973031335</t>
  </si>
  <si>
    <t>1  "1PP, S00.10, ZTI</t>
  </si>
  <si>
    <t>31</t>
  </si>
  <si>
    <t>973031345</t>
  </si>
  <si>
    <t>Vysekání výklenků nebo kapes ve zdivu z cihel na maltu vápennou nebo vápenocementovou kapes, plochy do 0,25 m2, hl. do 300 mm</t>
  </si>
  <si>
    <t>-1511822590</t>
  </si>
  <si>
    <t>https://podminky.urs.cz/item/CS_URS_2025_01/973031345</t>
  </si>
  <si>
    <t>7  "3NP, uložení překladů IPE</t>
  </si>
  <si>
    <t xml:space="preserve">3  "2NP, </t>
  </si>
  <si>
    <t>2  "1NP</t>
  </si>
  <si>
    <t>7  "1PP</t>
  </si>
  <si>
    <t>32</t>
  </si>
  <si>
    <t>973031813</t>
  </si>
  <si>
    <t>Vysekání výklenků nebo kapes ve zdivu z cihel na maltu vápennou nebo vápenocementovou kapes pro zavázání nových příček, tl. do 150 mm</t>
  </si>
  <si>
    <t>-1677049507</t>
  </si>
  <si>
    <t>https://podminky.urs.cz/item/CS_URS_2025_01/973031813</t>
  </si>
  <si>
    <t>4*2,9  "1PP</t>
  </si>
  <si>
    <t>33</t>
  </si>
  <si>
    <t>973031825</t>
  </si>
  <si>
    <t>Vysekání výklenků nebo kapes ve zdivu z cihel na maltu vápennou nebo vápenocementovou kapes pro zavázání nových zdí, tl. do 450 mm</t>
  </si>
  <si>
    <t>-1553122805</t>
  </si>
  <si>
    <t>https://podminky.urs.cz/item/CS_URS_2025_01/973031825</t>
  </si>
  <si>
    <t>7*3,2  "1PP</t>
  </si>
  <si>
    <t>6*3,6  "1NP</t>
  </si>
  <si>
    <t>4*3,6  "2NP</t>
  </si>
  <si>
    <t>4*3,6  "3NP</t>
  </si>
  <si>
    <t>34</t>
  </si>
  <si>
    <t>974031666</t>
  </si>
  <si>
    <t>Vysekání rýh ve zdivu cihelném na maltu vápennou nebo vápenocementovou pro vtahování nosníků do zdí, před vybouráním otvoru do hl. 150 mm, při v. nosníku do 250 mm</t>
  </si>
  <si>
    <t>-893785752</t>
  </si>
  <si>
    <t>https://podminky.urs.cz/item/CS_URS_2025_01/974031666</t>
  </si>
  <si>
    <t>1,2*2+1,5*6  "1PP</t>
  </si>
  <si>
    <t>35</t>
  </si>
  <si>
    <t>978015361</t>
  </si>
  <si>
    <t>Otlučení vápenných nebo vápenocementových omítek vnějších ploch s vyškrabáním spar a s očištěním zdiva stupně členitosti 1 a 2, v rozsahu přes 30 do 50 %</t>
  </si>
  <si>
    <t>-461723067</t>
  </si>
  <si>
    <t>https://podminky.urs.cz/item/CS_URS_2025_01/978015361</t>
  </si>
  <si>
    <t>7,2*0,4*4*2+14,5*0,4*2+8,9*0,4*4  "příprava přístaveb</t>
  </si>
  <si>
    <t>36</t>
  </si>
  <si>
    <t>981011314</t>
  </si>
  <si>
    <t>Demolice budov postupným rozebíráním z cihel, kamene, smíšeného nebo hrázděného zdiva, tvárnic na maltu vápennou nebo vápenocementovou s podílem konstrukcí přes 20 do 25 %</t>
  </si>
  <si>
    <t>300364450</t>
  </si>
  <si>
    <t>https://podminky.urs.cz/item/CS_URS_2025_01/981011314</t>
  </si>
  <si>
    <t>7,2*7,2*4,3 "1NP, kotelna , SO1.07 na D.1.1b-02</t>
  </si>
  <si>
    <t>2*3*2,9   "Demolice bočního vstupu vč. základových konstrukcí a podkladních vrstev pochozí dlažby  XIV.</t>
  </si>
  <si>
    <t>37</t>
  </si>
  <si>
    <t>997013213</t>
  </si>
  <si>
    <t>Vnitrostaveništní doprava suti a vybouraných hmot vodorovně do 50 m s naložením ručně pro budovy a haly výšky přes 9 do 12 m</t>
  </si>
  <si>
    <t>-1123215295</t>
  </si>
  <si>
    <t>https://podminky.urs.cz/item/CS_URS_2025_01/997013213</t>
  </si>
  <si>
    <t>997</t>
  </si>
  <si>
    <t>Přesun sutě</t>
  </si>
  <si>
    <t>38</t>
  </si>
  <si>
    <t>997006002</t>
  </si>
  <si>
    <t>Úprava stavebního odpadu třídění strojové</t>
  </si>
  <si>
    <t>-1681117609</t>
  </si>
  <si>
    <t>https://podminky.urs.cz/item/CS_URS_2025_01/997006002</t>
  </si>
  <si>
    <t>108,14  "suť demoliční</t>
  </si>
  <si>
    <t>39</t>
  </si>
  <si>
    <t>997013501</t>
  </si>
  <si>
    <t>Odvoz suti a vybouraných hmot na skládku nebo meziskládku se složením, na vzdálenost do 1 km</t>
  </si>
  <si>
    <t>-1996155091</t>
  </si>
  <si>
    <t>https://podminky.urs.cz/item/CS_URS_2025_01/997013501</t>
  </si>
  <si>
    <t>40</t>
  </si>
  <si>
    <t>997013509</t>
  </si>
  <si>
    <t>Odvoz suti a vybouraných hmot na skládku nebo meziskládku se složením, na vzdálenost Příplatek k ceně za každý další započatý 1 km přes 1 km</t>
  </si>
  <si>
    <t>1974863329</t>
  </si>
  <si>
    <t>https://podminky.urs.cz/item/CS_URS_2025_01/997013509</t>
  </si>
  <si>
    <t>Poznámka k položce:_x000D_
Sládku určí dodavatel - max. vzdálenost 5km</t>
  </si>
  <si>
    <t>396,655*4 'Přepočtené koeficientem množství</t>
  </si>
  <si>
    <t>41</t>
  </si>
  <si>
    <t>-1214325692</t>
  </si>
  <si>
    <t>2,782  "nebezpečný odpad - skládka 30km</t>
  </si>
  <si>
    <t>2,782*29 'Přepočtené koeficientem množství</t>
  </si>
  <si>
    <t>42</t>
  </si>
  <si>
    <t>997013861</t>
  </si>
  <si>
    <t>Poplatek za uložení stavebního odpadu na recyklační skládce (skládkovné) z prostého betonu zatříděného do Katalogu odpadů pod kódem 17 01 01</t>
  </si>
  <si>
    <t>750386972</t>
  </si>
  <si>
    <t>https://podminky.urs.cz/item/CS_URS_2025_01/997013861</t>
  </si>
  <si>
    <t>28,444+58,989+0,056+0,006+3,822   "beton</t>
  </si>
  <si>
    <t>43</t>
  </si>
  <si>
    <t>997013862</t>
  </si>
  <si>
    <t>Poplatek za uložení stavebního odpadu na recyklační skládce (skládkovné) z armovaného betonu zatříděného do Katalogu odpadů pod kódem 17 01 01</t>
  </si>
  <si>
    <t>933631294</t>
  </si>
  <si>
    <t>https://podminky.urs.cz/item/CS_URS_2025_01/997013862</t>
  </si>
  <si>
    <t>34,406+5,247  "žb</t>
  </si>
  <si>
    <t>44</t>
  </si>
  <si>
    <t>997013863</t>
  </si>
  <si>
    <t>Poplatek za uložení stavebního odpadu na recyklační skládce (skládkovné) cihelného zatříděného do Katalogu odpadů pod kódem 17 01 02</t>
  </si>
  <si>
    <t>-754211446</t>
  </si>
  <si>
    <t>https://podminky.urs.cz/item/CS_URS_2025_01/997013863</t>
  </si>
  <si>
    <t>23,159+24,507+2,341+22,3+2,064+0,062+1,843+1,092+0,741+1,418+0,104  "cihly</t>
  </si>
  <si>
    <t>45</t>
  </si>
  <si>
    <t>997013871</t>
  </si>
  <si>
    <t>Poplatek za uložení stavebního odpadu na recyklační skládce (skládkovné) směsného stavebního a demoličního zatříděného do Katalogu odpadů pod kódem 17 09 04</t>
  </si>
  <si>
    <t>-1304452209</t>
  </si>
  <si>
    <t>https://podminky.urs.cz/item/CS_URS_2025_01/997013871</t>
  </si>
  <si>
    <t>10,826+0,699+0,95+3,65+0,602+108,14+3,571  "demoliční odpad</t>
  </si>
  <si>
    <t>46</t>
  </si>
  <si>
    <t>997013875</t>
  </si>
  <si>
    <t>Poplatek za uložení stavebního odpadu na recyklační skládce (skládkovné) asfaltového bez obsahu dehtu zatříděného do Katalogu odpadů pod kódem 17 03 02</t>
  </si>
  <si>
    <t>1995275444</t>
  </si>
  <si>
    <t>https://podminky.urs.cz/item/CS_URS_2025_01/997013875</t>
  </si>
  <si>
    <t>9,273*0,7  "asfalt běžný -70%</t>
  </si>
  <si>
    <t>47</t>
  </si>
  <si>
    <t>997013873</t>
  </si>
  <si>
    <t>Poplatek za uložení stavebního odpadu na recyklační skládce (skládkovné) zeminy a kamení zatříděného do Katalogu odpadů pod kódem 17 05 04</t>
  </si>
  <si>
    <t>222326905</t>
  </si>
  <si>
    <t>https://podminky.urs.cz/item/CS_URS_2025_01/997013873</t>
  </si>
  <si>
    <t>12,224+35,543  "podkladní vrstvy</t>
  </si>
  <si>
    <t>48</t>
  </si>
  <si>
    <t>997013814</t>
  </si>
  <si>
    <t>Poplatek za uložení stavebního odpadu na skládce (skládkovné) z izolačních materiálů zatříděného do Katalogu odpadů pod kódem 17 06 04</t>
  </si>
  <si>
    <t>-1265869853</t>
  </si>
  <si>
    <t>https://podminky.urs.cz/item/CS_URS_2025_01/997013814</t>
  </si>
  <si>
    <t>1,83 "KZS,izolace</t>
  </si>
  <si>
    <t>49</t>
  </si>
  <si>
    <t>997013847</t>
  </si>
  <si>
    <t>Poplatek za uložení stavebního odpadu na skládce (skládkovné) asfaltového s obsahem dehtu zatříděného do Katalogu odpadů pod kódem 17 03 01</t>
  </si>
  <si>
    <t>-1538364552</t>
  </si>
  <si>
    <t>https://podminky.urs.cz/item/CS_URS_2025_01/997013847</t>
  </si>
  <si>
    <t>9,273*0,3  "asfalt nebezpečný -30%</t>
  </si>
  <si>
    <t>998</t>
  </si>
  <si>
    <t>Přesun hmot</t>
  </si>
  <si>
    <t>50</t>
  </si>
  <si>
    <t>998001123</t>
  </si>
  <si>
    <t>Přesun hmot pro demolice objektů výšky do 21 m</t>
  </si>
  <si>
    <t>578674583</t>
  </si>
  <si>
    <t>https://podminky.urs.cz/item/CS_URS_2025_01/998001123</t>
  </si>
  <si>
    <t>100,31  "demolice</t>
  </si>
  <si>
    <t>PSV</t>
  </si>
  <si>
    <t>Práce a dodávky PSV</t>
  </si>
  <si>
    <t>725</t>
  </si>
  <si>
    <t>Zdravotechnika - zařizovací předměty</t>
  </si>
  <si>
    <t>51</t>
  </si>
  <si>
    <t>725210821</t>
  </si>
  <si>
    <t>Demontáž umyvadel bez výtokových armatur umyvadel</t>
  </si>
  <si>
    <t>soubor</t>
  </si>
  <si>
    <t>634721096</t>
  </si>
  <si>
    <t>https://podminky.urs.cz/item/CS_URS_2025_01/725210821</t>
  </si>
  <si>
    <t>3  "3NP</t>
  </si>
  <si>
    <t>1  "1NP</t>
  </si>
  <si>
    <t>3  "1PP</t>
  </si>
  <si>
    <t>52</t>
  </si>
  <si>
    <t>725310823R</t>
  </si>
  <si>
    <t>Demontáž dřezů vestavěných včetně  kuchyňských sestav</t>
  </si>
  <si>
    <t>946161410</t>
  </si>
  <si>
    <t>1  "1PP</t>
  </si>
  <si>
    <t>4  "1NP</t>
  </si>
  <si>
    <t>1  "2NP</t>
  </si>
  <si>
    <t>763</t>
  </si>
  <si>
    <t>Konstrukce suché výstavby</t>
  </si>
  <si>
    <t>53</t>
  </si>
  <si>
    <t>763121811</t>
  </si>
  <si>
    <t>Demontáž předsazených nebo šachtových stěn ze sádrokartonových desek s nosnou konstrukcí z ocelových profilů jednoduchých, opláštění jednoduché</t>
  </si>
  <si>
    <t>-516168029</t>
  </si>
  <si>
    <t>https://podminky.urs.cz/item/CS_URS_2025_01/763121811</t>
  </si>
  <si>
    <t>(9,51+6,425)*2*1,2  "1PP, S00.04</t>
  </si>
  <si>
    <t>54</t>
  </si>
  <si>
    <t>763431802</t>
  </si>
  <si>
    <t>Demontáž podhledu minerálního na zavěšeném na roštu polozapuštěném</t>
  </si>
  <si>
    <t>48644966</t>
  </si>
  <si>
    <t>https://podminky.urs.cz/item/CS_URS_2025_01/763431802</t>
  </si>
  <si>
    <t>34,6  "1PP, S00.01</t>
  </si>
  <si>
    <t>766</t>
  </si>
  <si>
    <t>Konstrukce truhlářské</t>
  </si>
  <si>
    <t>55</t>
  </si>
  <si>
    <t>766691812</t>
  </si>
  <si>
    <t>Demontáž parapetních desek dřevěných nebo plastových šířky přes 300 mm</t>
  </si>
  <si>
    <t>452446253</t>
  </si>
  <si>
    <t>https://podminky.urs.cz/item/CS_URS_2025_01/766691812</t>
  </si>
  <si>
    <t>4  "1PP</t>
  </si>
  <si>
    <t>776</t>
  </si>
  <si>
    <t>Podlahy povlakové</t>
  </si>
  <si>
    <t>56</t>
  </si>
  <si>
    <t>776201812</t>
  </si>
  <si>
    <t>Demontáž povlakových podlahovin lepených ručně s podložkou</t>
  </si>
  <si>
    <t>429205944</t>
  </si>
  <si>
    <t>https://podminky.urs.cz/item/CS_URS_2025_01/776201812</t>
  </si>
  <si>
    <t>6,425*9,515  "S00.04, klub</t>
  </si>
  <si>
    <t>(9,48*6,425+4,5*0,35)   "S00.10, družina</t>
  </si>
  <si>
    <t>37,7*0,5  "S01.11 ,50%</t>
  </si>
  <si>
    <t>7,1+39,9  "S01.4+S001.12</t>
  </si>
  <si>
    <t>23,7+33,1  "S02.1,S02.6</t>
  </si>
  <si>
    <t>57</t>
  </si>
  <si>
    <t>776410811</t>
  </si>
  <si>
    <t>Demontáž soklíků nebo lišt pryžových nebo plastových</t>
  </si>
  <si>
    <t>-1425782040</t>
  </si>
  <si>
    <t>https://podminky.urs.cz/item/CS_URS_2025_01/776410811</t>
  </si>
  <si>
    <t>(6,425+9,515)*2  "S00.04, klub</t>
  </si>
  <si>
    <t>(9,48+6,425+4,5+0,35)*2   "S00.10, družina</t>
  </si>
  <si>
    <t>(5,2+5,8+2,8+2,3+4)*2  "1NP</t>
  </si>
  <si>
    <t>(4,7+5+4,9+6,5)*2   "2NP</t>
  </si>
  <si>
    <t>(6,6+15+5+4,2)*2  "3NP</t>
  </si>
  <si>
    <t>781</t>
  </si>
  <si>
    <t>Dokončovací práce - obklady</t>
  </si>
  <si>
    <t>58</t>
  </si>
  <si>
    <t>781473810</t>
  </si>
  <si>
    <t>Demontáž obkladů z dlaždic keramických lepených</t>
  </si>
  <si>
    <t>-1348327230</t>
  </si>
  <si>
    <t>https://podminky.urs.cz/item/CS_URS_2025_01/781473810</t>
  </si>
  <si>
    <t>(6,4*2+9,5)*1,2+1,5*1,6+5*1,6  "S00.4, S00.9, D00.10</t>
  </si>
  <si>
    <t>1,2*1,6+(4+3+2,5)*0,9  "S0.11,S0.12</t>
  </si>
  <si>
    <t>1,2*1,6*3   "S03.5, 6</t>
  </si>
  <si>
    <t>F11</t>
  </si>
  <si>
    <t>fasáda F.11</t>
  </si>
  <si>
    <t>195,44</t>
  </si>
  <si>
    <t>F12</t>
  </si>
  <si>
    <t>spodní část rohové přístavby</t>
  </si>
  <si>
    <t>31,46</t>
  </si>
  <si>
    <t>ob</t>
  </si>
  <si>
    <t>obklad keramický</t>
  </si>
  <si>
    <t>69,34</t>
  </si>
  <si>
    <t>OS</t>
  </si>
  <si>
    <t>obvod stavby pro sanaci</t>
  </si>
  <si>
    <t>129</t>
  </si>
  <si>
    <t>P31</t>
  </si>
  <si>
    <t>PLOCHA PODLAHY NADZEMNÍCH PATER</t>
  </si>
  <si>
    <t>97,8</t>
  </si>
  <si>
    <t>P32</t>
  </si>
  <si>
    <t>skladba podlahy na terénu</t>
  </si>
  <si>
    <t>185</t>
  </si>
  <si>
    <t>P33</t>
  </si>
  <si>
    <t xml:space="preserve">podlaha na terénu </t>
  </si>
  <si>
    <t>99,3</t>
  </si>
  <si>
    <t>02 - SO 01 - Navrhovaná přístavba a stavební úpravy stávajícího objektu školy</t>
  </si>
  <si>
    <t>P35</t>
  </si>
  <si>
    <t>nová nášlapná plocha</t>
  </si>
  <si>
    <t>136,3</t>
  </si>
  <si>
    <t>Soupis:</t>
  </si>
  <si>
    <t>P36</t>
  </si>
  <si>
    <t>nové vrstvy - dlažba</t>
  </si>
  <si>
    <t>121,8</t>
  </si>
  <si>
    <t>01 - SO 01.1 - Stavební část</t>
  </si>
  <si>
    <t>P39</t>
  </si>
  <si>
    <t>Kotelna - stěrka</t>
  </si>
  <si>
    <t>P40</t>
  </si>
  <si>
    <t>multifunkční místnost</t>
  </si>
  <si>
    <t>M2</t>
  </si>
  <si>
    <t>21,2</t>
  </si>
  <si>
    <t>P41</t>
  </si>
  <si>
    <t>SCHODIŠTĚ 4NP</t>
  </si>
  <si>
    <t>13,3</t>
  </si>
  <si>
    <t>R11</t>
  </si>
  <si>
    <t xml:space="preserve">jižní nároží - plocha střechy s atikou </t>
  </si>
  <si>
    <t>64,803</t>
  </si>
  <si>
    <t>V</t>
  </si>
  <si>
    <t>celkový výkop</t>
  </si>
  <si>
    <t>336,64</t>
  </si>
  <si>
    <t>z</t>
  </si>
  <si>
    <t>zpětný zásyp</t>
  </si>
  <si>
    <t>303,012</t>
  </si>
  <si>
    <t xml:space="preserve">    2 - Zakládání</t>
  </si>
  <si>
    <t xml:space="preserve">    4 - Vodorovné konstrukce</t>
  </si>
  <si>
    <t xml:space="preserve">    D2 - Fasády: skladby F.11, F.12</t>
  </si>
  <si>
    <t xml:space="preserve">    D3 - Sanace spodní stavby - F14</t>
  </si>
  <si>
    <t xml:space="preserve">    712 - Povlakové krytiny - střechy, skladby R.11</t>
  </si>
  <si>
    <t xml:space="preserve">    711 - Izolace proti vodě, vlhkosti a plynům</t>
  </si>
  <si>
    <t xml:space="preserve">    713 - Izolace tepelné</t>
  </si>
  <si>
    <t xml:space="preserve">    735 - Ústřední vytápění - otopná tělesa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</si>
  <si>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</si>
  <si>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</si>
  <si>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</si>
  <si>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</si>
  <si>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784 - Dokončovací práce - malby a tapety</t>
  </si>
  <si>
    <t xml:space="preserve">    786 - Dokončovací práce - čalounické úpravy</t>
  </si>
  <si>
    <t>-645642931</t>
  </si>
  <si>
    <t>982037200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</si>
  <si>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</si>
  <si>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</si>
  <si>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-1246688134</t>
  </si>
  <si>
    <t>https://podminky.urs.cz/item/CS_URS_2025_01/132251254</t>
  </si>
  <si>
    <t>OS*1,7*1,4  "obkop stavby</t>
  </si>
  <si>
    <t>(8*1,6*2+6,7*0,6)*1 "základové pasy rohové přístavby</t>
  </si>
  <si>
    <t>(15,5+12,3+18,7+9,8)+(28,8+18,7+25,2)  "obvod stavby pro sanaci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</si>
  <si>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</si>
  <si>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</si>
  <si>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-1595906140</t>
  </si>
  <si>
    <t>https://podminky.urs.cz/item/CS_URS_2025_01/162351103</t>
  </si>
  <si>
    <t>V +Z "výkop na meziskládku a zpět na zásyp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</si>
  <si>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</si>
  <si>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</si>
  <si>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447091847</t>
  </si>
  <si>
    <t>https://podminky.urs.cz/item/CS_URS_2025_01/162651112</t>
  </si>
  <si>
    <t>V-Z  "skládka - přebytečná zemina</t>
  </si>
  <si>
    <t>(PI*0,4*0,4*20)   "P1 - P5, celková délka 5ks pilot</t>
  </si>
  <si>
    <t>167151111</t>
  </si>
  <si>
    <t>Nakládání, skládání a překládání neulehlého výkopku nebo sypaniny strojně nakládání, množství přes 100 m3, z hornin třídy těžitelnosti I, skupiny 1 až 3</t>
  </si>
  <si>
    <t>527921763</t>
  </si>
  <si>
    <t>https://podminky.urs.cz/item/CS_URS_2025_01/167151111</t>
  </si>
  <si>
    <t>V  "nakládka na meziskládce</t>
  </si>
  <si>
    <t>171201231</t>
  </si>
  <si>
    <t>505181007</t>
  </si>
  <si>
    <t>https://podminky.urs.cz/item/CS_URS_2025_01/171201231</t>
  </si>
  <si>
    <t>V-Z  "přebytečná zemina</t>
  </si>
  <si>
    <t>43,681*1,7 'Přepočtené koeficientem množství</t>
  </si>
  <si>
    <t>174151102</t>
  </si>
  <si>
    <t>Zásyp sypaninou z jakékoliv horniny strojně s uložením výkopku ve vrstvách se zhutněním v prostorách s omezeným pohybem stroje s urovnáním povrchu zásypu</t>
  </si>
  <si>
    <t>451016854</t>
  </si>
  <si>
    <t>https://podminky.urs.cz/item/CS_URS_2025_01/174151102</t>
  </si>
  <si>
    <t>V "celkový výkop</t>
  </si>
  <si>
    <t>-(OS*1,8*0,1)  "izolační vrstvy</t>
  </si>
  <si>
    <t>-(PI*0,4*0,4*1,5+((7,25+6,7)*0,6+6,64*0,45)*0,85)  "zákl. pasy rohové přístavby</t>
  </si>
  <si>
    <t>Zakládání</t>
  </si>
  <si>
    <t>226212614</t>
  </si>
  <si>
    <t>Velkoprofilové vrty náběrovým vrtáním svislé zapažené ocelovými pažnicemi průměru přes 650 do 850 mm, v hl od 0 do 10 m v hornině tř. IV</t>
  </si>
  <si>
    <t>-1239139314</t>
  </si>
  <si>
    <t>https://podminky.urs.cz/item/CS_URS_2025_01/226212614</t>
  </si>
  <si>
    <t>Poznámka k položce:_x000D_
Alternativně lze použít piloty 600mm dle statiky.</t>
  </si>
  <si>
    <t>17  "piloty d=800mm, přístavba, 5ks</t>
  </si>
  <si>
    <t>226212615</t>
  </si>
  <si>
    <t>Velkoprofilové vrty náběrovým vrtáním svislé zapažené ocelovými pažnicemi průměru přes 650 do 850 mm, v hl od 0 do 10 m v hornině tř. V</t>
  </si>
  <si>
    <t>-1477476383</t>
  </si>
  <si>
    <t>https://podminky.urs.cz/item/CS_URS_2025_01/226212615</t>
  </si>
  <si>
    <t>3  "piloty d=800mm, přístavba, 5ks</t>
  </si>
  <si>
    <t>231212113</t>
  </si>
  <si>
    <t>Zřízení výplně pilot zapažených s vytažením pažnic z vrtu svislých z betonu železového, v hl od 0 do 10 m, při průměru piloty přes 650 do 1250 mm</t>
  </si>
  <si>
    <t>527118934</t>
  </si>
  <si>
    <t>https://podminky.urs.cz/item/CS_URS_2025_01/231212113</t>
  </si>
  <si>
    <t>20  "piloty d=800mm, přístavba, 5ks</t>
  </si>
  <si>
    <t>M</t>
  </si>
  <si>
    <t>58932937</t>
  </si>
  <si>
    <t>beton C 25/30 X0,XC1-4,XD1-2,XA1-2,XF1 kamenivo frakce 0/22</t>
  </si>
  <si>
    <t>-933358061</t>
  </si>
  <si>
    <t>231611114</t>
  </si>
  <si>
    <t>Výztuž pilot betonovaných do země z oceli 10 505 (R)</t>
  </si>
  <si>
    <t>-79540074</t>
  </si>
  <si>
    <t>https://podminky.urs.cz/item/CS_URS_2025_01/231611114</t>
  </si>
  <si>
    <t>214*1,1*0,001  "statika s 10% rezervou</t>
  </si>
  <si>
    <t>239111113</t>
  </si>
  <si>
    <t>Odbourání vrchní znehodnocené části výplně betonových pilot při průměru piloty přes 650 do 1250 mm</t>
  </si>
  <si>
    <t>-1927435971</t>
  </si>
  <si>
    <t>https://podminky.urs.cz/item/CS_URS_2025_01/239111113</t>
  </si>
  <si>
    <t>Poznámka k položce:_x000D_
Odvoz na skládku řešen v SO 10.1</t>
  </si>
  <si>
    <t>5*0,4  "piloty - předpoklad</t>
  </si>
  <si>
    <t>273313611</t>
  </si>
  <si>
    <t>Základy z betonu prostého desky z betonu kamenem neprokládaného tř. C 16/20</t>
  </si>
  <si>
    <t>-973682589</t>
  </si>
  <si>
    <t>https://podminky.urs.cz/item/CS_URS_2025_01/273313611</t>
  </si>
  <si>
    <t>7,5*7,5*0,05  "podklad jižní přístavby</t>
  </si>
  <si>
    <t>273321511</t>
  </si>
  <si>
    <t>Základy z betonu železového (bez výztuže) desky z betonu bez zvláštních nároků na prostředí tř. C 25/30</t>
  </si>
  <si>
    <t>845968349</t>
  </si>
  <si>
    <t>https://podminky.urs.cz/item/CS_URS_2025_01/273321511</t>
  </si>
  <si>
    <t>48*0,15  "přístavba rohová</t>
  </si>
  <si>
    <t>273362021</t>
  </si>
  <si>
    <t>Výztuž základů desek ze svařovaných sítí z drátů typu KARI</t>
  </si>
  <si>
    <t>-76883236</t>
  </si>
  <si>
    <t>https://podminky.urs.cz/item/CS_URS_2025_01/273362021</t>
  </si>
  <si>
    <t>48*2*5,4*0,001*1,2  "deska rohová, KARI 8/150  + 20% přídavek dle Statiky</t>
  </si>
  <si>
    <t>274321611</t>
  </si>
  <si>
    <t>Základy z betonu železového (bez výztuže) pasy z betonu bez zvláštních nároků na prostředí tř. C 30/37</t>
  </si>
  <si>
    <t>535777800</t>
  </si>
  <si>
    <t>https://podminky.urs.cz/item/CS_URS_2025_01/274321611</t>
  </si>
  <si>
    <t>7,2*0,6*0,85*2+7,2*0,45*0,85  "zákl. pasy rohové přístavby</t>
  </si>
  <si>
    <t>274351121</t>
  </si>
  <si>
    <t>Bednění základů pasů rovné zřízení</t>
  </si>
  <si>
    <t>1067238913</t>
  </si>
  <si>
    <t>https://podminky.urs.cz/item/CS_URS_2025_01/274351121</t>
  </si>
  <si>
    <t>(7,2+0,6)*2*0,85*2+(7,2+0,45)*2*0,85  "zákl. pasy rohové přístavby</t>
  </si>
  <si>
    <t>39,525*1,15 'Přepočtené koeficientem množství</t>
  </si>
  <si>
    <t>274351122</t>
  </si>
  <si>
    <t>Bednění základů pasů rovné odstranění</t>
  </si>
  <si>
    <t>-647830681</t>
  </si>
  <si>
    <t>https://podminky.urs.cz/item/CS_URS_2025_01/274351122</t>
  </si>
  <si>
    <t>274361821</t>
  </si>
  <si>
    <t>Výztuž základů pasů z betonářské oceli 10 505 (R) nebo BSt 500</t>
  </si>
  <si>
    <t>1578185428</t>
  </si>
  <si>
    <t>https://podminky.urs.cz/item/CS_URS_2025_01/274361821</t>
  </si>
  <si>
    <t xml:space="preserve">(295,3+246,96+187,92)*0,001*1,2   "Statika s přídavkem  </t>
  </si>
  <si>
    <t>310239211</t>
  </si>
  <si>
    <t>Zazdívka otvorů ve zdivu nadzákladovém cihlami pálenými plochy přes 1 m2 do 4 m2 na maltu vápenocementovou</t>
  </si>
  <si>
    <t>-771727560</t>
  </si>
  <si>
    <t>https://podminky.urs.cz/item/CS_URS_2025_01/310239211</t>
  </si>
  <si>
    <t>1PP - W01</t>
  </si>
  <si>
    <t>(1,5+0,75)*2,3*0,45+1,1*2,4*0,75+1,1*2,3*0,3</t>
  </si>
  <si>
    <t>1,1*2,3*0,445</t>
  </si>
  <si>
    <t>2,2*3,6*0,2  "vyrovnání komínové zdi</t>
  </si>
  <si>
    <t>1,5*3*0,61+1,2*2,5*0,61+1,2*3*0,3</t>
  </si>
  <si>
    <t>311231136</t>
  </si>
  <si>
    <t>Zdivo z cihel pálených nosné z cihel plných dl. 250 mm P 15 na maltu MC-5 nebo MC-10</t>
  </si>
  <si>
    <t>1070588437</t>
  </si>
  <si>
    <t>https://podminky.urs.cz/item/CS_URS_2025_01/311231136</t>
  </si>
  <si>
    <t>2,9*4*0,2  "3NP, vřetenová stěna u schodiště, W07</t>
  </si>
  <si>
    <t>311113134</t>
  </si>
  <si>
    <t>Nadzákladové zdi z betonových tvárnic ztraceného bednění hladkých, včetně výplně z betonu třídy C 16/20, tloušťky zdiva přes 250 do 300 mm</t>
  </si>
  <si>
    <t>514899598</t>
  </si>
  <si>
    <t>https://podminky.urs.cz/item/CS_URS_2025_01/311113134</t>
  </si>
  <si>
    <t>(0,5+0,6+1,54+0,3)*6,35  "1NP - část obvodu přístavby</t>
  </si>
  <si>
    <t>311235161</t>
  </si>
  <si>
    <t>Zdivo jednovrstvé z cihel děrovaných broušených na celoplošnou tenkovrstvou maltu, pevnost cihel přes P10 do P15, tl. zdiva 300 mm</t>
  </si>
  <si>
    <t>-498118505</t>
  </si>
  <si>
    <t>https://podminky.urs.cz/item/CS_URS_2025_01/311235161</t>
  </si>
  <si>
    <t>rohová přístavba</t>
  </si>
  <si>
    <t>(5,2+6,9)*6,7-2,2*1,8  "1NP</t>
  </si>
  <si>
    <t>(6,68+7,15)*7,6  "2, 3NP</t>
  </si>
  <si>
    <t>-(5*2*4)  "okna</t>
  </si>
  <si>
    <t>311272221</t>
  </si>
  <si>
    <t>Zdivo z pórobetonových tvárnic na tenké maltové lože, tl. zdiva 300 mm pevnost tvárnic do P2, objemová hmotnost do 450 kg/m3 na pero a drážku</t>
  </si>
  <si>
    <t>-240217912</t>
  </si>
  <si>
    <t>https://podminky.urs.cz/item/CS_URS_2025_01/311272221</t>
  </si>
  <si>
    <t>4,65*3,8   "W04, dočasné zazdění</t>
  </si>
  <si>
    <t>311361821</t>
  </si>
  <si>
    <t>Výztuž nadzákladových zdí nosných svislých nebo odkloněných od svislice, rovných nebo oblých z betonářské oceli 10 505 (R) nebo BSt 500</t>
  </si>
  <si>
    <t>-1121965490</t>
  </si>
  <si>
    <t>https://podminky.urs.cz/item/CS_URS_2025_01/311361821</t>
  </si>
  <si>
    <t>0,132*1,2  "(8xR8+8xR10) s přídavkem 20% - zdivo ZB rohového přístavku</t>
  </si>
  <si>
    <t>331231116</t>
  </si>
  <si>
    <t>Pilíře volně stojící z cihel pálených čtyřhranné až osmihranné (průřezu čtverce, T nebo kříže) pravoúhlé pod omítku nebo režné, bez spárování z cihel plných dl. 290 mm P 7 až P 15 M I, na maltu MC-5 nebo MC-10</t>
  </si>
  <si>
    <t>73239156</t>
  </si>
  <si>
    <t>https://podminky.urs.cz/item/CS_URS_2025_01/331231116</t>
  </si>
  <si>
    <t>0,62*0,4*3+0,6*0,4*4  "2NP, 3NP</t>
  </si>
  <si>
    <t>342241111</t>
  </si>
  <si>
    <t>Příčky nebo přizdívky jednoduché z cihel nebo příčkovek pálených na maltu MVC nebo MC lícových, včetně spárování dl. 290 mm (český formát 290x140x65 mm) plných, tl. 65 mm</t>
  </si>
  <si>
    <t>908384244</t>
  </si>
  <si>
    <t>https://podminky.urs.cz/item/CS_URS_2025_01/342241111</t>
  </si>
  <si>
    <t>0,3*1,1*8+0,3*0,75  "1PP, přizdívka parapetů</t>
  </si>
  <si>
    <t>342244221</t>
  </si>
  <si>
    <t>Příčky jednoduché z cihel děrovaných broušených, na tenkovrstvou maltu, pevnost cihel do P15, tl. příčky 140 mm</t>
  </si>
  <si>
    <t>-760277699</t>
  </si>
  <si>
    <t>https://podminky.urs.cz/item/CS_URS_2025_01/342244221</t>
  </si>
  <si>
    <t>(1,8+2,8)*3-0,7*2  "1PP - W02</t>
  </si>
  <si>
    <t>12,4*1,05 'Přepočtené koeficientem množství</t>
  </si>
  <si>
    <t>342291121</t>
  </si>
  <si>
    <t>Ukotvení příček plochými kotvami, do konstrukce cihelné</t>
  </si>
  <si>
    <t>-488450416</t>
  </si>
  <si>
    <t>https://podminky.urs.cz/item/CS_URS_2025_01/342291121</t>
  </si>
  <si>
    <t xml:space="preserve">4*3 "1PP  </t>
  </si>
  <si>
    <t>346272266</t>
  </si>
  <si>
    <t>Přizdívky z pórobetonových tvárnic objemová hmotnost do 500 kg/m3, na tenké maltové lože, tloušťka přizdívky 200 mm</t>
  </si>
  <si>
    <t>-1065259123</t>
  </si>
  <si>
    <t>https://podminky.urs.cz/item/CS_URS_2025_01/346272266</t>
  </si>
  <si>
    <t xml:space="preserve">6,3*1,4 +1,2*1,4 "1PP </t>
  </si>
  <si>
    <t>0,975*3,4  "S03.15</t>
  </si>
  <si>
    <t>13,815*1,05 'Přepočtené koeficientem množství</t>
  </si>
  <si>
    <t>Vodorovné konstrukce</t>
  </si>
  <si>
    <t>411321616</t>
  </si>
  <si>
    <t>Stropy z betonu železového (bez výztuže) stropů deskových, plochých střech, desek balkonových, desek hřibových stropů včetně hlavic hřibových sloupů tř. C 30/37</t>
  </si>
  <si>
    <t>-1512679062</t>
  </si>
  <si>
    <t>https://podminky.urs.cz/item/CS_URS_2025_01/411321616</t>
  </si>
  <si>
    <t>44*3*0,12  "přístavba rohová na TR plech nad vlnu, 1NP, 2NP, 3NP</t>
  </si>
  <si>
    <t>411351011</t>
  </si>
  <si>
    <t>Bednění stropních konstrukcí - bez podpěrné konstrukce desek tloušťky stropní desky přes 5 do 25 cm zřízení</t>
  </si>
  <si>
    <t>-408817022</t>
  </si>
  <si>
    <t>https://podminky.urs.cz/item/CS_URS_2025_01/411351011</t>
  </si>
  <si>
    <t>(7,2+7,1)*0,15*3   "okraj stropů</t>
  </si>
  <si>
    <t>6,435*1,15 'Přepočtené koeficientem množství</t>
  </si>
  <si>
    <t>411351012</t>
  </si>
  <si>
    <t>Bednění stropních konstrukcí - bez podpěrné konstrukce desek tloušťky stropní desky přes 5 do 25 cm odstranění</t>
  </si>
  <si>
    <t>-1122368408</t>
  </si>
  <si>
    <t>https://podminky.urs.cz/item/CS_URS_2025_01/411351012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</si>
  <si>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</si>
  <si>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</si>
  <si>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2087292718</t>
  </si>
  <si>
    <t>https://podminky.urs.cz/item/CS_URS_2025_01/411354203</t>
  </si>
  <si>
    <t>Poznámka k položce:_x000D_
TR PLECH TR40S-0,75 mm_x000D_
včetně 8xR8 + 8xR10</t>
  </si>
  <si>
    <t>44*3  "přístavba rohová</t>
  </si>
  <si>
    <t>132*1,15 'Přepočtené koeficientem množství</t>
  </si>
  <si>
    <t>411354311</t>
  </si>
  <si>
    <t>Podpěrná konstrukce stropů - desek, kleneb a skořepin výška podepření do 4 m tloušťka stropu přes 5 do 15 cm zřízení</t>
  </si>
  <si>
    <t>-1929356371</t>
  </si>
  <si>
    <t>https://podminky.urs.cz/item/CS_URS_2025_01/411354311</t>
  </si>
  <si>
    <t>48*3  "rohová přístavba</t>
  </si>
  <si>
    <t>411354312</t>
  </si>
  <si>
    <t>Podpěrná konstrukce stropů - desek, kleneb a skořepin výška podepření do 4 m tloušťka stropu přes 5 do 15 cm odstranění</t>
  </si>
  <si>
    <t>-1328089945</t>
  </si>
  <si>
    <t>https://podminky.urs.cz/item/CS_URS_2025_01/411354312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</si>
  <si>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</si>
  <si>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</si>
  <si>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578660839</t>
  </si>
  <si>
    <t>https://podminky.urs.cz/item/CS_URS_2025_01/411362021</t>
  </si>
  <si>
    <t>44*3*4,44*0,001*1,2  "KARI 6/100</t>
  </si>
  <si>
    <t>597,25*0,001*1,05  "R10</t>
  </si>
  <si>
    <t>2*3*94,2*0,001*1,2  "PL.12mm</t>
  </si>
  <si>
    <t>413941123</t>
  </si>
  <si>
    <t>Osazování ocelových válcovaných nosníků ve stropech I nebo IE nebo U nebo UE nebo L č. 14 až 22 nebo výšky přes 120 do 220 mm</t>
  </si>
  <si>
    <t>-1812534922</t>
  </si>
  <si>
    <t>https://podminky.urs.cz/item/CS_URS_2025_01/413941123</t>
  </si>
  <si>
    <t>13010754</t>
  </si>
  <si>
    <t>ocel profilová jakost S235JR (11 375) průřez IPE 220</t>
  </si>
  <si>
    <t>49476387</t>
  </si>
  <si>
    <t>6,05*3*26,2*0,001*1,2</t>
  </si>
  <si>
    <t>413941125</t>
  </si>
  <si>
    <t>Osazování ocelových válcovaných nosníků ve stropech I nebo IE nebo U nebo UE nebo L č. 24 a výše nebo výšky přes 220 mm</t>
  </si>
  <si>
    <t>1292926258</t>
  </si>
  <si>
    <t>https://podminky.urs.cz/item/CS_URS_2025_01/413941125</t>
  </si>
  <si>
    <t>13010756</t>
  </si>
  <si>
    <t>ocel profilová jakost S235JR (11 375) průřez IPE 240</t>
  </si>
  <si>
    <t>-2023005239</t>
  </si>
  <si>
    <t>3,7*3*30,7*0,001*1,2</t>
  </si>
  <si>
    <t>413941133</t>
  </si>
  <si>
    <t>Osazování ocelových válcovaných nosníků ve stropech HE-A nebo HE-B, výšky přes 120 do 220 mm</t>
  </si>
  <si>
    <t>1221739497</t>
  </si>
  <si>
    <t>https://podminky.urs.cz/item/CS_URS_2025_01/413941133</t>
  </si>
  <si>
    <t>13010962</t>
  </si>
  <si>
    <t>ocel profilová jakost S235JR (11 375) průřez HEA 220</t>
  </si>
  <si>
    <t>-987932195</t>
  </si>
  <si>
    <t>(7,5+6,05)*3*50,5*0,001*1,2  "přístavba</t>
  </si>
  <si>
    <t>413941135</t>
  </si>
  <si>
    <t>Osazování ocelových válcovaných nosníků ve stropech HE-A nebo HE-B, výšky přes 220 mm</t>
  </si>
  <si>
    <t>-1984842567</t>
  </si>
  <si>
    <t>https://podminky.urs.cz/item/CS_URS_2025_01/413941135</t>
  </si>
  <si>
    <t>13010964</t>
  </si>
  <si>
    <t>ocel profilová jakost S235JR (11 375) průřez HEA 240</t>
  </si>
  <si>
    <t>-750658134</t>
  </si>
  <si>
    <t>(7,5+7,5)*3*60,3*0,001*1,2  "přístavba</t>
  </si>
  <si>
    <t>417321616</t>
  </si>
  <si>
    <t>Ztužující pásy a věnce z betonu železového (bez výztuže) tř. C 30/37</t>
  </si>
  <si>
    <t>-225403561</t>
  </si>
  <si>
    <t>https://podminky.urs.cz/item/CS_URS_2025_01/417321616</t>
  </si>
  <si>
    <t xml:space="preserve">22,2*0,25*0,3  "V1 - ROH  </t>
  </si>
  <si>
    <t>3,4*0,25*0,3  "V1a</t>
  </si>
  <si>
    <t>7,2*0,5*0,3  "V2</t>
  </si>
  <si>
    <t>14,3*0,5*0,3  "V3</t>
  </si>
  <si>
    <t>4,4*0,56*0,3  "V4</t>
  </si>
  <si>
    <t>10*0,56*0,3  "V4"</t>
  </si>
  <si>
    <t>4,4*0,69*0,3  "V5</t>
  </si>
  <si>
    <t>5*2*0,66*0,3  "V5"</t>
  </si>
  <si>
    <t>417351115</t>
  </si>
  <si>
    <t>Bednění bočnic ztužujících pásů a věnců včetně vzpěr zřízení</t>
  </si>
  <si>
    <t>-2050196499</t>
  </si>
  <si>
    <t>https://podminky.urs.cz/item/CS_URS_2025_01/417351115</t>
  </si>
  <si>
    <t xml:space="preserve">22,2*0,25*2 "V1 - ROH  </t>
  </si>
  <si>
    <t>3,4*0,25*2+0,3*2,6  "V1a , vč. nadpraží</t>
  </si>
  <si>
    <t>7,2*0,5*2  "V2</t>
  </si>
  <si>
    <t>14,3*0,5*2  "V3</t>
  </si>
  <si>
    <t>4,4*0,56*2  "V4</t>
  </si>
  <si>
    <t>10*(0,56*2+0,3)  "V4, vč. nadpraží</t>
  </si>
  <si>
    <t>4,4*0,69*2  "V5</t>
  </si>
  <si>
    <t>5*2*(0,66*2+0,3)  "V5, vč. nadpraží</t>
  </si>
  <si>
    <t>76,48*1,15 'Přepočtené koeficientem množství</t>
  </si>
  <si>
    <t>417351116</t>
  </si>
  <si>
    <t>Bednění bočnic ztužujících pásů a věnců včetně vzpěr odstranění</t>
  </si>
  <si>
    <t>-2066491978</t>
  </si>
  <si>
    <t>https://podminky.urs.cz/item/CS_URS_2025_01/417351116</t>
  </si>
  <si>
    <t>417361821</t>
  </si>
  <si>
    <t>Výztuž ztužujících pásů a věnců z betonářské oceli 10 505 (R) nebo BSt 500</t>
  </si>
  <si>
    <t>-1790545869</t>
  </si>
  <si>
    <t>https://podminky.urs.cz/item/CS_URS_2025_01/417361821</t>
  </si>
  <si>
    <t xml:space="preserve">22,2*7,4*0,001*1,1  "V1 - ROH  </t>
  </si>
  <si>
    <t>3,4*9,8*0,0001*1,1  "V1a</t>
  </si>
  <si>
    <t>7,2*14,1*0,001*1,1  "V2</t>
  </si>
  <si>
    <t>14,3*12*0,001*1,1  "V3</t>
  </si>
  <si>
    <t>4,4*14,5*0,001*1,1  "V4</t>
  </si>
  <si>
    <t>10*13,3*0,001*1,1 "V4"</t>
  </si>
  <si>
    <t>4,4*34,2*0,001*1,1  "V5</t>
  </si>
  <si>
    <t>5*2*31*0,001*1,1  "V5"</t>
  </si>
  <si>
    <t>1538111R</t>
  </si>
  <si>
    <t xml:space="preserve">Osazení kotev tyčových se zainjektováními déla 0,5 m a průměru 16 mm, </t>
  </si>
  <si>
    <t>ks</t>
  </si>
  <si>
    <t>-192304575</t>
  </si>
  <si>
    <t>50 "kotvení stropních desek</t>
  </si>
  <si>
    <t>13021015</t>
  </si>
  <si>
    <t>tyč ocelová kruhová žebírková DIN 488 jakost B500B (10 505) výztuž do betonu D 16mm</t>
  </si>
  <si>
    <t>650643219</t>
  </si>
  <si>
    <t>0,5*50*1,6*0,001  "R16</t>
  </si>
  <si>
    <t>319202321</t>
  </si>
  <si>
    <t>Vyrovnání nerovného povrchu vnitřního i vnějšího zdiva přizděním, tl. přes 30 do 80 mm</t>
  </si>
  <si>
    <t>955315113</t>
  </si>
  <si>
    <t>https://podminky.urs.cz/item/CS_URS_2025_01/319202321</t>
  </si>
  <si>
    <t>30  "předpoklad</t>
  </si>
  <si>
    <t>612131301</t>
  </si>
  <si>
    <t>Podkladní a spojovací vrstva vnitřních omítaných ploch cementový postřik nanášený strojně celoplošně stěn</t>
  </si>
  <si>
    <t>-837758873</t>
  </si>
  <si>
    <t>https://podminky.urs.cz/item/CS_URS_2025_01/612131301</t>
  </si>
  <si>
    <t>(1,8+2,8)*3-0,7*2*2  "1PP - W02</t>
  </si>
  <si>
    <t>2,9*4*2 "3NP, vřetenová stěna u schodiště, W07</t>
  </si>
  <si>
    <t>(6,68+7,15)*7,6-(5*2*4)  "2, 3NP</t>
  </si>
  <si>
    <t>(0,62+0,4)*2*3+(0,6+0,4)*2*4  "2NP, 3NP pilíře</t>
  </si>
  <si>
    <t>W01</t>
  </si>
  <si>
    <t>((1,5+0,75)*2,3+1,1*2,4+1,1*2,3)*2  "1PP</t>
  </si>
  <si>
    <t>0,9*2,75*2  "2NP</t>
  </si>
  <si>
    <t>(1,5*3*1,2*2,5+1,2*3)*2  "3NP</t>
  </si>
  <si>
    <t>2,2*4,2*2  "vyrovnání komínové zdi</t>
  </si>
  <si>
    <t>268,858*1,05 'Přepočtené koeficientem množství</t>
  </si>
  <si>
    <t>612321341</t>
  </si>
  <si>
    <t>Omítka vápenocementová vnitřních ploch nanášená strojně dvouvrstvá, tloušťky jádrové omítky do 10 mm a tloušťky štuku do 3 mm štuková svislých konstrukcí stěn</t>
  </si>
  <si>
    <t>268676443</t>
  </si>
  <si>
    <t>https://podminky.urs.cz/item/CS_URS_2025_01/612321341</t>
  </si>
  <si>
    <t>612321141</t>
  </si>
  <si>
    <t>Omítka vápenocementová vnitřních ploch nanášená ručně dvouvrstvá, tloušťky jádrové omítky do 10 mm a tloušťky štuku do 3 mm štuková svislých konstrukcí stěn</t>
  </si>
  <si>
    <t>-630734863</t>
  </si>
  <si>
    <t>https://podminky.urs.cz/item/CS_URS_2025_01/612321141</t>
  </si>
  <si>
    <t>60 "oprava navazujících omítek k zazděným otvorům - předpoklad</t>
  </si>
  <si>
    <t>612142001</t>
  </si>
  <si>
    <t>Pletivo vnitřních ploch v ploše nebo pruzích, na plném podkladu sklovláknité vtlačené do tmelu včetně tmelu stěn</t>
  </si>
  <si>
    <t>-1292178324</t>
  </si>
  <si>
    <t>https://podminky.urs.cz/item/CS_URS_2025_01/612142001</t>
  </si>
  <si>
    <t>Pórobeton</t>
  </si>
  <si>
    <t>(1,1+1+0,3)*6,65  "1NP - část obvodu</t>
  </si>
  <si>
    <t>33,63*1,05 'Přepočtené koeficientem množství</t>
  </si>
  <si>
    <t>59</t>
  </si>
  <si>
    <t>612311131</t>
  </si>
  <si>
    <t>Vápenný štuk vnitřních ploch tloušťky do 3 mm svislých konstrukcí stěn</t>
  </si>
  <si>
    <t>-905795932</t>
  </si>
  <si>
    <t>https://podminky.urs.cz/item/CS_URS_2025_01/612311131</t>
  </si>
  <si>
    <t>60</t>
  </si>
  <si>
    <t>612325302</t>
  </si>
  <si>
    <t>Vápenocementová omítka ostění nebo nadpraží štuková dvouvrstvá</t>
  </si>
  <si>
    <t>-1281222437</t>
  </si>
  <si>
    <t>https://podminky.urs.cz/item/CS_URS_2025_01/612325302</t>
  </si>
  <si>
    <t>86,72  "vybourané otvory  ve stávající budově</t>
  </si>
  <si>
    <t>61</t>
  </si>
  <si>
    <t>631311114</t>
  </si>
  <si>
    <t>Mazanina z betonu prostého bez zvýšených nároků na prostředí tl. přes 50 do 80 mm tř. C 16/20</t>
  </si>
  <si>
    <t>-1736355445</t>
  </si>
  <si>
    <t>https://podminky.urs.cz/item/CS_URS_2025_01/631311114</t>
  </si>
  <si>
    <t>P32*0,077  "podlaha na terénu</t>
  </si>
  <si>
    <t xml:space="preserve">(P33)*0,07  </t>
  </si>
  <si>
    <t>P39*0,075  "kotelna</t>
  </si>
  <si>
    <t>62</t>
  </si>
  <si>
    <t>631319011</t>
  </si>
  <si>
    <t>Příplatek k cenám mazanin za úpravu povrchu mazaniny přehlazením, mazanina tl. přes 50 do 80 mm</t>
  </si>
  <si>
    <t>64863404</t>
  </si>
  <si>
    <t>https://podminky.urs.cz/item/CS_URS_2025_01/631319011</t>
  </si>
  <si>
    <t>63</t>
  </si>
  <si>
    <t>631319171</t>
  </si>
  <si>
    <t>Příplatek k cenám mazanin za stržení povrchu spodní vrstvy mazaniny latí před vložením výztuže nebo pletiva pro tl. obou vrstev mazaniny přes 50 do 80 mm</t>
  </si>
  <si>
    <t>-256060734</t>
  </si>
  <si>
    <t>https://podminky.urs.cz/item/CS_URS_2025_01/631319171</t>
  </si>
  <si>
    <t>64</t>
  </si>
  <si>
    <t>631362021</t>
  </si>
  <si>
    <t>Výztuž mazanin ze svařovaných sítí z drátů typu KARI</t>
  </si>
  <si>
    <t>-620578553</t>
  </si>
  <si>
    <t>https://podminky.urs.cz/item/CS_URS_2025_01/631362021</t>
  </si>
  <si>
    <t>(P32+P33+P39)*4,5*0,001   "KARI 6 / 100</t>
  </si>
  <si>
    <t>65</t>
  </si>
  <si>
    <t>632441220</t>
  </si>
  <si>
    <t>Potěr anhydritový samonivelační litý tř. C 25, tl. přes 45 do 50 mm</t>
  </si>
  <si>
    <t>1104267564</t>
  </si>
  <si>
    <t>https://podminky.urs.cz/item/CS_URS_2025_01/632441220</t>
  </si>
  <si>
    <t>P31  "CELKOVÁ tl.65mm, nadzemní patra</t>
  </si>
  <si>
    <t>P40  "celkem tl. 55mm</t>
  </si>
  <si>
    <t>66</t>
  </si>
  <si>
    <t>632441292</t>
  </si>
  <si>
    <t>Potěr anhydritový samonivelační litý Příplatek k cenám za každých dalších i započatých 5 mm tloušťky přes 50 mm tř. C 25</t>
  </si>
  <si>
    <t>-786319747</t>
  </si>
  <si>
    <t>https://podminky.urs.cz/item/CS_URS_2025_01/632441292</t>
  </si>
  <si>
    <t>P31*3   "CELKOVÁ tl.65mm</t>
  </si>
  <si>
    <t>P40  "tl. 55mm</t>
  </si>
  <si>
    <t>67</t>
  </si>
  <si>
    <t>634112126</t>
  </si>
  <si>
    <t>Obvodová dilatace mezi stěnou a mazaninou nebo potěrem podlahovým páskem z pěnového PE s fólií tl. do 10 mm, výšky 100 mm</t>
  </si>
  <si>
    <t>1960069647</t>
  </si>
  <si>
    <t>https://podminky.urs.cz/item/CS_URS_2025_01/634112126</t>
  </si>
  <si>
    <t>(6,8+6,8+4,1+5,1+6+6,6+10,2+4,7+5,1+6,8+6,8)*2  "obvod místností se skladbou P.31</t>
  </si>
  <si>
    <t>(9,5+6,4+9,3+6,3+9,5+6,4)*2  "obvod místností se skladbou P.32</t>
  </si>
  <si>
    <t>(6,3+4,9+23)*2  " mistnosti se skladbou P33,</t>
  </si>
  <si>
    <t>(6,8+3,6+6,8+3)*2  "P39, P40</t>
  </si>
  <si>
    <t>68</t>
  </si>
  <si>
    <t>642942721</t>
  </si>
  <si>
    <t>Osazování zárubní nebo rámů kovových dveřních lisovaných nebo z úhelníků bez dveřních křídel na montážní pěnu, plochy otvoru přes 2,5 do 4,5 m2</t>
  </si>
  <si>
    <t>-849894992</t>
  </si>
  <si>
    <t>https://podminky.urs.cz/item/CS_URS_2025_01/642942721</t>
  </si>
  <si>
    <t>Poznámka k položce:_x000D_
- ZÁRUBEŃ SE STÍNOVOU DRÁŽKOU V LÍCI ZDIVA / OBKLADU_x000D_
_x000D_
- PRÁŠKOVÉ LAKOVÁNÍ RAL PRO VŠECHNY DODÁVANÉ ZÁRUBNĚ</t>
  </si>
  <si>
    <t>69</t>
  </si>
  <si>
    <t>55331750</t>
  </si>
  <si>
    <t>zárubeň dvoukřídlá ocelová pro zdění tl stěny 160-200mm rozměru 1450/1970, 2100mm</t>
  </si>
  <si>
    <t>329251627</t>
  </si>
  <si>
    <t>Poznámka k položce:_x000D_
- PRÁŠKOVÉ LAKOVÁNÍ RAL PRO VŠECHNY DODÁVANÉ ZÁRUBNĚ</t>
  </si>
  <si>
    <t>1  "tl. 200mm, D 128</t>
  </si>
  <si>
    <t>70</t>
  </si>
  <si>
    <t>642945112</t>
  </si>
  <si>
    <t>Osazování ocelových zárubní protipožárních nebo protiplynových dveří do vynechaného otvoru, s obetonováním, dveří dvoukřídlových přes 2,5 do 6,5 m2</t>
  </si>
  <si>
    <t>1036704578</t>
  </si>
  <si>
    <t>https://podminky.urs.cz/item/CS_URS_2025_01/642945112</t>
  </si>
  <si>
    <t>Poznámka k položce:_x000D_
ZÁRUBEŃ SE STÍNOVOU DRÁŽKOU V LÍCI ZDIVA / OBKLADU_x000D_
_x000D_
- PRÁŠKOVÉ LAKOVÁNÍ RAL PRO VŠECHNY DODÁVANÉ ZÁRUBNĚ</t>
  </si>
  <si>
    <t>71</t>
  </si>
  <si>
    <t>55331772R</t>
  </si>
  <si>
    <t>zárubeň dvoukřídlá ocelová pro zdění s protipožární úpravou tl stěny 200mm rozměru 2000/2200mm</t>
  </si>
  <si>
    <t>1519202800</t>
  </si>
  <si>
    <t>Poznámka k položce:_x000D_
 - zárubeň se stínovou drážkou v líci_x000D_
_x000D_
- PRÁŠKOVÉ LAKOVÁNÍ RAL</t>
  </si>
  <si>
    <t>1  "tl. stěny 200mm, D117</t>
  </si>
  <si>
    <t>72</t>
  </si>
  <si>
    <t>642942611</t>
  </si>
  <si>
    <t>Osazování zárubní nebo rámů kovových dveřních lisovaných nebo z úhelníků bez dveřních křídel na montážní pěnu, plochy otvoru do 2,5 m2</t>
  </si>
  <si>
    <t>-88973304</t>
  </si>
  <si>
    <t>https://podminky.urs.cz/item/CS_URS_2025_01/642942611</t>
  </si>
  <si>
    <t>Poznámka k položce:_x000D_
- ZÁRUBEŃ -SE STÍNOVOU DRÁŽKOU V LÍCI ZDIVA / OBKLADU_x000D_
_x000D_
- PRÁŠKOVÉ LAKOVÁNÍ RAL PRO VŠECHNY DODÁVANÉ ZÁRUBNĚ</t>
  </si>
  <si>
    <t>73</t>
  </si>
  <si>
    <t>55331486</t>
  </si>
  <si>
    <t>zárubeň jednokřídlá ocelová pro zdění tl stěny 110-150mm rozměru 700/1970, 2100mm</t>
  </si>
  <si>
    <t>2088619311</t>
  </si>
  <si>
    <t>1   " tl.150mm,  D109</t>
  </si>
  <si>
    <t>74</t>
  </si>
  <si>
    <t>55331487</t>
  </si>
  <si>
    <t>zárubeň jednokřídlá ocelová pro zdění tl stěny 110-150mm rozměru 800/1970, 2100mm</t>
  </si>
  <si>
    <t>1618066080</t>
  </si>
  <si>
    <t>3  " tl.150mm, D 108</t>
  </si>
  <si>
    <t>75</t>
  </si>
  <si>
    <t>55331488</t>
  </si>
  <si>
    <t>zárubeň jednokřídlá ocelová pro zdění tl stěny 110-150mm rozměru 900/1970, 2100mm</t>
  </si>
  <si>
    <t>1630455613</t>
  </si>
  <si>
    <t>1  "D126, 3NP</t>
  </si>
  <si>
    <t>76</t>
  </si>
  <si>
    <t>55331493</t>
  </si>
  <si>
    <t>zárubeň jednokřídlá ocelová pro zdění tl stěny 160-200mm rozměru 900/1970, 2100mm</t>
  </si>
  <si>
    <t>1259793500</t>
  </si>
  <si>
    <t>1  "tl.200mm , D 107, 1PP</t>
  </si>
  <si>
    <t>77</t>
  </si>
  <si>
    <t>55331553</t>
  </si>
  <si>
    <t>zárubeň jednokřídlá ocelová pro zdění tl stěny 260-300mm rozměru 900/1970, 2100mm</t>
  </si>
  <si>
    <t>-2115788004</t>
  </si>
  <si>
    <t>Poznámka k položce:_x000D_
zárubeň se stínovou drážkou v líci_x000D_
práškové lakování RAL</t>
  </si>
  <si>
    <t>2  "tl. stěny  300mm, D 103, D 104, 1PP</t>
  </si>
  <si>
    <t>78</t>
  </si>
  <si>
    <t>642945111</t>
  </si>
  <si>
    <t>Osazování ocelových zárubní protipožárních nebo protiplynových dveří do vynechaného otvoru, s obetonováním, dveří jednokřídlových do 2,5 m2</t>
  </si>
  <si>
    <t>-1252329809</t>
  </si>
  <si>
    <t>https://podminky.urs.cz/item/CS_URS_2025_01/642945111</t>
  </si>
  <si>
    <t>79</t>
  </si>
  <si>
    <t>55331563</t>
  </si>
  <si>
    <t>zárubeň jednokřídlá ocelová pro zdění s protipožární úpravou tl stěny 110-150mm rozměru 900/1970, 2100mm</t>
  </si>
  <si>
    <t>901761703</t>
  </si>
  <si>
    <t xml:space="preserve">4  "900/2100, tl.150mm, D101, D102, D105, D106, </t>
  </si>
  <si>
    <t>80</t>
  </si>
  <si>
    <t>5533156.1</t>
  </si>
  <si>
    <t>zárubeň jednokřídlá ocelová pro zdění s protipožární úpravou tl stěny 110-150mm rozměru 900/ 2200mm</t>
  </si>
  <si>
    <t>-924404204</t>
  </si>
  <si>
    <t>1  "D123</t>
  </si>
  <si>
    <t>81</t>
  </si>
  <si>
    <t>55331566.1</t>
  </si>
  <si>
    <t>zárubeň jednokřídlá ocelová pro zdění s protipožární úpravou tl stěny 160-200mm rozměru 700/ 2200mm</t>
  </si>
  <si>
    <t>1507078464</t>
  </si>
  <si>
    <t>3  "tl. stěny 200mm, D 111, 3ks,</t>
  </si>
  <si>
    <t>82</t>
  </si>
  <si>
    <t>55331567.1</t>
  </si>
  <si>
    <t>zárubeň jednokřídlá ocelová pro zdění s protipožární úpravou tl stěny 160-200mm rozměru 800/ 2200mm</t>
  </si>
  <si>
    <t>-796412113</t>
  </si>
  <si>
    <t>2  "tl.200mm, D116, D120</t>
  </si>
  <si>
    <t>83</t>
  </si>
  <si>
    <t>55331568.1</t>
  </si>
  <si>
    <t>zárubeň jednokřídlá ocelová pro zdění s protipožární úpravou tl stěny 160-200mm rozměru 900/ 2200mm</t>
  </si>
  <si>
    <t>621277441</t>
  </si>
  <si>
    <t>1  "tl.200mm, D119</t>
  </si>
  <si>
    <t>84</t>
  </si>
  <si>
    <t>55331565R</t>
  </si>
  <si>
    <t>zárubeň jednokřídlá ocelová pro zdění s protipožární úpravou tl stěny 160-200mm rozměru 1000/ 2200mm</t>
  </si>
  <si>
    <t>-1080824229</t>
  </si>
  <si>
    <t>5  "tl, stěny 200mm, D 112, 4ks, D118</t>
  </si>
  <si>
    <t>85</t>
  </si>
  <si>
    <t>55331569.1</t>
  </si>
  <si>
    <t>zárubeň jednokřídlá ocelová pro zdění s protipožární úpravou tl stěny 160-200mm rozměru 1100/ 2200mm</t>
  </si>
  <si>
    <t>812591861</t>
  </si>
  <si>
    <t>2  "tl. 200mm, D110, 2ks</t>
  </si>
  <si>
    <t>86</t>
  </si>
  <si>
    <t>55331578</t>
  </si>
  <si>
    <t>zárubeň jednokřídlá ocelová pro zdění s protipožární úpravou tl stěny 260-300mm rozměru 900/1970, 2100mm</t>
  </si>
  <si>
    <t>-275656435</t>
  </si>
  <si>
    <t>1  "tl. stěny 300mm, D127</t>
  </si>
  <si>
    <t>87</t>
  </si>
  <si>
    <t>941111122</t>
  </si>
  <si>
    <t>Lešení řadové trubkové lehké pracovní s podlahami s provozním zatížením tř. 3 do 200 kg/m2 šířky tř. W09 od 0,9 do 1,2 m, výšky výšky přes 10 do 25 m montáž</t>
  </si>
  <si>
    <t>-752124183</t>
  </si>
  <si>
    <t>https://podminky.urs.cz/item/CS_URS_2025_01/941111122</t>
  </si>
  <si>
    <t>20*15,5</t>
  </si>
  <si>
    <t>88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</si>
  <si>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</si>
  <si>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</si>
  <si>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99611967</t>
  </si>
  <si>
    <t>https://podminky.urs.cz/item/CS_URS_2025_01/941111222</t>
  </si>
  <si>
    <t>Poznámka k položce:_x000D_
předpoklad 6 měsíců</t>
  </si>
  <si>
    <t>310*120 'Přepočtené koeficientem množství</t>
  </si>
  <si>
    <t>89</t>
  </si>
  <si>
    <t>941111822</t>
  </si>
  <si>
    <t>Lešení řadové trubkové lehké pracovní s podlahami s provozním zatížením tř. 3 do 200 kg/m2 šířky tř. W09 od 0,9 do 1,2 m, výšky výšky přes 10 do 25 m demontáž</t>
  </si>
  <si>
    <t>-1315194521</t>
  </si>
  <si>
    <t>https://podminky.urs.cz/item/CS_URS_2025_01/941111822</t>
  </si>
  <si>
    <t>90</t>
  </si>
  <si>
    <t>944511111</t>
  </si>
  <si>
    <t>Síť ochranná zavěšená na konstrukci lešení z textilie z umělých vláken montáž</t>
  </si>
  <si>
    <t>75724134</t>
  </si>
  <si>
    <t>https://podminky.urs.cz/item/CS_URS_2025_01/944511111</t>
  </si>
  <si>
    <t>91</t>
  </si>
  <si>
    <t>944511211</t>
  </si>
  <si>
    <t>Síť ochranná zavěšená na konstrukci lešení z textilie z umělých vláken příplatek k ceně za každý den použití</t>
  </si>
  <si>
    <t>1832431949</t>
  </si>
  <si>
    <t>https://podminky.urs.cz/item/CS_URS_2025_01/944511211</t>
  </si>
  <si>
    <t>92</t>
  </si>
  <si>
    <t>944511811</t>
  </si>
  <si>
    <t>Síť ochranná zavěšená na konstrukci lešení z textilie z umělých vláken demontáž</t>
  </si>
  <si>
    <t>307034036</t>
  </si>
  <si>
    <t>https://podminky.urs.cz/item/CS_URS_2025_01/944511811</t>
  </si>
  <si>
    <t>93</t>
  </si>
  <si>
    <t>949111112</t>
  </si>
  <si>
    <t>Lešení lehké kozové trubkové o výšce lešeňové podlahy přes 1,2 do 1,9 m montáž</t>
  </si>
  <si>
    <t>sada</t>
  </si>
  <si>
    <t>648662149</t>
  </si>
  <si>
    <t>https://podminky.urs.cz/item/CS_URS_2025_01/949111112</t>
  </si>
  <si>
    <t>8  "lešení v místnostech</t>
  </si>
  <si>
    <t>94</t>
  </si>
  <si>
    <t>949111212</t>
  </si>
  <si>
    <t>Lešení lehké kozové trubkové o výšce lešeňové podlahy přes 1,2 do 1,9 m příplatek k ceně za každý den použití</t>
  </si>
  <si>
    <t>-1500184146</t>
  </si>
  <si>
    <t>https://podminky.urs.cz/item/CS_URS_2025_01/949111212</t>
  </si>
  <si>
    <t>8*180 'Přepočtené koeficientem množství</t>
  </si>
  <si>
    <t>95</t>
  </si>
  <si>
    <t>949111812</t>
  </si>
  <si>
    <t>Lešení lehké kozové trubkové o výšce lešeňové podlahy přes 1,2 do 1,9 m demontáž</t>
  </si>
  <si>
    <t>-1264533624</t>
  </si>
  <si>
    <t>https://podminky.urs.cz/item/CS_URS_2025_01/949111812</t>
  </si>
  <si>
    <t>96</t>
  </si>
  <si>
    <t>949111122</t>
  </si>
  <si>
    <t>Lešení lehké kozové trubkové ve schodišti o výšce lešeňové podlahy přes 1,5 do 3,5 m montáž</t>
  </si>
  <si>
    <t>603177156</t>
  </si>
  <si>
    <t>https://podminky.urs.cz/item/CS_URS_2025_01/949111122</t>
  </si>
  <si>
    <t>2  "lešení na schodišti</t>
  </si>
  <si>
    <t>97</t>
  </si>
  <si>
    <t>949111222</t>
  </si>
  <si>
    <t>Lešení lehké kozové trubkové ve schodišti o výšce lešeňové podlahy přes 1,5 do 3,5 m příplatek k ceně za každý den použití</t>
  </si>
  <si>
    <t>85752652</t>
  </si>
  <si>
    <t>https://podminky.urs.cz/item/CS_URS_2025_01/949111222</t>
  </si>
  <si>
    <t>2*180 'Přepočtené koeficientem množství</t>
  </si>
  <si>
    <t>98</t>
  </si>
  <si>
    <t>949111822</t>
  </si>
  <si>
    <t>Lešení lehké kozové trubkové ve schodišti o výšce lešeňové podlahy přes 1,5 do 3,5 m demontáž</t>
  </si>
  <si>
    <t>1522493851</t>
  </si>
  <si>
    <t>https://podminky.urs.cz/item/CS_URS_2025_01/949111822</t>
  </si>
  <si>
    <t>99</t>
  </si>
  <si>
    <t>952901114</t>
  </si>
  <si>
    <t>Vyčištění budov nebo objektů před předáním do užívání budov bytové nebo občanské výstavby, světlé výšky podlaží přes 4 m</t>
  </si>
  <si>
    <t>-1835405723</t>
  </si>
  <si>
    <t>https://podminky.urs.cz/item/CS_URS_2025_01/952901114</t>
  </si>
  <si>
    <t>544,2+701,6+720,1+717,2  "celková plocha budovy</t>
  </si>
  <si>
    <t>2683,1*1,05 'Přepočtené koeficientem množství</t>
  </si>
  <si>
    <t>100</t>
  </si>
  <si>
    <t>953943212.1</t>
  </si>
  <si>
    <t>Osazování drobných kovových předmětů kotvených do stěny hasicí přístroj</t>
  </si>
  <si>
    <t>-1014204678</t>
  </si>
  <si>
    <t>6  "1NP</t>
  </si>
  <si>
    <t>3  "2NP</t>
  </si>
  <si>
    <t>5  "3NP</t>
  </si>
  <si>
    <t>101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</si>
  <si>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</si>
  <si>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</si>
  <si>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-554122645</t>
  </si>
  <si>
    <t>https://podminky.urs.cz/item/CS_URS_2025_01/998011003</t>
  </si>
  <si>
    <t>D2</t>
  </si>
  <si>
    <t>Fasády: skladby F.11, F.12</t>
  </si>
  <si>
    <t>102</t>
  </si>
  <si>
    <t>622142001</t>
  </si>
  <si>
    <t>Pletivo vnějších ploch v ploše nebo pruzích, na plném podkladu sklovláknité vtlačené do tmelu stěn</t>
  </si>
  <si>
    <t>1217208923</t>
  </si>
  <si>
    <t>https://podminky.urs.cz/item/CS_URS_2025_01/622142001</t>
  </si>
  <si>
    <t>Poznámka k položce:_x000D_
Zateplení XPS je součástí dílu 713 tepelné izolace</t>
  </si>
  <si>
    <t xml:space="preserve">F12 "SpodnÍ - sokl </t>
  </si>
  <si>
    <t>F11  "fasáda</t>
  </si>
  <si>
    <t>103</t>
  </si>
  <si>
    <t>622151001</t>
  </si>
  <si>
    <t>Penetrační nátěr vnějších pastovitých tenkovrstvých omítek akrylátový stěn</t>
  </si>
  <si>
    <t>1674869625</t>
  </si>
  <si>
    <t>https://podminky.urs.cz/item/CS_URS_2025_01/622151001</t>
  </si>
  <si>
    <t>F12+F11</t>
  </si>
  <si>
    <t>226,9*1,05 'Přepočtené koeficientem množství</t>
  </si>
  <si>
    <t>104</t>
  </si>
  <si>
    <t>622511122</t>
  </si>
  <si>
    <t>Omítka tenkovrstvá akrylátová vnějších ploch probarvená bez penetrace mozaiková hrubozrnná stěn</t>
  </si>
  <si>
    <t>1021651565</t>
  </si>
  <si>
    <t>https://podminky.urs.cz/item/CS_URS_2025_01/622511122</t>
  </si>
  <si>
    <t>F12  "marmolit</t>
  </si>
  <si>
    <t>31,46*1,05 'Přepočtené koeficientem množství</t>
  </si>
  <si>
    <t>105</t>
  </si>
  <si>
    <t>621211041</t>
  </si>
  <si>
    <t>Montáž kontaktního zateplení lepením a mechanickým kotvením z polystyrenových desek (dodávka ve specifikaci) na vnější podhledy, na podklad betonový nebo z lehčeného betonu nebo keramický, tloušťky desek přes 160 do 200 mm</t>
  </si>
  <si>
    <t>1254014823</t>
  </si>
  <si>
    <t>https://podminky.urs.cz/item/CS_URS_2025_01/621211041</t>
  </si>
  <si>
    <t>106</t>
  </si>
  <si>
    <t>28376450</t>
  </si>
  <si>
    <t>deska XPS hrana polodrážková a hladký povrch 300kPA λ=0,035 tl 180mm</t>
  </si>
  <si>
    <t>1776626462</t>
  </si>
  <si>
    <t>31,46*1,1 'Přepočtené koeficientem množství</t>
  </si>
  <si>
    <t>107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</si>
  <si>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</si>
  <si>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</si>
  <si>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561780198</t>
  </si>
  <si>
    <t>https://podminky.urs.cz/item/CS_URS_2025_01/622221041</t>
  </si>
  <si>
    <t>108</t>
  </si>
  <si>
    <t>63142048</t>
  </si>
  <si>
    <t>deska tepelně izolační minerální kontaktních fasád podélné vlákno λ=0,037-0,038 tl 200mm</t>
  </si>
  <si>
    <t>455749126</t>
  </si>
  <si>
    <t>(7,3*2*14,4)-(5*2*4)  "rohová přístavba</t>
  </si>
  <si>
    <t>14*2*0,9 "oprava napojení nové s původní fasádou</t>
  </si>
  <si>
    <t>195,44*1,1 'Přepočtené koeficientem množství</t>
  </si>
  <si>
    <t>109</t>
  </si>
  <si>
    <t>622121100</t>
  </si>
  <si>
    <t>Zatření spár vnějších povrchů vápennou maltou, ploch z cihel stěn</t>
  </si>
  <si>
    <t>-2017847867</t>
  </si>
  <si>
    <t>https://podminky.urs.cz/item/CS_URS_2025_01/622121100</t>
  </si>
  <si>
    <t>110</t>
  </si>
  <si>
    <t>622252001</t>
  </si>
  <si>
    <t>Montáž profilů kontaktního zateplení zakládacích soklových připevněných hmoždinkami</t>
  </si>
  <si>
    <t>-941865236</t>
  </si>
  <si>
    <t>https://podminky.urs.cz/item/CS_URS_2025_01/622252001</t>
  </si>
  <si>
    <t>7,3*2</t>
  </si>
  <si>
    <t>111</t>
  </si>
  <si>
    <t>59051659</t>
  </si>
  <si>
    <t>profil zakládací Al tl 1,0mm s okapnicí pro izolant tl 200mm</t>
  </si>
  <si>
    <t>130770719</t>
  </si>
  <si>
    <t>14,6*1,05 'Přepočtené koeficientem množství</t>
  </si>
  <si>
    <t>112</t>
  </si>
  <si>
    <t>622252002</t>
  </si>
  <si>
    <t>Montáž profilů kontaktního zateplení ostatních stěnových, dilatačních apod. lepených do tmelu</t>
  </si>
  <si>
    <t>831848013</t>
  </si>
  <si>
    <t>https://podminky.urs.cz/item/CS_URS_2025_01/622252002</t>
  </si>
  <si>
    <t>113</t>
  </si>
  <si>
    <t>63127464</t>
  </si>
  <si>
    <t>profil rohový Al s výztužnou tkaninou š 100/100mm</t>
  </si>
  <si>
    <t>-1635059358</t>
  </si>
  <si>
    <t>14,5+2*2*4+2,3*2+2,1*2+7,5*2*3 "rohová přístavba</t>
  </si>
  <si>
    <t>84,3*1,05 'Přepočtené koeficientem množství</t>
  </si>
  <si>
    <t>114</t>
  </si>
  <si>
    <t>28342205</t>
  </si>
  <si>
    <t>profil napojovací okenní PVC s výztužnou tkaninou 6mm</t>
  </si>
  <si>
    <t>1187958687</t>
  </si>
  <si>
    <t xml:space="preserve">(5+2)*2*4+2,3*2+1,8+2,1*2+0,8  "špalety  </t>
  </si>
  <si>
    <t>67,4*1,05 'Přepočtené koeficientem množství</t>
  </si>
  <si>
    <t>115</t>
  </si>
  <si>
    <t>59051510</t>
  </si>
  <si>
    <t>profil napojovací nadokenní PVC s okapnicí s výztužnou tkaninou</t>
  </si>
  <si>
    <t>1438034048</t>
  </si>
  <si>
    <t>5*4+1,8+0,8</t>
  </si>
  <si>
    <t>22,6*1,05 'Přepočtené koeficientem množství</t>
  </si>
  <si>
    <t>116</t>
  </si>
  <si>
    <t>59051500</t>
  </si>
  <si>
    <t>profil dilatační stěnový/rohový PVC s výztužnou tkaninou</t>
  </si>
  <si>
    <t>-566242008</t>
  </si>
  <si>
    <t>14,5*2</t>
  </si>
  <si>
    <t>29*1,05 'Přepočtené koeficientem množství</t>
  </si>
  <si>
    <t>117</t>
  </si>
  <si>
    <t>622541022</t>
  </si>
  <si>
    <t>Omítka tenkovrstvá silikonsilikátová vnějších ploch probarvená bez penetrace, zatíraná (škrábaná), tloušťky 2,0 mm stěn</t>
  </si>
  <si>
    <t>1345722008</t>
  </si>
  <si>
    <t>https://podminky.urs.cz/item/CS_URS_2025_01/622541022</t>
  </si>
  <si>
    <t>195,44*1,05 'Přepočtené koeficientem množství</t>
  </si>
  <si>
    <t>118</t>
  </si>
  <si>
    <t>629991012</t>
  </si>
  <si>
    <t>Zakrytí vnějších ploch před znečištěním včetně pozdějšího odkrytí výplní otvorů a svislých ploch fólií přilepenou na začišťovací lištu</t>
  </si>
  <si>
    <t>-1913791915</t>
  </si>
  <si>
    <t>https://podminky.urs.cz/item/CS_URS_2025_01/629991012</t>
  </si>
  <si>
    <t>5*2*4+2,3*1,8+0,7*2,1  "Okna, dveře</t>
  </si>
  <si>
    <t>D3</t>
  </si>
  <si>
    <t>Sanace spodní stavby - F14</t>
  </si>
  <si>
    <t>119</t>
  </si>
  <si>
    <t>612326321</t>
  </si>
  <si>
    <t>Omítka sanační vnitřních ploch jednovrstvá jednovrstvá, tloušťky do 20 mm nanášená strojně svislých konstrukcí stěn</t>
  </si>
  <si>
    <t>-45750655</t>
  </si>
  <si>
    <t>https://podminky.urs.cz/item/CS_URS_2025_01/612326321</t>
  </si>
  <si>
    <t>(6,425+9,515+9,315+6,425+9,48+6,425)*2*2,95  "místnosti  S0.4, S0.9, S0.10, celooobvodově</t>
  </si>
  <si>
    <t>(2,79+4,76*2+2,89+4,45+21,4+12,8+3,7+9,315)*2,95  "obvodové zdivo - okna neodečteny = špalety</t>
  </si>
  <si>
    <t>(5,48+5,83+6,825*2)*2*3,39  "místn. S1.11, S1.12</t>
  </si>
  <si>
    <t>120</t>
  </si>
  <si>
    <t>319202115</t>
  </si>
  <si>
    <t>Dodatečná izolace zdiva injektáží nízkotlakou metodou silikonovou mikroemulzí, tloušťka zdiva přes 600 do 900 mm</t>
  </si>
  <si>
    <t>78087726</t>
  </si>
  <si>
    <t>https://podminky.urs.cz/item/CS_URS_2025_01/319202115</t>
  </si>
  <si>
    <t>OS   "injektážní vrty ve třech řadách po 20cm, zdivo tl. 700mm</t>
  </si>
  <si>
    <t>121</t>
  </si>
  <si>
    <t>985121122</t>
  </si>
  <si>
    <t>Tryskání degradovaného betonu stěn, rubu kleneb a podlah vodou pod tlakem přes 300 do 1 250 barů</t>
  </si>
  <si>
    <t>-702086681</t>
  </si>
  <si>
    <t>https://podminky.urs.cz/item/CS_URS_2025_01/985121122</t>
  </si>
  <si>
    <t xml:space="preserve">OS*1,8  "plocha sanovaného zdiva </t>
  </si>
  <si>
    <t>122</t>
  </si>
  <si>
    <t>622131300</t>
  </si>
  <si>
    <t>Podkladní a spojovací vrstva vnějších omítaných ploch vápenný postřik nanášený strojně celoplošně stěn</t>
  </si>
  <si>
    <t>1368662349</t>
  </si>
  <si>
    <t>https://podminky.urs.cz/item/CS_URS_2025_01/622131300</t>
  </si>
  <si>
    <t>123</t>
  </si>
  <si>
    <t>622311311</t>
  </si>
  <si>
    <t>Omítka vápenná vnějších ploch nanášená strojně jednovrstvá, tloušťky do 15 mm hrubá zatřená stěn</t>
  </si>
  <si>
    <t>-279107092</t>
  </si>
  <si>
    <t>https://podminky.urs.cz/item/CS_URS_2025_01/622311311</t>
  </si>
  <si>
    <t>124</t>
  </si>
  <si>
    <t>711112001</t>
  </si>
  <si>
    <t>Provedení izolace proti zemní vlhkosti natěradly a tmely za studena na ploše svislé S nátěrem penetračním</t>
  </si>
  <si>
    <t>-1034448273</t>
  </si>
  <si>
    <t>https://podminky.urs.cz/item/CS_URS_2025_01/711112001</t>
  </si>
  <si>
    <t>125</t>
  </si>
  <si>
    <t>11163150</t>
  </si>
  <si>
    <t>lak penetrační asfaltový</t>
  </si>
  <si>
    <t>1785779380</t>
  </si>
  <si>
    <t>Poznámka k položce:_x000D_
Spotřeba 0,3-0,4kg/m2</t>
  </si>
  <si>
    <t>232,2*0,00032 'Přepočtené koeficientem množství</t>
  </si>
  <si>
    <t>126</t>
  </si>
  <si>
    <t>711142559</t>
  </si>
  <si>
    <t>Provedení izolace proti zemní vlhkosti pásy přitavením NAIP na ploše svislé S</t>
  </si>
  <si>
    <t>-258212523</t>
  </si>
  <si>
    <t>https://podminky.urs.cz/item/CS_URS_2025_01/711142559</t>
  </si>
  <si>
    <t>OS*1,8*2  "plocha sanovaného zdiva - dvě vrstvy</t>
  </si>
  <si>
    <t>127</t>
  </si>
  <si>
    <t>62853003</t>
  </si>
  <si>
    <t>pás asfaltový natavitelný modifikovaný SBS s vložkou ze skleněné tkaniny a spalitelnou PE fólií nebo jemnozrnným minerálním posypem na horním povrchu tl 3,5mm</t>
  </si>
  <si>
    <t>1443068985</t>
  </si>
  <si>
    <t>OS*1,8  "F14</t>
  </si>
  <si>
    <t>232,2*1,15 'Přepočtené koeficientem množství</t>
  </si>
  <si>
    <t>128</t>
  </si>
  <si>
    <t>62856010</t>
  </si>
  <si>
    <t>pás asfaltový natavitelný modifikovaný SBS s vložkou z hliníkové fólie s textilií a spalitelnou PE fólií nebo jemnozrnným minerálním posypem na horním povrchu tl 3,5mm</t>
  </si>
  <si>
    <t>-217803816</t>
  </si>
  <si>
    <t>713131141</t>
  </si>
  <si>
    <t>Montáž tepelné izolace stěn rohožemi, pásy, deskami, dílci, bloky (izolační materiál ve specifikaci) lepením celoplošně bez mechanického kotvení</t>
  </si>
  <si>
    <t>378069736</t>
  </si>
  <si>
    <t>https://podminky.urs.cz/item/CS_URS_2025_01/713131141</t>
  </si>
  <si>
    <t>130</t>
  </si>
  <si>
    <t>28376417</t>
  </si>
  <si>
    <t>deska XPS hrana polodrážková a hladký povrch 300kPA λ=0,035 tl 50mm</t>
  </si>
  <si>
    <t>-1361494202</t>
  </si>
  <si>
    <t>232,2*1,1 'Přepočtené koeficientem množství</t>
  </si>
  <si>
    <t>131</t>
  </si>
  <si>
    <t>711161112</t>
  </si>
  <si>
    <t>Izolace proti zemní vlhkosti a beztlakové vodě nopovými fóliemi na ploše vodorovné V vrstva ochranná, odvětrávací a drenážní výška nopku 8,0 mm, tl. fólie do 0,6 mm</t>
  </si>
  <si>
    <t>-2011594406</t>
  </si>
  <si>
    <t>https://podminky.urs.cz/item/CS_URS_2025_01/711161112</t>
  </si>
  <si>
    <t>232,2*1,05 'Přepočtené koeficientem množství</t>
  </si>
  <si>
    <t>132</t>
  </si>
  <si>
    <t>213141131</t>
  </si>
  <si>
    <t>Zřízení vrstvy z geotextilie filtrační, separační, odvodňovací, ochranné, výztužné nebo protierozní ve sklonu přes 1:2 do 1:1, šířky do 3 m</t>
  </si>
  <si>
    <t>1692910691</t>
  </si>
  <si>
    <t>https://podminky.urs.cz/item/CS_URS_2025_01/213141131</t>
  </si>
  <si>
    <t>133</t>
  </si>
  <si>
    <t>69311088</t>
  </si>
  <si>
    <t>geotextilie netkaná separační, ochranná, filtrační, drenážní PES 500g/m2</t>
  </si>
  <si>
    <t>-457932199</t>
  </si>
  <si>
    <t>712</t>
  </si>
  <si>
    <t>Povlakové krytiny - střechy, skladby R.11</t>
  </si>
  <si>
    <t>134</t>
  </si>
  <si>
    <t>712311101</t>
  </si>
  <si>
    <t>Provedení povlakové krytiny střech plochých do 10° natěradly a tmely za studena nátěrem lakem penetračním nebo asfaltovým</t>
  </si>
  <si>
    <t>-496121481</t>
  </si>
  <si>
    <t>https://podminky.urs.cz/item/CS_URS_2025_01/712311101</t>
  </si>
  <si>
    <t xml:space="preserve">(6,8+1,25)*(6,8+1,25)  "jižní nároží - plocha střechy s atikou </t>
  </si>
  <si>
    <t>135</t>
  </si>
  <si>
    <t>11163152</t>
  </si>
  <si>
    <t>lak hydroizolační asfaltový</t>
  </si>
  <si>
    <t>-1140108481</t>
  </si>
  <si>
    <t>64,803*0,00032 'Přepočtené koeficientem množství</t>
  </si>
  <si>
    <t>136</t>
  </si>
  <si>
    <t>712341559</t>
  </si>
  <si>
    <t>Provedení povlakové krytiny střech plochých do 10° pásy přitavením NAIP v plné ploše</t>
  </si>
  <si>
    <t>1210807147</t>
  </si>
  <si>
    <t>https://podminky.urs.cz/item/CS_URS_2025_01/712341559</t>
  </si>
  <si>
    <t>137</t>
  </si>
  <si>
    <t>62853004</t>
  </si>
  <si>
    <t>pás asfaltový natavitelný modifikovaný SBS s vložkou ze skleněné tkaniny a spalitelnou PE fólií nebo jemnozrnným minerálním posypem na horním povrchu tl 4,0mm</t>
  </si>
  <si>
    <t>887713410</t>
  </si>
  <si>
    <t>64,803*1,15 'Přepočtené koeficientem množství</t>
  </si>
  <si>
    <t>138</t>
  </si>
  <si>
    <t>712363545</t>
  </si>
  <si>
    <t>Provedení povlakové krytiny střech plochých do 10° z mechanicky kotvených hydroizolačních fólií včetně položení fólie a horkovzdušného svaření tl. tepelné izolace přes 200 do 240 mm budovy výšky do 18 m, kotvené do betonu krajní pole</t>
  </si>
  <si>
    <t>-1014897941</t>
  </si>
  <si>
    <t>https://podminky.urs.cz/item/CS_URS_2025_01/712363545</t>
  </si>
  <si>
    <t>Poznámka k položce:_x000D_
Součástí dodávky budou veškeré potřebné lišty  a příslušenství</t>
  </si>
  <si>
    <t>139</t>
  </si>
  <si>
    <t>28322066</t>
  </si>
  <si>
    <t>fólie hydroizolační střešní mPVC mechanicky kotvená se zvýšenou odolností tl 1,2mm</t>
  </si>
  <si>
    <t>-884551355</t>
  </si>
  <si>
    <t>140</t>
  </si>
  <si>
    <t>712392171</t>
  </si>
  <si>
    <t>Povlakové krytiny střech plochých do 10° - ostatní práce provedení vrstvy textilní podkladní</t>
  </si>
  <si>
    <t>-150021093</t>
  </si>
  <si>
    <t>https://podminky.urs.cz/item/CS_URS_2025_01/712392171</t>
  </si>
  <si>
    <t>141</t>
  </si>
  <si>
    <t>713141131</t>
  </si>
  <si>
    <t>Montáž tepelné izolace střech plochých rohožemi, pásy, deskami, dílci, bloky (izolační materiál ve specifikaci) přilepenými za studena jednovrstvá zplna</t>
  </si>
  <si>
    <t>1377608067</t>
  </si>
  <si>
    <t>https://podminky.urs.cz/item/CS_URS_2025_01/713141131</t>
  </si>
  <si>
    <t>142</t>
  </si>
  <si>
    <t>63151474</t>
  </si>
  <si>
    <t>deska tepelně izolační minerální plochých střech spodní vrstva 50kPa λ=0,036-0,039 tl 160mm</t>
  </si>
  <si>
    <t>498498697</t>
  </si>
  <si>
    <t>R11*0,9</t>
  </si>
  <si>
    <t>58,323*1,1 'Přepočtené koeficientem množství</t>
  </si>
  <si>
    <t>143</t>
  </si>
  <si>
    <t>63151470</t>
  </si>
  <si>
    <t>deska tepelně izolační minerální plochých střech spodní vrstva 50kPa λ=0,036-0,039 tl 100mm</t>
  </si>
  <si>
    <t>-679705151</t>
  </si>
  <si>
    <t>6,8*2*0,5  "kolmá část atiky tl.100mm</t>
  </si>
  <si>
    <t>6,8*1,1 'Přepočtené koeficientem množství</t>
  </si>
  <si>
    <t>144</t>
  </si>
  <si>
    <t>712365R</t>
  </si>
  <si>
    <t>Příplatek za montáž kolmých atikových prvků skladby R11</t>
  </si>
  <si>
    <t>kpl.</t>
  </si>
  <si>
    <t>-1451057279</t>
  </si>
  <si>
    <t>145</t>
  </si>
  <si>
    <t>713141331</t>
  </si>
  <si>
    <t>Montáž tepelné izolace střech plochých spádovými klíny v ploše přilepenými za studena zplna</t>
  </si>
  <si>
    <t>-1686363294</t>
  </si>
  <si>
    <t>https://podminky.urs.cz/item/CS_URS_2025_01/713141331</t>
  </si>
  <si>
    <t>146</t>
  </si>
  <si>
    <t>28376104R</t>
  </si>
  <si>
    <t>klín izolační z čedičové minerální vaty 70kPa spádový</t>
  </si>
  <si>
    <t>1394234617</t>
  </si>
  <si>
    <t>6,8*6,8  "plocha bez atik</t>
  </si>
  <si>
    <t>46,24*1,1 'Přepočtené koeficientem množství</t>
  </si>
  <si>
    <t>147</t>
  </si>
  <si>
    <t>63152005R</t>
  </si>
  <si>
    <t>klín atikový přechodný minerální plochých střech tl 50x50mm</t>
  </si>
  <si>
    <t>-1920540760</t>
  </si>
  <si>
    <t>5*4*0,2  "venkovní parapet přístavby</t>
  </si>
  <si>
    <t>4*1,1 'Přepočtené koeficientem množství</t>
  </si>
  <si>
    <t>148</t>
  </si>
  <si>
    <t>63152007R</t>
  </si>
  <si>
    <t>klín atikový přechodný minerální plochých střech tl 80x80mm</t>
  </si>
  <si>
    <t>1279398539</t>
  </si>
  <si>
    <t>7*2*0,785  "jižní nároží</t>
  </si>
  <si>
    <t>10,99*1,1 'Přepočtené koeficientem množství</t>
  </si>
  <si>
    <t>149</t>
  </si>
  <si>
    <t>712363352</t>
  </si>
  <si>
    <t>Povlakové krytiny střech plochých do 10° z tvarovaných poplastovaných lišt pro mPVC vnitřní koutová lišta rš 100 mm</t>
  </si>
  <si>
    <t>1863242827</t>
  </si>
  <si>
    <t>https://podminky.urs.cz/item/CS_URS_2025_01/712363352</t>
  </si>
  <si>
    <t>(6,555+6,195)*2*1,15  " vnitřní obvod + 15%</t>
  </si>
  <si>
    <t>150</t>
  </si>
  <si>
    <t>712363353</t>
  </si>
  <si>
    <t>Povlakové krytiny střech plochých do 10° z tvarovaných poplastovaných lišt pro mPVC vnější koutová lišta rš 100 mm</t>
  </si>
  <si>
    <t>1099963880</t>
  </si>
  <si>
    <t>https://podminky.urs.cz/item/CS_URS_2025_01/712363353</t>
  </si>
  <si>
    <t>151</t>
  </si>
  <si>
    <t>712363366</t>
  </si>
  <si>
    <t>Povlakové krytiny střech plochých do 10° z tvarovaných poplastovaných lišt pro mPVC rovná lišta rš 100 mm</t>
  </si>
  <si>
    <t>-599544318</t>
  </si>
  <si>
    <t>https://podminky.urs.cz/item/CS_URS_2025_01/712363366</t>
  </si>
  <si>
    <t>(6,555+1,2+6,195+1,2)*2*1,15  " vnější obvod + 15%</t>
  </si>
  <si>
    <t>152</t>
  </si>
  <si>
    <t>712998201</t>
  </si>
  <si>
    <t>Provedení povlakové krytiny střech - ostatní práce montáž odvodňovacího prvku nouzového atikového přepadu z PVC na dešťovou vodu do DN 70</t>
  </si>
  <si>
    <t>-1729862549</t>
  </si>
  <si>
    <t>https://podminky.urs.cz/item/CS_URS_2025_01/712998201</t>
  </si>
  <si>
    <t>1  "X01, střecha</t>
  </si>
  <si>
    <t>153</t>
  </si>
  <si>
    <t>56231128</t>
  </si>
  <si>
    <t>pojistný přepad ploché střechy s manžetou pro PVC-P hydroizolaci DN 50, DN 75, DN 110, DN 125</t>
  </si>
  <si>
    <t>1243560033</t>
  </si>
  <si>
    <t>Poznámka k položce:_x000D_
Pojistný přepad hranatý s integrovanou PVC manžetou 100/300</t>
  </si>
  <si>
    <t>154</t>
  </si>
  <si>
    <t>998712103</t>
  </si>
  <si>
    <t>Přesun hmot pro povlakové krytiny stanovený z hmotnosti přesunovaného materiálu vodorovná dopravní vzdálenost do 50 m základní v objektech výšky přes 12 do 24 m</t>
  </si>
  <si>
    <t>-1273728580</t>
  </si>
  <si>
    <t>https://podminky.urs.cz/item/CS_URS_2025_01/998712103</t>
  </si>
  <si>
    <t>711</t>
  </si>
  <si>
    <t>Izolace proti vodě, vlhkosti a plynům</t>
  </si>
  <si>
    <t>155</t>
  </si>
  <si>
    <t>711111001</t>
  </si>
  <si>
    <t>Provedení izolace proti zemní vlhkosti natěradly a tmely za studena na ploše vodorovné V nátěrem penetračním</t>
  </si>
  <si>
    <t>-429115872</t>
  </si>
  <si>
    <t>https://podminky.urs.cz/item/CS_URS_2025_01/711111001</t>
  </si>
  <si>
    <t>P32+P33+P39+P40</t>
  </si>
  <si>
    <t>156</t>
  </si>
  <si>
    <t>1059761791</t>
  </si>
  <si>
    <t>(7,15+7,15)*2,2</t>
  </si>
  <si>
    <t>157</t>
  </si>
  <si>
    <t>1518289841</t>
  </si>
  <si>
    <t>359,96*0,0003 'Přepočtené koeficientem množství</t>
  </si>
  <si>
    <t>158</t>
  </si>
  <si>
    <t>711141559</t>
  </si>
  <si>
    <t>Provedení izolace proti zemní vlhkosti pásy přitavením NAIP na ploše vodorovné V</t>
  </si>
  <si>
    <t>78855281</t>
  </si>
  <si>
    <t>https://podminky.urs.cz/item/CS_URS_2025_01/711141559</t>
  </si>
  <si>
    <t>(P32+P33+P39+P40)*2  "dvě vrstvy izolace</t>
  </si>
  <si>
    <t>159</t>
  </si>
  <si>
    <t>-1451508573</t>
  </si>
  <si>
    <t>(F12)*1,2*2 "přístavba s přídavkem na přesahy - dvě vrstvy</t>
  </si>
  <si>
    <t>160</t>
  </si>
  <si>
    <t>556847588</t>
  </si>
  <si>
    <t xml:space="preserve">(P32+P33+P39+P40)  </t>
  </si>
  <si>
    <t>359,96*1,15 'Přepočtené koeficientem množství</t>
  </si>
  <si>
    <t>161</t>
  </si>
  <si>
    <t>-44403444</t>
  </si>
  <si>
    <t>162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</si>
  <si>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</si>
  <si>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</si>
  <si>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-1101123635</t>
  </si>
  <si>
    <t>https://podminky.urs.cz/item/CS_URS_2025_01/998711103</t>
  </si>
  <si>
    <t>713</t>
  </si>
  <si>
    <t>Izolace tepelné</t>
  </si>
  <si>
    <t>163</t>
  </si>
  <si>
    <t>713121111</t>
  </si>
  <si>
    <t>Montáž tepelné izolace podlah rohožemi, pásy, deskami, dílci, bloky (izolační materiál ve specifikaci) kladenými volně jednovrstvá</t>
  </si>
  <si>
    <t>717349761</t>
  </si>
  <si>
    <t>https://podminky.urs.cz/item/CS_URS_2025_01/713121111</t>
  </si>
  <si>
    <t>164</t>
  </si>
  <si>
    <t>28372303</t>
  </si>
  <si>
    <t>deska EPS 100 pro konstrukce s běžným zatížením λ=0,037 tl 40mm</t>
  </si>
  <si>
    <t>-291729942</t>
  </si>
  <si>
    <t>P31  "výplňová vrstva</t>
  </si>
  <si>
    <t>97,8*1,1 'Přepočtené koeficientem množství</t>
  </si>
  <si>
    <t>165</t>
  </si>
  <si>
    <t>28372319</t>
  </si>
  <si>
    <t>deska EPS 100 pro konstrukce s běžným zatížením λ=0,037 tl 160mm</t>
  </si>
  <si>
    <t>1985971655</t>
  </si>
  <si>
    <t>P32+P33  "podlaha na terénu - výplňová vrstva</t>
  </si>
  <si>
    <t>284,3*1,1 'Přepočtené koeficientem množství</t>
  </si>
  <si>
    <t>166</t>
  </si>
  <si>
    <t>28372317</t>
  </si>
  <si>
    <t>deska EPS 100 pro konstrukce s běžným zatížením λ=0,037 tl 150mm</t>
  </si>
  <si>
    <t>1256984800</t>
  </si>
  <si>
    <t>P40  "multifunkční místnost</t>
  </si>
  <si>
    <t>21,2*1,1 'Přepočtené koeficientem množství</t>
  </si>
  <si>
    <t>167</t>
  </si>
  <si>
    <t>28376079</t>
  </si>
  <si>
    <t>deska EPS grafitová  λ=0,030-0,031 tl 160mm</t>
  </si>
  <si>
    <t>CS ÚRS 2024 02</t>
  </si>
  <si>
    <t>530775380</t>
  </si>
  <si>
    <t>P39  "kotelna</t>
  </si>
  <si>
    <t>23*1,1 'Přepočtené koeficientem množství</t>
  </si>
  <si>
    <t>168</t>
  </si>
  <si>
    <t>28376558</t>
  </si>
  <si>
    <t>deska polystyrénová pro snížení kročejového hluku (max. zatížení 6,5 kN/m2) tl 40mm</t>
  </si>
  <si>
    <t>-1898988877</t>
  </si>
  <si>
    <t>P31  " 2NP+3NP</t>
  </si>
  <si>
    <t>169</t>
  </si>
  <si>
    <t>713191132</t>
  </si>
  <si>
    <t>Montáž tepelné izolace stavebních konstrukcí - doplňky a konstrukční součásti podlah, stropů vrchem nebo střech překrytí fólií separační z PE</t>
  </si>
  <si>
    <t>-1334817365</t>
  </si>
  <si>
    <t>https://podminky.urs.cz/item/CS_URS_2025_01/713191132</t>
  </si>
  <si>
    <t>P31+P32  "vrstvy s linoleem</t>
  </si>
  <si>
    <t>P33  "vrstvy s dlažbou</t>
  </si>
  <si>
    <t>P39+P40  "vrstvy se stěrkou</t>
  </si>
  <si>
    <t>170</t>
  </si>
  <si>
    <t>28323053</t>
  </si>
  <si>
    <t>fólie PE (500 kg/m3) separační podlahová oddělující tepelnou izolaci tl 0,6mm</t>
  </si>
  <si>
    <t>-1480473874</t>
  </si>
  <si>
    <t>426,3*1,15 'Přepočtené koeficientem množství</t>
  </si>
  <si>
    <t>171</t>
  </si>
  <si>
    <t>998713103</t>
  </si>
  <si>
    <t>Přesun hmot pro izolace tepelné stanovený z hmotnosti přesunovaného materiálu vodorovná dopravní vzdálenost do 50 m s užitím mechanizace v objektech výšky přes 12 m do 24 m</t>
  </si>
  <si>
    <t>-1995506548</t>
  </si>
  <si>
    <t>https://podminky.urs.cz/item/CS_URS_2025_01/998713103</t>
  </si>
  <si>
    <t>735</t>
  </si>
  <si>
    <t>Ústřední vytápění - otopná tělesa</t>
  </si>
  <si>
    <t>172</t>
  </si>
  <si>
    <t>735511026</t>
  </si>
  <si>
    <t>Trubkové teplovodní podlahové vytápění rozvod v systémové desce systémová deska s tepelnou izolací, výšky 30 až 31 mm</t>
  </si>
  <si>
    <t>1334512175</t>
  </si>
  <si>
    <t>https://podminky.urs.cz/item/CS_URS_2025_01/735511026</t>
  </si>
  <si>
    <t>P40  "mutifunkční místnost</t>
  </si>
  <si>
    <t>173</t>
  </si>
  <si>
    <t>998735103</t>
  </si>
  <si>
    <t>Přesun hmot pro otopná tělesa stanovený z hmotnosti přesunovaného materiálu vodorovná dopravní vzdálenost do 50 m základní v objektech výšky přes 12 do 24 m</t>
  </si>
  <si>
    <t>-197258167</t>
  </si>
  <si>
    <t>https://podminky.urs.cz/item/CS_URS_2025_01/998735103</t>
  </si>
  <si>
    <t>174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</si>
  <si>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</si>
  <si>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</si>
  <si>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-445198076</t>
  </si>
  <si>
    <t>https://podminky.urs.cz/item/CS_URS_2025_01/763111431</t>
  </si>
  <si>
    <t>1,6*3*2-0,7*2*2  "2NP, 3NP, WC - W05</t>
  </si>
  <si>
    <t>175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</si>
  <si>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</si>
  <si>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</si>
  <si>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-332880448</t>
  </si>
  <si>
    <t>https://podminky.urs.cz/item/CS_URS_2025_01/763111437</t>
  </si>
  <si>
    <t>(1,3+1,95)*3,7  "2NP -W05</t>
  </si>
  <si>
    <t>(1,4+1,9)*3,7   "3NP - W05</t>
  </si>
  <si>
    <t>176</t>
  </si>
  <si>
    <t>763111462.1</t>
  </si>
  <si>
    <t>Příčka ze sádrokartonových desek s nosnou konstrukcí z jednoduchých ocelových profilů UW, CW dvojitě opláštěná deskami akustickými tl. 2 x 12,5 mm a deskami impregnovanými H2 tl. 2 x 12,5 mm s izolací, EI 90, příčka tl. 150 mm, profil 100, Rw do 61 dB</t>
  </si>
  <si>
    <t>266060996</t>
  </si>
  <si>
    <t>(6,6+4,7)*3,7-0,8*2*2  "3NP,  W06</t>
  </si>
  <si>
    <t>177</t>
  </si>
  <si>
    <t>763121561R</t>
  </si>
  <si>
    <t>Stěna předsazená ze sádrokartonových desek s nosnou konstrukcí z ocelových profilů CD a UD, dvojitě opláštěná deskami tl. 2 x 15 mm, bez izolace</t>
  </si>
  <si>
    <t>480533924</t>
  </si>
  <si>
    <t>Poznámka k položce:_x000D_
skladba:_x000D_
do 2m výšky 1x Diamant + 1x White 12,5_x000D_
nad 2m výšky 2x White 12,5</t>
  </si>
  <si>
    <t>(0,48+0,2)*3,2  "1PP -PLENTY</t>
  </si>
  <si>
    <t>(0,49+0,2+0,47+0,2)*3,9*2  "1NP,2NP</t>
  </si>
  <si>
    <t>(0,49+0,2+0,47+0,2)*3,65  "3NP</t>
  </si>
  <si>
    <t>178</t>
  </si>
  <si>
    <t>763121590.1</t>
  </si>
  <si>
    <t>Stěna předsazená ze sádrokartonových desek s nosnou konstrukcí z ocelových profilů CW, UW dvojitě opláštěná deskami impregnovanými H2 tl. 2x12,5 mm bez izolace, stěna tl. 150 - 250 mm, profil 50</t>
  </si>
  <si>
    <t>-1529721716</t>
  </si>
  <si>
    <t>1*2,7  "2NP - W08</t>
  </si>
  <si>
    <t>1*2,7*2  "3NP</t>
  </si>
  <si>
    <t>179</t>
  </si>
  <si>
    <t>763131411R</t>
  </si>
  <si>
    <t xml:space="preserve">Podhled ze sádrokartonových desek dvouvrstvá zavěšená spodní konstrukce z ocelových profilů CD, UD jednoduše opláštěná deskou akustickou </t>
  </si>
  <si>
    <t>-879625963</t>
  </si>
  <si>
    <t>Poznámka k položce:_x000D_
AP - SDK podhled se zvýšenou pohltivostí na nízkých kmitočtech; tloušťka SDK desky je 12,5mm; SDK podhled je doplněn přídavnou absorpční vložkou tl. 40 mm zabalenou v mikroperforované folii;  požadovaná hodnota činitele zvukové pohltivosti v oktávovém pásmu 125 Hz je α125Hz ≥ 0,15.</t>
  </si>
  <si>
    <t xml:space="preserve">1PP   </t>
  </si>
  <si>
    <t>60,1+9,3*0,3 "S00.9 vč. kaslíku</t>
  </si>
  <si>
    <t>(5,4*2*0,54+8,4*0,6)+9,5*1,1  "S00.10 rám vč. kaslíku</t>
  </si>
  <si>
    <t>9,5*1,6+8,4+4,5  "S00.4, S00.3a, S00.17b</t>
  </si>
  <si>
    <t>2,1*7,1  "S01.5 schodiště</t>
  </si>
  <si>
    <t>1,29*2,66  "část S02.02</t>
  </si>
  <si>
    <t xml:space="preserve">1,34*2,6  "S03.02 </t>
  </si>
  <si>
    <t>180</t>
  </si>
  <si>
    <t>763131531.1</t>
  </si>
  <si>
    <t xml:space="preserve">Podhled ze sádrokartonových desek jednovrstvá zavěšená spodní konstrukce z ocelových profilů CD, UD jednoduše opláštěná deskou protipožární RED, tl. 12,5 mm, bez izolace, EI45 DP1 </t>
  </si>
  <si>
    <t>-2131215540</t>
  </si>
  <si>
    <t>6,9*(3,3+3)  "S01.4, S01.7</t>
  </si>
  <si>
    <t>2NP+3NP</t>
  </si>
  <si>
    <t>6,8*6,8*2  "S02.14, S03.14</t>
  </si>
  <si>
    <t>181</t>
  </si>
  <si>
    <t>763131751</t>
  </si>
  <si>
    <t>Podhled ze sádrokartonových desek ostatní práce a konstrukce na podhledech ze sádrokartonových desek montáž parotěsné zábrany</t>
  </si>
  <si>
    <t>-18469111</t>
  </si>
  <si>
    <t>https://podminky.urs.cz/item/CS_URS_2025_01/763131751</t>
  </si>
  <si>
    <t>134,137+135,95  "SDK podhledy</t>
  </si>
  <si>
    <t>182</t>
  </si>
  <si>
    <t>28329274</t>
  </si>
  <si>
    <t>fólie PE vyztužená pro parotěsnou vrstvu (reakce na oheň - třída E) 110g/m2</t>
  </si>
  <si>
    <t>-1010948848</t>
  </si>
  <si>
    <t>270,087*1,1235 'Přepočtené koeficientem množství</t>
  </si>
  <si>
    <t>183</t>
  </si>
  <si>
    <t>763172354</t>
  </si>
  <si>
    <t>Montáž dvířek pro konstrukce ze sádrokartonových desek revizních jednoplášťových pro podhledy velikost (šxv) 500 x 500 mm</t>
  </si>
  <si>
    <t>-1152086269</t>
  </si>
  <si>
    <t>https://podminky.urs.cz/item/CS_URS_2025_01/763172354</t>
  </si>
  <si>
    <t>184</t>
  </si>
  <si>
    <t>59030713</t>
  </si>
  <si>
    <t>dvířka revizní jednokřídlá s automatickým zámkem 500x500mm</t>
  </si>
  <si>
    <t>-854156018</t>
  </si>
  <si>
    <t>763181311</t>
  </si>
  <si>
    <t>Výplně otvorů konstrukcí ze sádrokartonových desek montáž zárubně kovové s konstrukcí jednokřídlové</t>
  </si>
  <si>
    <t>-77531914</t>
  </si>
  <si>
    <t>https://podminky.urs.cz/item/CS_URS_2025_01/763181311</t>
  </si>
  <si>
    <t>Poznámka k položce:_x000D_
ZÁRUBEŃ SE STÍNOVOU DRÁŽKOU V LÍCI ZDIVA / OBKLADU_x000D_
PRÁŠKOVÉ LAKOVÁNÍ RAL</t>
  </si>
  <si>
    <t>186</t>
  </si>
  <si>
    <t>55331594</t>
  </si>
  <si>
    <t>zárubeň jednokřídlá ocelová pro sádrokartonové příčky tl stěny 110-150mm rozměru 700/1970, 2100mm</t>
  </si>
  <si>
    <t>412013193</t>
  </si>
  <si>
    <t>2  "D121</t>
  </si>
  <si>
    <t>2  "D122</t>
  </si>
  <si>
    <t>187</t>
  </si>
  <si>
    <t>55331595</t>
  </si>
  <si>
    <t>zárubeň jednokřídlá ocelová pro sádrokartonové příčky tl stěny 110-150mm rozměru 800/1970, 2100mm</t>
  </si>
  <si>
    <t>852893281</t>
  </si>
  <si>
    <t>1  "D124</t>
  </si>
  <si>
    <t>188</t>
  </si>
  <si>
    <t>55331596</t>
  </si>
  <si>
    <t>zárubeň jednokřídlá ocelová pro sádrokartonové příčky tl stěny 110-150mm rozměru 900/1970, 2100mm</t>
  </si>
  <si>
    <t>863469795</t>
  </si>
  <si>
    <t>1  "tl. 150mm - D125</t>
  </si>
  <si>
    <t>189</t>
  </si>
  <si>
    <t>763181422</t>
  </si>
  <si>
    <t>Výplně otvorů konstrukcí ze sádrokartonových desek ztužující výplň otvoru pro dveře s UA a UW profilem, výšky příčky přes 3,25 do 3,75 m</t>
  </si>
  <si>
    <t>-710869750</t>
  </si>
  <si>
    <t>https://podminky.urs.cz/item/CS_URS_2025_01/763181422</t>
  </si>
  <si>
    <t>6  "3NP, 2NP</t>
  </si>
  <si>
    <t>190</t>
  </si>
  <si>
    <t>763431001</t>
  </si>
  <si>
    <t>Montáž podhledu minerálního včetně zavěšeného roštu viditelného s panely vyjímatelnými, velikosti panelů do 0,36 m2</t>
  </si>
  <si>
    <t>-559587339</t>
  </si>
  <si>
    <t>https://podminky.urs.cz/item/CS_URS_2025_01/763431001</t>
  </si>
  <si>
    <t>6,9*3  "1NP,  S01.07</t>
  </si>
  <si>
    <t>191</t>
  </si>
  <si>
    <t>60715158.1</t>
  </si>
  <si>
    <t xml:space="preserve">deska dřevovláknitá zvukově  izolační tl 25mm, 600X600.   </t>
  </si>
  <si>
    <t>-521835243</t>
  </si>
  <si>
    <t>Poznámka k položce:_x000D_
Zavěšený  nosný rastr. Rozebíratelný systém. Přiznaná spára.</t>
  </si>
  <si>
    <t>20,7*1,02 'Přepočtené koeficientem množství</t>
  </si>
  <si>
    <t>192</t>
  </si>
  <si>
    <t>763431031</t>
  </si>
  <si>
    <t>Montáž podhledu minerálního včetně zavěšeného roštu skrytého s panely vyjímatelnými jakékoliv velikosti panelů</t>
  </si>
  <si>
    <t>-921180059</t>
  </si>
  <si>
    <t>https://podminky.urs.cz/item/CS_URS_2025_01/763431031</t>
  </si>
  <si>
    <t>193</t>
  </si>
  <si>
    <t>59036400R</t>
  </si>
  <si>
    <t xml:space="preserve">panel akustický pro školy, minerální tl.20mm , skrytý nosný rastr, 1200 x 600 mm.   3  </t>
  </si>
  <si>
    <t>-811607807</t>
  </si>
  <si>
    <t>Poznámka k položce:_x000D_
AP - S. Širokopásmově pohltivé kazety. Spára 3mm.</t>
  </si>
  <si>
    <t>4*1,2*5,4  " S00.10</t>
  </si>
  <si>
    <t>6,6*(1,2*3+1,85)  "S03.5</t>
  </si>
  <si>
    <t>6,85*3,45+1*3,85  "S03.15</t>
  </si>
  <si>
    <t>194</t>
  </si>
  <si>
    <t>59036035</t>
  </si>
  <si>
    <t>panel akustický skrytý nosný rastr bílá tl 20mm, 1200 x 600mm  AP-N  2</t>
  </si>
  <si>
    <t>CS ÚRS 2022 02</t>
  </si>
  <si>
    <t>-247646634</t>
  </si>
  <si>
    <t>Poznámka k položce:_x000D_
AP - N. Nízkofrekvenčně pohltivé. Spára 3mm.</t>
  </si>
  <si>
    <t>1,2*5,4*3  "S00.10</t>
  </si>
  <si>
    <t>6,6*1,2*4   "S03.5</t>
  </si>
  <si>
    <t>6,85*1,2*2  "S03.15</t>
  </si>
  <si>
    <t>195</t>
  </si>
  <si>
    <t>59036523.1</t>
  </si>
  <si>
    <t>deska podhledová minerální , skrytá spára jemná hladká bílá 15x600x600mm       1</t>
  </si>
  <si>
    <t>-1164677663</t>
  </si>
  <si>
    <t>1,2*1,9+4,9*6,3  " S00.17a, S00.01</t>
  </si>
  <si>
    <t>6,8*6,8  "S02.14</t>
  </si>
  <si>
    <t>1,95*1,5  "S02.2b</t>
  </si>
  <si>
    <t>1,9*1,5  "S03.2b</t>
  </si>
  <si>
    <t>196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</si>
  <si>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</si>
  <si>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</si>
  <si>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-1549637872</t>
  </si>
  <si>
    <t>https://podminky.urs.cz/item/CS_URS_2025_01/998763303</t>
  </si>
  <si>
    <t>764</t>
  </si>
  <si>
    <t>Konstrukce klempířské</t>
  </si>
  <si>
    <t>197</t>
  </si>
  <si>
    <t>764244411</t>
  </si>
  <si>
    <t>Oplechování horních ploch zdí a nadezdívek (atik) z titanzinkového předzvětralého plechu mechanicky kotvené přes rš 800 mm</t>
  </si>
  <si>
    <t>-1275608988</t>
  </si>
  <si>
    <t>https://podminky.urs.cz/item/CS_URS_2025_01/764244411</t>
  </si>
  <si>
    <t>15*1,235  "K/04 , atika rš.=1235mm</t>
  </si>
  <si>
    <t>198</t>
  </si>
  <si>
    <t>764246443R</t>
  </si>
  <si>
    <t>Oplechování parapetů z titanzinkového předzvětralého plechu rovných celoplošně lepené, bez rohů rš 270 mm</t>
  </si>
  <si>
    <t>-1566796336</t>
  </si>
  <si>
    <t>20  "K/01, okno O102</t>
  </si>
  <si>
    <t>199</t>
  </si>
  <si>
    <t>764246444</t>
  </si>
  <si>
    <t>Oplechování parapetů z titanzinkového předzvětralého plechu rovných celoplošně lepené, bez rohů rš 330 mm</t>
  </si>
  <si>
    <t>-744816770</t>
  </si>
  <si>
    <t>https://podminky.urs.cz/item/CS_URS_2025_01/764246444</t>
  </si>
  <si>
    <t>8,8   "K/02, okno O101</t>
  </si>
  <si>
    <t>0,75  "K/02, okno O 103</t>
  </si>
  <si>
    <t>200</t>
  </si>
  <si>
    <t>7643414143</t>
  </si>
  <si>
    <t>Lemování zdí z titanzinkového předzvětralého plechu boční nebo horní rovných, rš 330 mm</t>
  </si>
  <si>
    <t>1007441715</t>
  </si>
  <si>
    <t>1,8  "K/03 - oplechování soklu dveří D114</t>
  </si>
  <si>
    <t>0,8  "K/03 - oplechování soklu dveří D117</t>
  </si>
  <si>
    <t>201</t>
  </si>
  <si>
    <t>764341403R</t>
  </si>
  <si>
    <t>Lemování zdí z titanzinkového předzvětralého plechu boční rš 140 mm</t>
  </si>
  <si>
    <t>-2027869346</t>
  </si>
  <si>
    <t>128  "K/06 - oplechování soklu v místě okna</t>
  </si>
  <si>
    <t>202</t>
  </si>
  <si>
    <t>76454842R</t>
  </si>
  <si>
    <t>Úpraha svodů z titanzinkového předzvětralého plechu včetně objímek, kolen a odskoků kruhový, průměru 150 mm</t>
  </si>
  <si>
    <t>699809880</t>
  </si>
  <si>
    <t>Poznámka k položce:_x000D_
Zkrácení stávajících svodů, výtok na střešní plášť. Ochrana HI 3 ks betonových dlaždic 300x300mm.</t>
  </si>
  <si>
    <t>203</t>
  </si>
  <si>
    <t>998764103</t>
  </si>
  <si>
    <t>Přesun hmot pro konstrukce klempířské stanovený z hmotnosti přesunovaného materiálu vodorovná dopravní vzdálenost do 50 m základní v objektech výšky přes 12 do 24 m</t>
  </si>
  <si>
    <t>522804554</t>
  </si>
  <si>
    <t>https://podminky.urs.cz/item/CS_URS_2025_01/998764103</t>
  </si>
  <si>
    <t>204</t>
  </si>
  <si>
    <t>766660001</t>
  </si>
  <si>
    <t>Montáž dveřních křídel dřevěných nebo plastových otevíravých do ocelové zárubně povrchově upravených jednokřídlových, šířky do 800 mm</t>
  </si>
  <si>
    <t>-2092695137</t>
  </si>
  <si>
    <t>https://podminky.urs.cz/item/CS_URS_2025_01/766660001</t>
  </si>
  <si>
    <t>205</t>
  </si>
  <si>
    <t>61162085</t>
  </si>
  <si>
    <t>dveře jednokřídlé dřevotřískové povrch laminátový plné 700x1970-2100mm</t>
  </si>
  <si>
    <t>1731685609</t>
  </si>
  <si>
    <t>2+1  "D 122, D109</t>
  </si>
  <si>
    <t>206</t>
  </si>
  <si>
    <t>61162086</t>
  </si>
  <si>
    <t>dveře jednokřídlé dřevotřískové povrch laminátový plné 800x1970-2100mm</t>
  </si>
  <si>
    <t>1294696764</t>
  </si>
  <si>
    <t>3  "D108</t>
  </si>
  <si>
    <t>207</t>
  </si>
  <si>
    <t>766694116</t>
  </si>
  <si>
    <t>Montáž ostatních truhlářských konstrukcí parapetních desek dřevěných nebo plastových šířky do 300 mm</t>
  </si>
  <si>
    <t>1757841724</t>
  </si>
  <si>
    <t>https://podminky.urs.cz/item/CS_URS_2025_01/766694116</t>
  </si>
  <si>
    <t>208</t>
  </si>
  <si>
    <t>60794101</t>
  </si>
  <si>
    <t>parapet dřevotřískový vnitřní povrch laminátový š 200mm</t>
  </si>
  <si>
    <t>364603996</t>
  </si>
  <si>
    <t>8,76  "T/02, 8ks</t>
  </si>
  <si>
    <t>209</t>
  </si>
  <si>
    <t>60794102</t>
  </si>
  <si>
    <t>parapet dřevotřískový vnitřní povrch laminátový š 260mm</t>
  </si>
  <si>
    <t>-141231079</t>
  </si>
  <si>
    <t>8,36  "T/03, 8ks</t>
  </si>
  <si>
    <t>210</t>
  </si>
  <si>
    <t>766694126</t>
  </si>
  <si>
    <t>Montáž ostatních truhlářských konstrukcí parapetních desek dřevěných nebo plastových šířky přes 300 mm</t>
  </si>
  <si>
    <t>964896879</t>
  </si>
  <si>
    <t>https://podminky.urs.cz/item/CS_URS_2025_01/766694126</t>
  </si>
  <si>
    <t>211</t>
  </si>
  <si>
    <t>60794104</t>
  </si>
  <si>
    <t>parapet dřevotřískový vnitřní povrch laminátový š 340mm</t>
  </si>
  <si>
    <t>-1392170309</t>
  </si>
  <si>
    <t>20  "T/06 - parapet pro okno O102, 4ks, š.=330mm</t>
  </si>
  <si>
    <t>212</t>
  </si>
  <si>
    <t>60794105</t>
  </si>
  <si>
    <t>parapet dřevotřískový vnitřní povrch laminátový š 400mm</t>
  </si>
  <si>
    <t>657742061</t>
  </si>
  <si>
    <t>1,075  "T/05</t>
  </si>
  <si>
    <t>213</t>
  </si>
  <si>
    <t>61144404</t>
  </si>
  <si>
    <t>parapet plastový vnitřní š 400mm</t>
  </si>
  <si>
    <t>22358126</t>
  </si>
  <si>
    <t>0,75  "T/01</t>
  </si>
  <si>
    <t>214</t>
  </si>
  <si>
    <t>60794108</t>
  </si>
  <si>
    <t>parapet dřevotřískový vnitřní povrch laminátový š 550mm</t>
  </si>
  <si>
    <t>-2071185190</t>
  </si>
  <si>
    <t>6,725  "T/04</t>
  </si>
  <si>
    <t>215</t>
  </si>
  <si>
    <t>346272216</t>
  </si>
  <si>
    <t>Přizdívky z pórobetonových tvárnic objemová hmotnost do 500 kg/m3, na tenké maltové lože, tloušťka přizdívky 50 mm</t>
  </si>
  <si>
    <t>-1581531387</t>
  </si>
  <si>
    <t>https://podminky.urs.cz/item/CS_URS_2025_01/346272216</t>
  </si>
  <si>
    <t>Vyrovnávací vyzdívka parapetů tl.50mm</t>
  </si>
  <si>
    <t>5*4*0,3 "vnitřní parapety přístavby</t>
  </si>
  <si>
    <t>216</t>
  </si>
  <si>
    <t>766699311R</t>
  </si>
  <si>
    <t>Montáž ostatních truhlářských konstrukcí - školních tabulí interaktivních včetně Dodávky</t>
  </si>
  <si>
    <t>1451377943</t>
  </si>
  <si>
    <t>Poznámka k položce:_x000D_
Interaktivní  školní tabule, sestava LCD panel 65" s přední krycí tabulí na hliníkovém zvedacím pylonu. Tabule tl.22mm s keramickým povrchem. Tabule je bílá pro popis fixem a zelená pro popis křídou</t>
  </si>
  <si>
    <t>1  "X06 ,  3NP</t>
  </si>
  <si>
    <t>217</t>
  </si>
  <si>
    <t>766699312R</t>
  </si>
  <si>
    <t>Montáž ostatních truhlářských konstrukcí - školních tabulí interaktivních, včetně Dodávky</t>
  </si>
  <si>
    <t>156493874</t>
  </si>
  <si>
    <t>Poznámka k položce:_x000D_
Interaktivní  školní tabule, sestava LCD panel 75" na  zvedacím hliníkovém stojanu s křídly s keramickým povrchem. Tabule tl.22mm je bílá pro popis fixem a zelená pro popis křídou</t>
  </si>
  <si>
    <t>1  "X05,  3NP učebna</t>
  </si>
  <si>
    <t>218</t>
  </si>
  <si>
    <t>76681135R</t>
  </si>
  <si>
    <t>Dodávka a Montáž budky pro hnízdění kavky obecné</t>
  </si>
  <si>
    <t>1655885655</t>
  </si>
  <si>
    <t>Poznámka k položce:_x000D_
přibližné rozmšry 52 x 28x33cm_x000D_
D.1.1.b - 25</t>
  </si>
  <si>
    <t>2  "X07</t>
  </si>
  <si>
    <t>219</t>
  </si>
  <si>
    <t>998766103</t>
  </si>
  <si>
    <t>Přesun hmot pro konstrukce truhlářské stanovený z hmotnosti přesunovaného materiálu vodorovná dopravní vzdálenost do 50 m základní v objektech výšky přes 12 do 24 m</t>
  </si>
  <si>
    <t>156713556</t>
  </si>
  <si>
    <t>https://podminky.urs.cz/item/CS_URS_2025_01/998766103</t>
  </si>
  <si>
    <t>767</t>
  </si>
  <si>
    <t>Konstrukce zámečnické</t>
  </si>
  <si>
    <t>220</t>
  </si>
  <si>
    <t>767113211</t>
  </si>
  <si>
    <t>Montáž stěn a příček pro zasklení z hliníkových nebo ocelových profilů bez požární odolnosti do celostěnových panelů nebo ocelové konstrukce, plochy jednotlivých stěn do 6 m2</t>
  </si>
  <si>
    <t>-2044425089</t>
  </si>
  <si>
    <t>https://podminky.urs.cz/item/CS_URS_2025_01/767113211</t>
  </si>
  <si>
    <t>PROSKLENÉ STĚNY VNITŘNÍ</t>
  </si>
  <si>
    <t xml:space="preserve">1,975*3,03   "PS.000,  1PP </t>
  </si>
  <si>
    <t>2,335*2,2  "PS.103,  2NP</t>
  </si>
  <si>
    <t>221</t>
  </si>
  <si>
    <t>767113212</t>
  </si>
  <si>
    <t>Montáž stěn a příček pro zasklení z hliníkových nebo ocelových profilů bez požární odolnosti do celostěnových panelů nebo ocelové konstrukce, plochy jednotlivých stěn přes 6 do 9 m2</t>
  </si>
  <si>
    <t>1188477398</t>
  </si>
  <si>
    <t>https://podminky.urs.cz/item/CS_URS_2025_01/767113212</t>
  </si>
  <si>
    <t>2,1*3,3  "PS.105,  3NP</t>
  </si>
  <si>
    <t>222</t>
  </si>
  <si>
    <t>767113213</t>
  </si>
  <si>
    <t>Montáž stěn a příček pro zasklení z hliníkových nebo ocelových profilů bez požární odolnosti do celostěnových panelů nebo ocelové konstrukce, plochy jednotlivých stěn přes 9 do 12 m2</t>
  </si>
  <si>
    <t>1264418402</t>
  </si>
  <si>
    <t>https://podminky.urs.cz/item/CS_URS_2025_01/767113213</t>
  </si>
  <si>
    <t>2,635*3,68*2   "PS.101, 1NP, 3NP</t>
  </si>
  <si>
    <t>2,635*3,720  "PS 102, 2NP</t>
  </si>
  <si>
    <t>223</t>
  </si>
  <si>
    <t>59054791R</t>
  </si>
  <si>
    <t>Stěna dveřní pro příčku, dveře dvoukřídlé celoprosklené v Al rámu, s nadsvětlíkem</t>
  </si>
  <si>
    <t>-506819706</t>
  </si>
  <si>
    <t>Poznámka k položce:_x000D_
bezpečnostní tvrzené sklo_x000D_
KOTEVNÍ PANEL NAD STĚNOU - SDK kce z desek RED 15mm + 40mm TI_x000D_
EI30 - CS200 DP1_x000D_
bezpečnostní polepy_x000D_
klika/klika, rozetové, nerez_x000D_
paniková funkce, samozavírač, koordinátor zavírání</t>
  </si>
  <si>
    <t>1,975*3,03  "PS.000</t>
  </si>
  <si>
    <t>224</t>
  </si>
  <si>
    <t>5905478R</t>
  </si>
  <si>
    <t>Modul dveřní pro příčku, dveře dvoukřídlé prosklené v Al rámu, bez nadsvětlíku</t>
  </si>
  <si>
    <t>-571808519</t>
  </si>
  <si>
    <t>Poznámka k položce:_x000D_
bezpečnostní tvrzené sklo_x000D_
EI30 - CS200 DP 3_x000D_
bezpečnostní polepy_x000D_
klika/klika, rozetové, nerez_x000D_
madlo, samozavírač, kordinátor zavírání</t>
  </si>
  <si>
    <t>2,335*2,2  "PS.103 ,  2NP</t>
  </si>
  <si>
    <t>225</t>
  </si>
  <si>
    <t>59054788R</t>
  </si>
  <si>
    <t>Stěna dveřní pro  příčku, dveře  dvoukřídlé celoprosklené v Al rámu, s proskleným nadsvětlíkem,a bočním pevným sklem, s požární odolností</t>
  </si>
  <si>
    <t>-1713321350</t>
  </si>
  <si>
    <t>Poznámka k položce:_x000D_
bezpečnostní tvrzené sklo_x000D_
EI30 - CS200 DP3_x000D_
bezpečnostní polepy_x000D_
klika/klika, rozetové, nerez_x000D_
madlo, samozavírač, kordinátor zavírání</t>
  </si>
  <si>
    <t>2,635*3,68*2  "PS.101,  1NP, 3NP, 2 ks</t>
  </si>
  <si>
    <t xml:space="preserve">2,635*3,72  "PS.102, 2NP </t>
  </si>
  <si>
    <t>226</t>
  </si>
  <si>
    <t>59054815R</t>
  </si>
  <si>
    <t>Stěna odveřní pro příčku, dveře jednokřídlé, prosklené v Al rámu, s proskleným nadsvětlíkem a bočím pevným sklem, s požární odolností</t>
  </si>
  <si>
    <t>-200242144</t>
  </si>
  <si>
    <t>Poznámka k položce:_x000D_
bezpečnostní tvrzené sklo_x000D_
EI15 - CS200 DP3_x000D_
bezpečnostní polepy_x000D_
klika/klika, rozetové, nerez_x000D_
madlo, samozavírač,</t>
  </si>
  <si>
    <t>2,1*3,3  "PS.105, 3NP</t>
  </si>
  <si>
    <t>227</t>
  </si>
  <si>
    <t>76621320R</t>
  </si>
  <si>
    <t>Montáž madel schodišťových průběžných</t>
  </si>
  <si>
    <t>1041505471</t>
  </si>
  <si>
    <t>228</t>
  </si>
  <si>
    <t>283550R</t>
  </si>
  <si>
    <t>madlo ocelové d 51x2,9mm</t>
  </si>
  <si>
    <t>-1503921293</t>
  </si>
  <si>
    <t xml:space="preserve">Poznámka k položce:_x000D_
ocel S235, svary tupé._x000D_
Povrchová úprava:_x000D_
nátěr 1x základní, 2x vrchní_x000D_
</t>
  </si>
  <si>
    <t>3,885+3,7   "Z.05  schodišťové madlo</t>
  </si>
  <si>
    <t>7,585*1,1 'Přepočtené koeficientem množství</t>
  </si>
  <si>
    <t>229</t>
  </si>
  <si>
    <t>767646421R</t>
  </si>
  <si>
    <t>Montáž a Dodávka dveří ocelových nebo hliníkových revizních dvířek s rámem dvoukřídlových, výšky do 1000 mm</t>
  </si>
  <si>
    <t>1634800600</t>
  </si>
  <si>
    <t>Poznámka k položce:_x000D_
Dvířka s rámem pro hlavní uzávěr plynu s větracími otvory, rozměry 950x950, osazen v líci ETICS , lakované</t>
  </si>
  <si>
    <t xml:space="preserve">1  "X04, 1NP, </t>
  </si>
  <si>
    <t>230</t>
  </si>
  <si>
    <t>767881141</t>
  </si>
  <si>
    <t>Montáž záchytného systému proti pádu bodů samostatných nebo v systému s poddajným kotvícím vedením do železobetonu mechanickými kotvami</t>
  </si>
  <si>
    <t>1798867204</t>
  </si>
  <si>
    <t>https://podminky.urs.cz/item/CS_URS_2025_01/767881141</t>
  </si>
  <si>
    <t>231</t>
  </si>
  <si>
    <t>70921341.1</t>
  </si>
  <si>
    <t>kotvicí bod určený ke svírání různých typů podkladů dl 1000mm</t>
  </si>
  <si>
    <t>657774253</t>
  </si>
  <si>
    <t>Poznámka k položce:_x000D_
alt.jiný způsob kotvení ( ref. TOPSAFE TSL-BSR)_x000D_
TSL-500-BSR1</t>
  </si>
  <si>
    <t>3  "kotvící body s příslušemstvím a montáží</t>
  </si>
  <si>
    <t>232</t>
  </si>
  <si>
    <t>767881161</t>
  </si>
  <si>
    <t>Montáž záchytného systému proti pádu nástavců určených k upevnění na sloupky nebo body v systému poddajného kotvícího vedení montáž lana uchycení lana k nástavcům</t>
  </si>
  <si>
    <t>-1689049626</t>
  </si>
  <si>
    <t>https://podminky.urs.cz/item/CS_URS_2025_01/767881161</t>
  </si>
  <si>
    <t>Poznámka k položce:_x000D_
TSL-L8</t>
  </si>
  <si>
    <t>5,5  "kotvící lano s příslušenstvím a montáží</t>
  </si>
  <si>
    <t>233</t>
  </si>
  <si>
    <t>31452200</t>
  </si>
  <si>
    <t>nerezové lano určené pro systémy s požadavkem na permanentní kotvicí vedení tl 6mm</t>
  </si>
  <si>
    <t>-582605744</t>
  </si>
  <si>
    <t>234</t>
  </si>
  <si>
    <t>953961111</t>
  </si>
  <si>
    <t>Kotva chemická s vyvrtáním otvoru do betonu, železobetonu nebo tvrdého kamene tmel, velikost M 8, hloubka 80 mm</t>
  </si>
  <si>
    <t>-322265354</t>
  </si>
  <si>
    <t>https://podminky.urs.cz/item/CS_URS_2025_01/953961111</t>
  </si>
  <si>
    <t>20  "Z.05</t>
  </si>
  <si>
    <t>12  "Z.06</t>
  </si>
  <si>
    <t>235</t>
  </si>
  <si>
    <t>767610122</t>
  </si>
  <si>
    <t>Montáž oken jednoduchých z hliníkových nebo ocelových profilů na polyuretanovou pěnu otevíravých do celostěnových panelů nebo ocelové konstrukce, plochy přes 0,6 do 1,5 m2</t>
  </si>
  <si>
    <t>941904944</t>
  </si>
  <si>
    <t>https://podminky.urs.cz/item/CS_URS_2025_01/767610122</t>
  </si>
  <si>
    <t>236</t>
  </si>
  <si>
    <t>55341008</t>
  </si>
  <si>
    <t>okno Al otevíravé/sklopné dvojsklo do plochy 1m2</t>
  </si>
  <si>
    <t>264920452</t>
  </si>
  <si>
    <t>0,75*1,1  "O103</t>
  </si>
  <si>
    <t>237</t>
  </si>
  <si>
    <t>55341010</t>
  </si>
  <si>
    <t>okno Al otevíravé/sklopné dvojsklo přes plochu 1m2 do v 1,5m</t>
  </si>
  <si>
    <t>-734410701</t>
  </si>
  <si>
    <t>1,095*1,2*8  "O101, 8ks</t>
  </si>
  <si>
    <t>238</t>
  </si>
  <si>
    <t>767610128</t>
  </si>
  <si>
    <t>Montáž oken jednoduchých z hliníkových nebo ocelových profilů na polyuretanovou pěnu otevíravých do zdiva, plochy přes 2,5 m2</t>
  </si>
  <si>
    <t>786005629</t>
  </si>
  <si>
    <t>https://podminky.urs.cz/item/CS_URS_2025_01/767610128</t>
  </si>
  <si>
    <t>5*2,15*4  "okno O102, 2+3NP, složené, 4ks</t>
  </si>
  <si>
    <t>239</t>
  </si>
  <si>
    <t>55341012</t>
  </si>
  <si>
    <t>okno Al otevíravé/sklopné dvojsklo přes plochu 1m2 v 1,5-2,5m</t>
  </si>
  <si>
    <t>-1399536864</t>
  </si>
  <si>
    <t>240</t>
  </si>
  <si>
    <t>767627310</t>
  </si>
  <si>
    <t>Ostatní práce a doplňky při montáži oken a stěn připojovací spára oken a stěn mezi ostěním a rámem kompletní impregnovaná komprimační páska</t>
  </si>
  <si>
    <t>1871661954</t>
  </si>
  <si>
    <t>https://podminky.urs.cz/item/CS_URS_2025_01/767627310</t>
  </si>
  <si>
    <t>(0,75+1,1)*2  "O103</t>
  </si>
  <si>
    <t>8*(1,095+1,2)*2  "O101, 8ks</t>
  </si>
  <si>
    <t>4*(5+2,15)*2  "okno O102, 4ks</t>
  </si>
  <si>
    <t>241</t>
  </si>
  <si>
    <t>767640111</t>
  </si>
  <si>
    <t>Montáž dveří ocelových nebo hliníkových vchodových jednokřídlových bez nadsvětlíku</t>
  </si>
  <si>
    <t>-264362418</t>
  </si>
  <si>
    <t>https://podminky.urs.cz/item/CS_URS_2025_01/767640111</t>
  </si>
  <si>
    <t>242</t>
  </si>
  <si>
    <t>55341157R</t>
  </si>
  <si>
    <t>dveře jednokřídlé ocelové plné, hladké,vchodové 700x2100mm - zateplené</t>
  </si>
  <si>
    <t>127111030</t>
  </si>
  <si>
    <t>Poznámka k položce:_x000D_
- práškové lakování RAL_x000D_
- zárubeň pro fasádní dveře_x000D_
- kování: klika/koule, rozetové, nerez,cylindrickýzámek, samozavírač_x000D_
- součinitel prostupu tepla  09W/m2K_x000D_
- EL30-CS200 DP3</t>
  </si>
  <si>
    <t>1  "D 115</t>
  </si>
  <si>
    <t>243</t>
  </si>
  <si>
    <t>767640221</t>
  </si>
  <si>
    <t>Montáž dveří ocelových nebo hliníkových vchodových dvoukřídlové bez nadsvětlíku</t>
  </si>
  <si>
    <t>1090008029</t>
  </si>
  <si>
    <t>https://podminky.urs.cz/item/CS_URS_2025_01/767640221</t>
  </si>
  <si>
    <t>244</t>
  </si>
  <si>
    <t>55341160R</t>
  </si>
  <si>
    <t>dveře dvoukřídlé ocelové vchodové plné, hladké 1400x2200mm, zateplené</t>
  </si>
  <si>
    <t>-231751852</t>
  </si>
  <si>
    <t>Poznámka k položce:_x000D_
 práškové lakování RAL_x000D_
- zárubeň pro fasádní dveře_x000D_
- kování: klika/koule, rozetové, nerez, s panikovou funkcí, koordinátor zavírání, elektromotorický zámek_x000D_
- součinitel prostupu tepla  09W/m2K</t>
  </si>
  <si>
    <t>1   "1400/2200 mm D 113</t>
  </si>
  <si>
    <t>245</t>
  </si>
  <si>
    <t>5534131R</t>
  </si>
  <si>
    <t>dveře dvoukřídlé ocelové,vchodové plné 1600x2100mm, protipožární, zateplené</t>
  </si>
  <si>
    <t>-793573621</t>
  </si>
  <si>
    <t>Poznámka k položce:_x000D_
- práškové lakování_x000D_
- Zárubeň pro fasádní dveře_x000D_
- EI30-C DP1_x000D_
- Kování: klika/koule, rozetové, nerez, cylindrický zámek_x000D_
- součinitek prostupu tepla: 0,9 W/m2K</t>
  </si>
  <si>
    <t>1  "1600/2100,  D114,  1NP</t>
  </si>
  <si>
    <t>246</t>
  </si>
  <si>
    <t>767640311</t>
  </si>
  <si>
    <t>Montáž dveří ocelových nebo hliníkových vnitřních jednokřídlových</t>
  </si>
  <si>
    <t>-1317569802</t>
  </si>
  <si>
    <t>https://podminky.urs.cz/item/CS_URS_2025_01/767640311</t>
  </si>
  <si>
    <t>247</t>
  </si>
  <si>
    <t>55341321R</t>
  </si>
  <si>
    <t>dveře jednokřídlé ocelové interierové plné 700x 2200mm , bezfalcové, protipožární</t>
  </si>
  <si>
    <t>-1973700631</t>
  </si>
  <si>
    <t>Poznámka k položce:_x000D_
- Plech tl. 0,6mm - platí pro všechny výrobky dále uvedené_x000D_
_x000D_
- Práškové lakování RAL dle výběru investora_x000D_
- Zárubeň se stínovou drážkou v líci_x000D_
- Závěsy standard, nerez_x000D_
- Kování  klika/klika , rozetové, nerez,  cylindrický zámek, samozavírač_x000D_
-</t>
  </si>
  <si>
    <t>2  "700/2200, D 121,  EI 15 CS200 DP3</t>
  </si>
  <si>
    <t>3  "700/2200,  D 111,  EI30 CS200 PD9</t>
  </si>
  <si>
    <t>248</t>
  </si>
  <si>
    <t>55341322R</t>
  </si>
  <si>
    <t>dveře jednokřídlé ocelové interierové plné 800x2200mm, bezfalcové, protiipožární</t>
  </si>
  <si>
    <t>-754425900</t>
  </si>
  <si>
    <t xml:space="preserve">Poznámka k položce:_x000D_
 Práškové lakování RAL dle výběru investora_x000D_
- Zárubeň se stínovou drážkou v líci_x000D_
- Závěsy standard, nerez_x000D_
- Kování  klika/klika , rozetové, nerez,  cylindrický zámek, samozavírač_x000D_
- EI30-CS200 DP3_x000D_
</t>
  </si>
  <si>
    <t>1+1      "800/2200, D120, D116</t>
  </si>
  <si>
    <t>249</t>
  </si>
  <si>
    <t>55341182R</t>
  </si>
  <si>
    <t>dveře jednokřídlé ocelové interierové protipožární, akusticky odolné  800x2200mm</t>
  </si>
  <si>
    <t>2045797259</t>
  </si>
  <si>
    <t>Poznámka k položce:_x000D_
Odolnost podle PD_x000D_
  EI 15 - C DP3_x000D_
 Práškové lakování RAL dle výběru investora_x000D_
- Zárubeň se stínovou drážkou v líci_x000D_
- Závěsy standard, nerez_x000D_
- Kování  klika/klika , rozetové, nerez,  cylindrický zámek, samozavírač_x000D_
- akustický požadavek 37dB</t>
  </si>
  <si>
    <t>1   "800/2200 s požární odolností , D124,</t>
  </si>
  <si>
    <t>250</t>
  </si>
  <si>
    <t>55341169R</t>
  </si>
  <si>
    <t>dveře jednokřídlé ocelové interierové protipožární EI 30  D1  900x2100mm</t>
  </si>
  <si>
    <t>1234627113</t>
  </si>
  <si>
    <t>Poznámka k položce:_x000D_
- Práškové lakování RAL dle výběru investora_x000D_
- Zárubeň se stínovou drážkou v líci_x000D_
- Závěsy standard, nerez_x000D_
- Kování  klika/klika , nerez,  cylindrický zámek, samozavírač_x000D_
- EI30-CS200 DP1</t>
  </si>
  <si>
    <t>3 "900/2100, D101, D105, D106</t>
  </si>
  <si>
    <t>1  "900/2100  D102 - akusticky odolné 37dB</t>
  </si>
  <si>
    <t>251</t>
  </si>
  <si>
    <t>55341323</t>
  </si>
  <si>
    <t>dveře jednokřídlé ocelové interierové plné 900x1970mm</t>
  </si>
  <si>
    <t>391860863</t>
  </si>
  <si>
    <t xml:space="preserve">Poznámka k položce:_x000D_
- zárubeň se stínovou drážkou v líci_x000D_
- lakování RAL_x000D_
- kování: klika/klika, rozetové, nerez,  cylindrický zámek, samozavírač </t>
  </si>
  <si>
    <t>1+1  "D104, D103</t>
  </si>
  <si>
    <t>252</t>
  </si>
  <si>
    <t>55341168</t>
  </si>
  <si>
    <t>dveře jednokřídlé ocelové interierové protipožární EW 15, 30, 45 D1 rohová zárubeň 800x1970mm</t>
  </si>
  <si>
    <t>1156680628</t>
  </si>
  <si>
    <t>Poznámka k položce:_x000D_
Odolnost podle PD_x000D_
_x000D_
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</si>
  <si>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>1+1  "D119, D125,  EI30 CS200 DP3</t>
  </si>
  <si>
    <t>1  "D 123 , EW30 CS200 DP3</t>
  </si>
  <si>
    <t>253</t>
  </si>
  <si>
    <t>55341R</t>
  </si>
  <si>
    <t>dveře jednokřídlé ocelové interierové protipožární  900x2100mm, akusticky odolné</t>
  </si>
  <si>
    <t>1484654810</t>
  </si>
  <si>
    <t>Poznámka k položce:_x000D_
Odolnost podle PD_x000D_
  EW 15 - C DP3_x000D_
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</si>
  <si>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>1  "D127</t>
  </si>
  <si>
    <t>254</t>
  </si>
  <si>
    <t>5534133R</t>
  </si>
  <si>
    <t>dveře jednokřídlé ocelové interierové plné 900x2100mm, akusticky odolné</t>
  </si>
  <si>
    <t>908815810</t>
  </si>
  <si>
    <t>Poznámka k položce:_x000D_
 Práškové lakování RAL dle výběru investora_x000D_
- Zárubeň se stínovou drážkou v líci_x000D_
- Závěsy standard, nerez_x000D_
- Kování  klika/klika , rozetové, nerez_x000D_
- akustický požadavek 37dB</t>
  </si>
  <si>
    <t>1+1  "D107, D126</t>
  </si>
  <si>
    <t>255</t>
  </si>
  <si>
    <t>5534132R</t>
  </si>
  <si>
    <t>dveře jednokřídlé ocelové interierové plné 1000x2200mm, protipožární, akusticky odolné</t>
  </si>
  <si>
    <t>96413002</t>
  </si>
  <si>
    <t>Poznámka k položce:_x000D_
Odolnost podle PD_x000D_
- EI 30-C200 DP 3_x000D_
- 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</si>
  <si>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>4+1  "D112, D118</t>
  </si>
  <si>
    <t>256</t>
  </si>
  <si>
    <t>5534118R</t>
  </si>
  <si>
    <t>dveře jednokřídlé ocelové interierové protipožární 1100x2200mm</t>
  </si>
  <si>
    <t>1312579699</t>
  </si>
  <si>
    <t xml:space="preserve">Poznámka k položce:_x000D_
Odolnost podle PD_x000D_
EI 30-C200 DP 3_x000D_
 Práškové lakování RAL dle výběru investora_x000D_
- Zárubeň se stínovou drážkou v líci_x000D_
- Závěsy standard, nerez_x000D_
- Kování  klika/klika , rozetové, nerez, cylindrický zámek, samozavírač_x000D_
</t>
  </si>
  <si>
    <t>2  "1100/2200  D110</t>
  </si>
  <si>
    <t>257</t>
  </si>
  <si>
    <t>767640322</t>
  </si>
  <si>
    <t>Montáž dveří ocelových nebo hliníkových vnitřních dvoukřídlových</t>
  </si>
  <si>
    <t>-1854186387</t>
  </si>
  <si>
    <t>https://podminky.urs.cz/item/CS_URS_2025_01/767640322</t>
  </si>
  <si>
    <t>258</t>
  </si>
  <si>
    <t>55341327.1</t>
  </si>
  <si>
    <t>dveře dvoukřídlé ocelové interierové 2000x2200mm, částečně prosklené</t>
  </si>
  <si>
    <t>-560192593</t>
  </si>
  <si>
    <t>Poznámka k položce:_x000D_
- ocelové bezfalcové_x000D_
- EL30-CS200 DP3_x000D_
- zárubeň se stínovou drážkou v líci_x000D_
- kování: klika/klika, rozetové, nerez, samozavírč na obou křídlech</t>
  </si>
  <si>
    <t>1  "D 117, 1NP</t>
  </si>
  <si>
    <t>259</t>
  </si>
  <si>
    <t>55341326.1</t>
  </si>
  <si>
    <t>dveře dvoukřídlé ocelové interierové plné 1400x22000mm</t>
  </si>
  <si>
    <t>924811924</t>
  </si>
  <si>
    <t>Poznámka k položce:_x000D_
- plné, hladké, pravé_x000D_
- napojeno na systém lokální detekce požáru_x000D_
- ramenový pohon_x000D_
- kování: klika/klika, rozetové nerez, koordinátor zavírání</t>
  </si>
  <si>
    <t>1  "D128  (900+500)</t>
  </si>
  <si>
    <t>260</t>
  </si>
  <si>
    <t>767649191</t>
  </si>
  <si>
    <t>Montáž dveří ocelových nebo hliníkových doplňků dveří samozavírače hydraulického</t>
  </si>
  <si>
    <t>-1449724222</t>
  </si>
  <si>
    <t>https://podminky.urs.cz/item/CS_URS_2025_01/767649191</t>
  </si>
  <si>
    <t>34  "samozavírače podle PD</t>
  </si>
  <si>
    <t>261</t>
  </si>
  <si>
    <t>54917250</t>
  </si>
  <si>
    <t>samozavírač dveří hydraulický</t>
  </si>
  <si>
    <t>-1085116792</t>
  </si>
  <si>
    <t>262</t>
  </si>
  <si>
    <t>767649194</t>
  </si>
  <si>
    <t>Montáž dveří ocelových nebo hliníkových doplňků dveří madel</t>
  </si>
  <si>
    <t>-1047337105</t>
  </si>
  <si>
    <t>https://podminky.urs.cz/item/CS_URS_2025_01/767649194</t>
  </si>
  <si>
    <t>Poznámka k položce:_x000D_
- PRÁŠKOVÉ LAKOVÁNÍ RAL PRO VŠECHNY DODÁVANÉ PRVKY</t>
  </si>
  <si>
    <t>21  "prosklené stěny</t>
  </si>
  <si>
    <t>263</t>
  </si>
  <si>
    <t>54914114</t>
  </si>
  <si>
    <t>kování bezpečnostní madlo/klika R1</t>
  </si>
  <si>
    <t>-1860920620</t>
  </si>
  <si>
    <t>264</t>
  </si>
  <si>
    <t>767662110</t>
  </si>
  <si>
    <t>Montáž mříží pevných, připevněných šroubováním</t>
  </si>
  <si>
    <t>-1172026533</t>
  </si>
  <si>
    <t>https://podminky.urs.cz/item/CS_URS_2025_01/767662110</t>
  </si>
  <si>
    <t>1,09*1,45*5  "Z01, 1PP, okenní mříže</t>
  </si>
  <si>
    <t>265</t>
  </si>
  <si>
    <t>54912001</t>
  </si>
  <si>
    <t>mříž pro stavební otvory pevná</t>
  </si>
  <si>
    <t>1590025369</t>
  </si>
  <si>
    <t xml:space="preserve">Poznámka k položce:_x000D_
- PRÁŠKOVÉ LAKOVÁNÍ RAL </t>
  </si>
  <si>
    <t>266</t>
  </si>
  <si>
    <t>953962113</t>
  </si>
  <si>
    <t>Kotva chemická s vyvrtáním otvoru do zdiva z plných cihel tmel, hloubka 80 mm, velikost M 12</t>
  </si>
  <si>
    <t>-1485047027</t>
  </si>
  <si>
    <t>https://podminky.urs.cz/item/CS_URS_2025_01/953962113</t>
  </si>
  <si>
    <t>6*5  "kotvy pro mříže</t>
  </si>
  <si>
    <t>267</t>
  </si>
  <si>
    <t>998767103</t>
  </si>
  <si>
    <t>Přesun hmot pro zámečnické konstrukce stanovený z hmotnosti přesunovaného materiálu vodorovná dopravní vzdálenost do 50 m základní v objektech výšky přes 12 do 24 m</t>
  </si>
  <si>
    <t>-1249826277</t>
  </si>
  <si>
    <t>https://podminky.urs.cz/item/CS_URS_2025_01/998767103</t>
  </si>
  <si>
    <t>771</t>
  </si>
  <si>
    <t>Podlahy z dlaždic</t>
  </si>
  <si>
    <t>268</t>
  </si>
  <si>
    <t>771111011</t>
  </si>
  <si>
    <t>Příprava podkladu před provedením dlažby vysátí podlah</t>
  </si>
  <si>
    <t>1948681167</t>
  </si>
  <si>
    <t>https://podminky.urs.cz/item/CS_URS_2025_01/771111011</t>
  </si>
  <si>
    <t>P33+P36</t>
  </si>
  <si>
    <t>269</t>
  </si>
  <si>
    <t>771121011</t>
  </si>
  <si>
    <t>Příprava podkladu před provedením dlažby nátěr penetrační na podlahu</t>
  </si>
  <si>
    <t>1869463512</t>
  </si>
  <si>
    <t>https://podminky.urs.cz/item/CS_URS_2025_01/771121011</t>
  </si>
  <si>
    <t>270</t>
  </si>
  <si>
    <t>771151021</t>
  </si>
  <si>
    <t>Příprava podkladu před provedením dlažby samonivelační stěrka min. pevnosti 30 MPa, tloušťky do 3 mm</t>
  </si>
  <si>
    <t>-1514642623</t>
  </si>
  <si>
    <t>https://podminky.urs.cz/item/CS_URS_2025_01/771151021</t>
  </si>
  <si>
    <t>271</t>
  </si>
  <si>
    <t>771474111</t>
  </si>
  <si>
    <t>Montáž soklů z dlaždic keramických lepených cementovým flexibilním lepidlem rovných, výšky do 65 mm</t>
  </si>
  <si>
    <t>-1667489278</t>
  </si>
  <si>
    <t>https://podminky.urs.cz/item/CS_URS_2025_01/771474111</t>
  </si>
  <si>
    <t>Poznámka k položce:_x000D_
jAKO REZERVA NEJSOU ODEČTENY OTVORY</t>
  </si>
  <si>
    <t>272</t>
  </si>
  <si>
    <t>59761271.1</t>
  </si>
  <si>
    <t>sokl-dlažba keramická slinutá hladká do interiéru i exteriéru 600x72mm</t>
  </si>
  <si>
    <t>1690159320</t>
  </si>
  <si>
    <t>446,735*0,6 'Přepočtené koeficientem množství</t>
  </si>
  <si>
    <t>273</t>
  </si>
  <si>
    <t>771574154</t>
  </si>
  <si>
    <t>Montáž podlah z dlaždic keramických lepených cementovým flexibilním lepidlem hladkých, tloušťky do 10 mm přes 4 do 6 ks/m2</t>
  </si>
  <si>
    <t>1387883486</t>
  </si>
  <si>
    <t>https://podminky.urs.cz/item/CS_URS_2025_01/771574154</t>
  </si>
  <si>
    <t>1,7+37,7+40,1  "1PP, S00.17a, 1NP, S01.11, S01.12</t>
  </si>
  <si>
    <t>32,9+2,9+3,6+2,9  "2NP - S02.1, S02.2b, S02.07,  3NP - S03.14</t>
  </si>
  <si>
    <t>Mezisoučet</t>
  </si>
  <si>
    <t>43,8+46+9,5  "1PP, S00.01, S00.7,  S00.13 - podlaha na terénu</t>
  </si>
  <si>
    <t>274</t>
  </si>
  <si>
    <t>59761115</t>
  </si>
  <si>
    <t>dlažba keramická slinutá mrazuvzdorná R11/C povrch reliéfní/matný tl do 10mm přes 4 do 6ks/m2</t>
  </si>
  <si>
    <t>-699095317</t>
  </si>
  <si>
    <t>221,1*1,15 'Přepočtené koeficientem množství</t>
  </si>
  <si>
    <t>275</t>
  </si>
  <si>
    <t>771591112</t>
  </si>
  <si>
    <t>Izolace podlahy pod dlažbu nátěrem nebo stěrkou ve dvou vrstvách</t>
  </si>
  <si>
    <t>-188532290</t>
  </si>
  <si>
    <t>https://podminky.urs.cz/item/CS_URS_2025_01/771591112</t>
  </si>
  <si>
    <t>276</t>
  </si>
  <si>
    <t>771591115.1</t>
  </si>
  <si>
    <t xml:space="preserve">Podlahy - dokončovací práce spárování silikonem </t>
  </si>
  <si>
    <t>978234537</t>
  </si>
  <si>
    <t>Poznámka k položce:_x000D_
spárování rizikových míst- kouty, rohy - spoj podlahy a obkladu odhad 20,8m</t>
  </si>
  <si>
    <t>277</t>
  </si>
  <si>
    <t>771591123R</t>
  </si>
  <si>
    <t>Podlahy - dokončovací práce- Přechodové a ukončovací lišty , vč. dodávky</t>
  </si>
  <si>
    <t>861453359</t>
  </si>
  <si>
    <t xml:space="preserve">Poznámka k položce:_x000D_
Ošetření rizikových míst - minimálně přechody pod dveřmi mezi různými druhy povrchů,  l= 19,6m </t>
  </si>
  <si>
    <t>278</t>
  </si>
  <si>
    <t>998771103</t>
  </si>
  <si>
    <t>Přesun hmot pro podlahy z dlaždic stanovený z hmotnosti přesunovaného materiálu vodorovná dopravní vzdálenost do 50 m základní v objektech výšky přes 12 do 24 m</t>
  </si>
  <si>
    <t>279630198</t>
  </si>
  <si>
    <t>https://podminky.urs.cz/item/CS_URS_2025_01/998771103</t>
  </si>
  <si>
    <t>279</t>
  </si>
  <si>
    <t>776111311</t>
  </si>
  <si>
    <t>Příprava podkladu povlakových podlah a stěn vysátí podlah</t>
  </si>
  <si>
    <t>1638039473</t>
  </si>
  <si>
    <t>https://podminky.urs.cz/item/CS_URS_2025_01/776111311</t>
  </si>
  <si>
    <t>P31+P32+P35</t>
  </si>
  <si>
    <t>280</t>
  </si>
  <si>
    <t>776121321</t>
  </si>
  <si>
    <t>Příprava podkladu povlakových podlah a stěn penetrace neředěná podlah</t>
  </si>
  <si>
    <t>-1845435252</t>
  </si>
  <si>
    <t>https://podminky.urs.cz/item/CS_URS_2025_01/776121321</t>
  </si>
  <si>
    <t>281</t>
  </si>
  <si>
    <t>776141121</t>
  </si>
  <si>
    <t>Příprava podkladu povlakových podlah a stěn vyrovnání samonivelační stěrkou podlah min.pevnosti 30 MPa, tloušťky do 3 mm</t>
  </si>
  <si>
    <t>1709855002</t>
  </si>
  <si>
    <t>https://podminky.urs.cz/item/CS_URS_2025_01/776141121</t>
  </si>
  <si>
    <t>282</t>
  </si>
  <si>
    <t>776251311</t>
  </si>
  <si>
    <t>Montáž podlahovin z přírodního linolea (marmolea) lepením 2-složkovým lepidlem z pásů</t>
  </si>
  <si>
    <t>-477505664</t>
  </si>
  <si>
    <t>https://podminky.urs.cz/item/CS_URS_2025_01/776251311</t>
  </si>
  <si>
    <t>44,6  "2NP,  S02.14</t>
  </si>
  <si>
    <t>5,3+4,2+43,7  "3NP,   S03.1a, S03.1b,  S03.15</t>
  </si>
  <si>
    <t>Mezisoučet - skladba P.31</t>
  </si>
  <si>
    <t>61,9+60,1+63  "1PP, S00.4, S00.9, S00.10</t>
  </si>
  <si>
    <t>Mezisoučet - skladba P.32</t>
  </si>
  <si>
    <t xml:space="preserve">8,4+10,7+4,5  "1PP, S00.3a, S00.17, S00.17b </t>
  </si>
  <si>
    <t>21,1+67,6+24  "3NP, S03.1, S03.5, S03.6</t>
  </si>
  <si>
    <t>Mezisoučet - skladba P.35</t>
  </si>
  <si>
    <t>283</t>
  </si>
  <si>
    <t>28411069</t>
  </si>
  <si>
    <t>linoleum přírodní ze 100% dřevité moučky tl 2,5mm, zátěž 34/43, R9, hořlavost Cfl S1</t>
  </si>
  <si>
    <t>-799053194</t>
  </si>
  <si>
    <t>419,1*1,1 'Přepočtené koeficientem množství</t>
  </si>
  <si>
    <t>284</t>
  </si>
  <si>
    <t>776411111</t>
  </si>
  <si>
    <t>Montáž soklíků lepením obvodových, výšky do 80 mm</t>
  </si>
  <si>
    <t>-1534176920</t>
  </si>
  <si>
    <t>https://podminky.urs.cz/item/CS_URS_2025_01/776411111</t>
  </si>
  <si>
    <t>(2,8+3+4,2+2+2+4,1+5,1+10,2+6,6+4,7+5,1)*2  "obvod místností se skladbou P.35</t>
  </si>
  <si>
    <t>285</t>
  </si>
  <si>
    <t>61418155</t>
  </si>
  <si>
    <t>lišta soklová dřevěná š 15.0 mm, h 60.0 mm</t>
  </si>
  <si>
    <t>-290135429</t>
  </si>
  <si>
    <t>332,4*1,1 'Přepočtené koeficientem množství</t>
  </si>
  <si>
    <t>286</t>
  </si>
  <si>
    <t>776421312.1</t>
  </si>
  <si>
    <t>Montáž lišt přechodových šroubovaných vč. dodávky</t>
  </si>
  <si>
    <t>-206336067</t>
  </si>
  <si>
    <t>Poznámka k položce:_x000D_
Ošetření rizikových přechodových míst - minimálně přechody pod dveřmi   l= 9,6 m .</t>
  </si>
  <si>
    <t>287</t>
  </si>
  <si>
    <t>998776102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</si>
  <si>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</si>
  <si>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</si>
  <si>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777</t>
  </si>
  <si>
    <t>Podlahy lité</t>
  </si>
  <si>
    <t>288</t>
  </si>
  <si>
    <t>-354125208</t>
  </si>
  <si>
    <t>P39+P41</t>
  </si>
  <si>
    <t>289</t>
  </si>
  <si>
    <t>777111123</t>
  </si>
  <si>
    <t>Příprava podkladu před provedením litých podlah obroušení strojní</t>
  </si>
  <si>
    <t>-663201363</t>
  </si>
  <si>
    <t>https://podminky.urs.cz/item/CS_URS_2025_01/777111123</t>
  </si>
  <si>
    <t>P39+P40+P41</t>
  </si>
  <si>
    <t>290</t>
  </si>
  <si>
    <t>777131113</t>
  </si>
  <si>
    <t>Penetrační nátěr podlahy polyuretanový na podklad vlhký nebo s nízkou nasákavostí</t>
  </si>
  <si>
    <t>-55865960</t>
  </si>
  <si>
    <t>https://podminky.urs.cz/item/CS_URS_2025_01/777131113</t>
  </si>
  <si>
    <t>54,7619047619048*1,05 'Přepočtené koeficientem množství</t>
  </si>
  <si>
    <t>291</t>
  </si>
  <si>
    <t>777131151</t>
  </si>
  <si>
    <t>Penetrační nátěr Příplatek k cenám za zvýšenou pracnost provádění soklíků na svislé ploše podlahových</t>
  </si>
  <si>
    <t>-1818618743</t>
  </si>
  <si>
    <t>https://podminky.urs.cz/item/CS_URS_2025_01/777131151</t>
  </si>
  <si>
    <t>(6,8+3,6+6,8+3)*2*0,06   "SOKL  60mm</t>
  </si>
  <si>
    <t>2,424*1,05 'Přepočtené koeficientem množství</t>
  </si>
  <si>
    <t>292</t>
  </si>
  <si>
    <t>777521105.1</t>
  </si>
  <si>
    <t>Krycí stěrka průmyslová polyuretanová, tloušťky přes 2 do 3 mm</t>
  </si>
  <si>
    <t>950141956</t>
  </si>
  <si>
    <t>23  "1NP, S01.4 - kotelna</t>
  </si>
  <si>
    <t>2,545   "sokl</t>
  </si>
  <si>
    <t>25,545*1,05 'Přepočtené koeficientem množství</t>
  </si>
  <si>
    <t>293</t>
  </si>
  <si>
    <t>777511181</t>
  </si>
  <si>
    <t>Krycí stěrka Příplatek k cenám za zvýšenou pracnost provádění soklíků na svislé ploše podlahových</t>
  </si>
  <si>
    <t>1990782685</t>
  </si>
  <si>
    <t>https://podminky.urs.cz/item/CS_URS_2025_01/777511181</t>
  </si>
  <si>
    <t>2,42380952380952*1,05 'Přepočtené koeficientem množství</t>
  </si>
  <si>
    <t>294</t>
  </si>
  <si>
    <t>777521105</t>
  </si>
  <si>
    <t>Krycí stěrka dekorativní polyuretanová, tloušťky přes 2 do 3 mm</t>
  </si>
  <si>
    <t>-1776980162</t>
  </si>
  <si>
    <t>https://podminky.urs.cz/item/CS_URS_2025_01/777521105</t>
  </si>
  <si>
    <t>21,2  "1NP,  S01.7 - multifunkční místnost</t>
  </si>
  <si>
    <t>21,2*1,05 'Přepočtené koeficientem množství</t>
  </si>
  <si>
    <t>295</t>
  </si>
  <si>
    <t>777622101</t>
  </si>
  <si>
    <t>Uzavírací nátěr podlahy polyuretanový barevný</t>
  </si>
  <si>
    <t>https://podminky.urs.cz/item/CS_URS_2025_01/777622101</t>
  </si>
  <si>
    <t>P39+P40  "plocha stěrky</t>
  </si>
  <si>
    <t>44,2*1,05 'Přepočtené koeficientem množství</t>
  </si>
  <si>
    <t>296</t>
  </si>
  <si>
    <t>777612105</t>
  </si>
  <si>
    <t>Uzavírací nátěr podlahy protiskluzná úprava plnění skleněnými kuličkami (ballotini)</t>
  </si>
  <si>
    <t>1511234506</t>
  </si>
  <si>
    <t>https://podminky.urs.cz/item/CS_URS_2025_01/777612105</t>
  </si>
  <si>
    <t>Poznámka k položce:_x000D_
Plochu protiskluzné úpravy určí investor</t>
  </si>
  <si>
    <t>297</t>
  </si>
  <si>
    <t>777131213</t>
  </si>
  <si>
    <t>Penetrační nátěr schodišťových stupňů polyuretanový na podklad vlhký nebo s nízkou nasákavostí</t>
  </si>
  <si>
    <t>-1625667178</t>
  </si>
  <si>
    <t>https://podminky.urs.cz/item/CS_URS_2025_01/777131213</t>
  </si>
  <si>
    <t>298</t>
  </si>
  <si>
    <t>777521103.1</t>
  </si>
  <si>
    <t>Krycí stěrka polyuretanová, na schodišti, tloušťky přes 2 do 3 mm</t>
  </si>
  <si>
    <t>-1089658309</t>
  </si>
  <si>
    <t>11,5+1,8 "4NP , NOVÉ SCHODIŠTĚ SE SOKLEM</t>
  </si>
  <si>
    <t>13,3*1,05 'Přepočtené koeficientem množství</t>
  </si>
  <si>
    <t>299</t>
  </si>
  <si>
    <t>777622201</t>
  </si>
  <si>
    <t>Uzavírací nátěr schodišťových stupňů polyuretanový barevný</t>
  </si>
  <si>
    <t>274908582</t>
  </si>
  <si>
    <t>https://podminky.urs.cz/item/CS_URS_2025_01/777622201</t>
  </si>
  <si>
    <t>300</t>
  </si>
  <si>
    <t>777612205</t>
  </si>
  <si>
    <t>Uzavírací nátěr schodišťových stupňů protiskluzná úprava plnění skleněnými kuličkami (ballotini)</t>
  </si>
  <si>
    <t>-955575653</t>
  </si>
  <si>
    <t>https://podminky.urs.cz/item/CS_URS_2025_01/777612205</t>
  </si>
  <si>
    <t>301</t>
  </si>
  <si>
    <t>777131251</t>
  </si>
  <si>
    <t>Penetrační nátěr Příplatek k cenám za zvýšenou pracnost provádění soklíků na svislé ploše schodišťových</t>
  </si>
  <si>
    <t>-1412364138</t>
  </si>
  <si>
    <t>https://podminky.urs.cz/item/CS_URS_2025_01/777131251</t>
  </si>
  <si>
    <t>302</t>
  </si>
  <si>
    <t>777612251</t>
  </si>
  <si>
    <t>Uzavírací nátěr Příplatek za zvýšenou pracnost provádění soklíků na svislé ploše schodišťových</t>
  </si>
  <si>
    <t>1644984166</t>
  </si>
  <si>
    <t>https://podminky.urs.cz/item/CS_URS_2025_01/777612251</t>
  </si>
  <si>
    <t>(3,6*2+2,2+2,8*2+3,8*4)*0,06  "sokl 60mm</t>
  </si>
  <si>
    <t>303</t>
  </si>
  <si>
    <t>998777102</t>
  </si>
  <si>
    <t>Přesun hmot pro podlahy lité stanovený z hmotnosti přesunovaného materiálu vodorovná dopravní vzdálenost do 50 m základní v objektech výšky přes 6 do 12 m</t>
  </si>
  <si>
    <t>-1861358149</t>
  </si>
  <si>
    <t>https://podminky.urs.cz/item/CS_URS_2025_01/998777102</t>
  </si>
  <si>
    <t>304</t>
  </si>
  <si>
    <t>781121011</t>
  </si>
  <si>
    <t>Příprava podkladu před provedením obkladu nátěr penetrační na stěnu</t>
  </si>
  <si>
    <t>-911053461</t>
  </si>
  <si>
    <t>https://podminky.urs.cz/item/CS_URS_2025_01/781121011</t>
  </si>
  <si>
    <t>305</t>
  </si>
  <si>
    <t>781151031</t>
  </si>
  <si>
    <t>Příprava podkladu před provedením obkladu celoplošné vyrovnání podkladu stěrkou, tloušťky 3 mm</t>
  </si>
  <si>
    <t>2086283323</t>
  </si>
  <si>
    <t>https://podminky.urs.cz/item/CS_URS_2025_01/781151031</t>
  </si>
  <si>
    <t>306</t>
  </si>
  <si>
    <t>781474111</t>
  </si>
  <si>
    <t>Montáž keramických obkladů stěn lepených cementovým flexibilním lepidlem hladkých přes 6 do 9 ks/m2</t>
  </si>
  <si>
    <t>-188853</t>
  </si>
  <si>
    <t>https://podminky.urs.cz/item/CS_URS_2025_01/781474111</t>
  </si>
  <si>
    <t>(1,8+1)*2*2,5-0,7*2  "1PP -WC</t>
  </si>
  <si>
    <t>(2,8+5+0,6+1,8+0,6)*0,8+(1+1,5+0,8+2,2)*1,4  "kuch.linky a umyvadla v 1PP</t>
  </si>
  <si>
    <t>(1,5*4+0,9*4)*2,1-0,7*2*3 "2NP - WC</t>
  </si>
  <si>
    <t>(3,8+0,6*2)*0,8  "kuch. linka 2NP</t>
  </si>
  <si>
    <t>(1,5*4+0,9*4)*2,1-0,7*2*3+(1,6*2*1,4) "3NP - WC a umyvadla</t>
  </si>
  <si>
    <t>307</t>
  </si>
  <si>
    <t>59761723</t>
  </si>
  <si>
    <t>obklad keramický nemrazuvzdorný povrch reliéfní/lesklý tl do 10mm přes 6 do 9ks/m2</t>
  </si>
  <si>
    <t>-927041680</t>
  </si>
  <si>
    <t>69,34*1,15 'Přepočtené koeficientem množství</t>
  </si>
  <si>
    <t>308</t>
  </si>
  <si>
    <t>781491011</t>
  </si>
  <si>
    <t>Montáž zrcadel lepených silikonovým tmelem na podkladní omítku, plochy do 1 m2</t>
  </si>
  <si>
    <t>-1615804073</t>
  </si>
  <si>
    <t>https://podminky.urs.cz/item/CS_URS_2025_01/781491011</t>
  </si>
  <si>
    <t>309</t>
  </si>
  <si>
    <t>63465124</t>
  </si>
  <si>
    <t>zrcadlo nemontované čiré tl 4mm max rozměr 3210x2250mm</t>
  </si>
  <si>
    <t>233301830</t>
  </si>
  <si>
    <t>0,9*1,1*2  "X02, 2NP, 3NP - WC předsíně</t>
  </si>
  <si>
    <t>310</t>
  </si>
  <si>
    <t>781494111.1</t>
  </si>
  <si>
    <t>Obklad - dokončující práce profily ukončovací lepené flexibilním lepidlem rohové, vč. dodávky</t>
  </si>
  <si>
    <t>-806318779</t>
  </si>
  <si>
    <t>12+8*0,6 +2,8 "rohové lišty - nerez</t>
  </si>
  <si>
    <t>311</t>
  </si>
  <si>
    <t>998781103</t>
  </si>
  <si>
    <t>Přesun hmot pro obklady keramické stanovený z hmotnosti přesunovaného materiálu vodorovná dopravní vzdálenost do 50 m základní v objektech výšky přes 12 do 24 m</t>
  </si>
  <si>
    <t>-1722750691</t>
  </si>
  <si>
    <t>https://podminky.urs.cz/item/CS_URS_2025_01/998781103</t>
  </si>
  <si>
    <t>784</t>
  </si>
  <si>
    <t>Dokončovací práce - malby a tapety</t>
  </si>
  <si>
    <t>312</t>
  </si>
  <si>
    <t>784111011</t>
  </si>
  <si>
    <t>Obroušení podkladu omítky v místnostech výšky do 3,80 m</t>
  </si>
  <si>
    <t>34514407</t>
  </si>
  <si>
    <t>https://podminky.urs.cz/item/CS_URS_2025_01/784111011</t>
  </si>
  <si>
    <t>3353,55047619048*1,05 'Přepočtené koeficientem množství</t>
  </si>
  <si>
    <t>313</t>
  </si>
  <si>
    <t>784171101</t>
  </si>
  <si>
    <t>Zakrytí nemalovaných ploch (materiál ve specifikaci) včetně pozdějšího odkrytí podlah</t>
  </si>
  <si>
    <t>299315259</t>
  </si>
  <si>
    <t>https://podminky.urs.cz/item/CS_URS_2025_01/784171101</t>
  </si>
  <si>
    <t>314</t>
  </si>
  <si>
    <t>28323156</t>
  </si>
  <si>
    <t>fólie pro malířské potřeby zakrývací tl 41µ 4x5m</t>
  </si>
  <si>
    <t>-1657576367</t>
  </si>
  <si>
    <t>1708*1,15 'Přepočtené koeficientem množství</t>
  </si>
  <si>
    <t>315</t>
  </si>
  <si>
    <t>784181121</t>
  </si>
  <si>
    <t>Penetrace podkladu jednonásobná hloubková akrylátová bezbarvá v místnostech výšky do 3,80 m</t>
  </si>
  <si>
    <t>1051333896</t>
  </si>
  <si>
    <t>https://podminky.urs.cz/item/CS_URS_2025_01/784181121</t>
  </si>
  <si>
    <t>316</t>
  </si>
  <si>
    <t>784211101</t>
  </si>
  <si>
    <t>Malby z malířských směsí oděruvzdorných za mokra dvojnásobné, bílé za mokra oděruvzdorné výborně v místnostech výšky do 3,80 m</t>
  </si>
  <si>
    <t>-872293562</t>
  </si>
  <si>
    <t>https://podminky.urs.cz/item/CS_URS_2025_01/784211101</t>
  </si>
  <si>
    <t>(6,8+6,8+4,1+5,1+6+6,6+10,2+4,7+5,1+6,8+6,8)*2*3,7  "obvod místností se skladbou P.31</t>
  </si>
  <si>
    <t>(9,5+6,4+9,3+6,3+9,5+6,4)*2*3,2  "obvod místností se skladbou P.32</t>
  </si>
  <si>
    <t>(6,3+4,9+23)*2*2,9*1,2+99,3  " mistnosti se skladbou P33</t>
  </si>
  <si>
    <t>(6,8+3,6+6,8+3)*2*3,8*1,2 "P39, P40</t>
  </si>
  <si>
    <t>(2,8+3+4,2+2+2+4,1+5,1+10,2+6,6+4,7+5,1)*2*3,7*1,2+136,3  "obvod místností se skladbou P.35</t>
  </si>
  <si>
    <t>(4,7+2,9+2,9+9,3+6,4)*2,6*1,2+229,7  "1PP + stropy</t>
  </si>
  <si>
    <t xml:space="preserve">(6,8+4,8+6,8+5,5+6,5+2,9)*2*3,8*1,2+208,4  "1NP + stropy  </t>
  </si>
  <si>
    <t>(6,8+4,8+3,7+4,9+6,6+4,9)*2*3,7*1,2+112,8  "2NP + stropy</t>
  </si>
  <si>
    <t>(6,5+5,2+3,8+4,9)*2*3,7*1,2+196,7  "3NP + stropy</t>
  </si>
  <si>
    <t>11,5  "4NP</t>
  </si>
  <si>
    <t>317</t>
  </si>
  <si>
    <t>784111017</t>
  </si>
  <si>
    <t>Obroušení podkladu omítky na schodišti o výšce podlaží do 3,80 m</t>
  </si>
  <si>
    <t>159649839</t>
  </si>
  <si>
    <t>https://podminky.urs.cz/item/CS_URS_2025_01/784111017</t>
  </si>
  <si>
    <t>225,48*1,05 'Přepočtené koeficientem množství</t>
  </si>
  <si>
    <t>318</t>
  </si>
  <si>
    <t>784181127</t>
  </si>
  <si>
    <t>Penetrace podkladu jednonásobná hloubková akrylátová bezbarvá na schodišti o výšce podlaží do 3,80 m</t>
  </si>
  <si>
    <t>-401368607</t>
  </si>
  <si>
    <t>https://podminky.urs.cz/item/CS_URS_2025_01/784181127</t>
  </si>
  <si>
    <t>319</t>
  </si>
  <si>
    <t>784211107</t>
  </si>
  <si>
    <t>Malby z malířských směsí oděruvzdorných za mokra dvojnásobné, bílé za mokra oděruvzdorné výborně na schodišti o výšce podlaží do 3,80 m</t>
  </si>
  <si>
    <t>693262534</t>
  </si>
  <si>
    <t>https://podminky.urs.cz/item/CS_URS_2025_01/784211107</t>
  </si>
  <si>
    <t>( 5+2,2)*3,75+11,5  "3+4NP -schodiště, strop</t>
  </si>
  <si>
    <t xml:space="preserve">4*2*2,9  "1PP </t>
  </si>
  <si>
    <t>4,5*2*3,8+(6,6*2+2,3)*3,8  "1NP</t>
  </si>
  <si>
    <t>4,5*2*3,8  "2NP</t>
  </si>
  <si>
    <t>4,8*2*3,8  "3NP</t>
  </si>
  <si>
    <t>320</t>
  </si>
  <si>
    <t>784211143.1</t>
  </si>
  <si>
    <t>Malby z malířských směsí oděruvzdorných za mokra Příplatek k cenám dvojnásobných maleb za použití omyvytelného nátěru</t>
  </si>
  <si>
    <t>-192612421</t>
  </si>
  <si>
    <t>((6,3+4,25+4,9+2,9)*2+(22,2*2+2))*1,5*1,2-(0,9*12+1,4+1,9)*1,5   "1PP</t>
  </si>
  <si>
    <t>(6,8+4,5+3,7+5+2,8*2+4,7)*2*1,5*1,2-(2+1,6*2+4,4+1,4*4+1,2*3+2,6+1,4+2+0,8+0,7)*1,5  "1NP</t>
  </si>
  <si>
    <t>(6,8+4,5+3,7++5+2,8)*2*1,5*1,2-(0,7+0,8+0,9+1*2+1,4*3+1,8+1,7)*1,5  "2NP</t>
  </si>
  <si>
    <t>(6,5+4,8+3,7+5+1,7)*2*1,5*1,2-(0,8*5+1,4*3+1,7+2,1)*1,5 "3NP</t>
  </si>
  <si>
    <t>786</t>
  </si>
  <si>
    <t>Dokončovací práce - čalounické úpravy</t>
  </si>
  <si>
    <t>321</t>
  </si>
  <si>
    <t>786623027</t>
  </si>
  <si>
    <t>Montáž fasádních žaluzií před okenní nebo dveřní otvor ovládaných motorem, včetně krycího plechu a vodících profilů, plochy přes 8 m2</t>
  </si>
  <si>
    <t>85742637</t>
  </si>
  <si>
    <t>https://podminky.urs.cz/item/CS_URS_2025_01/786623027</t>
  </si>
  <si>
    <t>4  "X03, 2NP, 3NP - výkresy D,1,1,b-23, 24</t>
  </si>
  <si>
    <t>322</t>
  </si>
  <si>
    <t>55342553.1</t>
  </si>
  <si>
    <t>žaluzie  fasádní ovládaná základním motorem příslušenství plochy do 12,0m2</t>
  </si>
  <si>
    <t>807867611</t>
  </si>
  <si>
    <t>4,92*2,15*4  "X03, 4ks</t>
  </si>
  <si>
    <t>323</t>
  </si>
  <si>
    <t>786623045</t>
  </si>
  <si>
    <t>Montáž venkovních žaluzií do okenního nebo dveřního otvoru žaluziové schránky, délky přes 4000 mm</t>
  </si>
  <si>
    <t>-1307126233</t>
  </si>
  <si>
    <t>https://podminky.urs.cz/item/CS_URS_2025_01/786623045</t>
  </si>
  <si>
    <t>324</t>
  </si>
  <si>
    <t>28376741</t>
  </si>
  <si>
    <t>kryt podomítkový PUR s izolací XPS 30 mm včetně kotvení pro žaluzii plochy do 12,0m2 š přes 4,0m</t>
  </si>
  <si>
    <t>1477967654</t>
  </si>
  <si>
    <t>325</t>
  </si>
  <si>
    <t>786623051</t>
  </si>
  <si>
    <t>Montáž venkovních žaluzií do okenního nebo dveřního otvoru obkladové desky s pouzdrem nebo pouzdra pro skrytý vodící profil žaluzie</t>
  </si>
  <si>
    <t>-834836045</t>
  </si>
  <si>
    <t>https://podminky.urs.cz/item/CS_URS_2025_01/786623051</t>
  </si>
  <si>
    <t>4*2</t>
  </si>
  <si>
    <t>326</t>
  </si>
  <si>
    <t>28376750</t>
  </si>
  <si>
    <t>deska sendvičová s pouzdrem pro zapuštěný vodící profil žaluzie</t>
  </si>
  <si>
    <t>1977120803</t>
  </si>
  <si>
    <t>2,2*4*2*0,3  "X03 , 2NP - 3NP,  4ks,  D.1.1.b-23</t>
  </si>
  <si>
    <t>327</t>
  </si>
  <si>
    <t>998786103</t>
  </si>
  <si>
    <t>Přesun hmot pro stínění a čalounické úpravy stanovený z hmotnosti přesunovaného materiálu vodorovná dopravní vzdálenost do 50 m základní v objektech výšky (hloubky) přes 12 do 24 m</t>
  </si>
  <si>
    <t>12366386</t>
  </si>
  <si>
    <t>https://podminky.urs.cz/item/CS_URS_2025_01/998786103</t>
  </si>
  <si>
    <t>lo</t>
  </si>
  <si>
    <t>lože pod potrubí</t>
  </si>
  <si>
    <t>4,616</t>
  </si>
  <si>
    <t>Ob</t>
  </si>
  <si>
    <t>Obsyp potrubí</t>
  </si>
  <si>
    <t>20,62</t>
  </si>
  <si>
    <t>SKL</t>
  </si>
  <si>
    <t>Skládka</t>
  </si>
  <si>
    <t>25,236</t>
  </si>
  <si>
    <t>CELKOVÝ VÝKOP</t>
  </si>
  <si>
    <t>33,832</t>
  </si>
  <si>
    <t>Z</t>
  </si>
  <si>
    <t>zásyp zpětný</t>
  </si>
  <si>
    <t>8,596</t>
  </si>
  <si>
    <t>02 - SO 01.2 - ZTI, vnitřní vodovod, kanalizace, plynovod</t>
  </si>
  <si>
    <t xml:space="preserve">    D3 - Vnitřní kanalizace</t>
  </si>
  <si>
    <t xml:space="preserve">    D4 - Vnitřní vodovod</t>
  </si>
  <si>
    <t xml:space="preserve">    D5 - Vnitřní plynovod</t>
  </si>
  <si>
    <t xml:space="preserve">    D6 - Zařizovací předměty</t>
  </si>
  <si>
    <t xml:space="preserve">    D7 - Vedlejší náklady</t>
  </si>
  <si>
    <t>132212221</t>
  </si>
  <si>
    <t>Hloubení zapažených rýh šířky přes 800 do 2 000 mm ručně s urovnáním dna do předepsaného profilu a spádu v hornině třídy těžitelnosti I skupiny 3 soudržných</t>
  </si>
  <si>
    <t>-535280842</t>
  </si>
  <si>
    <t>https://podminky.urs.cz/item/CS_URS_2025_01/132212221</t>
  </si>
  <si>
    <t>(24,4+29,5)*0,8*0,7+3,8*0,8*1,2</t>
  </si>
  <si>
    <t>190104866</t>
  </si>
  <si>
    <t>V+Z "VÝKOPEK NA MEZISKLÁDKU A ZPĚT K ZÁSYPU</t>
  </si>
  <si>
    <t>2095880385</t>
  </si>
  <si>
    <t>SKL  "ZEMINA NA SKLÁDKU</t>
  </si>
  <si>
    <t>167151101</t>
  </si>
  <si>
    <t>Nakládání, skládání a překládání neulehlého výkopku nebo sypaniny strojně nakládání, množství do 100 m3, z horniny třídy těžitelnosti I, skupiny 1 až 3</t>
  </si>
  <si>
    <t>-373823233</t>
  </si>
  <si>
    <t>https://podminky.urs.cz/item/CS_URS_2025_01/167151101</t>
  </si>
  <si>
    <t>V  "ZEMINA NA MEZISKLÁDCE</t>
  </si>
  <si>
    <t>-1523644622</t>
  </si>
  <si>
    <t>lo+Ob</t>
  </si>
  <si>
    <t>25,236*1,8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</si>
  <si>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</si>
  <si>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</si>
  <si>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-1406034725</t>
  </si>
  <si>
    <t>https://podminky.urs.cz/item/CS_URS_2025_01/174151101</t>
  </si>
  <si>
    <t xml:space="preserve"> V-(LO+OB)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</si>
  <si>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</si>
  <si>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</si>
  <si>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-634666338</t>
  </si>
  <si>
    <t>https://podminky.urs.cz/item/CS_URS_2025_01/175151101</t>
  </si>
  <si>
    <t>3,8*0,4*0,8+(24,4+29,5)*0,8*0,45</t>
  </si>
  <si>
    <t>58331200</t>
  </si>
  <si>
    <t>štěrkopísek netříděný</t>
  </si>
  <si>
    <t>-2091800383</t>
  </si>
  <si>
    <t>20,62*2 'Přepočtené koeficientem množství</t>
  </si>
  <si>
    <t>451572111</t>
  </si>
  <si>
    <t>Lože pod potrubí, stoky a drobné objekty v otevřeném výkopu z kameniva drobného těženého 0 až 4 mm</t>
  </si>
  <si>
    <t>-1665797492</t>
  </si>
  <si>
    <t>https://podminky.urs.cz/item/CS_URS_2025_01/451572111</t>
  </si>
  <si>
    <t>3,8*0,1*0,8+(24,4+29,5)*0,8*0,1</t>
  </si>
  <si>
    <t>Vnitřní kanalizace</t>
  </si>
  <si>
    <t>Pol227</t>
  </si>
  <si>
    <t>Hrubá výplň rýh ve stěnách maltou</t>
  </si>
  <si>
    <t>Pol228</t>
  </si>
  <si>
    <t>Vrtání jádrové do prostého betonu do D 100 mm</t>
  </si>
  <si>
    <t>Pol229</t>
  </si>
  <si>
    <t>Vrtání jádrové do prostého betonu do D 160 mm</t>
  </si>
  <si>
    <t>Pol230</t>
  </si>
  <si>
    <t>Vrtání jádrové do prostého betonu do D 200 mm</t>
  </si>
  <si>
    <t>Pol97</t>
  </si>
  <si>
    <t>Opracování prostupů, příruba, asfaltový pás natavitelný, dotěsnění tmelem, D do 200 mm</t>
  </si>
  <si>
    <t>Pol231</t>
  </si>
  <si>
    <t>Požárně ochranná manžeta hl. 60 mm, požární odolnost EI 90, D 110 mm</t>
  </si>
  <si>
    <t>Pol232</t>
  </si>
  <si>
    <t>Potrubí protihlukové odpadní - svislé, D 110 x 3,6 mm</t>
  </si>
  <si>
    <t>Pol233</t>
  </si>
  <si>
    <t>Čisticí kus v systému protihlukového potrubí pro potrubí svislé, D 110 mm</t>
  </si>
  <si>
    <t>Pol234</t>
  </si>
  <si>
    <t>Potrubí HT připojovací, D 50 x 1,8 mm</t>
  </si>
  <si>
    <t>Pol235</t>
  </si>
  <si>
    <t>Potrubí HT připojovací, D 110 x 2,7 mm</t>
  </si>
  <si>
    <t>Pol236</t>
  </si>
  <si>
    <t>Potrubí HT odpadní svislé, D 75 x 1,9 mm</t>
  </si>
  <si>
    <t>Pol237</t>
  </si>
  <si>
    <t>Potrubí HT odpadní svislé, D 110 x 2,7 mm</t>
  </si>
  <si>
    <t>Pol202</t>
  </si>
  <si>
    <t>Potrubí KG svodné (ležaté) v zemi, D 125 x 3,2 mm</t>
  </si>
  <si>
    <t>Pol203</t>
  </si>
  <si>
    <t>Potrubí KG svodné (ležaté) v zemi, D 160 x 4,0 mm</t>
  </si>
  <si>
    <t>Pol238</t>
  </si>
  <si>
    <t>Potrubí tlakové připojovací, D 50 x 2,0 mm</t>
  </si>
  <si>
    <t>Pol239</t>
  </si>
  <si>
    <t>Vyvedení odpadních výpustek, D 40 x 1,8 mm</t>
  </si>
  <si>
    <t>Pol240</t>
  </si>
  <si>
    <t>Vyvedení odpadních výpustek, D 50 x 1,8 mm</t>
  </si>
  <si>
    <t>Pol241</t>
  </si>
  <si>
    <t>Vyvedení odpadních výpustek, D 110 x 2,3 mm</t>
  </si>
  <si>
    <t>Pol242</t>
  </si>
  <si>
    <t>Vpusť podlahová (sklepní) se zápachovou uzávěrkou D 110 mm, mřížka 170 x 240 mm, litina</t>
  </si>
  <si>
    <t>Pol243</t>
  </si>
  <si>
    <t>Vtok střešní PP pro pochůznou střechu živičný pás, nerez mřížka vyhřívaná D 75, 110, 125 mm</t>
  </si>
  <si>
    <t>Pol244</t>
  </si>
  <si>
    <t>Hlavice ventilační přivětrávací - přivzdušňovací ventil, D 50/75/110 mm</t>
  </si>
  <si>
    <t>Pol245</t>
  </si>
  <si>
    <t>Hlavice ventilační přivětrávací - přivzdušňovací ventil, D 50/40/32 mm</t>
  </si>
  <si>
    <t>Pol246</t>
  </si>
  <si>
    <t>Souprava ventilační střešní - souprava větrací hlavice PP D 110 mm</t>
  </si>
  <si>
    <t>Pol247</t>
  </si>
  <si>
    <t>Zkouška těsnosti kanalizace vodou DN 125 mm</t>
  </si>
  <si>
    <t>Pol248</t>
  </si>
  <si>
    <t>Izolace návleková pěněný PE tl. stěny 9 mm vnitřní průměr 54 mm</t>
  </si>
  <si>
    <t>Pol249</t>
  </si>
  <si>
    <t>Izolace návleková pěněný PE tl. stěny 9 mm vnitřní průměr 76 mm</t>
  </si>
  <si>
    <t>Pol250</t>
  </si>
  <si>
    <t>Izolace návleková pěněný PE tl. stěny 20 mm vnitřní průměr 110 mm</t>
  </si>
  <si>
    <t>Pol251</t>
  </si>
  <si>
    <t>Potrubí ocel. černé svařované -chráničky D 219/6,3</t>
  </si>
  <si>
    <t>Pol252</t>
  </si>
  <si>
    <t>Potrubí ocel. černé svařované -chráničky D 245/6,3</t>
  </si>
  <si>
    <t>Pol253</t>
  </si>
  <si>
    <t>Čistící místo na svodném potrubí vyvedené do podlahy - nerez, vč.těsnícího prvku min.0,05Mpa těsnící rychlouzávěr, DN 100, na potrubí DN150</t>
  </si>
  <si>
    <t>Pol254</t>
  </si>
  <si>
    <t>Kalové čerpadlo do jímky vč.plovák.spínače, do 1kW vč.ochrany proti běhu za sucha</t>
  </si>
  <si>
    <t>Pol255</t>
  </si>
  <si>
    <t>Kus čisticí D 50 mm PP-HT</t>
  </si>
  <si>
    <t>Pol256</t>
  </si>
  <si>
    <t>Kus čisticí D 75 mm PP-HT</t>
  </si>
  <si>
    <t>Pol257</t>
  </si>
  <si>
    <t>Kus čisticí D 110 mm PP-HT</t>
  </si>
  <si>
    <t>Pol258</t>
  </si>
  <si>
    <t>Přesun hmot pro vnitřní kanalizaci, výšky do 12 m</t>
  </si>
  <si>
    <t>D4</t>
  </si>
  <si>
    <t>Vnitřní vodovod</t>
  </si>
  <si>
    <t>Pol90</t>
  </si>
  <si>
    <t>Montáž potrubí polyetylenového ve výkopu d 90 mm</t>
  </si>
  <si>
    <t>Pol259</t>
  </si>
  <si>
    <t>Přirážka za 1 spoj elektrotvarovky d 90 mm</t>
  </si>
  <si>
    <t>Pol260</t>
  </si>
  <si>
    <t>Potrubí plastové PP-R Instaplast, bez zednických výpomocí, D 20 x 3,4 mm, PN 20</t>
  </si>
  <si>
    <t>Pol261</t>
  </si>
  <si>
    <t>Potrubí plastové PP-R Instaplast, bez zednických výpomocí, D 25 x 4,2 mm, PN 20</t>
  </si>
  <si>
    <t>Pol262</t>
  </si>
  <si>
    <t>Potrubí plastové PP-R Instaplast, bez zednických výpomocí, D 50 x 8,3 mm, PN 20</t>
  </si>
  <si>
    <t>Pol263</t>
  </si>
  <si>
    <t>Potrubí plastové PP-R Instaplast, bez zednických výpomocí, D 90 x 15,0 mm, PN 20</t>
  </si>
  <si>
    <t>Pol264</t>
  </si>
  <si>
    <t>Izolace návleková pěněný PE tl. stěny 20 mm vnitřní průměr 22 mm</t>
  </si>
  <si>
    <t>Pol265</t>
  </si>
  <si>
    <t>Izolace návleková pěněný PE tl. stěny 25 mm vnitřní průměr 28 mm</t>
  </si>
  <si>
    <t>Pol266</t>
  </si>
  <si>
    <t>Izolace návleková pěněný PE tl. stěny 25 mm vnitřní průměr 45 mm</t>
  </si>
  <si>
    <t>Pol267</t>
  </si>
  <si>
    <t>Montáž tepelné izolace skruží na potrubí přímé, DN 110 mm, samolepicí spoj</t>
  </si>
  <si>
    <t>Pol268</t>
  </si>
  <si>
    <t>Vyvedení a upevnění výpustek DN 15 mm</t>
  </si>
  <si>
    <t>Pol269</t>
  </si>
  <si>
    <t>Ventil vodovodní, uzavírací, přírubový, s navařením přírub, DN 80 mm</t>
  </si>
  <si>
    <t>Pol270</t>
  </si>
  <si>
    <t>Nástěnka K 247, pro výtokový ventil G 1/2"</t>
  </si>
  <si>
    <t>Pol271</t>
  </si>
  <si>
    <t>Nástěnka K 247, pro baterii G 1/2"</t>
  </si>
  <si>
    <t>pár</t>
  </si>
  <si>
    <t>Pol272</t>
  </si>
  <si>
    <t>Kohout vodovodní, kulový, 2x vnitřní závit, DN 15 mm</t>
  </si>
  <si>
    <t>Pol273</t>
  </si>
  <si>
    <t>Kohout vodovodní, kulový s vypouštěním, DN 15 mm</t>
  </si>
  <si>
    <t>Pol274</t>
  </si>
  <si>
    <t>Kohout vodovodní, kulový s vypouštěním, DN 25 mm</t>
  </si>
  <si>
    <t>Pol275</t>
  </si>
  <si>
    <t>Kohout vodovodní, kulový s vypouštěním, DN 40 mm</t>
  </si>
  <si>
    <t>Pol276</t>
  </si>
  <si>
    <t>Klapka vodovodní, zpětná, vodorovná, 2x vnitřní závit, DN 15 mm</t>
  </si>
  <si>
    <t>Pol277</t>
  </si>
  <si>
    <t>Vodoměr bytový SV DN 15 x 110 mm,Qn 1,5</t>
  </si>
  <si>
    <t>Pol278</t>
  </si>
  <si>
    <t>Tlaková zkouška vodovodního potrubí DN 32 mm</t>
  </si>
  <si>
    <t>Pol279</t>
  </si>
  <si>
    <t>Proplach a dezinfekce vodovodního potrubí DN 80 mm</t>
  </si>
  <si>
    <t>Pol280</t>
  </si>
  <si>
    <t>Montáž elektr.ohřívačů, ostatní typy 80 l</t>
  </si>
  <si>
    <t>Pol281</t>
  </si>
  <si>
    <t>Ventil pojistný, DN 15 x 6,0 bar</t>
  </si>
  <si>
    <t>Pol282</t>
  </si>
  <si>
    <t>Ventil termostat. směšovací DN 15</t>
  </si>
  <si>
    <t>Pol283</t>
  </si>
  <si>
    <t>Trubka SDR 26 HDPE 90 x 3,5 mm L 5 m</t>
  </si>
  <si>
    <t>Pol284</t>
  </si>
  <si>
    <t>Ohřívač vody elektrický zásobníkový 50L</t>
  </si>
  <si>
    <t>Pol285</t>
  </si>
  <si>
    <t>Ohřívač vody el. zásobníkový tlakový 10L</t>
  </si>
  <si>
    <t>Pol286</t>
  </si>
  <si>
    <t>Ohřívač vody el. zásobníkový tlakový 15L</t>
  </si>
  <si>
    <t>Pol287</t>
  </si>
  <si>
    <t>Pouzdro potrubní izolační 108/50 mm kamenná vlna s polepem Al fólií vyztuženou skleněnou mřížkou</t>
  </si>
  <si>
    <t>Pol288</t>
  </si>
  <si>
    <t>Přesun hmot pro vnitřní vodovod, výšky do 12 m</t>
  </si>
  <si>
    <t>D5</t>
  </si>
  <si>
    <t>Vnitřní plynovod</t>
  </si>
  <si>
    <t>Pol289</t>
  </si>
  <si>
    <t>Požárně ochranná manžeta hl. 60 mm, požární odolnost EI 90, D 50 mm</t>
  </si>
  <si>
    <t>Pol290</t>
  </si>
  <si>
    <t>Potrubí ocelové závitové černé svařované DN 20</t>
  </si>
  <si>
    <t>Pol291</t>
  </si>
  <si>
    <t>Potrubí ocelové závitové černé svařované DN 25</t>
  </si>
  <si>
    <t>Pol292</t>
  </si>
  <si>
    <t>Potrubí ocelové závitové černé svařované DN 32</t>
  </si>
  <si>
    <t>Pol293</t>
  </si>
  <si>
    <t>Potrubí ocelové hladké černé svařované D 89x3,6</t>
  </si>
  <si>
    <t>Pol294</t>
  </si>
  <si>
    <t>Potrubí ocel. černé svařované - chráničky D 57/2,9</t>
  </si>
  <si>
    <t>Pol295</t>
  </si>
  <si>
    <t>Vyvedení a upevnění plynovodních výpustek DN 25</t>
  </si>
  <si>
    <t>Pol296</t>
  </si>
  <si>
    <t>Uzavření nebo otevření plynového potrubí</t>
  </si>
  <si>
    <t>Pol297</t>
  </si>
  <si>
    <t>Odvzdušnění a napuštění plynového potrubí</t>
  </si>
  <si>
    <t>Pol298</t>
  </si>
  <si>
    <t>Zkouška tlaková plynového potrubí</t>
  </si>
  <si>
    <t>Pol299</t>
  </si>
  <si>
    <t>Kohout kulový, DN 80, přírub. litina</t>
  </si>
  <si>
    <t>Pol300</t>
  </si>
  <si>
    <t>Montáž armatury přírubové plynovodní, DN 80</t>
  </si>
  <si>
    <t>Pol301</t>
  </si>
  <si>
    <t>Ventil vzorkov.roh.vnitřní z. DN15</t>
  </si>
  <si>
    <t>Pol302</t>
  </si>
  <si>
    <t>Kohout kulový,2xvnitřní závit, DN 15</t>
  </si>
  <si>
    <t>Pol303</t>
  </si>
  <si>
    <t>Kohout kulový,2xvnitřní závit, DN 20</t>
  </si>
  <si>
    <t>Pol304</t>
  </si>
  <si>
    <t>Kohout kulový,2xvnitřní závit, DN 25</t>
  </si>
  <si>
    <t>Pol305</t>
  </si>
  <si>
    <t>Oprava-zaslepení potrubí dýnkem D 273 mm</t>
  </si>
  <si>
    <t>Pol306</t>
  </si>
  <si>
    <t>Oprava-navaření odbočky na potrubí,D odbočky 273</t>
  </si>
  <si>
    <t>Pol307</t>
  </si>
  <si>
    <t>Nátěr syntetický potrubí do DN 50 mm Z + 2x</t>
  </si>
  <si>
    <t>Pol308</t>
  </si>
  <si>
    <t>Nátěr syntetický potrubí do DN 100 mm Z + 2x</t>
  </si>
  <si>
    <t>Pol309</t>
  </si>
  <si>
    <t>Ukončení plyn.potrubí nad střechou (trubní oblouk na potrubí DN25)</t>
  </si>
  <si>
    <t>Pol310</t>
  </si>
  <si>
    <t>Revize plynovodu</t>
  </si>
  <si>
    <t>Pol311</t>
  </si>
  <si>
    <t>Potrubí ocelové hladké černé svařované D 273x7,5</t>
  </si>
  <si>
    <t>Pol312</t>
  </si>
  <si>
    <t>Tlakoměr ukazovací 0-4MPa vč.připoj.ventilu</t>
  </si>
  <si>
    <t>Pol313</t>
  </si>
  <si>
    <t>Nátěr syntetický potrubí do DN 250 mm Z + 2x</t>
  </si>
  <si>
    <t>Pol314</t>
  </si>
  <si>
    <t>Příruba přivařovací s krkem PN 16 DN 80 mm</t>
  </si>
  <si>
    <t>Pol315</t>
  </si>
  <si>
    <t>Příruba přivařovací točivá PN 16 DN 80</t>
  </si>
  <si>
    <t>Pol316</t>
  </si>
  <si>
    <t>Filtr s výměnnou vložkou PN16 DN 80</t>
  </si>
  <si>
    <t>Pol317</t>
  </si>
  <si>
    <t>Rychlouzávěr 2st. 3impuls. PN 40 DN 80, bez odfuku</t>
  </si>
  <si>
    <t>Pol318</t>
  </si>
  <si>
    <t>Přesun hmot pro vnitřní plynovod, výšky do 12 m</t>
  </si>
  <si>
    <t>D6</t>
  </si>
  <si>
    <t>Zařizovací předměty</t>
  </si>
  <si>
    <t>Pol319</t>
  </si>
  <si>
    <t>Hadice flexibilní k baterii M 10, DN 15 mm, délka 400 mm</t>
  </si>
  <si>
    <t>Pol320</t>
  </si>
  <si>
    <t>Montáž klozetu závěsného</t>
  </si>
  <si>
    <t>Pol321</t>
  </si>
  <si>
    <t>Montáž umyvadel na šrouby do zdiva</t>
  </si>
  <si>
    <t>Pol322</t>
  </si>
  <si>
    <t>Montáž dřezů jednoduchých</t>
  </si>
  <si>
    <t>Pol323</t>
  </si>
  <si>
    <t>Ventil rohový DN 15 x DN 10</t>
  </si>
  <si>
    <t>Pol324</t>
  </si>
  <si>
    <t>Montáž baterie umyv.a dřezové nástěnné</t>
  </si>
  <si>
    <t>Pol325</t>
  </si>
  <si>
    <t>Montáž baterie umyv.a dřezové stojánkové</t>
  </si>
  <si>
    <t>Pol326</t>
  </si>
  <si>
    <t>Sifon kondenzační , DN 40, vodorovný odtok</t>
  </si>
  <si>
    <t>Pol328</t>
  </si>
  <si>
    <t>Montáž dvířek kovových i z PH</t>
  </si>
  <si>
    <t>Pol329</t>
  </si>
  <si>
    <t>Modul pro WC, h 108 cm</t>
  </si>
  <si>
    <t>Pol330</t>
  </si>
  <si>
    <t>Montáž mřížky větrací nebo ventilační do 0,04 m2</t>
  </si>
  <si>
    <t>Pol331</t>
  </si>
  <si>
    <t>Sifon umyvadlový chromovaný</t>
  </si>
  <si>
    <t>Pol332</t>
  </si>
  <si>
    <t>Sifon dřezový chromovaný</t>
  </si>
  <si>
    <t>Pol333</t>
  </si>
  <si>
    <t>Tlačítko ovládací plastové chrom/bílá</t>
  </si>
  <si>
    <t>Pol334</t>
  </si>
  <si>
    <t>Mřížka čtyřhranná 200 x 200 mm nerez, do zdi</t>
  </si>
  <si>
    <t>Pol335</t>
  </si>
  <si>
    <t>Baterie umyvadlová směš stojánková s otv odp</t>
  </si>
  <si>
    <t>Pol336</t>
  </si>
  <si>
    <t>Baterie dřezová směšovací nástěn. s kul.ústí</t>
  </si>
  <si>
    <t>Pol338</t>
  </si>
  <si>
    <t>Sedátko klozetové bílé s pozvolným sklápěním</t>
  </si>
  <si>
    <t>Pol340</t>
  </si>
  <si>
    <t>Dvířka revizní vanová 100 x 100 mm lakovaná</t>
  </si>
  <si>
    <t>Pol341</t>
  </si>
  <si>
    <t>Dvířka revizní vanová 200 x 300 mm lakovaná</t>
  </si>
  <si>
    <t>Pol342</t>
  </si>
  <si>
    <t>Umyvadlo 60x45 cm otvor pro baterii bílé</t>
  </si>
  <si>
    <t>Pol343</t>
  </si>
  <si>
    <t>Umývátko s otvorem pro bater. 45x34 cm bílé</t>
  </si>
  <si>
    <t>Pol344</t>
  </si>
  <si>
    <t>Mísa klozetová závěsná hluboké splachování bílá, 360x510x360 mm</t>
  </si>
  <si>
    <t>Pol345</t>
  </si>
  <si>
    <t>Dřez keramický bez přepadu 900x450x200 mm bílý</t>
  </si>
  <si>
    <t>Pol346</t>
  </si>
  <si>
    <t>Přesun hmot pro zařizovací předměty, výšky do 12 m</t>
  </si>
  <si>
    <t>D7</t>
  </si>
  <si>
    <t>Vedlejší náklady</t>
  </si>
  <si>
    <t>Pol 347</t>
  </si>
  <si>
    <t>Bourací práce - odstranění potrubí kanalizace včetně manipulace a likvidace, do DN150</t>
  </si>
  <si>
    <t>-1409176582</t>
  </si>
  <si>
    <t>Poznámka k položce:_x000D_
Cena zahrnuje poplatky za skládkovné_x000D_
Skládka vzdálená 5 km_x000D_
Litinový a ocelový odpad bude odvezen ke zpětnému odkupu</t>
  </si>
  <si>
    <t>Pol 348</t>
  </si>
  <si>
    <t>Bourací práce - odstranění potrubí vodovodu včetně manipulace a likvidace, do DN50</t>
  </si>
  <si>
    <t>592992005</t>
  </si>
  <si>
    <t>pOL 348A</t>
  </si>
  <si>
    <t>Bourací práce - odstranění potrubí plynu včetně manipulace a likvidace, do DN80</t>
  </si>
  <si>
    <t>-1880619042</t>
  </si>
  <si>
    <t>Pol 349</t>
  </si>
  <si>
    <t>Stavební přípomoce</t>
  </si>
  <si>
    <t>512</t>
  </si>
  <si>
    <t>-1313813204</t>
  </si>
  <si>
    <t>Poznámka k položce:_x000D_
Vytvoření prostupů, drážkování, zazdění, zaplentování, příprava povrchu pod finální povrch, přesun hmot</t>
  </si>
  <si>
    <t>Pol 340</t>
  </si>
  <si>
    <t>Požární ucpávky</t>
  </si>
  <si>
    <t>-784447620</t>
  </si>
  <si>
    <t>03 - SO 01.3 - Vzduchotechnika</t>
  </si>
  <si>
    <t>VZ.1 - KANCELÁŘ EKONOMIE</t>
  </si>
  <si>
    <t>VZ.2 - DENNÍ MÍSTNOST + POLYTECHNICKÁ UČEBNA</t>
  </si>
  <si>
    <t>VZ,3 - MUTIFUNKČNÍ MÍSTNOST</t>
  </si>
  <si>
    <t>VZ.4 - WC</t>
  </si>
  <si>
    <t>VZ.5 - KOTELNA</t>
  </si>
  <si>
    <t>XX - Ostatní</t>
  </si>
  <si>
    <t>VZ.1</t>
  </si>
  <si>
    <t>KANCELÁŘ EKONOMIE</t>
  </si>
  <si>
    <t>1.1</t>
  </si>
  <si>
    <t>VZTJ - nástěnná VZT jednotka  pro přívod a odvod vzduchu s protiproudým deskovým výměníkem ZZT ,   (Vp = 180 m3/h, dpext = 150 Pa; Vo =180 m3/h, dpext =150 Pa),  hrdla DN125 v horní hraně</t>
  </si>
  <si>
    <t>kpl</t>
  </si>
  <si>
    <t>Poznámka k položce:_x000D_
Přívodní část v sestavě (ve směru proudu vzduchu):_x000D_
 - filtr vzduchu_x000D_
 - deskový rekuperátor_x000D_
 - radiální ventilátor_x000D_
Odvodní část v sestavě (ve směru proudu vzduchu):_x000D_
 - filtr vzduchu_x000D_
 - deskový rekuperátor_x000D_
 - radiální ventilátor_x000D_
Skříň  - z vysoce kvalitního EPP; čelní panel z kvalitního plastu; hrdla (Ø 125 mm) umístěna na horní části skříně.; plně automatický obtok výměníku (by-pass) součástí jednotky; jednotka  vybavena řídicím systémem(znečištění filtrů, ovládá by-pass a umožňuje spuštění funkce zvýšeného provětrávání (BOOST)_x000D_
Ventilátory - s dozadu zahnutými lopatkami a s EC elektromotory 230 V / 50 Hz_x000D_
ZZT - Protiproudý deskový výměníkz plastu, účinnost až 92 %; přístupný po demontáži čelní stěny jednotky; pro letní provoz -obtok výměníku._x000D_
Filtry - Na sání odpadního vzduchu - G4 (ISO coarse 65%); na sání čerstvého vzduchu - M5 (ISO ePM10 50%)_x000D_
Elektro - Z jednotky vyveden 6-žilový kabel pro přímé napojení ovladače a napájení_x000D_
MaR - vyznačeny charakteristiky pro jednotlivé otáčky; vzdálený ovladač má čtyři potenciometry pro nastavení průtoku standardního/zvýšeného/vychlazovacího režimu v letním období. Poslední potenciometr slouží pro nastavení vyvážení režimu větrání. Je možné nastavit režim rovnotlaký, přetlakový nebo podtlakový. Jednotka má analogový vstup 0–10 V pro připojení externích čidel CO2, RH nebo teploty.</t>
  </si>
  <si>
    <t>Pol2</t>
  </si>
  <si>
    <t>MONT - Montáž, oživení a zprovoznění VZT jednotky, vč. sastému MaR</t>
  </si>
  <si>
    <t>1.2</t>
  </si>
  <si>
    <t>PŘÍSL -  elektroohřev, aktivní protimrazová ochrana 1x230V400W/1,7A-DN125</t>
  </si>
  <si>
    <t>Pol4</t>
  </si>
  <si>
    <t>MONT - Montáž elektroohřevu</t>
  </si>
  <si>
    <t>1.3</t>
  </si>
  <si>
    <t>PŘÍSL -  KUL motýlová klapka: Standardní - DN125</t>
  </si>
  <si>
    <t>js</t>
  </si>
  <si>
    <t>Pol6</t>
  </si>
  <si>
    <t>MONT - Montáž tlumiče hluku</t>
  </si>
  <si>
    <t>1.4</t>
  </si>
  <si>
    <t>PŘÍSL -  Tlumič hluku pro kruhové potrubí v hygienickém provedení vybavený gumovým těsněním - zvuk pohltivá vrstva 50 mm, délka 1000 mm Účinně tlumí hluk v potrubí - útlum 16 dB při 500 Hz - DN125/1200</t>
  </si>
  <si>
    <t>Pol8</t>
  </si>
  <si>
    <t>Pol61</t>
  </si>
  <si>
    <t>VYÚST - 4 hranná mřížka přívodního nebo odvodního vzduchu</t>
  </si>
  <si>
    <t>Poznámka k položce:_x000D_
Sestava - přední rámeček s vodorovnými, nepohyblivými úhlovými lamelami; vhodné pro viditelné šroubové upevnění (zapuštěný otvor)._x000D_
Materiály - Větrací mřížky z hliníkových lisovaných profilů; standardní povrch eloxován v přírodním odstínu (E6-C-0)</t>
  </si>
  <si>
    <t>1.5</t>
  </si>
  <si>
    <t>- 225x125</t>
  </si>
  <si>
    <t>1.6</t>
  </si>
  <si>
    <t>- 325x125</t>
  </si>
  <si>
    <t>Pol11</t>
  </si>
  <si>
    <t>MONT - Montáž vystek</t>
  </si>
  <si>
    <t>Pol62</t>
  </si>
  <si>
    <t>VYÚST - PZ -protidešťová žaluzie pro přívod/odvod vzduchu se sítem proti hmyzu</t>
  </si>
  <si>
    <t>Poznámka k položce:_x000D_
Sestava - přední rámeček s sítem; vhodné pro viditelné šroubové upevnění (zapuštěný otvor)._x000D_
Materiály - Větrací mřížky z hliníkových lisovaných profilů; standardní povrch eloxován v přírodním odstínu (E6-C-0)</t>
  </si>
  <si>
    <t>1.7</t>
  </si>
  <si>
    <t>- 200x200</t>
  </si>
  <si>
    <t>1.8</t>
  </si>
  <si>
    <t>POTR - Pravoúhlé 4hrannévzduchotechnické PRAV potrubí z ocelového pozinkovaného plechu sk. I v normálním provedení podle ON120405, třída těsnosti B a vyšší podle DIN 24194 (PK 120036, ÖNORM M 7615) -</t>
  </si>
  <si>
    <t>Pol63</t>
  </si>
  <si>
    <t>- rovné</t>
  </si>
  <si>
    <t>Pol132</t>
  </si>
  <si>
    <t>- tvarovky</t>
  </si>
  <si>
    <t>Pol15</t>
  </si>
  <si>
    <t>MONT - Montáž PRAV potrubí</t>
  </si>
  <si>
    <t>1.9</t>
  </si>
  <si>
    <t>POTR - Kruhové vzduchotechnické KUL potrubí z ocelového pozinkovaného plechu sk. I v  provedení podle standardu SAFE , třída těsnosti B a vyšší podle DIN 24194 (PK 120036, ÖNORM M 7615)</t>
  </si>
  <si>
    <t>Pol133</t>
  </si>
  <si>
    <t>- Ø 125 mm - rovné</t>
  </si>
  <si>
    <t>bm</t>
  </si>
  <si>
    <t>Pol134</t>
  </si>
  <si>
    <t>- Ø 125 mm - tvarovky</t>
  </si>
  <si>
    <t>Pol18</t>
  </si>
  <si>
    <t>MONT - Montáž KUL potrubí</t>
  </si>
  <si>
    <t>Poznámka k položce:_x000D_
IZOL - Tepelná / protipožární / akustická izolace vzducchovodů ve vnitřním i venkovním prostředí</t>
  </si>
  <si>
    <t>1.10</t>
  </si>
  <si>
    <t>IZOL - Tepelná izolace vzduchovodu ve vnitřním prostředí materiálem minerální vata z kamenné vlny 25 kg/m3, tl. 40 mm, kašírovaná,na trny, .</t>
  </si>
  <si>
    <t>Pol20</t>
  </si>
  <si>
    <t>MONT - Montáž izolace</t>
  </si>
  <si>
    <t>1.11</t>
  </si>
  <si>
    <t>MAT - Montážní a závěsový materiál</t>
  </si>
  <si>
    <t>kg</t>
  </si>
  <si>
    <t>1.12</t>
  </si>
  <si>
    <t>MAT -Spojovací a těsnící materiál</t>
  </si>
  <si>
    <t>VZ.2</t>
  </si>
  <si>
    <t>DENNÍ MÍSTNOST + POLYTECHNICKÁ UČEBNA</t>
  </si>
  <si>
    <t>2.1</t>
  </si>
  <si>
    <t>VZTJ - VZT jednotka  pro přívod a odvod vzduchu s deskovým výměníkem ZZT , elektroohřívačem, (Vp = 1 350 m3/h, dpext = 200 Pa; Vo = 1 350 m3/h, dpext = 200 Pa),  vnitřní  provedení s napojením vzduchovodu na horní hraně - TOP, rozměr š.v.h. = 1770/1450/734, napojení DN250</t>
  </si>
  <si>
    <t>Poznámka k položce:_x000D_
Přívodní část v sestavě (ve směru proudu vzduchu):_x000D_
 - klapka se servopohonem_x000D_
 - filtr vzduchu F7_x000D_
 - deskový ZZT s by-passem_x000D_
 - radiální ventilátor_x000D_
 - elektroohřev_x000D_
Odvodní část v sestavě (ve směru proudu vzduchu):_x000D_
 - klapka se servopohonem_x000D_
 - filtr vzduchu F7_x000D_
 - deskový ZZT s by-passem_x000D_
 - radiální ventilátor_x000D_
Systém MaR_x000D_
 - řídící skříň, montáž na spodní a boční straně skříně, uvnitřnkomory_x000D_
 - řídící jednotka Climatix 600_x000D_
 - komunikace BacNet_x000D_
 - základní WEB rozhraní_x000D_
 - dotykový displej_x000D_
 - jističe - ventilátor přívodního vzduchu / ventilátor odvodního vzduchu / ovládací skříň MaR / rotační ZZT / čerpadlo VRU_x000D_
 - konfigurace - jazyk čeština / regulace teploty přívodního vzduchu / protimrazová ochrana_x000D_
 - požární poplach - ventilátory STOP_x000D_
 - ovládání ventilátorů - tlakově řízený přívod i odvod_x000D_
 - monitoring filtrů / výstraha</t>
  </si>
  <si>
    <t>Pol135</t>
  </si>
  <si>
    <t>- kabeláž</t>
  </si>
  <si>
    <t>Pol187</t>
  </si>
  <si>
    <t>- dálkový ovladač</t>
  </si>
  <si>
    <t>Pol26</t>
  </si>
  <si>
    <t>Pol188</t>
  </si>
  <si>
    <t>PŘÍSL -  Tlumič hluku pro kruhové potrubí v hygienickém provedení vybavený gumovým těsněním - zvuk pohltivá vrstva 50 mm, délka 500 mm Účinně tlumí hluk v potrubí - útlum 12 dB při 500 Hz</t>
  </si>
  <si>
    <t>2.2</t>
  </si>
  <si>
    <t>- DN200/1200</t>
  </si>
  <si>
    <t>2.3</t>
  </si>
  <si>
    <t>- DN250/1200</t>
  </si>
  <si>
    <t>2.4</t>
  </si>
  <si>
    <t>- DN315/1200</t>
  </si>
  <si>
    <t>Pol30</t>
  </si>
  <si>
    <t>Pol189</t>
  </si>
  <si>
    <t>PŘÍSL  - těsná regulační klapka pro osazení do SPIRO potrubí, pro nízké rychlosti proudění vzduchu, nepříznivé nátokové podmínky</t>
  </si>
  <si>
    <t>Poznámka k položce:_x000D_
Konstrukce - pozinkovaný ocelový plech; List klapky  z vysoce kvalitního plastu, podle UL 94, V1, podle DIN 4120, protipožární třída B2; listová pružina z nerezové oceli; polyuretanový vak</t>
  </si>
  <si>
    <t>2.5</t>
  </si>
  <si>
    <t>- DN200 - osazení ve SPIRO potrubí</t>
  </si>
  <si>
    <t>2.6</t>
  </si>
  <si>
    <t>- DN250 - osazení ve SPIRO potrubí</t>
  </si>
  <si>
    <t>Pol33</t>
  </si>
  <si>
    <t>MONT - Montáž CAV regulátorů</t>
  </si>
  <si>
    <t>Pol190</t>
  </si>
  <si>
    <t>PŘÍSL  - CAV regulátor s akustickým opláštěním  pro náročné požadavky na akustické parametry,  nízké rychlosti proudění vzduchu, nepříznivé nátokové podmínky</t>
  </si>
  <si>
    <t>2.7</t>
  </si>
  <si>
    <t>- DN200</t>
  </si>
  <si>
    <t>2.8</t>
  </si>
  <si>
    <t>- DN250</t>
  </si>
  <si>
    <t>Pol222</t>
  </si>
  <si>
    <t>VYÚST - 4 hranná stěnová mřížka přívodního nebo odvodního vzduchu, jednořadá, vodorovné lamely</t>
  </si>
  <si>
    <t>2.9</t>
  </si>
  <si>
    <t>- 525x125</t>
  </si>
  <si>
    <t>2.10</t>
  </si>
  <si>
    <t>Pol38</t>
  </si>
  <si>
    <t>Pol223</t>
  </si>
  <si>
    <t>VYÚST - Textilní vyústka</t>
  </si>
  <si>
    <t>Poznámka k položce:_x000D_
tkanina PMS - 100 % polyester, nekonečné vlákno, hmotnost 200 g/m², tloušťka 0,30 mm, prodyšnost 55 m³/h/m² při 120 Pa, pevnost 1830/1020 N (ČSN EN ISO 13934-1), požární odolnost - třída B-s1, d0 dle ČSN EN 13501-1+A1:2010, teplotní odolnost -60 až +110°C, srážlivost 0,5/0,5 % při 40°C dle ČSN EN ISO 6330-2000, vhodná pro čisté prostory - třída č. 4 (ČSN EN ISO 14644-1), pratelná v pračce, Barva Světle šedá, _x000D_
Tvar Kruhový; rozměr 250 mm; celková délka 6000 mm; první konec -  začátek; druhý konec - zaslepení; 3ks Zip 250; průtok 800 m3/h; použitelný přetlak 100 Pa, Tlaková ztráta třením = 4,4 Pa_x000D_
montážní materiál</t>
  </si>
  <si>
    <t>2.11</t>
  </si>
  <si>
    <t>- DN250/6000mm</t>
  </si>
  <si>
    <t>Pol224</t>
  </si>
  <si>
    <t>VYÚST - KMM - krcí mřížka přívod/odvod vzduchu se sítem proti hmyzu</t>
  </si>
  <si>
    <t>2.12</t>
  </si>
  <si>
    <t>- 400x400 přívod</t>
  </si>
  <si>
    <t>2.13</t>
  </si>
  <si>
    <t>- 400x400 odvod</t>
  </si>
  <si>
    <t>Pol225</t>
  </si>
  <si>
    <t>VYÚST -odvodní talířový ventil</t>
  </si>
  <si>
    <t>Poznámka k položce:_x000D_
Sestava -  kruhový rámeček ventilu; talíř ventilu; těsnění; nastavení průtoku pootočením talíře ventilu – zajištění kontramatkou_x000D_
Materiály - čelní díly z ocelového plechu s elektrostaticky nanesenou práškovou barvou (RAL 9010, tloušťka vrstvy 60 μm); šroub se závitem a matice z pozinkované oceli; montážní rám z pozinkovaného ocelového plechu</t>
  </si>
  <si>
    <t>2.14</t>
  </si>
  <si>
    <t>- DN160+spojka DN160</t>
  </si>
  <si>
    <t>2.15</t>
  </si>
  <si>
    <t>2.16</t>
  </si>
  <si>
    <t>Pol327</t>
  </si>
  <si>
    <t>- Ø 160 mm - rovné</t>
  </si>
  <si>
    <t>Pol337</t>
  </si>
  <si>
    <t>- Ø 160 mm - tvarovky</t>
  </si>
  <si>
    <t>Pol339</t>
  </si>
  <si>
    <t>- Ø 200 mm - rovné</t>
  </si>
  <si>
    <t>Pol347</t>
  </si>
  <si>
    <t>- Ø 200 mm - tvarovky</t>
  </si>
  <si>
    <t>Pol348</t>
  </si>
  <si>
    <t>- Ø 250 mm - rovné</t>
  </si>
  <si>
    <t>Pol349</t>
  </si>
  <si>
    <t>- Ø 250 mm - tvarovky</t>
  </si>
  <si>
    <t>Pol350</t>
  </si>
  <si>
    <t>- Ø 315 mm - rovné</t>
  </si>
  <si>
    <t>Pol351</t>
  </si>
  <si>
    <t>- Ø 315 mm - tvarovky</t>
  </si>
  <si>
    <t>2.17</t>
  </si>
  <si>
    <t>IZOL - Tepelná izolace vzduchovodu ve vnitřním prostředí materiálem minerální vata z kamenné vlny 25 kg/m3, tl. 40 mm, kašírovaná, na trny, .</t>
  </si>
  <si>
    <t>2.18</t>
  </si>
  <si>
    <t>2.19</t>
  </si>
  <si>
    <t>VZ,3</t>
  </si>
  <si>
    <t>MUTIFUNKČNÍ MÍSTNOST</t>
  </si>
  <si>
    <t>3.1</t>
  </si>
  <si>
    <t>VENT - malý plastový ventilátor (Vo = 100 m3/h, dpext = 35 Pa)</t>
  </si>
  <si>
    <t>Poznámka k položce:_x000D_
- Stupeň ochrany IPX4; integrovaná zpětná klapka;</t>
  </si>
  <si>
    <t>Pol53</t>
  </si>
  <si>
    <t>MONT - Montáž ventilátoru</t>
  </si>
  <si>
    <t>3.2</t>
  </si>
  <si>
    <t>3.3</t>
  </si>
  <si>
    <t>3.4</t>
  </si>
  <si>
    <t>3.5</t>
  </si>
  <si>
    <t>VZ.4</t>
  </si>
  <si>
    <t>WC</t>
  </si>
  <si>
    <t>4.1</t>
  </si>
  <si>
    <t>VENT - malý plastový ventilátor (Vo = 80 m3/h, dpext = 35 Pa)</t>
  </si>
  <si>
    <t>4.2</t>
  </si>
  <si>
    <t>Poznámka k položce:_x000D_
VYÚST - výfuková hlavice_x000D_
Konstrukce - z pozinkovaného ocelového plechu; určena pro montáž na na potrubí do venkovního prostředí; koncový prvek pro všechny VZT jednotky</t>
  </si>
  <si>
    <t>4.3</t>
  </si>
  <si>
    <t>- DN125 - napojení SPIRO</t>
  </si>
  <si>
    <t>Pol56</t>
  </si>
  <si>
    <t>MONT - Montáž VH</t>
  </si>
  <si>
    <t>Poznámka k položce:_x000D_
FLEXO - Velmi odolná ohebná Al laminátová hadice s kostrou z ocelového drátu, spirálovitě vinutou mezi dvěma vrstvami několikavrstvého Al laminátu pro střední a vysoký tlak, max. rychlost vzduchu 30 m/s,  provozní teplota -30 – 250 °C (mm):</t>
  </si>
  <si>
    <t>4.4</t>
  </si>
  <si>
    <t>- DN160</t>
  </si>
  <si>
    <t>4.5</t>
  </si>
  <si>
    <t>4.6</t>
  </si>
  <si>
    <t>Pol352</t>
  </si>
  <si>
    <t>4.6.1</t>
  </si>
  <si>
    <t>4.7</t>
  </si>
  <si>
    <t>VZ.5</t>
  </si>
  <si>
    <t>KOTELNA</t>
  </si>
  <si>
    <t>5.1</t>
  </si>
  <si>
    <t>VZTJ -  VZT jednotka  pro přívod vzduchu s elektroohřevem,   (Vp = 430 m3/h, dpext = 150 Pa; Qt = 4,5 kW),  hrdla DN200</t>
  </si>
  <si>
    <t>Poznámka k položce:_x000D_
Přívodní část v sestavě (ve směru proudu vzduchu):_x000D_
 - filtr vzduchu_x000D_
 - elektroohřívač 4,5 kW_x000D_
 - radiální ventilátor_x000D_
Skříň  - z vysoce kvalitního EPP; čelní panel z kvalitního plastu; hrdla (Ø 125 mm) umístěna na horní části skříně.; plně automatický obtok výměníku (by-pass) součástí jednotky; jednotka  vybavena řídicím systémem(znečištění filtrů, ovládá by-pass a umožňuje spuštění funkce zvýšeného provětrávání (BOOST)_x000D_
Ventilátory - s dozadu zahnutými lopatkami a s EC elektromotory 230 V / 50 Hz_x000D_
Filtry - Na sání čerstvého vzduchu - M5 (ISO ePM10 50%)_x000D_
Nástěnný tlačítkový ovladač_x000D_
teplotní čidlo přívodního vzduchu_x000D_
MaR - vyznačeny charakteristiky pro jednotlivé otáčky; vzdálený ovladač má čtyři potenciometry pro nastavení průtoku standardního/zvýšeného/vychlazovacího režimu v letním období. Poslední potenciometr slouží pro nastavení vyvážení režimu větrání.</t>
  </si>
  <si>
    <t>Pol353</t>
  </si>
  <si>
    <t>kabeláž k VZT jednotce</t>
  </si>
  <si>
    <t>Pol354</t>
  </si>
  <si>
    <t>MONT - Montáž, oživení a zprovoznění VZT jednotky, vč. systému MaR</t>
  </si>
  <si>
    <t>5.2</t>
  </si>
  <si>
    <t>PŘÍSL -  KUL motýlová klapka: Standardní - DN200</t>
  </si>
  <si>
    <t>Pol355</t>
  </si>
  <si>
    <t>5.3</t>
  </si>
  <si>
    <t>5.4</t>
  </si>
  <si>
    <t xml:space="preserve"> PZ 200x200 .102 – protidešťová žaluzie se sítem proti hmyzu,</t>
  </si>
  <si>
    <t>-488776840</t>
  </si>
  <si>
    <t>Pol356</t>
  </si>
  <si>
    <t>VYÚST - přívodní talířový ventil</t>
  </si>
  <si>
    <t>5.5</t>
  </si>
  <si>
    <t>- DN200+spojka DN200</t>
  </si>
  <si>
    <t>Pol357</t>
  </si>
  <si>
    <t>VYÚST - odvodní talířový ventil</t>
  </si>
  <si>
    <t>5.6</t>
  </si>
  <si>
    <t>- DN125+spojka DN125</t>
  </si>
  <si>
    <t>5.7</t>
  </si>
  <si>
    <t>5.8</t>
  </si>
  <si>
    <t>5.9</t>
  </si>
  <si>
    <t>5.10</t>
  </si>
  <si>
    <t>5.11</t>
  </si>
  <si>
    <t>XX</t>
  </si>
  <si>
    <t>Ostatní</t>
  </si>
  <si>
    <t>XX.3</t>
  </si>
  <si>
    <t>Doprava</t>
  </si>
  <si>
    <t>1761300228</t>
  </si>
  <si>
    <t>XX.7</t>
  </si>
  <si>
    <t>Provozní zkouška VZT</t>
  </si>
  <si>
    <t>hod</t>
  </si>
  <si>
    <t>1494152082</t>
  </si>
  <si>
    <t>XX.8</t>
  </si>
  <si>
    <t>Provozní zkouška zdroje a RTCH</t>
  </si>
  <si>
    <t>1056082577</t>
  </si>
  <si>
    <t>XX.9</t>
  </si>
  <si>
    <t>Seřízení a zaregulování rozvodů a koncových prvků VZT</t>
  </si>
  <si>
    <t>-267898879</t>
  </si>
  <si>
    <t>XX.10</t>
  </si>
  <si>
    <t>Protokoly, revize, zkoušky</t>
  </si>
  <si>
    <t>807160082</t>
  </si>
  <si>
    <t>XX.11</t>
  </si>
  <si>
    <t>Značení rozvodů</t>
  </si>
  <si>
    <t>1088683950</t>
  </si>
  <si>
    <t>XX. 12</t>
  </si>
  <si>
    <t>1563746052</t>
  </si>
  <si>
    <t>XX.13</t>
  </si>
  <si>
    <t>Požární ucpávka</t>
  </si>
  <si>
    <t>-1059440655</t>
  </si>
  <si>
    <t>04 - SO 01.4 - Vytápění</t>
  </si>
  <si>
    <t xml:space="preserve">    23-M - Montáže potrubí</t>
  </si>
  <si>
    <t xml:space="preserve">      733 - Ústřední vytápění - rozvodné potrubí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</si>
  <si>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</si>
  <si>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</si>
  <si>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</si>
  <si>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</si>
  <si>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734 - Ústřední vytápění - armatury</t>
  </si>
  <si>
    <t>HZS - Hodinové zúčtovací sazby + Ostatní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</si>
  <si>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</si>
  <si>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</si>
  <si>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-1875912532</t>
  </si>
  <si>
    <t>https://podminky.urs.cz/item/CS_URS_2025_01/971033231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</si>
  <si>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</si>
  <si>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</si>
  <si>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-63674778</t>
  </si>
  <si>
    <t>https://podminky.urs.cz/item/CS_URS_2025_01/971033261</t>
  </si>
  <si>
    <t>1+1+1+1+1</t>
  </si>
  <si>
    <t>974031244</t>
  </si>
  <si>
    <t>Vysekání rýh ve zdivu cihelném na maltu vápennou nebo vápenocementovou v prostoru přilehlém ke stropní konstrukci do hl. 70 mm a šířky do 150 mm</t>
  </si>
  <si>
    <t>-1651718187</t>
  </si>
  <si>
    <t>https://podminky.urs.cz/item/CS_URS_2025_01/974031244</t>
  </si>
  <si>
    <t>!!! PŘIRÁŽKA 15% NA PROŘEZ !!!</t>
  </si>
  <si>
    <t xml:space="preserve">     - V DRÁŽCE</t>
  </si>
  <si>
    <t>(4,2+2*0,2+1,6+0,2+1,5+0,2+2,8+0,2+2,8+2,3+0,5+0,2+4*0,4+0,6+3+0,7+4*0,4+0,7+2,9)*1,15</t>
  </si>
  <si>
    <t>-(1,6+1,5+0,7+0,7+2,9+3*2,9)*1,15</t>
  </si>
  <si>
    <t>997013214</t>
  </si>
  <si>
    <t>Vnitrostaveništní doprava suti a vybouraných hmot vodorovně do 50 m s naložením ručně pro budovy a haly výšky přes 12 do 15 m</t>
  </si>
  <si>
    <t>-495007375</t>
  </si>
  <si>
    <t>https://podminky.urs.cz/item/CS_URS_2025_01/997013214</t>
  </si>
  <si>
    <t>Drážky</t>
  </si>
  <si>
    <t>0,612</t>
  </si>
  <si>
    <t>Otvory</t>
  </si>
  <si>
    <t>0,08+0,004</t>
  </si>
  <si>
    <t>-0,325  "výtah</t>
  </si>
  <si>
    <t>603774240</t>
  </si>
  <si>
    <t>DEMONTÁŽE - potrubní rozvod</t>
  </si>
  <si>
    <t>0,691</t>
  </si>
  <si>
    <t>DEMONTÁŽE - izolace</t>
  </si>
  <si>
    <t>0,184</t>
  </si>
  <si>
    <t>DEMONTÁŽE - kotle</t>
  </si>
  <si>
    <t>1,069</t>
  </si>
  <si>
    <t>DEMONTÁŽE - strojovny</t>
  </si>
  <si>
    <t>0,158</t>
  </si>
  <si>
    <t>DEMONTÁŽE - armatury</t>
  </si>
  <si>
    <t>0,267</t>
  </si>
  <si>
    <t>DEMONTÁŽE - otopná tělesa</t>
  </si>
  <si>
    <t>0,259</t>
  </si>
  <si>
    <t>-0,451  "výtah</t>
  </si>
  <si>
    <t>-374421476</t>
  </si>
  <si>
    <t>Poznámka k položce:_x000D_
skládka vzdálená max. 5km</t>
  </si>
  <si>
    <t>2,873*4 'Přepočtené koeficientem množství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</si>
  <si>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</si>
  <si>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</si>
  <si>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1397283791</t>
  </si>
  <si>
    <t>https://podminky.urs.cz/item/CS_URS_2025_01/997013869</t>
  </si>
  <si>
    <t>997013635</t>
  </si>
  <si>
    <t>Poplatek za uložení stavebního odpadu na skládce (skládkovné) komunálního zatříděného do Katalogu odpadů pod kódem 20 03 01</t>
  </si>
  <si>
    <t>-1372747543</t>
  </si>
  <si>
    <t>https://podminky.urs.cz/item/CS_URS_2025_01/997013635</t>
  </si>
  <si>
    <t>(0,691)</t>
  </si>
  <si>
    <t>(1,069)</t>
  </si>
  <si>
    <t>(0,158)</t>
  </si>
  <si>
    <t>(0,267)</t>
  </si>
  <si>
    <t>(0,259)</t>
  </si>
  <si>
    <t>-0,099        "výtah</t>
  </si>
  <si>
    <t>23-M</t>
  </si>
  <si>
    <t>Montáže potrubí</t>
  </si>
  <si>
    <t>733</t>
  </si>
  <si>
    <t>Ústřední vytápění - rozvodné potrubí</t>
  </si>
  <si>
    <t>230040025</t>
  </si>
  <si>
    <t>Zhotovení vnějšího závitu "G" DN 3/4"</t>
  </si>
  <si>
    <t>-719707836</t>
  </si>
  <si>
    <t>https://podminky.urs.cz/item/CS_URS_2025_01/230040025</t>
  </si>
  <si>
    <t>!!! NAPOJENÍ STÁVAJÍCÍ OT V OBJEKTU !!!</t>
  </si>
  <si>
    <t>předpokládá se přívodní potrubí k OT DN15 až DN20, ocelové</t>
  </si>
  <si>
    <t>podlaží I.PP</t>
  </si>
  <si>
    <t>24*2</t>
  </si>
  <si>
    <t>podlaží I.NP</t>
  </si>
  <si>
    <t>22*2</t>
  </si>
  <si>
    <t>podlaží II.NP</t>
  </si>
  <si>
    <t>podlaží III.NP</t>
  </si>
  <si>
    <t>23*2</t>
  </si>
  <si>
    <t>podlaží IV.NP</t>
  </si>
  <si>
    <t>2*2</t>
  </si>
  <si>
    <t>-18    "výtah</t>
  </si>
  <si>
    <t>230120041</t>
  </si>
  <si>
    <t>Čištění potrubí profukováním nebo proplachováním DN 32</t>
  </si>
  <si>
    <t>-671201627</t>
  </si>
  <si>
    <t>https://podminky.urs.cz/item/CS_URS_2025_01/230120041</t>
  </si>
  <si>
    <t>NOVĚ DODÁVANÉ POTRUBÍ</t>
  </si>
  <si>
    <t>Potrubí vč. upevnění, prořez 20%</t>
  </si>
  <si>
    <t>KOTELNA - OC32</t>
  </si>
  <si>
    <t>(1,8*3+3*3)*2*1,2</t>
  </si>
  <si>
    <t>KOTELNA - OC20</t>
  </si>
  <si>
    <t>(2,8+3+1,4+3*0,5)*1,2</t>
  </si>
  <si>
    <t>ZBYLÉ VE STÁVAJÍCÍM OBJEKTU - ODHAD</t>
  </si>
  <si>
    <t>200*2</t>
  </si>
  <si>
    <t>- 40       "výtah</t>
  </si>
  <si>
    <t>230120043</t>
  </si>
  <si>
    <t>Čištění potrubí profukováním nebo proplachováním DN 50</t>
  </si>
  <si>
    <t>1418568239</t>
  </si>
  <si>
    <t>https://podminky.urs.cz/item/CS_URS_2025_01/230120043</t>
  </si>
  <si>
    <t>Vedeno v kotelně</t>
  </si>
  <si>
    <t>(6+3)*2*1,2</t>
  </si>
  <si>
    <t>2,5</t>
  </si>
  <si>
    <t>230170001</t>
  </si>
  <si>
    <t>Příprava pro zkoušku těsnosti potrubí DN do 40</t>
  </si>
  <si>
    <t>-2019691762</t>
  </si>
  <si>
    <t>https://podminky.urs.cz/item/CS_URS_2025_01/230170001</t>
  </si>
  <si>
    <t>230170002</t>
  </si>
  <si>
    <t>Příprava pro zkoušku těsnosti potrubí DN přes 40 do 80</t>
  </si>
  <si>
    <t>769485534</t>
  </si>
  <si>
    <t>https://podminky.urs.cz/item/CS_URS_2025_01/230170002</t>
  </si>
  <si>
    <t>733120815</t>
  </si>
  <si>
    <t>Demontáž potrubí z trubek ocelových hladkých Ø do 38</t>
  </si>
  <si>
    <t>-915702847</t>
  </si>
  <si>
    <t>https://podminky.urs.cz/item/CS_URS_2025_01/733120815</t>
  </si>
  <si>
    <t>PŘIRÁŽKA 20 %</t>
  </si>
  <si>
    <t>STÁVAJÍCÍ OBJEKT - PŘÍPOJKA K OT</t>
  </si>
  <si>
    <t>(0,6+0,6+0,6+1,4+1,5+0,6+1,5)*2</t>
  </si>
  <si>
    <t>KOTELNA - PŘÍPOJKY KE KOTLŮM</t>
  </si>
  <si>
    <t>(1,6*3+2,1*3)*2*1,2</t>
  </si>
  <si>
    <t>KOTELNA - PŘÍPOJKY K OT</t>
  </si>
  <si>
    <t>(8)*2*1,2</t>
  </si>
  <si>
    <t>KOTELNA - EXPANZE</t>
  </si>
  <si>
    <t>(5,5+1*3)*1,2</t>
  </si>
  <si>
    <t>-13,6  "výtah</t>
  </si>
  <si>
    <t>733120832</t>
  </si>
  <si>
    <t>Demontáž potrubí z trubek ocelových hladkých Ø přes 89 do 133</t>
  </si>
  <si>
    <t>7470488</t>
  </si>
  <si>
    <t>https://podminky.urs.cz/item/CS_URS_2025_01/733120832</t>
  </si>
  <si>
    <t xml:space="preserve">     - Hlavní přívod</t>
  </si>
  <si>
    <t>(17+3+3+6)*1,2</t>
  </si>
  <si>
    <t>733121212</t>
  </si>
  <si>
    <t>Potrubí z trubek ocelových hladkých spojovaných svařováním černých bezešvých v kotelnách a strojovnách Ø 28/2,6</t>
  </si>
  <si>
    <t>868805012</t>
  </si>
  <si>
    <t>https://podminky.urs.cz/item/CS_URS_2025_01/733121212</t>
  </si>
  <si>
    <t>Vedeno v kotelně - expanze</t>
  </si>
  <si>
    <t>733121215</t>
  </si>
  <si>
    <t>Potrubí z trubek ocelových hladkých spojovaných svařováním černých bezešvých v kotelnách a strojovnách Ø 38/2,6</t>
  </si>
  <si>
    <t>1617906610</t>
  </si>
  <si>
    <t>https://podminky.urs.cz/item/CS_URS_2025_01/733121215</t>
  </si>
  <si>
    <t>733121218</t>
  </si>
  <si>
    <t>Potrubí z trubek ocelových hladkých spojovaných svařováním černých bezešvých v kotelnách a strojovnách Ø 57/3,2</t>
  </si>
  <si>
    <t>754179009</t>
  </si>
  <si>
    <t>https://podminky.urs.cz/item/CS_URS_2025_01/733121218</t>
  </si>
  <si>
    <t>733190217</t>
  </si>
  <si>
    <t>Zkoušky těsnosti potrubí, manžety prostupové z trubek ocelových zkoušky těsnosti potrubí (za provozu) z trubek ocelových hladkých Ø do 51/2,6</t>
  </si>
  <si>
    <t>-1564976740</t>
  </si>
  <si>
    <t>https://podminky.urs.cz/item/CS_URS_2025_01/733190217</t>
  </si>
  <si>
    <t>733190219</t>
  </si>
  <si>
    <t>Zkoušky těsnosti potrubí, manžety prostupové z trubek ocelových zkoušky těsnosti potrubí (za provozu) z trubek ocelových hladkých Ø přes 51/2,6 do 60,3/2,9</t>
  </si>
  <si>
    <t>861911719</t>
  </si>
  <si>
    <t>https://podminky.urs.cz/item/CS_URS_2025_01/733190219</t>
  </si>
  <si>
    <t>733191913</t>
  </si>
  <si>
    <t>Opravy rozvodů potrubí z trubek ocelových závitových normálních i zesílených zaslepení skováním a zavařením DN 15</t>
  </si>
  <si>
    <t>-1335930273</t>
  </si>
  <si>
    <t>https://podminky.urs.cz/item/CS_URS_2025_01/733191913</t>
  </si>
  <si>
    <t>ZAVAŘENÍ PŮVODNÍCH ODBOČEK NA POTRUBÍ</t>
  </si>
  <si>
    <t>(1+1+1+1+1+1+1)*2</t>
  </si>
  <si>
    <t>-8  "výtah</t>
  </si>
  <si>
    <t>733191923</t>
  </si>
  <si>
    <t>Opravy rozvodů potrubí z trubek ocelových závitových normálních i zesílených navaření odbočky na stávající potrubí, odbočka DN 15</t>
  </si>
  <si>
    <t>-293494637</t>
  </si>
  <si>
    <t>https://podminky.urs.cz/item/CS_URS_2025_01/733191923</t>
  </si>
  <si>
    <t>NAPOJENÍ SE NA STÁVAJÍCÍ POTRUBÍ</t>
  </si>
  <si>
    <t>(1+1+1+1+1+1+1+1+1+1+1+1+1)*2</t>
  </si>
  <si>
    <t>-14  "výtah</t>
  </si>
  <si>
    <t>733193810</t>
  </si>
  <si>
    <t>Demontáž příslušenství potrubí rozřezání konzol, podpěr a výložníků pro potrubí z úhelníků L do 50x50x5 mm</t>
  </si>
  <si>
    <t>1093315398</t>
  </si>
  <si>
    <t>https://podminky.urs.cz/item/CS_URS_2025_01/733193810</t>
  </si>
  <si>
    <t>KOTELNA - PODEPŘENÍ HLANÍHO PŘÍVODU</t>
  </si>
  <si>
    <t>7332231.1</t>
  </si>
  <si>
    <t>Potrubí z trubek měděných tvrdých spojovaných měkkým pájením Ø 15/1</t>
  </si>
  <si>
    <t>220822787</t>
  </si>
  <si>
    <t>(4,2+2*0,2+1,6+0,2+1,5+0,2+2,8+0,2+2,8+2,3+0,5+0,2+4*0,4+0,6+3+0,7+4*0,4+0,7+2,9)*2*1,15</t>
  </si>
  <si>
    <t xml:space="preserve">     - PO STĚNĚ</t>
  </si>
  <si>
    <t>(0,3*2+2,7+3,7)*2+1,15</t>
  </si>
  <si>
    <t xml:space="preserve">     - POD STROPEM</t>
  </si>
  <si>
    <t>(1,4+4,9)*2*1,15</t>
  </si>
  <si>
    <t xml:space="preserve">     - V PODLAZE</t>
  </si>
  <si>
    <t>(11,5+4*0,2+11,4+4*0,2)*2*1,15</t>
  </si>
  <si>
    <t>-31,74  "výtah</t>
  </si>
  <si>
    <t>733291101</t>
  </si>
  <si>
    <t>Zkoušky těsnosti potrubí z trubek měděných Ø do 35/1,5</t>
  </si>
  <si>
    <t>-887515869</t>
  </si>
  <si>
    <t>https://podminky.urs.cz/item/CS_URS_2025_01/733291101</t>
  </si>
  <si>
    <t>MĚDĚNÉ POTRUBÍ 15</t>
  </si>
  <si>
    <t>7338908.1</t>
  </si>
  <si>
    <t>Vnitrostaveništní přemístění vybouraných (demontovaných) hmot rozvodů potrubí vodorovně do 100 m v objektech výšky přes 6 do 24 m</t>
  </si>
  <si>
    <t>184031915</t>
  </si>
  <si>
    <t>-0,035  "výtah</t>
  </si>
  <si>
    <t>998733101</t>
  </si>
  <si>
    <t>Přesun hmot pro rozvody potrubí stanovený z hmotnosti přesunovaného materiálu vodorovná dopravní vzdálenost do 50 m základní v objektech výšky do 6 m</t>
  </si>
  <si>
    <t>-723026834</t>
  </si>
  <si>
    <t>https://podminky.urs.cz/item/CS_URS_2025_01/998733101</t>
  </si>
  <si>
    <t>PŘESUN HMOT - rozvody potrubí</t>
  </si>
  <si>
    <t>0,405</t>
  </si>
  <si>
    <t>-0,025  "výtah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</si>
  <si>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</si>
  <si>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</si>
  <si>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1706086059</t>
  </si>
  <si>
    <t>https://podminky.urs.cz/item/CS_URS_2025_01/998733193</t>
  </si>
  <si>
    <t>713410811</t>
  </si>
  <si>
    <t>Odstranění tepelné izolace potrubí a ohybů pásy nebo rohožemi bez povrchové úpravy ovinutými kolem potrubí a staženými ocelovým drátem potrubí, tloušťka izolace do 50 mm</t>
  </si>
  <si>
    <t>-885732047</t>
  </si>
  <si>
    <t>https://podminky.urs.cz/item/CS_URS_2025_01/713410811</t>
  </si>
  <si>
    <t>KOTELNA - Hlavní přívod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</si>
  <si>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</si>
  <si>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</si>
  <si>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-581241400</t>
  </si>
  <si>
    <t>https://podminky.urs.cz/item/CS_URS_2025_01/713463121</t>
  </si>
  <si>
    <t>28377096</t>
  </si>
  <si>
    <t>pouzdro izolační potrubní z pěnového polyetylenu 15/20mm</t>
  </si>
  <si>
    <t>103199447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</si>
  <si>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</si>
  <si>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</si>
  <si>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419026924</t>
  </si>
  <si>
    <t>https://podminky.urs.cz/item/CS_URS_2025_01/713463212</t>
  </si>
  <si>
    <t>63154570</t>
  </si>
  <si>
    <t>pouzdro izolační potrubní z minerální vlny s Al fólií max. 250/100°C 22/40mm</t>
  </si>
  <si>
    <t>-989167125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</si>
  <si>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</si>
  <si>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</si>
  <si>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500861131</t>
  </si>
  <si>
    <t>https://podminky.urs.cz/item/CS_URS_2025_01/713463213</t>
  </si>
  <si>
    <t>63154018</t>
  </si>
  <si>
    <t>pouzdro izolační potrubní z minerální vlny s Al fólií max. 250/100°C 54/40mm</t>
  </si>
  <si>
    <t>1735627870</t>
  </si>
  <si>
    <t>63154602</t>
  </si>
  <si>
    <t>pouzdro izolační potrubní z minerální vlny s Al fólií max. 250/100°C 35/50mm</t>
  </si>
  <si>
    <t>-1753677917</t>
  </si>
  <si>
    <t>998713102</t>
  </si>
  <si>
    <t>Přesun hmot pro izolace tepelné stanovený z hmotnosti přesunovaného materiálu vodorovná dopravní vzdálenost do 50 m s užitím mechanizace v objektech výšky přes 6 m do 12 m</t>
  </si>
  <si>
    <t>-810632451</t>
  </si>
  <si>
    <t>https://podminky.urs.cz/item/CS_URS_2025_01/998713102</t>
  </si>
  <si>
    <t>PŘESUN HMOT - izolace</t>
  </si>
  <si>
    <t>0,093</t>
  </si>
  <si>
    <t>-0,002 "výtah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</si>
  <si>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</si>
  <si>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</si>
  <si>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774489335</t>
  </si>
  <si>
    <t>https://podminky.urs.cz/item/CS_URS_2025_01/998713193</t>
  </si>
  <si>
    <t>-0,002  "výtah</t>
  </si>
  <si>
    <t>721</t>
  </si>
  <si>
    <t>Zdravotechnika - vnitřní kanalizace</t>
  </si>
  <si>
    <t>721174042.1</t>
  </si>
  <si>
    <t>Potrubí z trub polypropylenových připojovací DN 32</t>
  </si>
  <si>
    <t>-1961588587</t>
  </si>
  <si>
    <t>https://podminky.urs.cz/item/CS_URS_2025_01/721174042.1</t>
  </si>
  <si>
    <t>DOPOJENÍ NOVÝ VENTILŮ PV</t>
  </si>
  <si>
    <t>998721102</t>
  </si>
  <si>
    <t>Přesun hmot pro vnitřní kanalizaci stanovený z hmotnosti přesunovaného materiálu vodorovná dopravní vzdálenost do 50 m základní v objektech výšky přes 6 do 12 m</t>
  </si>
  <si>
    <t>1326791256</t>
  </si>
  <si>
    <t>https://podminky.urs.cz/item/CS_URS_2025_01/998721102</t>
  </si>
  <si>
    <t>PŘESUN HMOT - kanalizace</t>
  </si>
  <si>
    <t>0,004</t>
  </si>
  <si>
    <t>998721193</t>
  </si>
  <si>
    <t>Přesun hmot pro vnitřní kanalizaci stanovený z hmotnosti přesunovaného materiálu vodorovná dopravní vzdálenost do 50 m Příplatek k cenám za zvětšený přesun přes vymezenou vodorovnou dopravní vzdálenost do 500 m</t>
  </si>
  <si>
    <t>-1484211912</t>
  </si>
  <si>
    <t>https://podminky.urs.cz/item/CS_URS_2025_01/998721193</t>
  </si>
  <si>
    <t>722</t>
  </si>
  <si>
    <t>Zdravotechnika - vnitřní vodovod</t>
  </si>
  <si>
    <t>722230101</t>
  </si>
  <si>
    <t>Armatury se dvěma závity ventily přímé G 1/2"</t>
  </si>
  <si>
    <t>1722475197</t>
  </si>
  <si>
    <t>https://podminky.urs.cz/item/CS_URS_2025_01/722230101</t>
  </si>
  <si>
    <t>Napojení dopouštění</t>
  </si>
  <si>
    <t>722231082</t>
  </si>
  <si>
    <t>Armatury se dvěma závity ventily zpětné mosazné PN 16 do 90°C vnitřní závit G 1/2"</t>
  </si>
  <si>
    <t>411453796</t>
  </si>
  <si>
    <t>https://podminky.urs.cz/item/CS_URS_2025_01/722231082</t>
  </si>
  <si>
    <t>722232501</t>
  </si>
  <si>
    <t>Armatury se dvěma závity potrubní oddělovače vnější závit PN 10 do 65 °C G 1/2"</t>
  </si>
  <si>
    <t>418625390</t>
  </si>
  <si>
    <t>https://podminky.urs.cz/item/CS_URS_2025_01/722232501</t>
  </si>
  <si>
    <t>722234263</t>
  </si>
  <si>
    <t>Armatury se dvěma závity filtry mosazný PN 20 do 80 °C G 1/2"</t>
  </si>
  <si>
    <t>1134105259</t>
  </si>
  <si>
    <t>https://podminky.urs.cz/item/CS_URS_2025_01/722234263</t>
  </si>
  <si>
    <t>722262211</t>
  </si>
  <si>
    <t>Vodoměry pro vodu do 40°C závitové horizontální jednovtokové suchoběžné G 1/2" x 80 mm Qn 1,5</t>
  </si>
  <si>
    <t>-2091915947</t>
  </si>
  <si>
    <t>https://podminky.urs.cz/item/CS_URS_2025_01/722262211</t>
  </si>
  <si>
    <t>998722102</t>
  </si>
  <si>
    <t>Přesun hmot pro vnitřní vodovod stanovený z hmotnosti přesunovaného materiálu vodorovná dopravní vzdálenost do 50 m základní v objektech výšky přes 6 do 12 m</t>
  </si>
  <si>
    <t>-1166997612</t>
  </si>
  <si>
    <t>https://podminky.urs.cz/item/CS_URS_2025_01/998722102</t>
  </si>
  <si>
    <t>PŘESUN HMOT - vodovod</t>
  </si>
  <si>
    <t>998722193</t>
  </si>
  <si>
    <t>Přesun hmot pro vnitřní vodovod stanovený z hmotnosti přesunovaného materiálu vodorovná dopravní vzdálenost do 50 m Příplatek k cenám za zvětšený přesun přes vymezenou vodorovnou dopravní vzdálenost do 500 m</t>
  </si>
  <si>
    <t>1295825092</t>
  </si>
  <si>
    <t>https://podminky.urs.cz/item/CS_URS_2025_01/998722193</t>
  </si>
  <si>
    <t>731</t>
  </si>
  <si>
    <t>Ústřední vytápění - kotelny</t>
  </si>
  <si>
    <t>731139620</t>
  </si>
  <si>
    <t>Kotle litinové teplovodní na tuhá paliva stacionární s odtahem spalin do komína pro vytápění montáž kotlů litinových na pevná paliva ostatních typů o výkonu přes 28 do 40 kW</t>
  </si>
  <si>
    <t>853179339</t>
  </si>
  <si>
    <t>https://podminky.urs.cz/item/CS_URS_2025_01/731139620</t>
  </si>
  <si>
    <t>731190955</t>
  </si>
  <si>
    <t>Opravy kotlů litinových výměna kouřové roury kotlů o výkonu do 60 kW</t>
  </si>
  <si>
    <t>-37847193</t>
  </si>
  <si>
    <t>https://podminky.urs.cz/item/CS_URS_2025_01/731190955</t>
  </si>
  <si>
    <t>NOVÝ KOUŘOVOD</t>
  </si>
  <si>
    <t>731190962</t>
  </si>
  <si>
    <t>Opravy kotlů litinových vyčištění topenišť a kouřových tahů kotlů před demontáží nebo opravou do 50 kW</t>
  </si>
  <si>
    <t>414824361</t>
  </si>
  <si>
    <t>https://podminky.urs.cz/item/CS_URS_2025_01/731190962</t>
  </si>
  <si>
    <t>STÁVAJÍCÍ KOTEL</t>
  </si>
  <si>
    <t>731200826</t>
  </si>
  <si>
    <t>Demontáž kotlů ocelových na kapalná nebo plynná paliva, o výkonu přes 40 do 60 kW</t>
  </si>
  <si>
    <t>295717977</t>
  </si>
  <si>
    <t>https://podminky.urs.cz/item/CS_URS_2025_01/731200826</t>
  </si>
  <si>
    <t>Poznámka k položce:_x000D_
V případě akčních hydraulických prvků (například oběhová čerpadla, třícestné ventily, servopohony apod.) postupovat hospodárně vůči zadavateli.“</t>
  </si>
  <si>
    <t>KOTELNA - demontáž kotle</t>
  </si>
  <si>
    <t>731391814</t>
  </si>
  <si>
    <t>Vypuštění vody z kotlů do kanalizace samospádem o výhřevné ploše kotlů přes 20 do 50 m2</t>
  </si>
  <si>
    <t>299527265</t>
  </si>
  <si>
    <t>https://podminky.urs.cz/item/CS_URS_2025_01/731391814</t>
  </si>
  <si>
    <t>7318908.1</t>
  </si>
  <si>
    <t>Vnitrostaveništní přemístění vybouraných (demontovaných) hmot kotelen vodorovně do 100 m umístěných ve výšce (hloubce) přes 6 do 12 m</t>
  </si>
  <si>
    <t>240538138</t>
  </si>
  <si>
    <t>998731102</t>
  </si>
  <si>
    <t>Přesun hmot pro kotelny stanovený z hmotnosti přesunovaného materiálu vodorovná dopravní vzdálenost do 50 m základní v objektech výšky přes 6 do 12 m</t>
  </si>
  <si>
    <t>-460939621</t>
  </si>
  <si>
    <t>https://podminky.urs.cz/item/CS_URS_2025_01/998731102</t>
  </si>
  <si>
    <t>PŘESUN HMOT - kotelny</t>
  </si>
  <si>
    <t>0,028</t>
  </si>
  <si>
    <t>998731193</t>
  </si>
  <si>
    <t>Přesun hmot pro kotelny stanovený z hmotnosti přesunovaného materiálu vodorovná dopravní vzdálenost do 50 m Příplatek k cenám za zvětšený přesun přes vymezenou vodorovnou dopravní vzdálenost do 500 m</t>
  </si>
  <si>
    <t>-42351373</t>
  </si>
  <si>
    <t>https://podminky.urs.cz/item/CS_URS_2025_01/998731193</t>
  </si>
  <si>
    <t>732</t>
  </si>
  <si>
    <t>Ústřední vytápění - strojovny</t>
  </si>
  <si>
    <t>732199100</t>
  </si>
  <si>
    <t>Montáž štítků orientačních</t>
  </si>
  <si>
    <t>-1887094543</t>
  </si>
  <si>
    <t>https://podminky.urs.cz/item/CS_URS_2025_01/732199100</t>
  </si>
  <si>
    <t>35442114</t>
  </si>
  <si>
    <t>štítek plastový - bez označení</t>
  </si>
  <si>
    <t>1542431295</t>
  </si>
  <si>
    <t>KOTELNA - popisy vývodů, zařízení apod</t>
  </si>
  <si>
    <t>3*2+3+3</t>
  </si>
  <si>
    <t>732214813</t>
  </si>
  <si>
    <t>Demontáž ohříváků zásobníkových vypuštění vody z ohříváků o obsahu do 630 l</t>
  </si>
  <si>
    <t>-1155203676</t>
  </si>
  <si>
    <t>https://podminky.urs.cz/item/CS_URS_2025_01/732214813</t>
  </si>
  <si>
    <t xml:space="preserve">Expanze </t>
  </si>
  <si>
    <t>732390853</t>
  </si>
  <si>
    <t>Sejmutí nádrží z konzol, rozřezání nádrží sejmutí odpojených nádrží z konzol na podlahu, o obsahu nádrže přes 100 do 200 l</t>
  </si>
  <si>
    <t>1338011583</t>
  </si>
  <si>
    <t>https://podminky.urs.cz/item/CS_URS_2025_01/732390853</t>
  </si>
  <si>
    <t>KOTELNA - demontáž expanzní nádoby</t>
  </si>
  <si>
    <t>732420811</t>
  </si>
  <si>
    <t>Demontáž čerpadel oběhových spirálních (do potrubí) DN 25</t>
  </si>
  <si>
    <t>1106743700</t>
  </si>
  <si>
    <t>https://podminky.urs.cz/item/CS_URS_2025_01/732420811</t>
  </si>
  <si>
    <t>KOTELNA - čerpadla</t>
  </si>
  <si>
    <t>732421474-1</t>
  </si>
  <si>
    <t>Čerpadla teplovodní závitová mokroběžná oběhová pro teplovodní vytápění (elektronicky řízená) PN 10, do 110°C DN přípojky/dopravní výška H (m) - čerpací výkon Q (m3/h)</t>
  </si>
  <si>
    <t>-238004692</t>
  </si>
  <si>
    <t>STÁVAJÍCÍ R/S hlavní, oprava nebo výměna pouze v případě nedostatku tlaku v systému, po výměně TRV na OT</t>
  </si>
  <si>
    <t>732429212</t>
  </si>
  <si>
    <t>Čerpadla teplovodní mokroběžná závitová montáž čerpadel (do potrubí) ostatních typů mokroběžných závitových DN 25</t>
  </si>
  <si>
    <t>107510831</t>
  </si>
  <si>
    <t>https://podminky.urs.cz/item/CS_URS_2025_01/732429212</t>
  </si>
  <si>
    <t>OCGR-99371952</t>
  </si>
  <si>
    <t>Oběhové čerpadlo, zapouzdřené, jednofázové, DN25, Hmax 40 kPa, Vmax 2,4 m3/h_x000D_
_x000D_
Zapouzdřený rotor, litinové tělo, ochrana běhu na sucho, možnost řízení dle proporcionálního, konstantního tlaku a konstantní křivky</t>
  </si>
  <si>
    <t>-1509467091</t>
  </si>
  <si>
    <t>Napojení kotlů</t>
  </si>
  <si>
    <t>7328908.1</t>
  </si>
  <si>
    <t>Vnitrostaveništní přemístění vybouraných (demontovaných) hmot strojoven vodorovně do 100 m v objektech výšky přes 6 do 12 m</t>
  </si>
  <si>
    <t>-1698829413</t>
  </si>
  <si>
    <t>998732102</t>
  </si>
  <si>
    <t>Přesun hmot pro strojovny stanovený z hmotnosti přesunovaného materiálu vodorovná dopravní vzdálenost do 50 m základní v objektech výšky přes 6 do 12 m</t>
  </si>
  <si>
    <t>-2146043117</t>
  </si>
  <si>
    <t>https://podminky.urs.cz/item/CS_URS_2025_01/998732102</t>
  </si>
  <si>
    <t>PŘESUN HMOT - strojovny</t>
  </si>
  <si>
    <t>0,047</t>
  </si>
  <si>
    <t>998732193</t>
  </si>
  <si>
    <t>Přesun hmot pro strojovny stanovený z hmotnosti přesunovaného materiálu vodorovná dopravní vzdálenost do 50 m Příplatek k cenám za zvětšený přesun přes vymezenou vodorovnou dopravní vzdálenost do 500 m</t>
  </si>
  <si>
    <t>-1646832769</t>
  </si>
  <si>
    <t>https://podminky.urs.cz/item/CS_URS_2025_01/998732193</t>
  </si>
  <si>
    <t>734</t>
  </si>
  <si>
    <t>Ústřední vytápění - armatury</t>
  </si>
  <si>
    <t>734200812</t>
  </si>
  <si>
    <t>Demontáž armatur závitových s jedním závitem přes 1/2 do G 1</t>
  </si>
  <si>
    <t>-1890822275</t>
  </si>
  <si>
    <t>https://podminky.urs.cz/item/CS_URS_2025_01/734200812</t>
  </si>
  <si>
    <t>KOTELNA - vypouštění kohouty</t>
  </si>
  <si>
    <t>2*3+3</t>
  </si>
  <si>
    <t>KOTELNA - odvzdušňovací armatury</t>
  </si>
  <si>
    <t>3*2</t>
  </si>
  <si>
    <t>734200822</t>
  </si>
  <si>
    <t>Demontáž armatur závitových se dvěma závity přes 1/2 do G 1</t>
  </si>
  <si>
    <t>-741002150</t>
  </si>
  <si>
    <t>https://podminky.urs.cz/item/CS_URS_2025_01/734200822</t>
  </si>
  <si>
    <t>DEMONTÁŽ REGULAČNÍHO ŠROUBENÍ A VENTILU</t>
  </si>
  <si>
    <t xml:space="preserve">     !!! PŘEPOJOVANÉ OT !!!</t>
  </si>
  <si>
    <t>m.č. S00.01</t>
  </si>
  <si>
    <t>1*2</t>
  </si>
  <si>
    <t>m.č. S01.02</t>
  </si>
  <si>
    <t>m.č. S02.02</t>
  </si>
  <si>
    <t>m.č. S02.01</t>
  </si>
  <si>
    <t>m.č. S03.02</t>
  </si>
  <si>
    <t xml:space="preserve">     !!! STÁVAJÍCÍ OT V OBJEKTU !!!</t>
  </si>
  <si>
    <t>kotelna</t>
  </si>
  <si>
    <t>KOTELNA - pojistný ventil</t>
  </si>
  <si>
    <t>3+1</t>
  </si>
  <si>
    <t>KOTELNA - kulové kohouty - kotlne + expanze</t>
  </si>
  <si>
    <t>(2+2)*3+3</t>
  </si>
  <si>
    <t>KOTELNA - zpětné klapky</t>
  </si>
  <si>
    <t>-10  "výtah</t>
  </si>
  <si>
    <t>734209103</t>
  </si>
  <si>
    <t>Montáž závitových armatur s 1 závitem G 1/2 (DN 15)</t>
  </si>
  <si>
    <t>-1718971664</t>
  </si>
  <si>
    <t>https://podminky.urs.cz/item/CS_URS_2025_01/734209103</t>
  </si>
  <si>
    <t>31944168</t>
  </si>
  <si>
    <t>přechodka redukovaná s vnitřním a vnějším závitem zinkovaná DN 3/4x1/2"</t>
  </si>
  <si>
    <t>-1078605532</t>
  </si>
  <si>
    <t>!!! NAPOJENÍ NOVĚ PŘIDÁVANÝCH NEBO PŘEPOJOVANÝCH OT !!!</t>
  </si>
  <si>
    <t>m.č. S00.09</t>
  </si>
  <si>
    <t>2+2</t>
  </si>
  <si>
    <t>m.č. S00.04</t>
  </si>
  <si>
    <t xml:space="preserve">napojení na přípojku OT a na přívodní potrubí - 4x pro každé OT </t>
  </si>
  <si>
    <t>24*4</t>
  </si>
  <si>
    <t>22*4</t>
  </si>
  <si>
    <t>23*4</t>
  </si>
  <si>
    <t>2*4</t>
  </si>
  <si>
    <t>IVA113.160.11</t>
  </si>
  <si>
    <t>Profesionální přípravek - inhibitor - 1%; 1l, neutrální přípravek snižující riziko koroze a tvorbu usazenin, pro topné systémy_x000D_
_x000D_
Dávkuje se v 1% koncentraci pro objem vody v otopném systému (tzn.1 litr na každých 100 litrů vody v otopném systému).</t>
  </si>
  <si>
    <t>948770024</t>
  </si>
  <si>
    <t>ARMIMI.3930-02.142</t>
  </si>
  <si>
    <t>Nastavovací klíček, speciální, pro automatické radiátorové ventily</t>
  </si>
  <si>
    <t>-948013503</t>
  </si>
  <si>
    <t>734209113</t>
  </si>
  <si>
    <t>Montáž závitových armatur se 2 závity G 1/2 (DN 15)</t>
  </si>
  <si>
    <t>1585945149</t>
  </si>
  <si>
    <t>https://podminky.urs.cz/item/CS_URS_2025_01/734209113</t>
  </si>
  <si>
    <t>ARMIMI.3932-01.000</t>
  </si>
  <si>
    <t>Termostatický ventil Rp1/2 / R1/2, přímý, radiátorový, automatické omezení průtoku 10-150 l/h, integrovaný omezovač průtoku, nazávislý na diferenčním tlaku, vnitřní a vnější závit, tělo poniklovaný koroziodolný bronz, vložka mosazná s PPS (polyfenylsulfid) prvky, PN10, Tmax 90°C</t>
  </si>
  <si>
    <t>1125247623</t>
  </si>
  <si>
    <t>1+1</t>
  </si>
  <si>
    <t>-4  "výtah</t>
  </si>
  <si>
    <t>ARMIMI.3865-02.000</t>
  </si>
  <si>
    <t>Termostatický ventil Rp1/2 / G3/4, přímý dvoubodový, radiátorový, automatické omezení průtoku 10-150 l/h, integrovaný omezovač průtoku, nazávislý na diferenčním tlaku, vnitřní závit, tělo poniklovaný koroziodolný bronz, vložka mosazná s PPS (polyfenylsulfid) prvky, PN10, Tmax 90°C</t>
  </si>
  <si>
    <t>2138884224</t>
  </si>
  <si>
    <t>m.č. S00.03a</t>
  </si>
  <si>
    <t>m.č. S01.03a</t>
  </si>
  <si>
    <t>m.č. S02.03a</t>
  </si>
  <si>
    <t>m.č. S02.14</t>
  </si>
  <si>
    <t>1+1+1+1</t>
  </si>
  <si>
    <t>m.č. S03.15</t>
  </si>
  <si>
    <t>m.č. S03.03a</t>
  </si>
  <si>
    <t>-3  "výtah</t>
  </si>
  <si>
    <t>ARMIMI.3850-10.553</t>
  </si>
  <si>
    <t>Krytka šroubení, plastová, pro přímé i rohové provedení radiátorového ventilu, bílý RAL 9016</t>
  </si>
  <si>
    <t>us</t>
  </si>
  <si>
    <t>-1794019631</t>
  </si>
  <si>
    <t>734209114</t>
  </si>
  <si>
    <t>Montáž závitových armatur se 2 závity G 3/4 (DN 20)</t>
  </si>
  <si>
    <t>-2067571216</t>
  </si>
  <si>
    <t>https://podminky.urs.cz/item/CS_URS_2025_01/734209114</t>
  </si>
  <si>
    <t>ARMIMI.3831-15.351</t>
  </si>
  <si>
    <t>Svěrné šroubení, pro měděné a přesné ocelové trubky průměru 15 mm. Připojení vnějším závitem G3/4. Spoj kov na kov._x000D_
Poniklovaná mosaz. U trubek se sílou stěny 0,8 až 1 mm je třeba použít opěrná pouzdra.</t>
  </si>
  <si>
    <t>-438022732</t>
  </si>
  <si>
    <t>2+2+2+2</t>
  </si>
  <si>
    <t>-6  "výtah</t>
  </si>
  <si>
    <t>ARMIMI.1300-12.170</t>
  </si>
  <si>
    <t>Opěrná pouzdra, pro měděné a přesné ocelové trubky se sílou stěny 1 mm, pro potrubí 15 až 18 mm</t>
  </si>
  <si>
    <t>-1040522099</t>
  </si>
  <si>
    <t xml:space="preserve">2 </t>
  </si>
  <si>
    <t>734211120</t>
  </si>
  <si>
    <t>Ventily odvzdušňovací závitové automatické PN 14 do 120°C G 1/2</t>
  </si>
  <si>
    <t>-1665563580</t>
  </si>
  <si>
    <t>https://podminky.urs.cz/item/CS_URS_2025_01/734211120</t>
  </si>
  <si>
    <t>Na přívodu do kotelny</t>
  </si>
  <si>
    <t>734242415</t>
  </si>
  <si>
    <t>Ventily zpětné závitové PN 16 do 110°C přímé G 5/4</t>
  </si>
  <si>
    <t>287547305</t>
  </si>
  <si>
    <t>https://podminky.urs.cz/item/CS_URS_2025_01/734242415</t>
  </si>
  <si>
    <t>734251211</t>
  </si>
  <si>
    <t>Ventily pojistné závitové a čepové rohové provozní tlak od 2,5 do 6 bar G 1/2</t>
  </si>
  <si>
    <t>233922743</t>
  </si>
  <si>
    <t>https://podminky.urs.cz/item/CS_URS_2025_01/734251211</t>
  </si>
  <si>
    <t>připojení kotlů</t>
  </si>
  <si>
    <t>734261734</t>
  </si>
  <si>
    <t>Šroubení regulační radiátorové přímé bez vypouštění pro adaptér na měď nebo plast G 1/2" x 16</t>
  </si>
  <si>
    <t>1338325777</t>
  </si>
  <si>
    <t>https://podminky.urs.cz/item/CS_URS_2025_01/734261734</t>
  </si>
  <si>
    <t>734291123</t>
  </si>
  <si>
    <t>Ostatní armatury kohouty plnicí a vypouštěcí PN 10 do 90°C G 1/2</t>
  </si>
  <si>
    <t>-1694126910</t>
  </si>
  <si>
    <t>https://podminky.urs.cz/item/CS_URS_2025_01/734291123</t>
  </si>
  <si>
    <t>2*3</t>
  </si>
  <si>
    <t>Napojení expanzí</t>
  </si>
  <si>
    <t>734291265</t>
  </si>
  <si>
    <t>Ostatní armatury filtry závitové pro topné a chladicí systémy PN 30 do 110°C přímé s vnitřními závity G 1 1/4</t>
  </si>
  <si>
    <t>823920177</t>
  </si>
  <si>
    <t>https://podminky.urs.cz/item/CS_URS_2025_01/734291265</t>
  </si>
  <si>
    <t>734291277</t>
  </si>
  <si>
    <t>Ostatní armatury filtry závitové pro topné a chladicí systémy PN 30 do 110°C přímé s vnitřními závity a integrovaným magnetem G 2</t>
  </si>
  <si>
    <t>770696442</t>
  </si>
  <si>
    <t>https://podminky.urs.cz/item/CS_URS_2025_01/734291277</t>
  </si>
  <si>
    <t>Hlavní přívod</t>
  </si>
  <si>
    <t>734291951</t>
  </si>
  <si>
    <t>Opravy armatur závitových zpětná montáž hlavic ručního a termostatického ovládání</t>
  </si>
  <si>
    <t>-780325360</t>
  </si>
  <si>
    <t>https://podminky.urs.cz/item/CS_URS_2025_01/734291951</t>
  </si>
  <si>
    <t>55128134</t>
  </si>
  <si>
    <t>hlavice termostatická kapalinová bílá M30</t>
  </si>
  <si>
    <t>1088762799</t>
  </si>
  <si>
    <t>-7  "výtah</t>
  </si>
  <si>
    <t>734292714</t>
  </si>
  <si>
    <t>Ostatní armatury kulové kohouty PN 42 do 185°C přímé vnitřní závit G 3/4</t>
  </si>
  <si>
    <t>840824417</t>
  </si>
  <si>
    <t>https://podminky.urs.cz/item/CS_URS_2025_01/734292714</t>
  </si>
  <si>
    <t>734292716</t>
  </si>
  <si>
    <t>Ostatní armatury kulové kohouty PN 42 do 185°C přímé vnitřní závit G 1 1/4</t>
  </si>
  <si>
    <t>-1996009318</t>
  </si>
  <si>
    <t>https://podminky.urs.cz/item/CS_URS_2025_01/734292716</t>
  </si>
  <si>
    <t>3*3</t>
  </si>
  <si>
    <t>734410831</t>
  </si>
  <si>
    <t>Demontáž teploměrů tlakových indikačních pevných</t>
  </si>
  <si>
    <t>-296918495</t>
  </si>
  <si>
    <t>https://podminky.urs.cz/item/CS_URS_2025_01/734410831</t>
  </si>
  <si>
    <t>KOTELNA - teploměry</t>
  </si>
  <si>
    <t>734410851</t>
  </si>
  <si>
    <t>Demontáž teploměrů tlakových indikačních jímky</t>
  </si>
  <si>
    <t>-1743598676</t>
  </si>
  <si>
    <t>https://podminky.urs.cz/item/CS_URS_2025_01/734410851</t>
  </si>
  <si>
    <t>734411101</t>
  </si>
  <si>
    <t>Teploměry technické s pevným stonkem a jímkou zadní připojení (axiální) průměr 63 mm délka stonku 50 mm</t>
  </si>
  <si>
    <t>-373680255</t>
  </si>
  <si>
    <t>https://podminky.urs.cz/item/CS_URS_2025_01/734411101</t>
  </si>
  <si>
    <t>734420811</t>
  </si>
  <si>
    <t>Demontáž tlakoměrů se spodním připojením</t>
  </si>
  <si>
    <t>1599180178</t>
  </si>
  <si>
    <t>https://podminky.urs.cz/item/CS_URS_2025_01/734420811</t>
  </si>
  <si>
    <t>KOTELNA - tlakoměr</t>
  </si>
  <si>
    <t>734421101</t>
  </si>
  <si>
    <t>Tlakoměry s pevným stonkem a zpětnou klapkou spodní připojení (radiální) tlaku 0-16 bar průměru 50 mm</t>
  </si>
  <si>
    <t>1797320876</t>
  </si>
  <si>
    <t>https://podminky.urs.cz/item/CS_URS_2025_01/734421101</t>
  </si>
  <si>
    <t>734424933</t>
  </si>
  <si>
    <t>Příslušenství tlakoměrů přípojky tlakoměrů, ČSN 13 7521 s metrickým závitem vnitřním a trubkovým závitem vnějším DN 15</t>
  </si>
  <si>
    <t>1547369825</t>
  </si>
  <si>
    <t>https://podminky.urs.cz/item/CS_URS_2025_01/734424933</t>
  </si>
  <si>
    <t>734430821</t>
  </si>
  <si>
    <t>Demontáž termostatů kapilárových</t>
  </si>
  <si>
    <t>1380231107</t>
  </si>
  <si>
    <t>https://podminky.urs.cz/item/CS_URS_2025_01/734430821</t>
  </si>
  <si>
    <t>!!! NAHODILÉ DEMONTÁŽE, NĚKTERÁ TĚLESA JSOU OSAZENA TH, 10% !!!</t>
  </si>
  <si>
    <t>!!! STÁVAJÍCÍ OT V OBJEKTU !!!</t>
  </si>
  <si>
    <t>24*0,1</t>
  </si>
  <si>
    <t>22*0,1</t>
  </si>
  <si>
    <t>23*0,1</t>
  </si>
  <si>
    <t>2*0,1</t>
  </si>
  <si>
    <t>-0,4  "výtah</t>
  </si>
  <si>
    <t>7348908.1</t>
  </si>
  <si>
    <t>Vnitrostaveništní přemístění vybouraných (demontovaných) hmot armatur vodorovně do 100 m v objektech výšky přes 6 do 24 m</t>
  </si>
  <si>
    <t>176698323</t>
  </si>
  <si>
    <t>-0,011  "výtah</t>
  </si>
  <si>
    <t>735000912</t>
  </si>
  <si>
    <t>Regulace otopného systému při opravách vyregulování dvojregulačních ventilů a kohoutů s termostatickým ovládáním</t>
  </si>
  <si>
    <t>-1764405647</t>
  </si>
  <si>
    <t>https://podminky.urs.cz/item/CS_URS_2025_01/735000912</t>
  </si>
  <si>
    <t>735000911.1</t>
  </si>
  <si>
    <t>Regulace otopného systému při opravách vyregulování ventilů se zbytkem celého objektu</t>
  </si>
  <si>
    <t>871585104</t>
  </si>
  <si>
    <t xml:space="preserve">Poznámka k položce:_x000D_
Zaregulování systému, která se ale bude týkat zbytku celého objektu, kdy dojde k vyvážení a zaregulování celého systému vytápění v celém objektu. </t>
  </si>
  <si>
    <t>998734102</t>
  </si>
  <si>
    <t>Přesun hmot pro armatury stanovený z hmotnosti přesunovaného materiálu vodorovná dopravní vzdálenost do 50 m základní v objektech výšky přes 6 do 12 m</t>
  </si>
  <si>
    <t>-2079984554</t>
  </si>
  <si>
    <t>https://podminky.urs.cz/item/CS_URS_2025_01/998734102</t>
  </si>
  <si>
    <t>PŘESUN HMOT - armatury</t>
  </si>
  <si>
    <t>0,314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</si>
  <si>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</si>
  <si>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</si>
  <si>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1751761626</t>
  </si>
  <si>
    <t>https://podminky.urs.cz/item/CS_URS_2025_01/998734193</t>
  </si>
  <si>
    <t>713392922</t>
  </si>
  <si>
    <t>Oprava povrchové úpravy izolace tepelné těles nátěrem emailem olejovým dvojnásobným</t>
  </si>
  <si>
    <t>1524295507</t>
  </si>
  <si>
    <t>https://podminky.urs.cz/item/CS_URS_2025_01/713392922</t>
  </si>
  <si>
    <t>!!! NÁTĚR EMAILEM PŘESOUVANÝCH I PONECHANÝCH OT V OBJEKTU !!!</t>
  </si>
  <si>
    <t>MNOŽSTVÍ JE ODHADOVANÉ, PŘI PROVÁDĚNÍ BUDE UPŘESNĚNO, JE UVAŽOVÁNO S 20 ČLÁNKY NA JEDNO TĚLESO PŘI PLOŠE 0,18 m2/kus</t>
  </si>
  <si>
    <t>!!! NOVĚ PŘIDÁVANÝCH NEBO PŘEPOJOVANÝCH OT !!!</t>
  </si>
  <si>
    <t>(2)*20*0,18</t>
  </si>
  <si>
    <t>(1)*20*0,18</t>
  </si>
  <si>
    <t>(1+1)*20*0,18</t>
  </si>
  <si>
    <t>(24)*20*0,18</t>
  </si>
  <si>
    <t>(22)*20*0,18</t>
  </si>
  <si>
    <t>(23)*20*0,18</t>
  </si>
  <si>
    <t>-14,4  "výtah</t>
  </si>
  <si>
    <t>713392922-1</t>
  </si>
  <si>
    <t>Oprava povrchové úpravy potrubí nátěrem emailem dvojnásobným</t>
  </si>
  <si>
    <t>-159018104</t>
  </si>
  <si>
    <t>!!! NÁTĚR EMAILEM VIDITELNÝCH ČÁSTÍ POTRUBÍ !!!</t>
  </si>
  <si>
    <t>MNOŽSTVÍ JE ODHADOVANÉ, PŘI PROVÁDĚNÍ BUDE UPŘESNĚNO, ODHAD 100 M DÉLKA POTRUBÍ DN20 NA PODLAŽÍ</t>
  </si>
  <si>
    <t>(2*PI*0,02*0,02+2*PI*0,02*100)</t>
  </si>
  <si>
    <t>735110911</t>
  </si>
  <si>
    <t>Opravy otopných těles článkových litinových přetěsnění radiátorové růžice</t>
  </si>
  <si>
    <t>-888858825</t>
  </si>
  <si>
    <t>https://podminky.urs.cz/item/CS_URS_2025_01/735110911</t>
  </si>
  <si>
    <t>NAHODILÁ OPRAVA PŘI PROVÁDĚNÍ PRACÍ, uvažuje se s 10 % vadných kusů</t>
  </si>
  <si>
    <t>735110912</t>
  </si>
  <si>
    <t>Opravy otopných těles článkových litinových rozpojení otopného tělesa teplovodního</t>
  </si>
  <si>
    <t>-779438978</t>
  </si>
  <si>
    <t>https://podminky.urs.cz/item/CS_URS_2025_01/735110912</t>
  </si>
  <si>
    <t>735111340</t>
  </si>
  <si>
    <t>Otopná tělesa litinová článková se základním nátěrem výkon 38-152 W/článek připojovací rozteč/hloubka (mm) 500/110 (0,180 m2/kus)</t>
  </si>
  <si>
    <t>1791585120</t>
  </si>
  <si>
    <t>https://podminky.urs.cz/item/CS_URS_2025_01/735111340</t>
  </si>
  <si>
    <t>DOPLŇOVANÁ ČLÁNKOVÁ OT</t>
  </si>
  <si>
    <t>M.Č. - S00.09</t>
  </si>
  <si>
    <t>(12+12)*0,18</t>
  </si>
  <si>
    <t>MM.Č. - S00.04</t>
  </si>
  <si>
    <t>(20+20)*0,18</t>
  </si>
  <si>
    <t>735111810</t>
  </si>
  <si>
    <t>Demontáž otopných těles litinových článkových</t>
  </si>
  <si>
    <t>-763065564</t>
  </si>
  <si>
    <t>https://podminky.urs.cz/item/CS_URS_2025_01/735111810</t>
  </si>
  <si>
    <t>POUZE PŘEMÍSTĚNÉ</t>
  </si>
  <si>
    <t>0,6+0,7+0,9+0,3+0,5</t>
  </si>
  <si>
    <t>-2,1  "výtah</t>
  </si>
  <si>
    <t>-1016422261</t>
  </si>
  <si>
    <t>TRVALE ODSTRANĚNÉ</t>
  </si>
  <si>
    <t>0,6+0,5</t>
  </si>
  <si>
    <t>735120911</t>
  </si>
  <si>
    <t>Opravy otopných těles článkových ocelových svar spoje mezi články</t>
  </si>
  <si>
    <t>347840703</t>
  </si>
  <si>
    <t>https://podminky.urs.cz/item/CS_URS_2025_01/735120911</t>
  </si>
  <si>
    <t>735120912</t>
  </si>
  <si>
    <t>Opravy otopných těles článkových ocelových svar otvoru do Ø 3 mm</t>
  </si>
  <si>
    <t>-444773984</t>
  </si>
  <si>
    <t>https://podminky.urs.cz/item/CS_URS_2025_01/735120912</t>
  </si>
  <si>
    <t>735120913</t>
  </si>
  <si>
    <t>Opravy otopných těles článkových ocelových svar po obvodu článku do 10 cm délky</t>
  </si>
  <si>
    <t>-766015080</t>
  </si>
  <si>
    <t>https://podminky.urs.cz/item/CS_URS_2025_01/735120913</t>
  </si>
  <si>
    <t>735152177</t>
  </si>
  <si>
    <t>Otopná tělesa panelová VK jednodesková PN 1,0 MPa, T do 110°C bez přídavné přestupní plochy výšky tělesa 600 mm stavební délky / výkonu 1000 mm / 604 W</t>
  </si>
  <si>
    <t>1028807574</t>
  </si>
  <si>
    <t>https://podminky.urs.cz/item/CS_URS_2025_01/735152177</t>
  </si>
  <si>
    <t>DOPLŇOVANÁ DESKOVÁ OT</t>
  </si>
  <si>
    <t>M.Č. - S02.14</t>
  </si>
  <si>
    <t>735152178</t>
  </si>
  <si>
    <t>Otopná tělesa panelová VK jednodesková PN 1,0 MPa, T do 110°C bez přídavné přestupní plochy výšky tělesa 600 mm stavební délky / výkonu 1100 mm / 664 W</t>
  </si>
  <si>
    <t>1279874218</t>
  </si>
  <si>
    <t>https://podminky.urs.cz/item/CS_URS_2025_01/735152178</t>
  </si>
  <si>
    <t>M.Č. - S03.15</t>
  </si>
  <si>
    <t>735152293</t>
  </si>
  <si>
    <t>Otopná tělesa panelová VK jednodesková PN 1,0 MPa, T do 110°C s jednou přídavnou přestupní plochou výšky tělesa 900 mm stavební délky / výkonu 600 mm / 836 W</t>
  </si>
  <si>
    <t>-661006133</t>
  </si>
  <si>
    <t>https://podminky.urs.cz/item/CS_URS_2025_01/735152293</t>
  </si>
  <si>
    <t>M.Č. - S00.03a</t>
  </si>
  <si>
    <t>735191905</t>
  </si>
  <si>
    <t>Ostatní opravy otopných těles odvzdušnění tělesa</t>
  </si>
  <si>
    <t>734524200</t>
  </si>
  <si>
    <t>https://podminky.urs.cz/item/CS_URS_2025_01/735191905</t>
  </si>
  <si>
    <t>735191914</t>
  </si>
  <si>
    <t>Ostatní opravy otopných těles montáž otopných těles sestavených z použitých článků litinových</t>
  </si>
  <si>
    <t>1207847142</t>
  </si>
  <si>
    <t>https://podminky.urs.cz/item/CS_URS_2025_01/735191914</t>
  </si>
  <si>
    <t>PŘEMÍSTĚNÉ</t>
  </si>
  <si>
    <t>48441466</t>
  </si>
  <si>
    <t>držák radiátorový nebo boilerový</t>
  </si>
  <si>
    <t>-2132348123</t>
  </si>
  <si>
    <t>(1+1+1+1+1)*2,5</t>
  </si>
  <si>
    <t>735221839</t>
  </si>
  <si>
    <t>Demontáž registrů z trubek hladkých DN 80 stavební délky přes 3 do 6 m, o počtu pramenů registru 4</t>
  </si>
  <si>
    <t>1694091152</t>
  </si>
  <si>
    <t>https://podminky.urs.cz/item/CS_URS_2025_01/735221839</t>
  </si>
  <si>
    <t xml:space="preserve">kotelna </t>
  </si>
  <si>
    <t>735291800</t>
  </si>
  <si>
    <t>Demontáž konzol nebo držáků otopných těles, registrů, konvektorů do odpadu</t>
  </si>
  <si>
    <t>2078764735</t>
  </si>
  <si>
    <t>https://podminky.urs.cz/item/CS_URS_2025_01/735291800</t>
  </si>
  <si>
    <t>STÁVAJÍCÍ OBJEKT</t>
  </si>
  <si>
    <t>1+1+1+1+1+1+1</t>
  </si>
  <si>
    <t>7358908.1</t>
  </si>
  <si>
    <t>Vnitrostaveništní přemístění vybouraných (demontovaných) hmot otopných těles vodorovně do 100 m v objektech výšky přes 6 do 12 m</t>
  </si>
  <si>
    <t>-1347777573</t>
  </si>
  <si>
    <t>998735102</t>
  </si>
  <si>
    <t>Přesun hmot pro otopná tělesa stanovený z hmotnosti přesunovaného materiálu vodorovná dopravní vzdálenost do 50 m základní v objektech výšky přes 6 do 12 m</t>
  </si>
  <si>
    <t>-233821220</t>
  </si>
  <si>
    <t>https://podminky.urs.cz/item/CS_URS_2025_01/998735102</t>
  </si>
  <si>
    <t>PŘESUN HMOT - otopná tělesa</t>
  </si>
  <si>
    <t>0,746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</si>
  <si>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</si>
  <si>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</si>
  <si>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-1724309216</t>
  </si>
  <si>
    <t>https://podminky.urs.cz/item/CS_URS_2025_01/998735193</t>
  </si>
  <si>
    <t>HZS</t>
  </si>
  <si>
    <t>Hodinové zúčtovací sazby + Ostatní</t>
  </si>
  <si>
    <t>HZS2211</t>
  </si>
  <si>
    <t>Hodinové zúčtovací sazby profesí PSV provádění stavebních instalací instalatér</t>
  </si>
  <si>
    <t>CS ÚRS 2021 02</t>
  </si>
  <si>
    <t>1826022653</t>
  </si>
  <si>
    <t>https://podminky.urs.cz/item/CS_URS_2021_02/HZS2211</t>
  </si>
  <si>
    <t>MONTÁŽ - držák radiátorový nebo boilerový</t>
  </si>
  <si>
    <t>5*0,5</t>
  </si>
  <si>
    <t>MONTÁŽ - osazení expanzních nádob nazpět</t>
  </si>
  <si>
    <t>0,8*3</t>
  </si>
  <si>
    <t>MONTÁŽE - napouštění otopného systému</t>
  </si>
  <si>
    <t>MONTÁŽE - vypouštění otopného systému</t>
  </si>
  <si>
    <t>ZKOUŠKY - vizuální kontrola</t>
  </si>
  <si>
    <t>ZKOUŠKY - dilatace</t>
  </si>
  <si>
    <t>ZKOUŠKY - topná</t>
  </si>
  <si>
    <t>OT 200 R</t>
  </si>
  <si>
    <t>Demontáž a zpětná montáž kouřovodů a oprava sopouchů</t>
  </si>
  <si>
    <t>1751923060</t>
  </si>
  <si>
    <t>Poznámka k položce:_x000D_
Demontáž a zpětná montáž 3x kouřovodů D180mm, iz. 50mm (6x koleno; cca Lc=14,0m);_x000D_
 3x oprava sopouchu</t>
  </si>
  <si>
    <t>OT 201 R</t>
  </si>
  <si>
    <t>Revize spalinové cesty</t>
  </si>
  <si>
    <t>-1121643065</t>
  </si>
  <si>
    <t>OT 202 R</t>
  </si>
  <si>
    <t>2038862661</t>
  </si>
  <si>
    <t>OT 203 R</t>
  </si>
  <si>
    <t>1405189702</t>
  </si>
  <si>
    <t>05 - SO 01.5 - Silnoproudé rozvody</t>
  </si>
  <si>
    <t>D1 - D.1.4.5.   Silnoproudá elektrotechnika</t>
  </si>
  <si>
    <t xml:space="preserve">    1. - Kabely a vodiče</t>
  </si>
  <si>
    <t xml:space="preserve">    2. - Vnitřní svítidla, včetně zdroje, příslušenství, montážního boxu a instalačního materiálu</t>
  </si>
  <si>
    <t xml:space="preserve">    3. - Spínací přístroje, zásuvky</t>
  </si>
  <si>
    <t xml:space="preserve">    4. - Příslušenství</t>
  </si>
  <si>
    <t xml:space="preserve">    5. - Hromosvod a zemnění</t>
  </si>
  <si>
    <t xml:space="preserve">    6. - Rozvaděče</t>
  </si>
  <si>
    <t xml:space="preserve">    7. - BEZPEČNOSTNÍ CENTRÁLA CHÚC</t>
  </si>
  <si>
    <t xml:space="preserve">    8. - Ostatní</t>
  </si>
  <si>
    <t>D1</t>
  </si>
  <si>
    <t>D.1.4.5.   Silnoproudá elektrotechnika</t>
  </si>
  <si>
    <t>1.</t>
  </si>
  <si>
    <t>Kabely a vodiče</t>
  </si>
  <si>
    <t>1.001</t>
  </si>
  <si>
    <t>1-CSKH-V180 5x1,5 B2cas1d1</t>
  </si>
  <si>
    <t>1.002</t>
  </si>
  <si>
    <t>1-CSKH-V180 7x1,5 B2caS1d1</t>
  </si>
  <si>
    <t>1.003</t>
  </si>
  <si>
    <t>1-CSKH-V180 5x2,5 B2caS1d1</t>
  </si>
  <si>
    <t>1.004</t>
  </si>
  <si>
    <t>1-CSKH-V180 3x1,5 B2cas1d1</t>
  </si>
  <si>
    <t>1.005</t>
  </si>
  <si>
    <t>1-CYKY 4x240</t>
  </si>
  <si>
    <t>1.006</t>
  </si>
  <si>
    <t>CYKY-J 3x1,5</t>
  </si>
  <si>
    <t>1.007</t>
  </si>
  <si>
    <t>CYKY-J 3x2,5</t>
  </si>
  <si>
    <t>1.008</t>
  </si>
  <si>
    <t>CYKY-J 5x2,5</t>
  </si>
  <si>
    <t>1.009</t>
  </si>
  <si>
    <t>CYKY-J 5x16</t>
  </si>
  <si>
    <t>1.010</t>
  </si>
  <si>
    <t>CYKY-J 5x25</t>
  </si>
  <si>
    <t>1.011</t>
  </si>
  <si>
    <t>CYA 6zž (H07V-K)</t>
  </si>
  <si>
    <t>1.012</t>
  </si>
  <si>
    <t>CYA 16zž (H07V-K)</t>
  </si>
  <si>
    <t>1.013</t>
  </si>
  <si>
    <t>CYA 25zž (H07V-K)</t>
  </si>
  <si>
    <t>2.</t>
  </si>
  <si>
    <t>Vnitřní svítidla, včetně zdroje, příslušenství, montážního boxu a instalačního materiálu</t>
  </si>
  <si>
    <t>2.001</t>
  </si>
  <si>
    <t>Svítidlo typ A - PŘISAZENÉ LED KRUHOVÉ SVÍTIDLO, 76W, 4000K, Ra 80, IP40, HLINÍK</t>
  </si>
  <si>
    <t>2.002</t>
  </si>
  <si>
    <t>Svítidlo typ B1 - PŘISAZENÉ LED SVÍTIDLO S MIKROPARABOLICKOU MŘÍŽI PRO OMEZENÍ OSLNĚNÍ, 42W, 4000K, Ra 80, IP 20</t>
  </si>
  <si>
    <t>2.003</t>
  </si>
  <si>
    <t>Svítidlo typ C - VESTAVĚNÉ ASYMETRICKÉ LED SVÍTIDLO PRO NASVĚTLENÍ TABULÍ, 40W, 4000K, Ra 80, IP 20</t>
  </si>
  <si>
    <t>2.004</t>
  </si>
  <si>
    <t>Svítidlo typ J1 - SUBTILNÍ LED SVÍTIDLO VE VYŠŠÍM STUPNI KRYTÍ, 27W, 4000K, Ra 80, IP 66</t>
  </si>
  <si>
    <t>2.005</t>
  </si>
  <si>
    <t>Svítidlo typ N5 - VESTAVNÉ LED NOUZOVÉ SVÍTIDLO, 3W, 5700K, Ra 70, IP20, OCELOVÝ PLECH</t>
  </si>
  <si>
    <t>2.006</t>
  </si>
  <si>
    <t>Svítidlo typ NP1 - PŘISAZENÉ NÁSTĚNNÉ LED SVÍTIDLO, 1,2W, Ra 70, 5700K, IP40</t>
  </si>
  <si>
    <t>2.007</t>
  </si>
  <si>
    <t>Svítidlo typ H2 - VESTAVĚNÉ LED SVÍTIDLO - DOWNLIGHT, 12W, 4000K, Ra 80, IP 54,HLINIK, PLAST</t>
  </si>
  <si>
    <t>3.</t>
  </si>
  <si>
    <t>Spínací přístroje, zásuvky</t>
  </si>
  <si>
    <t>3.001</t>
  </si>
  <si>
    <t>Stropní pohybové čidlo osvětlení 360°</t>
  </si>
  <si>
    <t>3.002</t>
  </si>
  <si>
    <t>Spínač č. 5+rámeček</t>
  </si>
  <si>
    <t>3.003</t>
  </si>
  <si>
    <t>Tlačítko "CENTRAL STOP", s aretací, vč. příslušenství</t>
  </si>
  <si>
    <t>3.004</t>
  </si>
  <si>
    <t>Tlačítko "TOTAL STOP", s aretací, vč. příslušenství</t>
  </si>
  <si>
    <t>3.005</t>
  </si>
  <si>
    <t>Vypínač č. 1+rámeček</t>
  </si>
  <si>
    <t>3.006</t>
  </si>
  <si>
    <t>Zásuvka jednonásobná 16A/230V+rámeček</t>
  </si>
  <si>
    <t>3.007</t>
  </si>
  <si>
    <t>Zásuvka jednonásobná 16A/230V s ochranou proti přepětí+rámeček</t>
  </si>
  <si>
    <t>3.008</t>
  </si>
  <si>
    <t>Ovladač žaluzie, včetne rámečku a montážní krabice</t>
  </si>
  <si>
    <t>4.</t>
  </si>
  <si>
    <t>Příslušenství</t>
  </si>
  <si>
    <t>4.001</t>
  </si>
  <si>
    <t>Ohebná elektroinstalační trubka HDPE pr. 50mm, uložení do skladby podlahy/terénu, vč. protahovacího drátu</t>
  </si>
  <si>
    <t>4.002</t>
  </si>
  <si>
    <t>Elektroinstalační krabice přístrojová</t>
  </si>
  <si>
    <t>4.003</t>
  </si>
  <si>
    <t>Wago svorky 2-5 vodičů</t>
  </si>
  <si>
    <t>4.004</t>
  </si>
  <si>
    <t>Kabelové příchytky, požárně odolné, vč. montážního materiálu</t>
  </si>
  <si>
    <t>4.005</t>
  </si>
  <si>
    <t>Kabelové příchytky, vč. montážního materiálu</t>
  </si>
  <si>
    <t>4.006</t>
  </si>
  <si>
    <t>Stahovací pásky</t>
  </si>
  <si>
    <t>4.007</t>
  </si>
  <si>
    <t>Drobný instalační materiál</t>
  </si>
  <si>
    <t>4.008</t>
  </si>
  <si>
    <t>Samoregulační topný kabel 20W/m, 230V - protimrazová ochrana potrubí, vč. montážního materiálu a nezbytného příslušenství</t>
  </si>
  <si>
    <t>4.009</t>
  </si>
  <si>
    <t>Napojovací svorka systému ochranného pospojování, připojovací průřez hl. vedení 50 ÷ 95, vč. svorkovnice, můstku a krytu</t>
  </si>
  <si>
    <t>4.010</t>
  </si>
  <si>
    <t>externí teplotní čidlo pro ovládání topného kabelu</t>
  </si>
  <si>
    <t>4.011</t>
  </si>
  <si>
    <t>Detektor CO</t>
  </si>
  <si>
    <t>4.012</t>
  </si>
  <si>
    <t>Detektor CH4</t>
  </si>
  <si>
    <t>4.013</t>
  </si>
  <si>
    <t>zdroj pro Detektory CO a CH4</t>
  </si>
  <si>
    <t>5.</t>
  </si>
  <si>
    <t>Hromosvod a zemnění</t>
  </si>
  <si>
    <t>5.001</t>
  </si>
  <si>
    <t>SS - svorka spojovací</t>
  </si>
  <si>
    <t>5.002</t>
  </si>
  <si>
    <t>SP - svorka připojovací</t>
  </si>
  <si>
    <t>5.003</t>
  </si>
  <si>
    <t>OU - ochranný úhelník</t>
  </si>
  <si>
    <t>5.004</t>
  </si>
  <si>
    <t>SK - svorka křížová</t>
  </si>
  <si>
    <t>5.005</t>
  </si>
  <si>
    <t>Jímací stožár, dl. 2000mm, vč. stojanu a betonových podstavců (pro větrnou oblast I)</t>
  </si>
  <si>
    <t>5.006</t>
  </si>
  <si>
    <t>Zkušební svorka v nerez krabici</t>
  </si>
  <si>
    <t>5.007</t>
  </si>
  <si>
    <t>Vodič AlMgSi pr.8mm</t>
  </si>
  <si>
    <t>5.008</t>
  </si>
  <si>
    <t>Zemnící pásek V4A 30x3,5mm</t>
  </si>
  <si>
    <t>5.009</t>
  </si>
  <si>
    <t>Příslušenství, pomocný a instalační materiál, vč. úchytů a podpěr vedení</t>
  </si>
  <si>
    <t>5.010</t>
  </si>
  <si>
    <t>Měření zemního odporu</t>
  </si>
  <si>
    <t>5.011</t>
  </si>
  <si>
    <t>Systémový propojovací lanko/pásek</t>
  </si>
  <si>
    <t>6.</t>
  </si>
  <si>
    <t>Rozvaděče</t>
  </si>
  <si>
    <t>6.001</t>
  </si>
  <si>
    <t>RH - HLAVNÍ OBJEKTOVÁ ROZVODNA NN - dle schéma zapojení, seznamu vývodů a blokového schéma NN, systém ocelo-plechových skříní, vč. vnitřního vybavení, montážního materiálu a nezbytného příslušenství</t>
  </si>
  <si>
    <t>6.002</t>
  </si>
  <si>
    <t>ER - dle schéma zapojení, seznamu vývodů a blokového schéma NN, systém ocelo-plechových skříní, vč. vnitřního vybavení, montážního materiálu a nezbytného příslušenství</t>
  </si>
  <si>
    <t>6.003</t>
  </si>
  <si>
    <t>RNP8 - dle schéma zapojení, seznamu vývodů a blokového schéma NN, systém ocelo-plechových skříní, vč. vnitřního vybavení, montážního materiálu a nezbytného příslušenství</t>
  </si>
  <si>
    <t>6.004</t>
  </si>
  <si>
    <t>R.KOT - Přemístění rozvaděče a přepojení stávající elektroinstalace včetně opětovného napojení stávajícího i nového vybavení v kotelně.</t>
  </si>
  <si>
    <t>7.</t>
  </si>
  <si>
    <t>BEZPEČNOSTNÍ CENTRÁLA CHÚC</t>
  </si>
  <si>
    <t>7.001</t>
  </si>
  <si>
    <t>Bezpečnostní centála CHÚC (400x400x120mm), pod omítku, vč. vlastní záložní baterie a krytu EI 45 DP1 S200, vč. instalační krabice, příslušenství a ostatního inst. Materiálu</t>
  </si>
  <si>
    <t>7.002</t>
  </si>
  <si>
    <t>Instalační krabice 10x10</t>
  </si>
  <si>
    <t>7.003</t>
  </si>
  <si>
    <t>Požární tlačítkový hlásič (větrání CHÚC), umístěno v prosklené skříňce,vč. přísl. a krytu (zapuštěné provedení-pod omítku)</t>
  </si>
  <si>
    <t>7.004</t>
  </si>
  <si>
    <t>Kouřový požární hlásič, vč. montážního materiálu a nezbytného příslušenství (např. lokální detekce požáru podle ČSN 73 0875- odvětrání CHÚC</t>
  </si>
  <si>
    <t>7.005</t>
  </si>
  <si>
    <t>EXT - Uzamykatelné tlačítko pro otevření dveří, venkovní, IP44 vč. inst. krabice, rámečku a příslušenství</t>
  </si>
  <si>
    <t>7.006</t>
  </si>
  <si>
    <t>INT - Uzamykatelné tlačítko pro otevření dveří, vnitřní, vč. inst. krabice, rámečku a příslušenství</t>
  </si>
  <si>
    <t>7.007</t>
  </si>
  <si>
    <t>Reverzní elektrický zámek (vrátný) dveří</t>
  </si>
  <si>
    <t>7.008</t>
  </si>
  <si>
    <t>JE-H(ST)H E90 B2cas1d0 1x2x0,8mm</t>
  </si>
  <si>
    <t>7.009</t>
  </si>
  <si>
    <t>Montáž zařízení, oživení, nastavení, revize zařízení, doprava</t>
  </si>
  <si>
    <t>7.010</t>
  </si>
  <si>
    <t>JE-H(ST)H E90 B2cas1d0 2x2x0,8mm</t>
  </si>
  <si>
    <t>7.011</t>
  </si>
  <si>
    <t>JE-H(ST)H E90 B2cas1d0 4x2x0,8mm</t>
  </si>
  <si>
    <t>7.012</t>
  </si>
  <si>
    <t>1-CSKH-V180 B2cas1d0 3x1,5</t>
  </si>
  <si>
    <t>Poznámka k položce:_x000D_
POZNÁMKA : Kabelové rozvody od elektropohonu do krabice (po okenní konstrukci), budou součástí dodávky dodavatele systému.</t>
  </si>
  <si>
    <t>8.</t>
  </si>
  <si>
    <t>8.002</t>
  </si>
  <si>
    <t>Dokumentace skutečného provedení</t>
  </si>
  <si>
    <t>8.003</t>
  </si>
  <si>
    <t>Manuály</t>
  </si>
  <si>
    <t>8.004</t>
  </si>
  <si>
    <t>Testy, revize</t>
  </si>
  <si>
    <t>8.005</t>
  </si>
  <si>
    <t>Zaškolení</t>
  </si>
  <si>
    <t>8.009</t>
  </si>
  <si>
    <t>Průvrty do prům. 150mm</t>
  </si>
  <si>
    <t>8.010</t>
  </si>
  <si>
    <t>Lešení a pomocné konstrukce</t>
  </si>
  <si>
    <t>8.012</t>
  </si>
  <si>
    <t>8.013</t>
  </si>
  <si>
    <t>Ochrana provedených prací</t>
  </si>
  <si>
    <t>8.015</t>
  </si>
  <si>
    <t>8.016</t>
  </si>
  <si>
    <t>Požární izolace</t>
  </si>
  <si>
    <t>8.017</t>
  </si>
  <si>
    <t>Kompletace</t>
  </si>
  <si>
    <t xml:space="preserve">Poznámka k položce:_x000D_
Montáž čidel (detektor CO a CH4), oživení a napojení do systému, testování, montáž zdroje pro detektory– </t>
  </si>
  <si>
    <t>8.019</t>
  </si>
  <si>
    <t>Úklid</t>
  </si>
  <si>
    <t>8.021</t>
  </si>
  <si>
    <t>stavební přípomoce</t>
  </si>
  <si>
    <t>8.023</t>
  </si>
  <si>
    <t>demontáže stávajících osvětlení, kabelů, rozvaděčů, přesun rozvaděčů, rekonstrukce rozvaděčů a další prácé související s rekonstrukcí</t>
  </si>
  <si>
    <t>06 - SO 01.6 - Slabopoudé rozvody</t>
  </si>
  <si>
    <t>D1 - D.1.4.10   Slaboproudá elektrotechnika</t>
  </si>
  <si>
    <t xml:space="preserve">    1 - Telefonní a datové rozvody</t>
  </si>
  <si>
    <t xml:space="preserve">    2 - SYSTÉM ŠKOLNÍHO ROZHLASU</t>
  </si>
  <si>
    <t xml:space="preserve">    3 - Kabelové nosné systémy a příslušenství</t>
  </si>
  <si>
    <t xml:space="preserve">    4 - Ostatní</t>
  </si>
  <si>
    <t>D.1.4.10   Slaboproudá elektrotechnika</t>
  </si>
  <si>
    <t>Telefonní a datové rozvody</t>
  </si>
  <si>
    <t>Zafukovací optický kabel micro 48vl 9/125 HDPE Fca</t>
  </si>
  <si>
    <t>Instalační kabel UTP CAT6A</t>
  </si>
  <si>
    <t>Propojovací (patch) kabel UTP CAT6A, 0,5-1-2m</t>
  </si>
  <si>
    <t>Zásuvka 1xRJ45, vč. rámečku a masky, instalace do podomítkové krabice</t>
  </si>
  <si>
    <t>Zásuvka 2xRJ45, modul 45, vč. masky, instalace do podlahového boxu</t>
  </si>
  <si>
    <t>Zásuvka HDMI, instalace do podomítkové krabice</t>
  </si>
  <si>
    <t>Propojovací HDMI kabel, 5-8m</t>
  </si>
  <si>
    <t>Měřící protokoly optické a metalické kabeláže (jednotlivé spoje)</t>
  </si>
  <si>
    <t>instalce systému, montážní a přípravné práce, dodavatelská dokumentace, apod.</t>
  </si>
  <si>
    <t>SYSTÉM ŠKOLNÍHO ROZHLASU</t>
  </si>
  <si>
    <t>Reproduktor přisazeený na zeď, včetně napojení an stánvající rozhlas školy</t>
  </si>
  <si>
    <t>propojovací kabel</t>
  </si>
  <si>
    <t>příslušenství k systému a doplňky</t>
  </si>
  <si>
    <t>Měřící protokoly metalické kabeláže (jednotlivé spoje)</t>
  </si>
  <si>
    <t>Kabelové nosné systémy a příslušenství</t>
  </si>
  <si>
    <t>Ohebná elektroinstalační trubka PVC pr. 50mm, vč. protahovacího drátu</t>
  </si>
  <si>
    <t>Krabice přístrojová, hloubka 66mm</t>
  </si>
  <si>
    <t>Protipožární ucpávky kabelových prostupů (tmel, minerál, nátěr, štítky)</t>
  </si>
  <si>
    <t>Drobný instalační, nosný a spojovací materiál</t>
  </si>
  <si>
    <t>Systémová kabelová průchodka přes hydroizolací</t>
  </si>
  <si>
    <t>4.014</t>
  </si>
  <si>
    <t>4.016</t>
  </si>
  <si>
    <t>4.017</t>
  </si>
  <si>
    <t>4.018</t>
  </si>
  <si>
    <t>4.021</t>
  </si>
  <si>
    <t>4.023</t>
  </si>
  <si>
    <t>4,4</t>
  </si>
  <si>
    <t>OB</t>
  </si>
  <si>
    <t>Obsypání potrubí</t>
  </si>
  <si>
    <t>27,4</t>
  </si>
  <si>
    <t>skl</t>
  </si>
  <si>
    <t>skládka</t>
  </si>
  <si>
    <t>34,8</t>
  </si>
  <si>
    <t>61,18</t>
  </si>
  <si>
    <t>zásyp potrubí</t>
  </si>
  <si>
    <t>26,38</t>
  </si>
  <si>
    <t>03 - SO 03.11 -  Vodovod - Přípojka stávající školy a vnitřní rozvody</t>
  </si>
  <si>
    <t>HSV - HSV</t>
  </si>
  <si>
    <t xml:space="preserve">    5 - Komunikace pozemní</t>
  </si>
  <si>
    <t xml:space="preserve">    8 - Trubní vedení</t>
  </si>
  <si>
    <t xml:space="preserve">    D10 - Vedlejší náklady 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</si>
  <si>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</si>
  <si>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</si>
  <si>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-1350791621</t>
  </si>
  <si>
    <t>https://podminky.urs.cz/item/CS_URS_2025_01/113106123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</si>
  <si>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</si>
  <si>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</si>
  <si>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-325215222</t>
  </si>
  <si>
    <t>https://podminky.urs.cz/item/CS_URS_2025_01/113107323</t>
  </si>
  <si>
    <t>16,6  "poklad tl. 25cm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</si>
  <si>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</si>
  <si>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</si>
  <si>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1494586946</t>
  </si>
  <si>
    <t>https://podminky.urs.cz/item/CS_URS_2025_01/113107330</t>
  </si>
  <si>
    <t>13,6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</si>
  <si>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</si>
  <si>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</si>
  <si>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892135636</t>
  </si>
  <si>
    <t>https://podminky.urs.cz/item/CS_URS_2025_01/113107342</t>
  </si>
  <si>
    <t>132251253</t>
  </si>
  <si>
    <t>Hloubení nezapažených rýh šířky přes 800 do 2 000 mm strojně s urovnáním dna do předepsaného profilu a spádu v hornině třídy těžitelnosti I skupiny 3 přes 50 do 100 m3</t>
  </si>
  <si>
    <t>-607719993</t>
  </si>
  <si>
    <t>https://podminky.urs.cz/item/CS_URS_2025_01/132251253</t>
  </si>
  <si>
    <t>(43,7)*1*(1,8-0,4)</t>
  </si>
  <si>
    <t>151101101</t>
  </si>
  <si>
    <t>Zřízení pažení a rozepření stěn rýh pro podzemní vedení příložné pro jakoukoliv mezerovitost, hloubky do 2 m</t>
  </si>
  <si>
    <t>475348926</t>
  </si>
  <si>
    <t>https://podminky.urs.cz/item/CS_URS_2025_01/151101101</t>
  </si>
  <si>
    <t>151101111</t>
  </si>
  <si>
    <t>Odstranění pažení a rozepření stěn rýh pro podzemní vedení s uložením materiálu na vzdálenost do 3 m od kraje výkopu příložné, hloubky do 2 m</t>
  </si>
  <si>
    <t>518979887</t>
  </si>
  <si>
    <t>https://podminky.urs.cz/item/CS_URS_2025_01/151101111</t>
  </si>
  <si>
    <t>1877575759</t>
  </si>
  <si>
    <t>V  "výkopek na meziskládku</t>
  </si>
  <si>
    <t>1020036784</t>
  </si>
  <si>
    <t>SKL  "zemina na skládku</t>
  </si>
  <si>
    <t>761671110</t>
  </si>
  <si>
    <t>V  "výkopek na meziskládce</t>
  </si>
  <si>
    <t>2018151907</t>
  </si>
  <si>
    <t>V-Z  "přebytečná zemina na skládku</t>
  </si>
  <si>
    <t>34,8*1,8 'Přepočtené koeficientem množství</t>
  </si>
  <si>
    <t>1676802696</t>
  </si>
  <si>
    <t>V-(ob+lo)-3  "minus šachta</t>
  </si>
  <si>
    <t>-1932054333</t>
  </si>
  <si>
    <t>1866496325</t>
  </si>
  <si>
    <t>27,4*2 'Přepočtené koeficientem množství</t>
  </si>
  <si>
    <t>679747412</t>
  </si>
  <si>
    <t>Komunikace pozemní</t>
  </si>
  <si>
    <t>564730001</t>
  </si>
  <si>
    <t>Podklad nebo kryt z kameniva hrubého drceného vel. 8-16 mm s rozprostřením a zhutněním plochy jednotlivě do 100 m2, po zhutnění tl. 100 mm</t>
  </si>
  <si>
    <t>-598504499</t>
  </si>
  <si>
    <t>https://podminky.urs.cz/item/CS_URS_2025_01/564730001</t>
  </si>
  <si>
    <t>Poznámka k položce:_x000D_
ŠD d8/16 POUŽITÁ Z KONSTRUKCE VOZOVEK (MÍSTNÍ , KSÚS)</t>
  </si>
  <si>
    <t>564751101</t>
  </si>
  <si>
    <t>Podklad nebo kryt z kameniva hrubého drceného vel. 32-63 mm s rozprostřením a zhutněním plochy jednotlivě do 100 m2, po zhutnění tl. 150 mm</t>
  </si>
  <si>
    <t>653863475</t>
  </si>
  <si>
    <t>https://podminky.urs.cz/item/CS_URS_2025_01/564751101</t>
  </si>
  <si>
    <t>Poznámka k položce:_x000D_
ŠTĚRK 0/63, DRCENÝ VÝKOPEK</t>
  </si>
  <si>
    <t>13,6+3</t>
  </si>
  <si>
    <t>564730101</t>
  </si>
  <si>
    <t>Podklad nebo kryt z kameniva hrubého drceného vel. 16-32 mm s rozprostřením a zhutněním plochy jednotlivě do 100 m2, po zhutnění tl. 100 mm</t>
  </si>
  <si>
    <t>2142879305</t>
  </si>
  <si>
    <t>https://podminky.urs.cz/item/CS_URS_2025_01/564730101</t>
  </si>
  <si>
    <t>Poznámka k položce:_x000D_
ŠD d16/32 POUŽITÁ Z KONSTRUKCE VOZOVEK (MÍSTNÍ , KSÚS)</t>
  </si>
  <si>
    <t>567121109</t>
  </si>
  <si>
    <t>Podklad ze směsi stmelené cementem SC bez dilatačních spár, s rozprostřením a zhutněním SC C 3/4 (SC I), po zhutnění tl. 100 mm</t>
  </si>
  <si>
    <t>-1657909640</t>
  </si>
  <si>
    <t>https://podminky.urs.cz/item/CS_URS_2025_01/567121109</t>
  </si>
  <si>
    <t>577144111</t>
  </si>
  <si>
    <t>Asfaltový beton vrstva obrusná ACO 11 (ABS) s rozprostřením a se zhutněním z nemodifikovaného asfaltu v pruhu šířky do 3 m tř. I (ACO 11+), po zhutnění tl. 50 mm</t>
  </si>
  <si>
    <t>1077278201</t>
  </si>
  <si>
    <t>https://podminky.urs.cz/item/CS_URS_2025_01/577144111</t>
  </si>
  <si>
    <t>Poznámka k položce:_x000D_
Po dokončení prací je obnova  vozovky KSÚS řešena v SO 01.Q stoka B</t>
  </si>
  <si>
    <t>577145112</t>
  </si>
  <si>
    <t>Asfaltový beton vrstva ložní ACL 16 (ABH) s rozprostřením a zhutněním z nemodifikovaného asfaltu v pruhu šířky do 3 m, po zhutnění tl. 50 mm</t>
  </si>
  <si>
    <t>903301542</t>
  </si>
  <si>
    <t>https://podminky.urs.cz/item/CS_URS_2025_01/577145112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</si>
  <si>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</si>
  <si>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</si>
  <si>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-1865669748</t>
  </si>
  <si>
    <t>https://podminky.urs.cz/item/CS_URS_2025_01/596212210</t>
  </si>
  <si>
    <t>59245090</t>
  </si>
  <si>
    <t>dlažba zámková betonová profilová 230x140mm tl 80mm přírodní</t>
  </si>
  <si>
    <t>-92846852</t>
  </si>
  <si>
    <t>Trubní vedení</t>
  </si>
  <si>
    <t>Pol89</t>
  </si>
  <si>
    <t>Bloky pro potrubí z betonu C 16/20</t>
  </si>
  <si>
    <t>Pol91</t>
  </si>
  <si>
    <t>Montáž vodovodních šoupátek ve výkopu DN 80</t>
  </si>
  <si>
    <t>Pol92</t>
  </si>
  <si>
    <t>Montáž kompenzátorů, montážních vložek DN 80</t>
  </si>
  <si>
    <t>Pol93</t>
  </si>
  <si>
    <t>Montáž navrtávacích pasů DN 80</t>
  </si>
  <si>
    <t>Pol94</t>
  </si>
  <si>
    <t>Desinfekce vodovodního potrubí DN 125</t>
  </si>
  <si>
    <t>Pol95</t>
  </si>
  <si>
    <t>Vodič signalizační CYY 4 mm2</t>
  </si>
  <si>
    <t>Pol96</t>
  </si>
  <si>
    <t>Osazování poklopů litinových, ocelových do 50 kg</t>
  </si>
  <si>
    <t>Pol98</t>
  </si>
  <si>
    <t>Klapka vodovodní, zpětná, přírubová, DN 80 mm s navařením přírub</t>
  </si>
  <si>
    <t>Pol99</t>
  </si>
  <si>
    <t>Montáž armatur vodovodních přírubových DN 50 mm</t>
  </si>
  <si>
    <t>Pol100</t>
  </si>
  <si>
    <t>Montáž armatur vodovodních přírubových DN 80 mm</t>
  </si>
  <si>
    <t>Pol101</t>
  </si>
  <si>
    <t>Zkouška tlaku potrubí přírubového nebo hrdlového DN 100 mm</t>
  </si>
  <si>
    <t>Pol102</t>
  </si>
  <si>
    <t>Šoupátko přírub. DN 80 s nav.přírub</t>
  </si>
  <si>
    <t>Pol103</t>
  </si>
  <si>
    <t>Filtr přírubový, DN 50 s nav.přírub</t>
  </si>
  <si>
    <t>Pol104</t>
  </si>
  <si>
    <t>Mezikusy z ocel.trubek hlad., jednoznačné DN 40</t>
  </si>
  <si>
    <t>Pol105</t>
  </si>
  <si>
    <t>Montáž zemní soupravy pro šoupátka, DN 13 6580</t>
  </si>
  <si>
    <t>Pol106</t>
  </si>
  <si>
    <t>Fólie výstražná z PVC, šířka 33 cm fólie PVC šířka 33 cm</t>
  </si>
  <si>
    <t>Pol107</t>
  </si>
  <si>
    <t>Konzoly pro vodoměrnou setavu dod.+mont.</t>
  </si>
  <si>
    <t>Pol108</t>
  </si>
  <si>
    <t>Rozbor kvality vody</t>
  </si>
  <si>
    <t>Pol109</t>
  </si>
  <si>
    <t>Trubka voda SDR11 90x8,2 mm L=100 m PE100 RC dvouvrstvé potrubí, barva modrá</t>
  </si>
  <si>
    <t>Pol110</t>
  </si>
  <si>
    <t>Šoupátko vevařovací, DN 80/90</t>
  </si>
  <si>
    <t>Pol111</t>
  </si>
  <si>
    <t>Pas navrtávací na PE a PVC, pr.200</t>
  </si>
  <si>
    <t>Pol112</t>
  </si>
  <si>
    <t>Kompenzátor pryžový přírubový DN 80 Pružný prvek EPDM</t>
  </si>
  <si>
    <t>Pol113</t>
  </si>
  <si>
    <t>Souprava zemní teleskopická DN 65-80,max.1,75m</t>
  </si>
  <si>
    <t>Pol114</t>
  </si>
  <si>
    <t>Poklop uliční šoupátkový 7.2.13</t>
  </si>
  <si>
    <t>Pol115</t>
  </si>
  <si>
    <t>Tvarovka hrdl.s přír.odb. DN 80/ 40 EWS</t>
  </si>
  <si>
    <t>Pol116</t>
  </si>
  <si>
    <t>Tvar. přír. s hrdlem DN 50 150 mm</t>
  </si>
  <si>
    <t>Pol117</t>
  </si>
  <si>
    <t>Tvar. přír. s hrdlem DN 50 250 mm</t>
  </si>
  <si>
    <t>Pol118</t>
  </si>
  <si>
    <t>F - TT DN 80 PN 10-40</t>
  </si>
  <si>
    <t>Pol119</t>
  </si>
  <si>
    <t>Redukce DN 50 na šroubení 5/4</t>
  </si>
  <si>
    <t>Pol120</t>
  </si>
  <si>
    <t>Redukce RP (FFR) - TT DN 80x50 PN 10-40</t>
  </si>
  <si>
    <t>Pol 120a</t>
  </si>
  <si>
    <t>Šachta vodoměrná DN2000, výška min. 1,8m, kompletní včetně stupadel (žebříku), vstupní komín s poklopem DN600, B125, 2x těsněný prostup pro potrubí PE d90</t>
  </si>
  <si>
    <t>225836838</t>
  </si>
  <si>
    <t>Poznámka k položce:_x000D_
Včetně osazení a montáže, včetně podkladní desky tl. 15cm a rozšíření výkopu</t>
  </si>
  <si>
    <t>850311811</t>
  </si>
  <si>
    <t>Bourání stávajícího potrubí z trub litinových hrdlových nebo přírubových v otevřeném výkopu DN do 150</t>
  </si>
  <si>
    <t>674667293</t>
  </si>
  <si>
    <t>https://podminky.urs.cz/item/CS_URS_2025_01/850311811</t>
  </si>
  <si>
    <t>899910201</t>
  </si>
  <si>
    <t>Výplň potrubí trub betonových, litinových nebo kameninových cementopopílkovou suspenzí spádem, délky do 50 m</t>
  </si>
  <si>
    <t>762626713</t>
  </si>
  <si>
    <t>https://podminky.urs.cz/item/CS_URS_2025_01/899910201</t>
  </si>
  <si>
    <t>0,3  "část potrubí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</si>
  <si>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</si>
  <si>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</si>
  <si>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1348299036</t>
  </si>
  <si>
    <t>https://podminky.urs.cz/item/CS_URS_2025_01/919732211</t>
  </si>
  <si>
    <t>919735112</t>
  </si>
  <si>
    <t>Řezání stávajícího živičného krytu nebo podkladu hloubky přes 50 do 100 mm</t>
  </si>
  <si>
    <t>710661544</t>
  </si>
  <si>
    <t>https://podminky.urs.cz/item/CS_URS_2025_01/919735112</t>
  </si>
  <si>
    <t>997221551</t>
  </si>
  <si>
    <t>Vodorovná doprava suti bez naložení, ale se složením a s hrubým urovnáním ze sypkých materiálů, na vzdálenost do 1 km</t>
  </si>
  <si>
    <t>261934340</t>
  </si>
  <si>
    <t>https://podminky.urs.cz/item/CS_URS_2025_01/997221551</t>
  </si>
  <si>
    <t>997221559</t>
  </si>
  <si>
    <t>Vodorovná doprava suti bez naložení, ale se složením a s hrubým urovnáním Příplatek k ceně za každý další započatý 1 km přes 1 km</t>
  </si>
  <si>
    <t>150328865</t>
  </si>
  <si>
    <t>https://podminky.urs.cz/item/CS_URS_2025_01/997221559</t>
  </si>
  <si>
    <t>Poznámka k položce:_x000D_
doprava na meziskládku do 5km</t>
  </si>
  <si>
    <t>14,34*4 'Přepočtené koeficientem množství</t>
  </si>
  <si>
    <t>997221861</t>
  </si>
  <si>
    <t>-181482455</t>
  </si>
  <si>
    <t>https://podminky.urs.cz/item/CS_URS_2025_01/997221861</t>
  </si>
  <si>
    <t>0,78+3,264</t>
  </si>
  <si>
    <t>997221873</t>
  </si>
  <si>
    <t>-66373105</t>
  </si>
  <si>
    <t>https://podminky.urs.cz/item/CS_URS_2025_01/997221873</t>
  </si>
  <si>
    <t>7,304</t>
  </si>
  <si>
    <t>997221875</t>
  </si>
  <si>
    <t>-67231642</t>
  </si>
  <si>
    <t>https://podminky.urs.cz/item/CS_URS_2025_01/997221875</t>
  </si>
  <si>
    <t>2,992</t>
  </si>
  <si>
    <t>-1372203580</t>
  </si>
  <si>
    <t>0,84  "směs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</si>
  <si>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</si>
  <si>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</si>
  <si>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1586436799</t>
  </si>
  <si>
    <t>https://podminky.urs.cz/item/CS_URS_2025_01/998276101</t>
  </si>
  <si>
    <t>D10</t>
  </si>
  <si>
    <t xml:space="preserve">Vedlejší náklady </t>
  </si>
  <si>
    <t>-1264846415</t>
  </si>
  <si>
    <t>5,964</t>
  </si>
  <si>
    <t>obsyp potrubí</t>
  </si>
  <si>
    <t>47,1</t>
  </si>
  <si>
    <t>59,264</t>
  </si>
  <si>
    <t>145,7</t>
  </si>
  <si>
    <t>86,436</t>
  </si>
  <si>
    <t>04 - SO 04.11, SO 04.12 - Kanalizace splašková - přípojka a vnitřní kanalizace pro objekt č.p.1360</t>
  </si>
  <si>
    <t xml:space="preserve">    D3 - Trubní vedení 8</t>
  </si>
  <si>
    <t xml:space="preserve">    D10 - Vedlejší náklady</t>
  </si>
  <si>
    <t>659004405</t>
  </si>
  <si>
    <t>3,8</t>
  </si>
  <si>
    <t>397014445</t>
  </si>
  <si>
    <t>9+3,8  "podklad tl. 25cm</t>
  </si>
  <si>
    <t>1196633146</t>
  </si>
  <si>
    <t>9  "komunikace</t>
  </si>
  <si>
    <t>-1850496804</t>
  </si>
  <si>
    <t>-1506303557</t>
  </si>
  <si>
    <t>V*0,6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</si>
  <si>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</si>
  <si>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</si>
  <si>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-250354301</t>
  </si>
  <si>
    <t>https://podminky.urs.cz/item/CS_URS_2025_01/132351254</t>
  </si>
  <si>
    <t>V*0,4</t>
  </si>
  <si>
    <t>-334236677</t>
  </si>
  <si>
    <t>2111739353</t>
  </si>
  <si>
    <t>1973636963</t>
  </si>
  <si>
    <t>V  "meziskládka</t>
  </si>
  <si>
    <t>-1242290746</t>
  </si>
  <si>
    <t>SKL "zemina na skládku</t>
  </si>
  <si>
    <t>-644841618</t>
  </si>
  <si>
    <t>V "meziskládka</t>
  </si>
  <si>
    <t>2000616309</t>
  </si>
  <si>
    <t>59,264*1,8 'Přepočtené koeficientem množství</t>
  </si>
  <si>
    <t>-1993115962</t>
  </si>
  <si>
    <t>V-(lo+ob+6,2)  "zpětný zásyp</t>
  </si>
  <si>
    <t>-1986872543</t>
  </si>
  <si>
    <t>49,7*0,5*1,2+14,4*1,2</t>
  </si>
  <si>
    <t>423686649</t>
  </si>
  <si>
    <t>47,1*2 'Přepočtené koeficientem množství</t>
  </si>
  <si>
    <t>1574238660</t>
  </si>
  <si>
    <t>49,7*0,1*1,2</t>
  </si>
  <si>
    <t>-1829268863</t>
  </si>
  <si>
    <t>-298085352</t>
  </si>
  <si>
    <t>-456965139</t>
  </si>
  <si>
    <t>9+3,8</t>
  </si>
  <si>
    <t>964504941</t>
  </si>
  <si>
    <t>-982939038</t>
  </si>
  <si>
    <t>1709676298</t>
  </si>
  <si>
    <t>-1363713025</t>
  </si>
  <si>
    <t>1151225938</t>
  </si>
  <si>
    <t>Trubní vedení 8</t>
  </si>
  <si>
    <t>Pol156</t>
  </si>
  <si>
    <t>Montáž trubek z tvrdého PVC ve výkopu d 225 mm</t>
  </si>
  <si>
    <t>Pol157</t>
  </si>
  <si>
    <t xml:space="preserve">Montáž přesuvek z plastu, gumový kroužek, DN 200 </t>
  </si>
  <si>
    <t>Pol158</t>
  </si>
  <si>
    <t xml:space="preserve">Kontrola kanalizace TV kamerou do 15 m </t>
  </si>
  <si>
    <t>úsek</t>
  </si>
  <si>
    <t>Pol159</t>
  </si>
  <si>
    <t xml:space="preserve">Přípl.za dalších 0,60m výšky vstupu,šachty na potr </t>
  </si>
  <si>
    <t>Pol160</t>
  </si>
  <si>
    <t>Zřízení šachet z dílců,dno C 25/30, potrubí DN 200</t>
  </si>
  <si>
    <t>Pol161</t>
  </si>
  <si>
    <t>Osazování poklopů litinových, ocelových do 150 kg</t>
  </si>
  <si>
    <t>Pol162</t>
  </si>
  <si>
    <t>Zkouška těsnosti kanalizace vodou DN 200 mm</t>
  </si>
  <si>
    <t>Pol163</t>
  </si>
  <si>
    <t xml:space="preserve">Výsek a montáž kamenin. odbočky na potrubí DN 300 včetně dodávky trouby DN 300 a odbočky DN 300/200 </t>
  </si>
  <si>
    <t>Pol164</t>
  </si>
  <si>
    <t xml:space="preserve">Trubka kanalizační KGEM SN 8 PVC 200x5,9x1000 </t>
  </si>
  <si>
    <t>Pol165</t>
  </si>
  <si>
    <t xml:space="preserve">Trubka kanalizační KGEM SN 8 PVC 200x5,9x3000 </t>
  </si>
  <si>
    <t>Pol166</t>
  </si>
  <si>
    <t>Trubka kanalizační KGEM SN 8 PVC 200x5,9x5000</t>
  </si>
  <si>
    <t>Pol167</t>
  </si>
  <si>
    <t xml:space="preserve">Trubka kanalizační SN 12 PVC 200x1000 </t>
  </si>
  <si>
    <t>Pol168</t>
  </si>
  <si>
    <t xml:space="preserve">Trubka kanalizační SN 12 PVC 200x3000 </t>
  </si>
  <si>
    <t>Pol169</t>
  </si>
  <si>
    <t xml:space="preserve">Trubka kanalizační SN 12 PVC 200x5000 </t>
  </si>
  <si>
    <t>Pol 169a</t>
  </si>
  <si>
    <t xml:space="preserve">Přesuvka kanalizační PVC SDR 34 DN 200 hladká, hrdlovaná, červenohnědá, dl. 230 mm </t>
  </si>
  <si>
    <t>237745422</t>
  </si>
  <si>
    <t>Pol 169b</t>
  </si>
  <si>
    <t xml:space="preserve">Poklop litinový D 610 mm pro zatížení 40 t poklop litinový </t>
  </si>
  <si>
    <t>1901549933</t>
  </si>
  <si>
    <t>Pol 169c</t>
  </si>
  <si>
    <t xml:space="preserve">Konus šachetní 100-63/58/10 1000/625/580 </t>
  </si>
  <si>
    <t>-1670995230</t>
  </si>
  <si>
    <t>Pol170</t>
  </si>
  <si>
    <t xml:space="preserve">Skruž šachetní 100/25/9 </t>
  </si>
  <si>
    <t>Pol171</t>
  </si>
  <si>
    <t>Skruž šachetní 100/50/9</t>
  </si>
  <si>
    <t>Pol172</t>
  </si>
  <si>
    <t>Skruž šachetní 100/100/9</t>
  </si>
  <si>
    <t>Pol173</t>
  </si>
  <si>
    <t>Prstenec vyrovnávací šachetní 63/4</t>
  </si>
  <si>
    <t>Pol174</t>
  </si>
  <si>
    <t xml:space="preserve">Prstenec vyrovnávací šachetní 63/10 </t>
  </si>
  <si>
    <t>Pol175</t>
  </si>
  <si>
    <t>Dno šachetní přímé 100/100 V max. 60</t>
  </si>
  <si>
    <t>1088972597</t>
  </si>
  <si>
    <t>-15752104</t>
  </si>
  <si>
    <t>830391811</t>
  </si>
  <si>
    <t>Bourání stávajícího potrubí z kameninových trub v otevřeném výkopu DN přes 250 do 400</t>
  </si>
  <si>
    <t>-1516167108</t>
  </si>
  <si>
    <t>https://podminky.urs.cz/item/CS_URS_2025_01/830391811</t>
  </si>
  <si>
    <t>1263395008</t>
  </si>
  <si>
    <t>Poznámka k položce:_x000D_
Část ponechaného potrubí</t>
  </si>
  <si>
    <t>606321782</t>
  </si>
  <si>
    <t>-24530987</t>
  </si>
  <si>
    <t>Poznámka k položce:_x000D_
doprava na meziskládku do 3km</t>
  </si>
  <si>
    <t>10,76*4 'Přepočtené koeficientem množství</t>
  </si>
  <si>
    <t>1989515275</t>
  </si>
  <si>
    <t>2,16</t>
  </si>
  <si>
    <t>-551357492</t>
  </si>
  <si>
    <t>5,632+5,456+0,988</t>
  </si>
  <si>
    <t>-754949629</t>
  </si>
  <si>
    <t>1,98</t>
  </si>
  <si>
    <t>-1025989747</t>
  </si>
  <si>
    <t>-660566654</t>
  </si>
  <si>
    <t>23,038</t>
  </si>
  <si>
    <t>110,55</t>
  </si>
  <si>
    <t>135,188</t>
  </si>
  <si>
    <t>632,9</t>
  </si>
  <si>
    <t>zásyp výkopu</t>
  </si>
  <si>
    <t>497,712</t>
  </si>
  <si>
    <t>05 - SO 4.13, SO04.14 - Kanalizace splašková a dešťová - vnitřní,  pro stávající objekt (ÚDRŽBA)</t>
  </si>
  <si>
    <t xml:space="preserve">    D2 - Trubní vedení</t>
  </si>
  <si>
    <t>132212121</t>
  </si>
  <si>
    <t>Hloubení zapažených rýh šířky do 800 mm ručně s urovnáním dna do předepsaného profilu a spádu v hornině třídy těžitelnosti I skupiny 3 soudržných</t>
  </si>
  <si>
    <t>-584874577</t>
  </si>
  <si>
    <t>https://podminky.urs.cz/item/CS_URS_2025_01/132212121</t>
  </si>
  <si>
    <t>V*0,02</t>
  </si>
  <si>
    <t>132254104</t>
  </si>
  <si>
    <t>Hloubení zapažených rýh šířky do 800 mm strojně s urovnáním dna do předepsaného profilu a spádu v hornině třídy těžitelnosti I skupiny 3 přes 100 m3</t>
  </si>
  <si>
    <t>1619951387</t>
  </si>
  <si>
    <t>https://podminky.urs.cz/item/CS_URS_2025_01/132254104</t>
  </si>
  <si>
    <t>592,9+40  "celkový výkop (ACAD)</t>
  </si>
  <si>
    <t>132312121</t>
  </si>
  <si>
    <t>Hloubení zapažených rýh šířky do 800 mm ručně s urovnáním dna do předepsaného profilu a spádu v hornině třídy těžitelnosti II skupiny 4 soudržných</t>
  </si>
  <si>
    <t>-340319636</t>
  </si>
  <si>
    <t>https://podminky.urs.cz/item/CS_URS_2025_01/132312121</t>
  </si>
  <si>
    <t>V*0,05</t>
  </si>
  <si>
    <t>132354104</t>
  </si>
  <si>
    <t>Hloubení zapažených rýh šířky do 800 mm strojně s urovnáním dna do předepsaného profilu a spádu v hornině třídy těžitelnosti II skupiny 4 přes 100 m3</t>
  </si>
  <si>
    <t>1575952648</t>
  </si>
  <si>
    <t>https://podminky.urs.cz/item/CS_URS_2025_01/132354104</t>
  </si>
  <si>
    <t>V*0,33</t>
  </si>
  <si>
    <t>151101102</t>
  </si>
  <si>
    <t>Zřízení pažení a rozepření stěn rýh pro podzemní vedení příložné pro jakoukoliv mezerovitost, hloubky přes 2 do 4 m</t>
  </si>
  <si>
    <t>1272854268</t>
  </si>
  <si>
    <t>https://podminky.urs.cz/item/CS_URS_2025_01/151101102</t>
  </si>
  <si>
    <t>1050</t>
  </si>
  <si>
    <t>151101112</t>
  </si>
  <si>
    <t>Odstranění pažení a rozepření stěn rýh pro podzemní vedení s uložením materiálu na vzdálenost do 3 m od kraje výkopu příložné, hloubky přes 2 do 4 m</t>
  </si>
  <si>
    <t>766462796</t>
  </si>
  <si>
    <t>https://podminky.urs.cz/item/CS_URS_2025_01/151101112</t>
  </si>
  <si>
    <t>112103099</t>
  </si>
  <si>
    <t>990550307</t>
  </si>
  <si>
    <t>-415729387</t>
  </si>
  <si>
    <t>-1356478994</t>
  </si>
  <si>
    <t>135,188*1,8 'Přepočtené koeficientem množství</t>
  </si>
  <si>
    <t>2060844862</t>
  </si>
  <si>
    <t>V-(lo+ob+29,6)+28</t>
  </si>
  <si>
    <t>1593820868</t>
  </si>
  <si>
    <t>128,9*0,5*1,2+41,5*0,45*1+34,2*0,425*1</t>
  </si>
  <si>
    <t>-438191403</t>
  </si>
  <si>
    <t>110,55*2 'Přepočtené koeficientem množství</t>
  </si>
  <si>
    <t>-527564078</t>
  </si>
  <si>
    <t>(128,9)*0,1*1,2+(41,5+34,2)*0,1*1</t>
  </si>
  <si>
    <t>830361811</t>
  </si>
  <si>
    <t>Bourání stávajícího potrubí z kameninových trub v otevřeném výkopu DN přes 150 do 250</t>
  </si>
  <si>
    <t>-1912887458</t>
  </si>
  <si>
    <t>https://podminky.urs.cz/item/CS_URS_2025_01/830361811</t>
  </si>
  <si>
    <t>890231851</t>
  </si>
  <si>
    <t>Bourání šachet a jímek strojně velikosti obestavěného prostoru přes 1,5 do 3 m3 z prostého betonu</t>
  </si>
  <si>
    <t>-1397816797</t>
  </si>
  <si>
    <t>https://podminky.urs.cz/item/CS_URS_2025_01/890231851</t>
  </si>
  <si>
    <t>PI*0,6*0,6*2,5*2</t>
  </si>
  <si>
    <t>981511112</t>
  </si>
  <si>
    <t>Demolice konstrukcí objektů postupným rozebíráním zdiva na maltu cementovou z cihel nebo tvárnic</t>
  </si>
  <si>
    <t>-1080112296</t>
  </si>
  <si>
    <t>https://podminky.urs.cz/item/CS_URS_2025_01/981511112</t>
  </si>
  <si>
    <t xml:space="preserve">Poznámka k položce:_x000D_
Odstranění stávající  žumpy (4,5 x 2 x 2m), zděné tl. stěny 15cm s betonovou stěnou tl. 10cm_x000D_
_x000D_
</t>
  </si>
  <si>
    <t>981511116</t>
  </si>
  <si>
    <t>Demolice konstrukcí objektů postupným rozebíráním konstrukcí z betonu prostého</t>
  </si>
  <si>
    <t>-2085825603</t>
  </si>
  <si>
    <t>https://podminky.urs.cz/item/CS_URS_2025_01/981511116</t>
  </si>
  <si>
    <t>Poznámka k položce:_x000D_
Odstranění stávající  žumpy (4,5 x 2 x 2m), zděné tl. stěny 15cm s betonovou stěnou tl. 10cm</t>
  </si>
  <si>
    <t>-1971459944</t>
  </si>
  <si>
    <t>Pol196</t>
  </si>
  <si>
    <t>128,9+34,3+41,5</t>
  </si>
  <si>
    <t>Pol197</t>
  </si>
  <si>
    <t>Montáž přesuvek z plastu, gumový kroužek, DN 200</t>
  </si>
  <si>
    <t>Pol198</t>
  </si>
  <si>
    <t>Kontrola kanalizace TV kamerou do 15 m</t>
  </si>
  <si>
    <t>Pol199</t>
  </si>
  <si>
    <t>Přípl.za dalších 0,60m výšky vstupu,šachty na potr</t>
  </si>
  <si>
    <t>Pol200</t>
  </si>
  <si>
    <t>Pol201</t>
  </si>
  <si>
    <t>Pol204</t>
  </si>
  <si>
    <t>Vpusť dvorní, klapka, lapač litinová mřížka, litinový rám, D 110, 160 mm</t>
  </si>
  <si>
    <t>Pol205</t>
  </si>
  <si>
    <t>Lapač střešních splavenin litinový, DN 150 mm</t>
  </si>
  <si>
    <t>Pol206</t>
  </si>
  <si>
    <t>Pol207</t>
  </si>
  <si>
    <t>Příplatek za další odbočku do dna kanal.šachty (do DN200)</t>
  </si>
  <si>
    <t>Pol208</t>
  </si>
  <si>
    <t>Trubka kanalizační KG SN 8 PVC 200x5,9x1000</t>
  </si>
  <si>
    <t>Pol209</t>
  </si>
  <si>
    <t>Trubka kanalizační KG SN 8 PVC 200x5,9x3000</t>
  </si>
  <si>
    <t>Pol210</t>
  </si>
  <si>
    <t>Trubka kanalizační KG SN 8 PVC 200x5,9x5000</t>
  </si>
  <si>
    <t>Pol211</t>
  </si>
  <si>
    <t>Přesuvka kanalizační PVC SDR 34 DN 200 hladká, hrdlovaná, červenohnědá, dl. 230 mm</t>
  </si>
  <si>
    <t>Pol212</t>
  </si>
  <si>
    <t>Koleno kanalizační KG 200/ 45° PVC</t>
  </si>
  <si>
    <t>Pol213</t>
  </si>
  <si>
    <t>Odbočka kanalizační KG 200/ 160/45° PVC</t>
  </si>
  <si>
    <t>Pol214</t>
  </si>
  <si>
    <t>Poklop litinový D 610 mm pro zatížení 40 t poklop litinový (OZ)</t>
  </si>
  <si>
    <t>Pol215</t>
  </si>
  <si>
    <t>Konus šachetní 100-63/58/10 1000/625/580</t>
  </si>
  <si>
    <t>Pol216</t>
  </si>
  <si>
    <t>Skruž šachetní 100/25/9 PS</t>
  </si>
  <si>
    <t>Pol217</t>
  </si>
  <si>
    <t>Skruž šachetní 100/50/9 PS</t>
  </si>
  <si>
    <t>Pol218</t>
  </si>
  <si>
    <t>Skruž šachetní 100/100/9 PS</t>
  </si>
  <si>
    <t>Pol219</t>
  </si>
  <si>
    <t>Pol220</t>
  </si>
  <si>
    <t>Prstenec vyrovnávací šachetní 63/10</t>
  </si>
  <si>
    <t>Pol221</t>
  </si>
  <si>
    <t>-1103349825</t>
  </si>
  <si>
    <t>-1551473856</t>
  </si>
  <si>
    <t>25,143*4 'Přepočtené koeficientem množství</t>
  </si>
  <si>
    <t>947301406</t>
  </si>
  <si>
    <t>8,14+3,11</t>
  </si>
  <si>
    <t>-1482573035</t>
  </si>
  <si>
    <t>9,018</t>
  </si>
  <si>
    <t>997013867</t>
  </si>
  <si>
    <t>Poplatek za uložení stavebního odpadu na recyklační skládce (skládkovné) z tašek a keramických výrobků zatříděného do Katalogu odpadů pod kódem 17 01 03</t>
  </si>
  <si>
    <t>-633405604</t>
  </si>
  <si>
    <t>https://podminky.urs.cz/item/CS_URS_2025_01/997013867</t>
  </si>
  <si>
    <t>4,875</t>
  </si>
  <si>
    <t>-638778321</t>
  </si>
  <si>
    <t>673276176</t>
  </si>
  <si>
    <t>06 - SO 10 - Bezbariérový výtah pro dotaci</t>
  </si>
  <si>
    <t>01 - SO 10.1 - Bourací práce</t>
  </si>
  <si>
    <t>Ing.Josef Němeček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</si>
  <si>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</si>
  <si>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</si>
  <si>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-500277335</t>
  </si>
  <si>
    <t>https://podminky.urs.cz/item/CS_URS_2025_01/113106142</t>
  </si>
  <si>
    <t xml:space="preserve">9,8*4 "část zpevněného povrchu obvodu stavby -  plocha s  dlaždicemi </t>
  </si>
  <si>
    <t>-909156029</t>
  </si>
  <si>
    <t>113202111</t>
  </si>
  <si>
    <t>Vytrhání obrub s vybouráním lože, s přemístěním hmot na skládku na vzdálenost do 3 m nebo s naložením na dopravní prostředek z krajníků nebo obrubníků stojatých</t>
  </si>
  <si>
    <t>403449008</t>
  </si>
  <si>
    <t>https://podminky.urs.cz/item/CS_URS_2025_01/113202111</t>
  </si>
  <si>
    <t>(10+2,2+2,8)  "obruby</t>
  </si>
  <si>
    <t>720365873</t>
  </si>
  <si>
    <t>-1845694703</t>
  </si>
  <si>
    <t>1376856552</t>
  </si>
  <si>
    <t>IPE 160</t>
  </si>
  <si>
    <t>4*2*15,8*0,001  "1NP</t>
  </si>
  <si>
    <t>-1400297667</t>
  </si>
  <si>
    <t>(2,81+1,74)*0,45*1,1  "1PP, vstup</t>
  </si>
  <si>
    <t>1811335193</t>
  </si>
  <si>
    <t>(2,44+1,8)*3,2*0,355+(0,8*2+0,95*2)*2,3*0,33   "1NP, SO1.04</t>
  </si>
  <si>
    <t>963042819</t>
  </si>
  <si>
    <t>Bourání schodišťových stupňů betonových zhotovených na místě</t>
  </si>
  <si>
    <t>-607878087</t>
  </si>
  <si>
    <t>https://podminky.urs.cz/item/CS_URS_2025_01/963042819</t>
  </si>
  <si>
    <t>2,5*3  "1NP, vstup</t>
  </si>
  <si>
    <t>-1632766958</t>
  </si>
  <si>
    <t>2,5*3,83*0,25  "1NP, vstup</t>
  </si>
  <si>
    <t>-469014825</t>
  </si>
  <si>
    <t>5,2   "1NP,  S01.4</t>
  </si>
  <si>
    <t>152225176</t>
  </si>
  <si>
    <t>(3+2,7+8,6)*10,5+(13,5+6,3)*3,5  "část výklenku</t>
  </si>
  <si>
    <t>-(32,85+11,7)  "okna</t>
  </si>
  <si>
    <t>906850702</t>
  </si>
  <si>
    <t>(2,54*6+3,94*2+4,63*2)*0,3  "okna</t>
  </si>
  <si>
    <t>(1,87*4+2,54*4+2,27*2)*0,3  "okna</t>
  </si>
  <si>
    <t>2,3*2*0,6  "dveře</t>
  </si>
  <si>
    <t>(2,4*4+1,8*2)*0,3 "okna</t>
  </si>
  <si>
    <t>1,36*4*0,3 "okna</t>
  </si>
  <si>
    <t>-851251342</t>
  </si>
  <si>
    <t>0,6*1,875*2  "3NP</t>
  </si>
  <si>
    <t>0,6*1,875*2  "2NP</t>
  </si>
  <si>
    <t>0,6*1,675  "1NP</t>
  </si>
  <si>
    <t>0,88*1,265+1,17*1,36  "1PP</t>
  </si>
  <si>
    <t>968062356</t>
  </si>
  <si>
    <t>Vybourání dřevěných rámů oken s křídly, dveřních zárubní, vrat, stěn, ostění nebo obkladů rámů oken s křídly dvojitých, plochy do 4 m2</t>
  </si>
  <si>
    <t>-1241677222</t>
  </si>
  <si>
    <t>https://podminky.urs.cz/item/CS_URS_2025_01/968062356</t>
  </si>
  <si>
    <t>1,16*2,54  "3NP</t>
  </si>
  <si>
    <t>1,17*2,54*2  "2NP</t>
  </si>
  <si>
    <t>1,2*2,4  "1NP</t>
  </si>
  <si>
    <t>968062357</t>
  </si>
  <si>
    <t>Vybourání dřevěných rámů oken s křídly, dveřních zárubní, vrat, stěn, ostění nebo obkladů rámů oken s křídly dvojitých, plochy přes 4 m2</t>
  </si>
  <si>
    <t>722936674</t>
  </si>
  <si>
    <t>https://podminky.urs.cz/item/CS_URS_2025_01/968062357</t>
  </si>
  <si>
    <t>3,225*3,94+1,175*4,63  "3NP</t>
  </si>
  <si>
    <t>3,2*2,27  "2NP</t>
  </si>
  <si>
    <t>3,235*2,3  "1NP</t>
  </si>
  <si>
    <t>1983445536</t>
  </si>
  <si>
    <t>0,95*2,08  "1NP</t>
  </si>
  <si>
    <t>-1625923763</t>
  </si>
  <si>
    <t>1*2,13  "1NP</t>
  </si>
  <si>
    <t>-854127547</t>
  </si>
  <si>
    <t>Vybourání a dobourání parapetů u výtahové zdi</t>
  </si>
  <si>
    <t>(1,2*1,2+1,5*1,3)*0,665+1,4*1,6*0,75 "1NP+1PP</t>
  </si>
  <si>
    <t>(1,5*1,8+1,5*1,6+1,5*1,1)*0,675 "2NP</t>
  </si>
  <si>
    <t>(1,4*1,2+1,5*1,6+1,45*1,1)*0,67  "3NP</t>
  </si>
  <si>
    <t>-1730817769</t>
  </si>
  <si>
    <t>12*4  "ukovení stropních kcí přístavby</t>
  </si>
  <si>
    <t>-1747170029</t>
  </si>
  <si>
    <t>2  "1NP  uložení překladů IPE</t>
  </si>
  <si>
    <t>1558534911</t>
  </si>
  <si>
    <t>14,8*0,4*2 "příprava přístaveb</t>
  </si>
  <si>
    <t>-739407806</t>
  </si>
  <si>
    <t>1594345796</t>
  </si>
  <si>
    <t>13044114</t>
  </si>
  <si>
    <t>Poznámka k položce:_x000D_
Sládku určí dodavatel - max. vzdálenost 15km</t>
  </si>
  <si>
    <t>81,729*4 'Přepočtené koeficientem množství</t>
  </si>
  <si>
    <t>-163769017</t>
  </si>
  <si>
    <t>4,504+0,525+3,398  "beton</t>
  </si>
  <si>
    <t>-1427907455</t>
  </si>
  <si>
    <t>5,746  "žb</t>
  </si>
  <si>
    <t>-1790874318</t>
  </si>
  <si>
    <t>13,451+1,36+22,126+0,194+2,976+0,343  "zdivo</t>
  </si>
  <si>
    <t>1983779677</t>
  </si>
  <si>
    <t>997013811</t>
  </si>
  <si>
    <t>Poplatek za uložení stavebního odpadu na skládce (skládkovné) dřevěného zatříděného do Katalogu odpadů pod kódem 17 02 01</t>
  </si>
  <si>
    <t>591626800</t>
  </si>
  <si>
    <t>https://podminky.urs.cz/item/CS_URS_2025_01/997013811</t>
  </si>
  <si>
    <t>0,509+0,636+1,544  "okna</t>
  </si>
  <si>
    <t>-1281415297</t>
  </si>
  <si>
    <t>5,772  "KZS</t>
  </si>
  <si>
    <t>936254032</t>
  </si>
  <si>
    <t>11,368  "podkladní vrstvy</t>
  </si>
  <si>
    <t>-1332911301</t>
  </si>
  <si>
    <t>94,73</t>
  </si>
  <si>
    <t>F13</t>
  </si>
  <si>
    <t>spodní stěny výtahu</t>
  </si>
  <si>
    <t>28,55</t>
  </si>
  <si>
    <t>P34</t>
  </si>
  <si>
    <t>podesta u výtahu 1PP</t>
  </si>
  <si>
    <t>5,4</t>
  </si>
  <si>
    <t>P37</t>
  </si>
  <si>
    <t xml:space="preserve"> podesty výtahu</t>
  </si>
  <si>
    <t>40,9</t>
  </si>
  <si>
    <t>P38</t>
  </si>
  <si>
    <t xml:space="preserve"> podesty výtahu 1NP</t>
  </si>
  <si>
    <t>12,7</t>
  </si>
  <si>
    <t>R12</t>
  </si>
  <si>
    <t>severní dvůr plocha s atikou</t>
  </si>
  <si>
    <t>28,13</t>
  </si>
  <si>
    <t>57,12</t>
  </si>
  <si>
    <t>21,249</t>
  </si>
  <si>
    <t>02 - SO10.2 - Stavební část</t>
  </si>
  <si>
    <t xml:space="preserve">    712 - Povlakové krytiny - střechy, skladby R.12</t>
  </si>
  <si>
    <t xml:space="preserve">    714 - Akustická a protiotřesová opatření</t>
  </si>
  <si>
    <t xml:space="preserve">    773 - Podlahy z litého teraca</t>
  </si>
  <si>
    <t xml:space="preserve">    783 - Dokončovací práce - nátěry</t>
  </si>
  <si>
    <t>HZS - Hodinové zúčtovací sazby</t>
  </si>
  <si>
    <t>1832899795</t>
  </si>
  <si>
    <t>6*3,4*2,8"základová jáma severní přístavby</t>
  </si>
  <si>
    <t>-254040247</t>
  </si>
  <si>
    <t>V +z "výkop na meziskládku a zpět na zásyp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</si>
  <si>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</si>
  <si>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</si>
  <si>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1279580094</t>
  </si>
  <si>
    <t>https://podminky.urs.cz/item/CS_URS_2025_01/162751117</t>
  </si>
  <si>
    <t>V-z  "skládka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</si>
  <si>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</si>
  <si>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</si>
  <si>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1131227257</t>
  </si>
  <si>
    <t>https://podminky.urs.cz/item/CS_URS_2025_01/162751119</t>
  </si>
  <si>
    <t>Poznámka k položce:_x000D_
skládka 15km</t>
  </si>
  <si>
    <t>35,871*5 'Přepočtené koeficientem množství</t>
  </si>
  <si>
    <t>589191254</t>
  </si>
  <si>
    <t>-602404475</t>
  </si>
  <si>
    <t>V-z  "přebytečná zemina</t>
  </si>
  <si>
    <t>35,871*1,8 'Přepočtené koeficientem množství</t>
  </si>
  <si>
    <t>1247253723</t>
  </si>
  <si>
    <t>-(4,6*2,4*2,8+4,35*0,6*0,9)  "základy výtahu</t>
  </si>
  <si>
    <t>-(14,5*1,8*0,1)  "izolační vrstvy</t>
  </si>
  <si>
    <t>224311114</t>
  </si>
  <si>
    <t>Maloprofilové vrty průběžným sacím vrtáním průměru přes 93 do 156 mm do úklonu 45° v hl 0 až 25 m v hornině tř. III a IV</t>
  </si>
  <si>
    <t>-1203892165</t>
  </si>
  <si>
    <t>https://podminky.urs.cz/item/CS_URS_2025_01/224311114</t>
  </si>
  <si>
    <t>33,5  "mikropiloty, d=120, 11ks</t>
  </si>
  <si>
    <t>224311116</t>
  </si>
  <si>
    <t>Maloprofilové vrty průběžným sacím vrtáním průměru přes 93 do 156 mm do úklonu 45° v hl 0 až 25 m v hornině tř. V a VI</t>
  </si>
  <si>
    <t>1378748798</t>
  </si>
  <si>
    <t>https://podminky.urs.cz/item/CS_URS_2025_01/224311116</t>
  </si>
  <si>
    <t>16,5  "mikropiloty, d=120, 11ks</t>
  </si>
  <si>
    <t>282602112</t>
  </si>
  <si>
    <t>Injektování povrchové s dvojitým obturátorem mikropilot nebo kotev tlakem přes 0,60 do 2,0 MPa</t>
  </si>
  <si>
    <t>1612526366</t>
  </si>
  <si>
    <t>https://podminky.urs.cz/item/CS_URS_2025_01/282602112</t>
  </si>
  <si>
    <t>Poznámka k položce:_x000D_
včetně injekční směsi</t>
  </si>
  <si>
    <t>53395020</t>
  </si>
  <si>
    <t>obturátor dvojitý</t>
  </si>
  <si>
    <t>-216039254</t>
  </si>
  <si>
    <t>283111113</t>
  </si>
  <si>
    <t>Zřízení ocelových, trubkových mikropilot tlakové i tahové svislé nebo odklon od svislice do 60° část hladká, průměru přes 105 do 115 mm</t>
  </si>
  <si>
    <t>-845923386</t>
  </si>
  <si>
    <t>https://podminky.urs.cz/item/CS_URS_2025_01/283111113</t>
  </si>
  <si>
    <t>50  "mikropiloty, d=120, 11ks</t>
  </si>
  <si>
    <t>231611114.1</t>
  </si>
  <si>
    <t xml:space="preserve">Výztuž mikropilot betonovaných do země </t>
  </si>
  <si>
    <t>1808945586</t>
  </si>
  <si>
    <t>50*24,2*0,001*1,1  "statika</t>
  </si>
  <si>
    <t>283131113</t>
  </si>
  <si>
    <t>Zřízení hlav trubkových mikropilot namáhaných tlakem i tahem, průměru přes 105 do 115 mm</t>
  </si>
  <si>
    <t>533330061</t>
  </si>
  <si>
    <t>https://podminky.urs.cz/item/CS_URS_2025_01/283131113</t>
  </si>
  <si>
    <t>13513120</t>
  </si>
  <si>
    <t>ocel široká jakost S235JR 180x10mm</t>
  </si>
  <si>
    <t>-871048161</t>
  </si>
  <si>
    <t>(2,3*11+0,8*44)*0,001*1,1</t>
  </si>
  <si>
    <t>-214201758</t>
  </si>
  <si>
    <t>8,9*3,2*0,05  "severní dvůr -poklad. beton</t>
  </si>
  <si>
    <t>273321611</t>
  </si>
  <si>
    <t>Základy z betonu železového (bez výztuže) desky z betonu bez zvláštních nároků na prostředí tř. C 30/37</t>
  </si>
  <si>
    <t>485007748</t>
  </si>
  <si>
    <t>https://podminky.urs.cz/item/CS_URS_2025_01/273321611</t>
  </si>
  <si>
    <t>(5,7+13)*0,22  "výtah  D1</t>
  </si>
  <si>
    <t>2,3*2,8*0,2  "D5</t>
  </si>
  <si>
    <t>273351121</t>
  </si>
  <si>
    <t>Bednění základů desek zřízení</t>
  </si>
  <si>
    <t>-989218782</t>
  </si>
  <si>
    <t>https://podminky.urs.cz/item/CS_URS_2025_01/273351121</t>
  </si>
  <si>
    <t>(8,9+2,5*2+2,5)*2*0,22  "výtah</t>
  </si>
  <si>
    <t>(2,3+2,8)*2*0,2  "D5</t>
  </si>
  <si>
    <t>273351122</t>
  </si>
  <si>
    <t>Bednění základů desek odstranění</t>
  </si>
  <si>
    <t>1433955518</t>
  </si>
  <si>
    <t>https://podminky.urs.cz/item/CS_URS_2025_01/273351122</t>
  </si>
  <si>
    <t>273361821</t>
  </si>
  <si>
    <t>Výztuž základů desek z betonářské oceli 10 505 (R) nebo BSt 500</t>
  </si>
  <si>
    <t>-201764029</t>
  </si>
  <si>
    <t>https://podminky.urs.cz/item/CS_URS_2025_01/273361821</t>
  </si>
  <si>
    <t>18,7*15,8*0,001*1,1  "D1,  deska pod výtahem + 10%</t>
  </si>
  <si>
    <t>2,6*2*51,2*0,001  "HEB 180</t>
  </si>
  <si>
    <t>2,3*2,8*15,8*0,001*1,2  "D5</t>
  </si>
  <si>
    <t>274321511</t>
  </si>
  <si>
    <t>Základy z betonu železového (bez výztuže) pasy z betonu bez zvláštních nároků na prostředí tř. C 25/30</t>
  </si>
  <si>
    <t>-863628001</t>
  </si>
  <si>
    <t>https://podminky.urs.cz/item/CS_URS_2025_01/274321511</t>
  </si>
  <si>
    <t>0,4*0,9*4,9  "ZT3 - výtah</t>
  </si>
  <si>
    <t>-425597284</t>
  </si>
  <si>
    <t>(0,9+0,4)*2*4,9  "ZT3 - výtah</t>
  </si>
  <si>
    <t>971891478</t>
  </si>
  <si>
    <t>1754832321</t>
  </si>
  <si>
    <t>197*0,001  "Statika  ZT3</t>
  </si>
  <si>
    <t>279321347</t>
  </si>
  <si>
    <t>Základové zdi z betonu železového (bez výztuže) bez zvláštních nároků na prostředí tř. C 25/30</t>
  </si>
  <si>
    <t>-1142022343</t>
  </si>
  <si>
    <t>https://podminky.urs.cz/item/CS_URS_2025_01/279321347</t>
  </si>
  <si>
    <t xml:space="preserve">(7,9+4,3+5,7+4,6)*0,2  "St1, St2, ST3, St4, </t>
  </si>
  <si>
    <t>279351121</t>
  </si>
  <si>
    <t>Bednění základových zdí rovné oboustranné za každou stranu zřízení</t>
  </si>
  <si>
    <t>548418116</t>
  </si>
  <si>
    <t>https://podminky.urs.cz/item/CS_URS_2025_01/279351121</t>
  </si>
  <si>
    <t xml:space="preserve">(7,9+4,3+5,7+4,6)*2  "St1, St2, ST3, St4, </t>
  </si>
  <si>
    <t>279351122</t>
  </si>
  <si>
    <t>Bednění základových zdí rovné oboustranné za každou stranu odstranění</t>
  </si>
  <si>
    <t>-672703887</t>
  </si>
  <si>
    <t>https://podminky.urs.cz/item/CS_URS_2025_01/279351122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</si>
  <si>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</si>
  <si>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</si>
  <si>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-416239125</t>
  </si>
  <si>
    <t>https://podminky.urs.cz/item/CS_URS_2025_01/279361821</t>
  </si>
  <si>
    <t>(2*58+555)*0,001*1,2  "statika St1 - St4</t>
  </si>
  <si>
    <t>-1698760414</t>
  </si>
  <si>
    <t>1,1*1,1*0,43</t>
  </si>
  <si>
    <t>2*2,5*0,665+0,6*1,8*0,3</t>
  </si>
  <si>
    <t>2*2,5*0,675+0,6*1,8*0,3*2</t>
  </si>
  <si>
    <t>2*4*0,665+0,6*1,8*0,3*2</t>
  </si>
  <si>
    <t>311321611</t>
  </si>
  <si>
    <t>Nadzákladové zdi z betonu železového (bez výztuže) nosné bez zvláštních nároků na vliv prostředí tř. C 30/37</t>
  </si>
  <si>
    <t>1128577307</t>
  </si>
  <si>
    <t>https://podminky.urs.cz/item/CS_URS_2025_01/311321611</t>
  </si>
  <si>
    <t>132*0,2  "výtahová šachta dle statiky - St5</t>
  </si>
  <si>
    <t>(9,8+2,7)*0,57*0,15  "atika  AT</t>
  </si>
  <si>
    <t>311353111</t>
  </si>
  <si>
    <t>Bednění šachet oboustranné za každou stranu zřízení</t>
  </si>
  <si>
    <t>1047070054</t>
  </si>
  <si>
    <t>https://podminky.urs.cz/item/CS_URS_2025_01/311353111</t>
  </si>
  <si>
    <t>132*2+2,9*14,6*2 " St5</t>
  </si>
  <si>
    <t>(9,8+2,7)*0,57*2  "atika</t>
  </si>
  <si>
    <t>311353112</t>
  </si>
  <si>
    <t>Bednění šachet oboustranné za každou stranu odstranění</t>
  </si>
  <si>
    <t>-1819680190</t>
  </si>
  <si>
    <t>https://podminky.urs.cz/item/CS_URS_2025_01/311353112</t>
  </si>
  <si>
    <t>-498119377</t>
  </si>
  <si>
    <t>132*11*0,001*1,2  "výtahová šachta  St5</t>
  </si>
  <si>
    <t>118*0,001*1,2  "atika  AT</t>
  </si>
  <si>
    <t>330321610</t>
  </si>
  <si>
    <t>Sloupy, pilíře, táhla, rámové stojky, vzpěry z betonu železového (bez výztuže) bez zvláštních nároků na vliv prostředí tř. C 30/37</t>
  </si>
  <si>
    <t>500075087</t>
  </si>
  <si>
    <t>https://podminky.urs.cz/item/CS_URS_2025_01/330321610</t>
  </si>
  <si>
    <t>Stěna u výtahu</t>
  </si>
  <si>
    <t>0,3*0,3*(14,5+10,5)  "SL1</t>
  </si>
  <si>
    <t>0,3*0,3*(14,5+14,5)  "SL2</t>
  </si>
  <si>
    <t>0,3*0,49*(14,5+14,5)  "SL3</t>
  </si>
  <si>
    <t>331351121</t>
  </si>
  <si>
    <t>Bednění hranatých sloupů a pilířů včetně vzepření průřezu pravoúhlého čtyřúhelníka výšky do 4 m, průřezu přes 0,08 do 0,16 m2 zřízení</t>
  </si>
  <si>
    <t>1595169118</t>
  </si>
  <si>
    <t>https://podminky.urs.cz/item/CS_URS_2025_01/331351121</t>
  </si>
  <si>
    <t>4*0,3*(14,5+10,5)  "SL1</t>
  </si>
  <si>
    <t>4*0,3*(14,5+14,5)  "SL2</t>
  </si>
  <si>
    <t>(0,3+0,49)*2*(14,5+14,5)  "SL3</t>
  </si>
  <si>
    <t>331351122</t>
  </si>
  <si>
    <t>Bednění hranatých sloupů a pilířů včetně vzepření průřezu pravoúhlého čtyřúhelníka výšky do 4 m, průřezu přes 0,08 do 0,16 m2 odstranění</t>
  </si>
  <si>
    <t>1100289144</t>
  </si>
  <si>
    <t>https://podminky.urs.cz/item/CS_URS_2025_01/331351122</t>
  </si>
  <si>
    <t>331361821</t>
  </si>
  <si>
    <t>Výztuž sloupů, pilířů, rámových stojek, táhel nebo vzpěr hranatých svislých nebo šikmých (odkloněných) z betonářské oceli 10 505 (R) nebo BSt 500</t>
  </si>
  <si>
    <t>877645208</t>
  </si>
  <si>
    <t>https://podminky.urs.cz/item/CS_URS_2025_01/331361821</t>
  </si>
  <si>
    <t>11,4*25*0,001*1,2  "SL1 + 20%</t>
  </si>
  <si>
    <t>11,5*29*0,001*1,2  "SL2</t>
  </si>
  <si>
    <t>11,9*29*0,001*1,2  "SL3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</si>
  <si>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</si>
  <si>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</si>
  <si>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1965667679</t>
  </si>
  <si>
    <t>https://podminky.urs.cz/item/CS_URS_2025_01/411322626</t>
  </si>
  <si>
    <t>5,46*0,15*3+12,8*0,15*2   "D2  výtah</t>
  </si>
  <si>
    <t>24*0,15  "D3</t>
  </si>
  <si>
    <t>4,6*0,15*2  "D4</t>
  </si>
  <si>
    <t>4,6*0,25  "D6  - dno výtahu</t>
  </si>
  <si>
    <t xml:space="preserve">0,3*0,25*3,2  "T1, trám </t>
  </si>
  <si>
    <t>(2,9+2,9)*0,3*0,1  "T2</t>
  </si>
  <si>
    <t>2,9*0,3*0,1*5  "T3</t>
  </si>
  <si>
    <t>10,4*0,4*0,3  "T4</t>
  </si>
  <si>
    <t>840573723</t>
  </si>
  <si>
    <t>5,46*3+12,8*2+(4,7*2+1,9*3)*0,2   "D2  výtah</t>
  </si>
  <si>
    <t>24*2+8,9*0,15  "D3</t>
  </si>
  <si>
    <t>4,6*2+(2,5*2+2,4)*0,15  "D4</t>
  </si>
  <si>
    <t>-475562227</t>
  </si>
  <si>
    <t>553076387</t>
  </si>
  <si>
    <t>104,645 "stropy u výtahu</t>
  </si>
  <si>
    <t>-1030963354</t>
  </si>
  <si>
    <t>413351111</t>
  </si>
  <si>
    <t>Bednění nosníků a průvlaků - bez podpěrné konstrukce výška nosníku po spodní líc stropní desky do 100 cm zřízení</t>
  </si>
  <si>
    <t>-2062328082</t>
  </si>
  <si>
    <t>https://podminky.urs.cz/item/CS_URS_2025_01/413351111</t>
  </si>
  <si>
    <t xml:space="preserve">(0,3+0,25*2)*3,2  "T1, trám </t>
  </si>
  <si>
    <t>(2,9+2,9)*(0,3+0,12*2)  "T2</t>
  </si>
  <si>
    <t>2,9*(0,3+0,1*2)*5  "T3</t>
  </si>
  <si>
    <t>10,4*(0,4*2+0,3)  "T4</t>
  </si>
  <si>
    <t>413351112</t>
  </si>
  <si>
    <t>Bednění nosníků a průvlaků - bez podpěrné konstrukce výška nosníku po spodní líc stropní desky do 100 cm odstranění</t>
  </si>
  <si>
    <t>-285549131</t>
  </si>
  <si>
    <t>https://podminky.urs.cz/item/CS_URS_2025_01/413351112</t>
  </si>
  <si>
    <t>413352111</t>
  </si>
  <si>
    <t>Podpěrná konstrukce nosníků a průvlaků výšky podepření do 4 m výšky nosníku (po spodní hranu stropní desky) do 100 cm zřízení</t>
  </si>
  <si>
    <t>-447789630</t>
  </si>
  <si>
    <t>https://podminky.urs.cz/item/CS_URS_2025_01/413352111</t>
  </si>
  <si>
    <t>24,382  "podpěry trámů</t>
  </si>
  <si>
    <t>413352112</t>
  </si>
  <si>
    <t>Podpěrná konstrukce nosníků a průvlaků výšky podepření do 4 m výšky nosníku (po spodní hranu stropní desky) do 100 cm odstranění</t>
  </si>
  <si>
    <t>1375531247</t>
  </si>
  <si>
    <t>https://podminky.urs.cz/item/CS_URS_2025_01/413352112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</si>
  <si>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</si>
  <si>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</si>
  <si>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187767510</t>
  </si>
  <si>
    <t>https://podminky.urs.cz/item/CS_URS_2025_01/411361821</t>
  </si>
  <si>
    <t>(5,46*3*16,8+12,8*2*15,8)*0,001*1,2   "D2  výtah</t>
  </si>
  <si>
    <t>24*8,88*0,001*1,2  "D3</t>
  </si>
  <si>
    <t>4,6*2*7,9*0,001*1,1  "D4</t>
  </si>
  <si>
    <t>4,6*2*7,9*0,001*1,1  "D6</t>
  </si>
  <si>
    <t xml:space="preserve">3,2*6,6*0,001*1,2  "T1, trám </t>
  </si>
  <si>
    <t>(2,9+2,9)*6,9*0,001*1,2  "T2</t>
  </si>
  <si>
    <t>2,9*5*9,4*0,001*1,2  "T3</t>
  </si>
  <si>
    <t>10,4*8,94*0,001*1,2  "T4</t>
  </si>
  <si>
    <t>13,2*0,001*1,1  "závěsy  U80+KR20</t>
  </si>
  <si>
    <t>-1749045164</t>
  </si>
  <si>
    <t>0,3*0,25*6,7*5  " V6</t>
  </si>
  <si>
    <t>-1067066550</t>
  </si>
  <si>
    <t>2*0,25*6,7*5  " V6</t>
  </si>
  <si>
    <t>57844524</t>
  </si>
  <si>
    <t>2131343245</t>
  </si>
  <si>
    <t>167,5*1,2*0,001  "statika  V6</t>
  </si>
  <si>
    <t>430321414</t>
  </si>
  <si>
    <t>Schodišťové konstrukce a rampy z betonu železového (bez výztuže) stupně, schodnice, ramena, podesty s nosníky tř. C 25/30</t>
  </si>
  <si>
    <t>-1281362921</t>
  </si>
  <si>
    <t>https://podminky.urs.cz/item/CS_URS_2025_01/430321414</t>
  </si>
  <si>
    <t>vstupní rampa</t>
  </si>
  <si>
    <t>(0,9*2+1,8)*3,2*0,3+(0,9*2+2,8)*1,8*0,3+0,9*6*0,3</t>
  </si>
  <si>
    <t>431351121</t>
  </si>
  <si>
    <t>Bednění podest, podstupňových desek a ramp včetně podpěrné konstrukce výšky do 4 m půdorysně přímočarých zřízení</t>
  </si>
  <si>
    <t>-1503243797</t>
  </si>
  <si>
    <t>https://podminky.urs.cz/item/CS_URS_2025_01/431351121</t>
  </si>
  <si>
    <t>(0,9*4*3,2)+(0,9*4*1,8)+12*0,3</t>
  </si>
  <si>
    <t>431351122</t>
  </si>
  <si>
    <t>Bednění podest, podstupňových desek a ramp včetně podpěrné konstrukce výšky do 4 m půdorysně přímočarých odstranění</t>
  </si>
  <si>
    <t>-741001028</t>
  </si>
  <si>
    <t>https://podminky.urs.cz/item/CS_URS_2025_01/431351122</t>
  </si>
  <si>
    <t>430362021</t>
  </si>
  <si>
    <t>Výztuž schodišťových konstrukcí a ramp stupňů, schodnic, ramen, podest s nosníky ze svařovaných sítí z drátů typu KARI</t>
  </si>
  <si>
    <t>-1036992933</t>
  </si>
  <si>
    <t>https://podminky.urs.cz/item/CS_URS_2025_01/430362021</t>
  </si>
  <si>
    <t>(6,8*1,9)*7,9*2*0,001  "KARI  8/100</t>
  </si>
  <si>
    <t xml:space="preserve">Osazení kotev tyčových se zainjektováními délka 0,5 m a průměru do16 mm, </t>
  </si>
  <si>
    <t>-199891934</t>
  </si>
  <si>
    <t>250 "kotvení stropních desek</t>
  </si>
  <si>
    <t>-1737199221</t>
  </si>
  <si>
    <t>13021012</t>
  </si>
  <si>
    <t>tyč ocelová kruhová žebírková DIN 488 jakost B500B (10 505) výztuž do betonu D 10mm</t>
  </si>
  <si>
    <t>1298852848</t>
  </si>
  <si>
    <t>0,5*200*0,6*0,001  "R10</t>
  </si>
  <si>
    <t>1387447012</t>
  </si>
  <si>
    <t>15  "předpoklad 10%</t>
  </si>
  <si>
    <t>-1470711218</t>
  </si>
  <si>
    <t>(1,1*1,1)*2  "1PP</t>
  </si>
  <si>
    <t>(2*2,5+0,6*1,8)*2  "1NP</t>
  </si>
  <si>
    <t>(2*2,5+0,6*1,8*2)*2  "2NP</t>
  </si>
  <si>
    <t>(2*4+0,6*1,8*2)*2  "3NP</t>
  </si>
  <si>
    <t>49,22*1,05 'Přepočtené koeficientem množství</t>
  </si>
  <si>
    <t>-1588574196</t>
  </si>
  <si>
    <t>-2020064399</t>
  </si>
  <si>
    <t xml:space="preserve">30 "oprava navazujících omítek k zazděným otvorům </t>
  </si>
  <si>
    <t>1172331902</t>
  </si>
  <si>
    <t>0,3*(14,5+10,5)  "SL1</t>
  </si>
  <si>
    <t>0,3*(14,5+14,5)  "SL2</t>
  </si>
  <si>
    <t>0,49*(14,5+14,5)  "SL3</t>
  </si>
  <si>
    <t>6,3*1,4 +1,2*1,4 "1PP - část ZB</t>
  </si>
  <si>
    <t>40,91*1,05 'Přepočtené koeficientem množství</t>
  </si>
  <si>
    <t>1816863556</t>
  </si>
  <si>
    <t>1254890356</t>
  </si>
  <si>
    <t>36,4 "vybourané otvory  ve stávající budově</t>
  </si>
  <si>
    <t>617131101</t>
  </si>
  <si>
    <t>Podkladní a spojovací vrstva vnitřních omítaných ploch cementový postřik nanášený ručně celoplošně světlíků nebo výtahových šachet</t>
  </si>
  <si>
    <t>1084678789</t>
  </si>
  <si>
    <t>https://podminky.urs.cz/item/CS_URS_2025_01/617131101</t>
  </si>
  <si>
    <t xml:space="preserve">132  "výtahová šachta 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</si>
  <si>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</si>
  <si>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</si>
  <si>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1405567617</t>
  </si>
  <si>
    <t>https://podminky.urs.cz/item/CS_URS_2025_01/617321141</t>
  </si>
  <si>
    <t>1880312750</t>
  </si>
  <si>
    <t>(P37+P38)*0,08   "podesty výtahu</t>
  </si>
  <si>
    <t>P34*0,07</t>
  </si>
  <si>
    <t>1509140682</t>
  </si>
  <si>
    <t>1703774658</t>
  </si>
  <si>
    <t>-437149401</t>
  </si>
  <si>
    <t>(P37+P38+P34)*4,5*0,001   "KARI 6 / 100</t>
  </si>
  <si>
    <t>1728830450</t>
  </si>
  <si>
    <t>(5,4+1,7)*2  " mistnosi se skladbou  P34</t>
  </si>
  <si>
    <t>(2+4,6+1)*3*2  "P37, P38</t>
  </si>
  <si>
    <t>642943111</t>
  </si>
  <si>
    <t>Osazování ocelových úhelníkových rámů s dveřními křídly na cementovou maltu, o ploše otvoru do 2,5 m2</t>
  </si>
  <si>
    <t>279590664</t>
  </si>
  <si>
    <t>https://podminky.urs.cz/item/CS_URS_2025_01/642943111</t>
  </si>
  <si>
    <t>7  "výtahové vstupy</t>
  </si>
  <si>
    <t>642943119</t>
  </si>
  <si>
    <t>Osazování ocelových úhelníkových rámů s dveřními křídly na cementovou maltu, o ploše otvoru Příplatek k cenám za osazení ocelových rámů výtahových dveří do zděné nebo betonové výtahové šachty</t>
  </si>
  <si>
    <t>1960096519</t>
  </si>
  <si>
    <t>https://podminky.urs.cz/item/CS_URS_2025_01/642943119</t>
  </si>
  <si>
    <t>Poznámka k položce:_x000D_
Dveře jsou součástí dodávky výtahu</t>
  </si>
  <si>
    <t>-885928554</t>
  </si>
  <si>
    <t>12*15,5  "venkovní stěna</t>
  </si>
  <si>
    <t>1564921661</t>
  </si>
  <si>
    <t>186*150 'Přepočtené koeficientem množství</t>
  </si>
  <si>
    <t>940888948</t>
  </si>
  <si>
    <t>1168879214</t>
  </si>
  <si>
    <t>1389780130</t>
  </si>
  <si>
    <t>1336591187</t>
  </si>
  <si>
    <t>-1849624877</t>
  </si>
  <si>
    <t>4  "lešení na podesty</t>
  </si>
  <si>
    <t>1788725363</t>
  </si>
  <si>
    <t>4*180 'Přepočtené koeficientem množství</t>
  </si>
  <si>
    <t>-2078647548</t>
  </si>
  <si>
    <t>-78752540</t>
  </si>
  <si>
    <t>3  "lešení na schodišti</t>
  </si>
  <si>
    <t>-1745293825</t>
  </si>
  <si>
    <t>3*180 'Přepočtené koeficientem množství</t>
  </si>
  <si>
    <t>-8567938</t>
  </si>
  <si>
    <t>949311112</t>
  </si>
  <si>
    <t>Lešení trubkové do šachet (výtahových, potrubních) o půdorysné ploše do 6 m2, výšky přes 10 do 20 m montáž</t>
  </si>
  <si>
    <t>-1650508061</t>
  </si>
  <si>
    <t>https://podminky.urs.cz/item/CS_URS_2025_01/949311112</t>
  </si>
  <si>
    <t>14  "výška šachty</t>
  </si>
  <si>
    <t>949311211</t>
  </si>
  <si>
    <t>Lešení trubkové do šachet (výtahových, potrubních) o půdorysné ploše do 6 m2, výšky do 10 m příplatek k ceně za každý den použití</t>
  </si>
  <si>
    <t>-2010985512</t>
  </si>
  <si>
    <t>https://podminky.urs.cz/item/CS_URS_2025_01/949311211</t>
  </si>
  <si>
    <t>14*150 'Přepočtené koeficientem množství</t>
  </si>
  <si>
    <t>949311812</t>
  </si>
  <si>
    <t>Lešení trubkové do šachet (výtahových, potrubních) o půdorysné ploše do 6 m2, výšky přes 10 do 20 m demontáž</t>
  </si>
  <si>
    <t>183705887</t>
  </si>
  <si>
    <t>https://podminky.urs.cz/item/CS_URS_2025_01/949311812</t>
  </si>
  <si>
    <t>9493122R</t>
  </si>
  <si>
    <t>Dodávka a Montáž VÝTAHOVÉ KCE a TECHNOLOGIE, včetně zkoušek a revize</t>
  </si>
  <si>
    <t>-1067952449</t>
  </si>
  <si>
    <t>Poznámka k položce:_x000D_
Technické podmínky jsou uvedeny v TZ D.1.1.a</t>
  </si>
  <si>
    <t>94900261R</t>
  </si>
  <si>
    <t xml:space="preserve">JEŘÁB - Montáž, demontáž a provoz </t>
  </si>
  <si>
    <t>-1854586587</t>
  </si>
  <si>
    <t>-1729875781</t>
  </si>
  <si>
    <t>129,5  "celková plocha výtahové přístavby</t>
  </si>
  <si>
    <t>129,5*1,05 'Přepočtené koeficientem množství</t>
  </si>
  <si>
    <t>-1025878890</t>
  </si>
  <si>
    <t>76336468R</t>
  </si>
  <si>
    <t>Opláštění pohledového fasádního deskového panelu sklobetonovou kompozitní deskou tl. 12mm, včetně dodávky</t>
  </si>
  <si>
    <t>-1749068327</t>
  </si>
  <si>
    <t>Poznámka k položce:_x000D_
Nosný ocelový rošt kotvený do ŽB stěny.L kotvy spřerušeným tepelným mostem.  Konec bude bez víček.</t>
  </si>
  <si>
    <t>(0,15+0,4+0,05+0,45)*8,6  "B55,  atikový fasádní panel, l=8,6m, 1ks</t>
  </si>
  <si>
    <t>1,075*3,82*4  "B56, fasádní panel, l=3,82, 4ks</t>
  </si>
  <si>
    <t>1,075*3,55*2  "B57,  fasádní panel, l=3,55, 2ks</t>
  </si>
  <si>
    <t>1,075*1,42*2  "B58,  fasádní panel, l=1,42, 2ks</t>
  </si>
  <si>
    <t>76336470R</t>
  </si>
  <si>
    <t>Opláštění fasádní římsy sklobetonovou kompozitní deskou tl. 12mm ve tvaru UL (bez spáry na nároží). včetně dodávky</t>
  </si>
  <si>
    <t>84005783</t>
  </si>
  <si>
    <t>Poznámka k položce:_x000D_
Nosný ocelový rošt kotvený do žb stropní desky. _x000D_
Konec prvku bez víček.</t>
  </si>
  <si>
    <t>(0,1+0,15+0,4)*8,6*3    "B54  fasádní římsa, l.=8,6m, 3ks</t>
  </si>
  <si>
    <t>7633647R</t>
  </si>
  <si>
    <t xml:space="preserve">Opláštění pohledových fasádních sloupů sklobetonovou kompozitní deskou tl. 12mm ve tvaru U (bez spár na nároží), včetně dodávky </t>
  </si>
  <si>
    <t>-1028235409</t>
  </si>
  <si>
    <t>Poznámka k položce:_x000D_
Nosný ocelový rošt kotvený do ŽB sloupu. Konce prvku bez víček._x000D_
L kotvy s přerušeným tepelným mostem._x000D_
Povrch - hladký</t>
  </si>
  <si>
    <t>(0,1*2+0,3)*3,82*14   "B51 - Pohledový fasádní sloup U 300, l.= 3,82m, 14ks</t>
  </si>
  <si>
    <t>(0,1*2+0,3)*3,55*6    "B52 - Pohledový fasádní sloup U 300, l.= 3,55m, 6ks</t>
  </si>
  <si>
    <t>(0,1*2+0,3)*1,42*7  "B53 - Pohledový fasádní sloup U 300, l.= 1,42m, 7ks</t>
  </si>
  <si>
    <t>-2068085684</t>
  </si>
  <si>
    <t xml:space="preserve">F13  "SpodnÍ - sokl </t>
  </si>
  <si>
    <t>-1044048733</t>
  </si>
  <si>
    <t>F13+F11</t>
  </si>
  <si>
    <t>123,28*1,05 'Přepočtené koeficientem množství</t>
  </si>
  <si>
    <t>1256929453</t>
  </si>
  <si>
    <t>F13  "marmolit</t>
  </si>
  <si>
    <t>28,55*1,05 'Přepočtené koeficientem množství</t>
  </si>
  <si>
    <t>1833645651</t>
  </si>
  <si>
    <t>F13  "spodní část</t>
  </si>
  <si>
    <t>-1315408589</t>
  </si>
  <si>
    <t>-1739329476</t>
  </si>
  <si>
    <t>773252702</t>
  </si>
  <si>
    <t>(12,6*6+9,1)*0,3+(8,6*3*0,45)+8,6*0,85  "rámová kce u výtahu</t>
  </si>
  <si>
    <t>14*4*0,9  "oprava napojení nové s původní fasádou</t>
  </si>
  <si>
    <t>94,73*1,05 'Přepočtené koeficientem množství</t>
  </si>
  <si>
    <t>-1257962632</t>
  </si>
  <si>
    <t>8,9</t>
  </si>
  <si>
    <t>-611268368</t>
  </si>
  <si>
    <t>8,9*1,05 'Přepočtené koeficientem množství</t>
  </si>
  <si>
    <t>CS ÚRS 2023 02</t>
  </si>
  <si>
    <t>252013961</t>
  </si>
  <si>
    <t>https://podminky.urs.cz/item/CS_URS_2023_02/622252002</t>
  </si>
  <si>
    <t>Poznámka k položce:_x000D_
krycí plechy v barvě fasády u otvorů</t>
  </si>
  <si>
    <t>-1529048993</t>
  </si>
  <si>
    <t>-((12,6*6+9,1)*0,3+(8,6*3*0,45)+8,6*0,85)  "rámová kce u výtahu</t>
  </si>
  <si>
    <t>50,4*1,05 'Přepočtené koeficientem množství</t>
  </si>
  <si>
    <t>1918554939</t>
  </si>
  <si>
    <t>P34+P38</t>
  </si>
  <si>
    <t>-1557381816</t>
  </si>
  <si>
    <t>2*8,9+(2,9+1,4)*2,5</t>
  </si>
  <si>
    <t>-767316383</t>
  </si>
  <si>
    <t>46,65*0,0003 'Přepočtené koeficientem množství</t>
  </si>
  <si>
    <t>-1293140313</t>
  </si>
  <si>
    <t>(P34+P38)*2  "dvě vrstvy izolace</t>
  </si>
  <si>
    <t>-572336949</t>
  </si>
  <si>
    <t>(F13)*1,2*2 "přístavby s přídavkem na přesahy - dvě vrstvy</t>
  </si>
  <si>
    <t>-855015639</t>
  </si>
  <si>
    <t xml:space="preserve">(P34+P38)  </t>
  </si>
  <si>
    <t>46,65*1,15 'Přepočtené koeficientem množství</t>
  </si>
  <si>
    <t>-1742602449</t>
  </si>
  <si>
    <t>-1398498566</t>
  </si>
  <si>
    <t>Povlakové krytiny - střechy, skladby R.12</t>
  </si>
  <si>
    <t>-1548871141</t>
  </si>
  <si>
    <t xml:space="preserve">(8,9+0,8)*(2,4+0,5)  "severní dvůr - plocha střechy s atikou </t>
  </si>
  <si>
    <t>247220058</t>
  </si>
  <si>
    <t>28,13*0,00032 'Přepočtené koeficientem množství</t>
  </si>
  <si>
    <t>-1432252828</t>
  </si>
  <si>
    <t>-693619069</t>
  </si>
  <si>
    <t>28,13*1,15 'Přepočtené koeficientem množství</t>
  </si>
  <si>
    <t>72693791</t>
  </si>
  <si>
    <t>-917638598</t>
  </si>
  <si>
    <t>-1662935057</t>
  </si>
  <si>
    <t>328402111</t>
  </si>
  <si>
    <t>-338579594</t>
  </si>
  <si>
    <t>28,13*1,05 'Přepočtené koeficientem množství</t>
  </si>
  <si>
    <t>578308501</t>
  </si>
  <si>
    <t>123497881</t>
  </si>
  <si>
    <t>8,9*2,4  "plocha bez atik</t>
  </si>
  <si>
    <t>21,36*1,05 'Přepočtené koeficientem množství</t>
  </si>
  <si>
    <t>-1776953640</t>
  </si>
  <si>
    <t>9*0,5  "severní dvůr</t>
  </si>
  <si>
    <t>4,5*1,05 'Přepočtené koeficientem množství</t>
  </si>
  <si>
    <t>Příplatek za montáž kolmých atikových prvků skladby R12</t>
  </si>
  <si>
    <t>468646197</t>
  </si>
  <si>
    <t>71269150R</t>
  </si>
  <si>
    <t>Provedení povlakové krytiny střech - ostatní práce - montáž s dodávkou, lišt rohových, koutových a příslušenství</t>
  </si>
  <si>
    <t>-934415423</t>
  </si>
  <si>
    <t>-742219736</t>
  </si>
  <si>
    <t>(8,9+2,4)*2*1,15  " vnitřní obvod + 15%</t>
  </si>
  <si>
    <t>1148338499</t>
  </si>
  <si>
    <t>2001418048</t>
  </si>
  <si>
    <t>(8,9+0,8+2,4+0,8)*2*1,15  " vnější obvod + 15%</t>
  </si>
  <si>
    <t>-2117126858</t>
  </si>
  <si>
    <t>-2005266107</t>
  </si>
  <si>
    <t>601578475</t>
  </si>
  <si>
    <t>-860511514</t>
  </si>
  <si>
    <t>P34+P37+P38</t>
  </si>
  <si>
    <t>-1983671857</t>
  </si>
  <si>
    <t>P34+P38 "podlaha na terénu</t>
  </si>
  <si>
    <t>18,1*1,05 'Přepočtené koeficientem množství</t>
  </si>
  <si>
    <t>-496458352</t>
  </si>
  <si>
    <t>P37  "podesty</t>
  </si>
  <si>
    <t>40,9*1,05 'Přepočtené koeficientem množství</t>
  </si>
  <si>
    <t>-1518890844</t>
  </si>
  <si>
    <t>14,5*2,5  "vyrovnávací vrstva výtahu</t>
  </si>
  <si>
    <t>28375801</t>
  </si>
  <si>
    <t>deska EPS 70 fasádní λ=0,039 tl 110mm</t>
  </si>
  <si>
    <t>-2043155966</t>
  </si>
  <si>
    <t>36,25*1,02 'Přepočtené koeficientem množství</t>
  </si>
  <si>
    <t>-1305819344</t>
  </si>
  <si>
    <t>P34  "vrstvy s dlažbou</t>
  </si>
  <si>
    <t>P37+P38  "vrstvy s teracem</t>
  </si>
  <si>
    <t>-692440029</t>
  </si>
  <si>
    <t>-284941796</t>
  </si>
  <si>
    <t>714</t>
  </si>
  <si>
    <t>Akustická a protiotřesová opatření</t>
  </si>
  <si>
    <t>714451001</t>
  </si>
  <si>
    <t>Montáž antivibračních rohoží stavebních konstrukcí a strojních zařízení z recyklované pryže volně položených vodorovně nebo svisle</t>
  </si>
  <si>
    <t>417399038</t>
  </si>
  <si>
    <t>https://podminky.urs.cz/item/CS_URS_2025_01/714451001</t>
  </si>
  <si>
    <t>(2,45*2,5*2)*2 "izolace pod a nad výtahovou šachtou, tl-50mm - 2x 25mm</t>
  </si>
  <si>
    <t>2,2*(2,87+1,2)+2,3*1,2+2,4*0,25*5 "bok šachty, tl.25mm</t>
  </si>
  <si>
    <t>27245183</t>
  </si>
  <si>
    <t>deska antivibrační recyklovaná pryž tl 24mm černá 1000kg/m3</t>
  </si>
  <si>
    <t>2116208084</t>
  </si>
  <si>
    <t>39,214*1,05 'Přepočtené koeficientem množství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</si>
  <si>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</si>
  <si>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</si>
  <si>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-1014108258</t>
  </si>
  <si>
    <t>https://podminky.urs.cz/item/CS_URS_2025_01/998714103</t>
  </si>
  <si>
    <t>763121451.1</t>
  </si>
  <si>
    <t>Stěna předsazená ze sádrokartonových desek s nosnou konstrukcí z ocelových profilů CW, UW dvojitě opláštěná deskami standardními A tl. 2 x 12,5 mm bez izolace, EI 30, stěna tl. 75 mm, profil 50</t>
  </si>
  <si>
    <t>1932422544</t>
  </si>
  <si>
    <t>plenty na podestách u výtahu přes výšku 2m</t>
  </si>
  <si>
    <t>(0,47+0,2)*(0,89+1,59*2+1,65*2+1,35*2)</t>
  </si>
  <si>
    <t>763121475.1</t>
  </si>
  <si>
    <t>Stěna předsazená ze sádrokartonových desek s nosnou konstrukcí z ocelových profilů CW, UW dvojitě opláštěná deskami vysokopevnostními protipožárními impregnovanými s vysokou mechanickou odolností DFRIH2 tl. 12,5 mm a deskou standardní tl. 12,5mms izolací, EI 30, Rw do 19 dB, stěna tl. 75 mm, profil 50</t>
  </si>
  <si>
    <t>1591279540</t>
  </si>
  <si>
    <t>(0,47+0,2)*2*7  "plenty na podestách u výtahu do výše 2m</t>
  </si>
  <si>
    <t>-419852103</t>
  </si>
  <si>
    <t xml:space="preserve">deska podhledová minerální , skrytá spára jemná hladká bílá 15x600x600mm       </t>
  </si>
  <si>
    <t>-69070065</t>
  </si>
  <si>
    <t>2,1*1,9   "S00.1a</t>
  </si>
  <si>
    <t>12,7+5,5  "S01.3a, S01.2a</t>
  </si>
  <si>
    <t>12,2+5,5  "S02.3a, S02.2a</t>
  </si>
  <si>
    <t>12,3+5,4  "S03.3a, S03.2a</t>
  </si>
  <si>
    <t>-1734924556</t>
  </si>
  <si>
    <t>6,6*(0,5+0,75)  "S01.03a, S01.02a - kaslíky</t>
  </si>
  <si>
    <t>1,34*2,6  "část S02.02</t>
  </si>
  <si>
    <t>6,4*(0,5+0,75)  "S02.03a, S02.02a - kaslíky</t>
  </si>
  <si>
    <t>2,6*1,34+(4,5+1,9)*0,9  "S03.02 + kaslíky</t>
  </si>
  <si>
    <t>-626551224</t>
  </si>
  <si>
    <t>764244409</t>
  </si>
  <si>
    <t>Oplechování horních ploch zdí a nadezdívek (atik) z titanzinkového předzvětralého plechu mechanicky kotvené rš 800 mm</t>
  </si>
  <si>
    <t>-1003656186</t>
  </si>
  <si>
    <t>https://podminky.urs.cz/item/CS_URS_2025_01/764244409</t>
  </si>
  <si>
    <t>8,9  "K/05, atika</t>
  </si>
  <si>
    <t>764311603.1</t>
  </si>
  <si>
    <t>Lemování zdí z pozinkovaného plechu s povrchovou úpravou boční nebo horní rovné, rš 250 mm</t>
  </si>
  <si>
    <t>-100760824</t>
  </si>
  <si>
    <t>7,9*3  "krycí  profily na podestác v barvě fasádních prvků</t>
  </si>
  <si>
    <t>-277066454</t>
  </si>
  <si>
    <t>1507445942</t>
  </si>
  <si>
    <t>346272226</t>
  </si>
  <si>
    <t>Přizdívky z pórobetonových tvárnic objemová hmotnost do 500 kg/m3, na tenké maltové lože, tloušťka přizdívky 75 mm</t>
  </si>
  <si>
    <t>-1762170838</t>
  </si>
  <si>
    <t>https://podminky.urs.cz/item/CS_URS_2025_01/346272226</t>
  </si>
  <si>
    <t>1,075*0,35*2  "sokl u výtahu - vyrovnávací vyzdívka parapetu tl.70mm pod okno O105</t>
  </si>
  <si>
    <t>2130108134</t>
  </si>
  <si>
    <t>2 "T05</t>
  </si>
  <si>
    <t>1649720046</t>
  </si>
  <si>
    <t xml:space="preserve">1,075*2   "T05 </t>
  </si>
  <si>
    <t>-584175322</t>
  </si>
  <si>
    <t>-1355474803</t>
  </si>
  <si>
    <t>2,45*3,55   "PS.104,  1NP</t>
  </si>
  <si>
    <t>Stěna dveřní fasádní, dveře  dvoukřídlé celoprosklené v Al rámu, s proskleným nadsvětlíkem,a bočním pevným sklem</t>
  </si>
  <si>
    <t>603207122</t>
  </si>
  <si>
    <t>Poznámka k položce:_x000D_
bezpečnostní tvrzené dvojsklo_x000D_
bezpečnostní polepy_x000D_
madlo, samozavírač, kordinátor zavírání, panikové kování, elektromotorický zámek_x000D_
kování nerez</t>
  </si>
  <si>
    <t>2,45*3,55  "PS.104,  1NP</t>
  </si>
  <si>
    <t>767163101</t>
  </si>
  <si>
    <t>Montáž zábradlí přímého v interiéru v rovině (na rovné ploše) kotveného do zdiva nebo lehčeného betonu</t>
  </si>
  <si>
    <t>-1104222406</t>
  </si>
  <si>
    <t>https://podminky.urs.cz/item/CS_URS_2025_01/767163101</t>
  </si>
  <si>
    <t>55342284</t>
  </si>
  <si>
    <t>zábradlí s hranatým sloupkem a hranatými pruty s horním kotvením</t>
  </si>
  <si>
    <t>724532009</t>
  </si>
  <si>
    <t>1,075*3  "Z.02, výtahová podesta</t>
  </si>
  <si>
    <t>6312608R</t>
  </si>
  <si>
    <t>zábradlí ocelové - madlo, jedna vodorovná výplň, výška 0,9m, včetně povrchové úpravy</t>
  </si>
  <si>
    <t>-1348847014</t>
  </si>
  <si>
    <t>1,605+0,565+0,15  "Z.04 , podél venkovního schodiště</t>
  </si>
  <si>
    <t>63126081R</t>
  </si>
  <si>
    <t>zábradlí ocelové - madlo, dvě vodorovná výplně, výška 0,9m, včetně povrchové úpravy</t>
  </si>
  <si>
    <t>334749324</t>
  </si>
  <si>
    <t>0,3+3,315+0,865  "Z03  -podél venkovní rampy</t>
  </si>
  <si>
    <t>767165111</t>
  </si>
  <si>
    <t>Montáž zábradlí madel šroubováním</t>
  </si>
  <si>
    <t>-612026163</t>
  </si>
  <si>
    <t>https://podminky.urs.cz/item/CS_URS_2025_01/767165111</t>
  </si>
  <si>
    <t>madlo ocelové  JC 50 x 50 x 3</t>
  </si>
  <si>
    <t>346787217</t>
  </si>
  <si>
    <t>7,59  "Z 05,  madlo schdišťové</t>
  </si>
  <si>
    <t>1,075*3   "Z06 , madlo na výtahové podestě kotvené do betonu</t>
  </si>
  <si>
    <t>10,815*1,1 'Přepočtené koeficientem množství</t>
  </si>
  <si>
    <t>767810113</t>
  </si>
  <si>
    <t>Montáž větracích mřížek ocelových čtyřhranných, průřezu přes 0,04 do 0,09 m2</t>
  </si>
  <si>
    <t>-1130424994</t>
  </si>
  <si>
    <t>https://podminky.urs.cz/item/CS_URS_2025_01/767810113</t>
  </si>
  <si>
    <t>55341425</t>
  </si>
  <si>
    <t>mřížka větrací nerezová se síťovinou 250x250mm</t>
  </si>
  <si>
    <t>2076380754</t>
  </si>
  <si>
    <t>Poznámka k položce:_x000D_
včetně spiro potrubí d225, l= 0,7m</t>
  </si>
  <si>
    <t>1  "X08 - krycí fasádní mřížka v barvě RAL</t>
  </si>
  <si>
    <t>1341326763</t>
  </si>
  <si>
    <t>1877491673</t>
  </si>
  <si>
    <t>2  "kotvící body s příslušemstvím a montáží</t>
  </si>
  <si>
    <t>-1940923120</t>
  </si>
  <si>
    <t>4,5  "kotvící lano s příslušenstvím a montáží</t>
  </si>
  <si>
    <t>-487391565</t>
  </si>
  <si>
    <t>-1800421102</t>
  </si>
  <si>
    <t>8*5  "Z01</t>
  </si>
  <si>
    <t>34  "Z.02</t>
  </si>
  <si>
    <t>130  "Z 03</t>
  </si>
  <si>
    <t>37   "Z 04</t>
  </si>
  <si>
    <t>20  "Z 05</t>
  </si>
  <si>
    <t>4*3  "Z 06</t>
  </si>
  <si>
    <t>767610118</t>
  </si>
  <si>
    <t>Montáž oken jednoduchých z hliníkových nebo ocelových profilů na polyuretanovou pěnu pevných do zdiva, plochy přes 2,5 m2</t>
  </si>
  <si>
    <t>440781543</t>
  </si>
  <si>
    <t>https://podminky.urs.cz/item/CS_URS_2025_01/767610118</t>
  </si>
  <si>
    <t>Poznámka k položce:_x000D_
-Bezpečnostní dvojsklo_x000D_
-D.1.1b-52</t>
  </si>
  <si>
    <t>55341002</t>
  </si>
  <si>
    <t>okno Al s fixním zasklením dvojsklo přes plochu 1m2 do v 1,5m</t>
  </si>
  <si>
    <t>112148371</t>
  </si>
  <si>
    <t xml:space="preserve">1,075*1,42*2  "O 106, 2ks </t>
  </si>
  <si>
    <t>55341006</t>
  </si>
  <si>
    <t>okno Al s fixním zasklením dvojsklo přes plochu 1m2 přes v 2,5m</t>
  </si>
  <si>
    <t>-1962776233</t>
  </si>
  <si>
    <t>1,075*3,82*8  "O104, 8ks</t>
  </si>
  <si>
    <t>1,075*3,55*2   "O 105, 2ks</t>
  </si>
  <si>
    <t>1754343134</t>
  </si>
  <si>
    <t>836175376</t>
  </si>
  <si>
    <t>1,075*1,42*2  "O107, 2ks</t>
  </si>
  <si>
    <t>1293325092</t>
  </si>
  <si>
    <t>2*(1,075+1,42)*2  "O 106</t>
  </si>
  <si>
    <t>8*(1,075+3,82)*2  "O104, 8ks</t>
  </si>
  <si>
    <t>2*(1,075+3,55)*2   "O 105, 2ks</t>
  </si>
  <si>
    <t>2*(1,075+1,42)*2  "O107, 2ks</t>
  </si>
  <si>
    <t>767995116</t>
  </si>
  <si>
    <t>Montáž ostatních atypických zámečnických konstrukcí hmotnosti přes 100 do 250 kg</t>
  </si>
  <si>
    <t>331898127</t>
  </si>
  <si>
    <t>https://podminky.urs.cz/item/CS_URS_2025_01/767995116</t>
  </si>
  <si>
    <t>7,9*14,8*3  "L profily na podestách - kotvící</t>
  </si>
  <si>
    <t>13011069</t>
  </si>
  <si>
    <t>úhelník ocelový rovnostranný jakost S235JR (11 375) 120x120x8mm</t>
  </si>
  <si>
    <t>-778724013</t>
  </si>
  <si>
    <t>350,76*0,001  "L profily, včetně povrchové úpravy</t>
  </si>
  <si>
    <t>762925720</t>
  </si>
  <si>
    <t>1  "samozavírače podle PD</t>
  </si>
  <si>
    <t>-1402404121</t>
  </si>
  <si>
    <t>257839386</t>
  </si>
  <si>
    <t>1  "prosklené stěny</t>
  </si>
  <si>
    <t>464087337</t>
  </si>
  <si>
    <t>-1365341116</t>
  </si>
  <si>
    <t>-1526870964</t>
  </si>
  <si>
    <t>-1997593442</t>
  </si>
  <si>
    <t>1737601356</t>
  </si>
  <si>
    <t>1187090945</t>
  </si>
  <si>
    <t>21,667*0,6 'Přepočtené koeficientem množství</t>
  </si>
  <si>
    <t>-1053126939</t>
  </si>
  <si>
    <t>5,4  "1PP,  podesta u výtahu, S00.1a</t>
  </si>
  <si>
    <t>2124525133</t>
  </si>
  <si>
    <t>5,4*1,15 'Přepočtené koeficientem množství</t>
  </si>
  <si>
    <t>Podlahy - dokončovací práce - spárování silikonem</t>
  </si>
  <si>
    <t>1731404847</t>
  </si>
  <si>
    <t>Poznámka k položce:_x000D_
spárování rizikových míst- kouty, rohy ,odhad 7,5m</t>
  </si>
  <si>
    <t>776421312</t>
  </si>
  <si>
    <t>Montáž lišt přechodových šroubovaných</t>
  </si>
  <si>
    <t>1730266121</t>
  </si>
  <si>
    <t>https://podminky.urs.cz/item/CS_URS_2025_01/776421312</t>
  </si>
  <si>
    <t>1,2*2   "zakončení, přechody</t>
  </si>
  <si>
    <t>246744828</t>
  </si>
  <si>
    <t>773</t>
  </si>
  <si>
    <t>Podlahy z litého teraca</t>
  </si>
  <si>
    <t>773423200</t>
  </si>
  <si>
    <t>Soklíky z barevného litého teraca tloušťky do 20 mm rovné s požlábkem (fabionem), výšky přes 50 do 150 mm</t>
  </si>
  <si>
    <t>-2084356021</t>
  </si>
  <si>
    <t>https://podminky.urs.cz/item/CS_URS_2025_01/773423200</t>
  </si>
  <si>
    <t>(2,2+4,6+1)*3*2  "prostory s teracem</t>
  </si>
  <si>
    <t>773521260</t>
  </si>
  <si>
    <t>Podlaha z barevného litého teraca prostá tloušťky do 20 mm</t>
  </si>
  <si>
    <t>-201460688</t>
  </si>
  <si>
    <t>https://podminky.urs.cz/item/CS_URS_2025_01/773521260</t>
  </si>
  <si>
    <t>5,4+12,3+5,5+12,2+5,5  "3NP -S03.2a, S03.3a, 2NP - S02.2a, S02.3a, 1NP - S01.2a, podesty výtahu</t>
  </si>
  <si>
    <t>12,7  "1NP, S01.3a</t>
  </si>
  <si>
    <t>773529195</t>
  </si>
  <si>
    <t>Podlaha z barevného litého teraca Příplatek k cenám za každých dalších i započatých 5 mm tloušťky</t>
  </si>
  <si>
    <t>1186767152</t>
  </si>
  <si>
    <t>https://podminky.urs.cz/item/CS_URS_2025_01/773529195</t>
  </si>
  <si>
    <t>(P37+P38)*2  "příplatek za 10mm</t>
  </si>
  <si>
    <t>77299111.1</t>
  </si>
  <si>
    <t xml:space="preserve"> ostatní práce penetrace podkladu - hloubková</t>
  </si>
  <si>
    <t>-2031034708</t>
  </si>
  <si>
    <t>773993003</t>
  </si>
  <si>
    <t>Ostatní práce lepení (materiál ve specifikaci) protiskluzných lišt nebo hran</t>
  </si>
  <si>
    <t>849424429</t>
  </si>
  <si>
    <t>https://podminky.urs.cz/item/CS_URS_2025_01/773993003</t>
  </si>
  <si>
    <t>1,5*6  "přechody</t>
  </si>
  <si>
    <t>998773103</t>
  </si>
  <si>
    <t>Přesun hmot pro podlahy teracové lité stanovený z hmotnosti přesunovaného materiálu vodorovná dopravní vzdálenost do 50 m základní v objektech výšky přes 12 do 24 m</t>
  </si>
  <si>
    <t>729597883</t>
  </si>
  <si>
    <t>https://podminky.urs.cz/item/CS_URS_2025_01/998773103</t>
  </si>
  <si>
    <t>783</t>
  </si>
  <si>
    <t>Dokončovací práce - nátěry</t>
  </si>
  <si>
    <t>783347101</t>
  </si>
  <si>
    <t>Krycí nátěr (email) zámečnických konstrukcí jednonásobný polyuretanový</t>
  </si>
  <si>
    <t>-1243787343</t>
  </si>
  <si>
    <t>https://podminky.urs.cz/item/CS_URS_2025_01/783347101</t>
  </si>
  <si>
    <t>Poznámka k položce:_x000D_
předpoklad dodávky zárubní s páškovým lakem RAL</t>
  </si>
  <si>
    <t xml:space="preserve">40  " případné opravy nebo nelakované prvky </t>
  </si>
  <si>
    <t>-1874114856</t>
  </si>
  <si>
    <t>238,506666666667*1,05 'Přepočtené koeficientem množství</t>
  </si>
  <si>
    <t>-1599293803</t>
  </si>
  <si>
    <t>-1257949657</t>
  </si>
  <si>
    <t>59*1,15 'Přepočtené koeficientem množství</t>
  </si>
  <si>
    <t>559026382</t>
  </si>
  <si>
    <t>-2122418442</t>
  </si>
  <si>
    <t>(1,9+2,4)*2*3,6-(1,2*2,1+1,2*2,2)+(1,3+2,8*2)*0,785  " podesta v 1PP se skladbou  P34, +špaleta, -otvory</t>
  </si>
  <si>
    <t>(2,45*2+4,65+1,2)*3,5-(1,2*2,1+1,4*1,75)+(2,8*2+1,6+1,4*2+2,2+1,35)*0,67  "podesta 1NP skladba P38 , +špalety, -otvory</t>
  </si>
  <si>
    <t>(1,9+2,4)*2*3,6-(1,2*2,1+1,2*3,2+1*3,5)+(1,4+3,2*2)*0,66  "podesta v 1NP skladba P37, +špaleta, -otvory</t>
  </si>
  <si>
    <t>(1,9+2,4)*2*3,65-(1,2*2,1+1,2*3,4+1*3,8)+(1,4+3,4*2)*0,67  "podesta v 2NP skladba P37, +špaleta, -otvory</t>
  </si>
  <si>
    <t>(2,45*2+4,65+1,2)*3,6-(1,2*3,3+1,4*1,95)+(3,3*2+1,4+1,4*2+2,3+1,6)*0,67  "podesta 2NP skladba P37 , +špalety, -otvory</t>
  </si>
  <si>
    <t>(1,9+2,4)*2*3,35-(1,2*2,1+1,2*3,3+1*3,8)+(1,4+3,3*2)*0,67  "podesta v 3NP skladba P37, +špaleta, -otvory</t>
  </si>
  <si>
    <t xml:space="preserve">P34+P37+P38  "stropy </t>
  </si>
  <si>
    <t>784181125</t>
  </si>
  <si>
    <t>Penetrace podkladu jednonásobná hloubková akrylátová bezbarvá v místnostech výšky přes 5,00 m</t>
  </si>
  <si>
    <t>-1344987976</t>
  </si>
  <si>
    <t>https://podminky.urs.cz/item/CS_URS_2025_01/784181125</t>
  </si>
  <si>
    <t>784211105</t>
  </si>
  <si>
    <t>Malby z malířských směsí oděruvzdorných za mokra dvojnásobné, bílé za mokra oděruvzdorné výborně v místnostech výšky přes 5,00 m</t>
  </si>
  <si>
    <t>-1279489394</t>
  </si>
  <si>
    <t>https://podminky.urs.cz/item/CS_URS_2025_01/784211105</t>
  </si>
  <si>
    <t>(1,85+1,95)*2*16,8+2,3*2,4*2  "výtahová šachta -</t>
  </si>
  <si>
    <t>(2,45*2+4,65+1,2)*5,44-(1,2*5,4+1,4*3,7)+(5,4*2+1,4+1,4*2+4,1+3,3)*0,67  "podesta 3NP skladba P37 , +špalety, -otvory</t>
  </si>
  <si>
    <t>-1443771253</t>
  </si>
  <si>
    <t>Hodinové zúčtovací sazby</t>
  </si>
  <si>
    <t>HZS4132R</t>
  </si>
  <si>
    <t>Hodinové zúčtovací sazby ostatních profesí obsluha stavebních strojů a zařízení jeřábník specialista, včetně přistavení a pronájmu stroje</t>
  </si>
  <si>
    <t>-1555009801</t>
  </si>
  <si>
    <t>40  "práce autojeřábu</t>
  </si>
  <si>
    <t>03 - SO 10.3 - ZTI, vnitřní vodovod, kanalizace, plynovod</t>
  </si>
  <si>
    <t xml:space="preserve">    D4 - Přesun hmot</t>
  </si>
  <si>
    <t xml:space="preserve">    D5 - Vedlejší náklady</t>
  </si>
  <si>
    <t>Poznámka k položce:_x000D_
Zaplentování pomocí SDK konstrukcí je součástí stavební části</t>
  </si>
  <si>
    <t>Kus čisticí HT D 110 mm PP</t>
  </si>
  <si>
    <t>Pol257a</t>
  </si>
  <si>
    <t>Flexibilní pevné potrubí DN125, kotveno do stávající fasády pomocí objímek (cca 10ks)</t>
  </si>
  <si>
    <t>-2123692232</t>
  </si>
  <si>
    <t>Pol257b</t>
  </si>
  <si>
    <t xml:space="preserve">Napojení flexibilního potrubí na stávající svod </t>
  </si>
  <si>
    <t>-324817312</t>
  </si>
  <si>
    <t>998721103</t>
  </si>
  <si>
    <t>Přesun hmot pro vnitřní kanalizaci stanovený z hmotnosti přesunovaného materiálu vodorovná dopravní vzdálenost do 50 m základní v objektech výšky přes 12 do 24 m</t>
  </si>
  <si>
    <t>105999247</t>
  </si>
  <si>
    <t>https://podminky.urs.cz/item/CS_URS_2025_01/998721103</t>
  </si>
  <si>
    <t>-16686755</t>
  </si>
  <si>
    <t>Provizorní svod v průběhu výstavby</t>
  </si>
  <si>
    <t>1533314576</t>
  </si>
  <si>
    <t>04 - SO 10.4 - Vytápění</t>
  </si>
  <si>
    <t xml:space="preserve">    PSV - Práce a dodávky PSV</t>
  </si>
  <si>
    <t xml:space="preserve">      713 - Izolace tepelné</t>
  </si>
  <si>
    <t xml:space="preserve">      734 - Ústřední vytápění - armatury</t>
  </si>
  <si>
    <t xml:space="preserve">      735 - Ústřední vytápění - otopná tělesa</t>
  </si>
  <si>
    <t xml:space="preserve">    HZS - Hodinové zúčtovací sazby + VRN</t>
  </si>
  <si>
    <t>-735768229</t>
  </si>
  <si>
    <t>(1,6+1,5+0,7+0,7+2,9+3*2,9)*1,15</t>
  </si>
  <si>
    <t>-1891123178</t>
  </si>
  <si>
    <t>0,352+0,099</t>
  </si>
  <si>
    <t>-24889248</t>
  </si>
  <si>
    <t>0,451 "výtah</t>
  </si>
  <si>
    <t>1116996195</t>
  </si>
  <si>
    <t>0,451*4 'Přepočtené koeficientem množství</t>
  </si>
  <si>
    <t>192834265</t>
  </si>
  <si>
    <t>-681220181</t>
  </si>
  <si>
    <t>263573501</t>
  </si>
  <si>
    <t>9387408</t>
  </si>
  <si>
    <t>20*2</t>
  </si>
  <si>
    <t>125517370</t>
  </si>
  <si>
    <t>-401621218</t>
  </si>
  <si>
    <t>1305084611</t>
  </si>
  <si>
    <t>(1+1+1+1)*2</t>
  </si>
  <si>
    <t>-170100348</t>
  </si>
  <si>
    <t>-1201536417</t>
  </si>
  <si>
    <t>(1,5+0,2+1,4+0,2+2,8*3+0,2*3+0,5+0,2+0,6+0,2)*2*1,15</t>
  </si>
  <si>
    <t>1953567798</t>
  </si>
  <si>
    <t>1286963642</t>
  </si>
  <si>
    <t>0,035</t>
  </si>
  <si>
    <t>1384190152</t>
  </si>
  <si>
    <t>0,025</t>
  </si>
  <si>
    <t>1173200622</t>
  </si>
  <si>
    <t>-928629411</t>
  </si>
  <si>
    <t>-1669339376</t>
  </si>
  <si>
    <t>1079132860</t>
  </si>
  <si>
    <t>0,002</t>
  </si>
  <si>
    <t>42962866</t>
  </si>
  <si>
    <t>-1059404778</t>
  </si>
  <si>
    <t>-532854001</t>
  </si>
  <si>
    <t>-110551926</t>
  </si>
  <si>
    <t>992413814</t>
  </si>
  <si>
    <t>836226768</t>
  </si>
  <si>
    <t>-939704411</t>
  </si>
  <si>
    <t>887749115</t>
  </si>
  <si>
    <t>-1672019017</t>
  </si>
  <si>
    <t>-477722940</t>
  </si>
  <si>
    <t>1053349637</t>
  </si>
  <si>
    <t>1540917462</t>
  </si>
  <si>
    <t>-326316742</t>
  </si>
  <si>
    <t>1486105257</t>
  </si>
  <si>
    <t>805026044</t>
  </si>
  <si>
    <t>-627223817</t>
  </si>
  <si>
    <t>-1676677677</t>
  </si>
  <si>
    <t>1*0,1</t>
  </si>
  <si>
    <t>1773965426</t>
  </si>
  <si>
    <t>0,011</t>
  </si>
  <si>
    <t>-1127868062</t>
  </si>
  <si>
    <t>1399228228</t>
  </si>
  <si>
    <t>0,02</t>
  </si>
  <si>
    <t>-602710208</t>
  </si>
  <si>
    <t>497512029</t>
  </si>
  <si>
    <t>718696788</t>
  </si>
  <si>
    <t>150701924</t>
  </si>
  <si>
    <t>1536379020</t>
  </si>
  <si>
    <t>0,6+0,7+0,3+0,5</t>
  </si>
  <si>
    <t>-1528492783</t>
  </si>
  <si>
    <t>1692371346</t>
  </si>
  <si>
    <t>-206481343</t>
  </si>
  <si>
    <t>555329580</t>
  </si>
  <si>
    <t>-581359946</t>
  </si>
  <si>
    <t>1958472470</t>
  </si>
  <si>
    <t>(1+1+1+1)*2,5</t>
  </si>
  <si>
    <t>-1538914424</t>
  </si>
  <si>
    <t>-1088661127</t>
  </si>
  <si>
    <t>0,053</t>
  </si>
  <si>
    <t>289487920</t>
  </si>
  <si>
    <t>0,142</t>
  </si>
  <si>
    <t>-747462745</t>
  </si>
  <si>
    <t>OT-KO.20-1800400-VOP</t>
  </si>
  <si>
    <t>Otopná tělesa čistá deska panelová VK dvoudesková PN 1,0 MPa, T do 110°C bez přídavné přestupní plochy výšky tělesa 1800 mm stavební délky 400 mm</t>
  </si>
  <si>
    <t>-1204417782</t>
  </si>
  <si>
    <t>M.Č. - S01.03a</t>
  </si>
  <si>
    <t>M.Č. - S02.03a</t>
  </si>
  <si>
    <t>M.Č. - S03.03a</t>
  </si>
  <si>
    <t>Hodinové zúčtovací sazby + VRN</t>
  </si>
  <si>
    <t>-388415763</t>
  </si>
  <si>
    <t>https://podminky.urs.cz/item/CS_URS_2025_01/HZS2211</t>
  </si>
  <si>
    <t>4*0,5</t>
  </si>
  <si>
    <t>-910985266</t>
  </si>
  <si>
    <t>2040093795</t>
  </si>
  <si>
    <t>05 - SO 10.5 - Silnoproudé rozvody</t>
  </si>
  <si>
    <t xml:space="preserve">    5. - BEZPEČNOSTNÍ CENTRÁLA CHÚC</t>
  </si>
  <si>
    <t>8.014</t>
  </si>
  <si>
    <t>BOZP</t>
  </si>
  <si>
    <t>8.018</t>
  </si>
  <si>
    <t>Zábory</t>
  </si>
  <si>
    <t>8.020</t>
  </si>
  <si>
    <t>Odpadové hospodářství</t>
  </si>
  <si>
    <t>07 -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</si>
  <si>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</si>
  <si>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</si>
  <si>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</si>
  <si>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</si>
  <si>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</si>
  <si>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Vedlejší rozpočtové náklady</t>
  </si>
  <si>
    <t>049103002</t>
  </si>
  <si>
    <t>Zajištění bezpečnosti a vymezení stavby (provizorní zábrany a výstražné folie)</t>
  </si>
  <si>
    <t>1024</t>
  </si>
  <si>
    <t>150253698</t>
  </si>
  <si>
    <t xml:space="preserve">Poznámka k položce:_x000D_
- venkovní plné, pevné  oplocení přístupu do budovy, do v= 2m, včetně osvětlení, viz ZOV_x000D_
_x000D_
- provizorní zábrany uvnitř budovy - koridory pro pohyb žáků,_x000D_
zábrany proti prašnosti včetně nosné kce 200 m2_x000D_
_x000D_
_x000D_
</t>
  </si>
  <si>
    <t>04965600</t>
  </si>
  <si>
    <t>Náhradní zásobování vodou</t>
  </si>
  <si>
    <t>1608806610</t>
  </si>
  <si>
    <t>Poznámka k položce:_x000D_
Předpoklad 3 pracovní dny, tři cysterny</t>
  </si>
  <si>
    <t>VRN1</t>
  </si>
  <si>
    <t>Průzkumné, geodetické a projektové práce</t>
  </si>
  <si>
    <t>011114000</t>
  </si>
  <si>
    <t>Inženýrsko-geologický průzkum - geotechnický průzkum</t>
  </si>
  <si>
    <t>1136215448</t>
  </si>
  <si>
    <t>012103000</t>
  </si>
  <si>
    <t>Geodetické práce před výstavbou</t>
  </si>
  <si>
    <t>-1327010063</t>
  </si>
  <si>
    <t>013203000</t>
  </si>
  <si>
    <t>Dokumentace stavby bez rozlišení - fotodokumentace</t>
  </si>
  <si>
    <t>-1777214997</t>
  </si>
  <si>
    <t>013244000</t>
  </si>
  <si>
    <t>Dokumentace pro provádění stavby</t>
  </si>
  <si>
    <t>444699610</t>
  </si>
  <si>
    <t xml:space="preserve">Poznámka k položce:_x000D_
DPS chápány jako projektové činnosti související s prováděním stavby, např. její aktualizace vlivem_x000D_
_x000D_
dodavatelských změn, výrobně-technické dokumentace apod. </t>
  </si>
  <si>
    <t>013254000</t>
  </si>
  <si>
    <t>Dokumentace skutečného provedení stavby</t>
  </si>
  <si>
    <t>534810994</t>
  </si>
  <si>
    <t>013274000</t>
  </si>
  <si>
    <t>Pasportizace objektu před započetím prací</t>
  </si>
  <si>
    <t>2040517240</t>
  </si>
  <si>
    <t>VRN2</t>
  </si>
  <si>
    <t>Příprava staveniště</t>
  </si>
  <si>
    <t>023203000</t>
  </si>
  <si>
    <t>Neočekávané demolice objektů - včetně odvozu a skládkování</t>
  </si>
  <si>
    <t>1087842858</t>
  </si>
  <si>
    <t>VRN3</t>
  </si>
  <si>
    <t>Zařízení staveniště</t>
  </si>
  <si>
    <t>030001000</t>
  </si>
  <si>
    <t>-920585244</t>
  </si>
  <si>
    <t>Poznámka k položce:_x000D_
NÁKLADY NA PROVOZ A POŘÍZENÍ ZS - SOCIÁLNÍ, VÝROBNÍ, SKLADOVÉ_x000D_
_x000D_
ZAJIŠTĚNÍ PRŮBĚŽNÉHO ÚKLIDU STAVENIŠTĚ, VČETNĚ EXTERNÍCH PROFESÍ</t>
  </si>
  <si>
    <t>031103000</t>
  </si>
  <si>
    <t>Projektové práce pro zařízení staveniště</t>
  </si>
  <si>
    <t>kpl.…</t>
  </si>
  <si>
    <t>-1560297489</t>
  </si>
  <si>
    <t>Poznámka k položce:_x000D_
Součástí je také DIO / DIR</t>
  </si>
  <si>
    <t>032403000</t>
  </si>
  <si>
    <t>Provizorní komunikace</t>
  </si>
  <si>
    <t>-106113552</t>
  </si>
  <si>
    <t>Poznámka k položce:_x000D_
vč. ZPEVNĚNÉ PLOCHY U ŠKOLY</t>
  </si>
  <si>
    <t>032603000</t>
  </si>
  <si>
    <t>Mycí centrum - mytí dopravní techniky</t>
  </si>
  <si>
    <t>571814406</t>
  </si>
  <si>
    <t>034203000</t>
  </si>
  <si>
    <t>Opatření na ochranu prostor sousedících se staveništěm</t>
  </si>
  <si>
    <t>-1272112703</t>
  </si>
  <si>
    <t>Poznámka k položce:_x000D_
PROVIZORNÍ ODDĚLOVACÍ STĚNY K ZAJIŠTĚNÍ BEZPEČNÉHO PROVOZU ŠKOLY</t>
  </si>
  <si>
    <t>034503000</t>
  </si>
  <si>
    <t>Informační tabule na staveništi</t>
  </si>
  <si>
    <t>1435183916</t>
  </si>
  <si>
    <t>035103001</t>
  </si>
  <si>
    <t>Pronájem ploch, zábor komunikace</t>
  </si>
  <si>
    <t>-19375993</t>
  </si>
  <si>
    <t>039103000</t>
  </si>
  <si>
    <t>Bourání a odvoz zařízení staveniště, uvedení prostoru do původního stavu</t>
  </si>
  <si>
    <t>-154715378</t>
  </si>
  <si>
    <t>VRN4</t>
  </si>
  <si>
    <t>Inženýrská činnost</t>
  </si>
  <si>
    <t>043154000</t>
  </si>
  <si>
    <t>Zkoušky hutnicí - mimo inženýrských sítí</t>
  </si>
  <si>
    <t>666756313</t>
  </si>
  <si>
    <t>045303000</t>
  </si>
  <si>
    <t>Koordinační činnost</t>
  </si>
  <si>
    <t>762243637</t>
  </si>
  <si>
    <t>SEZNAM FIGUR</t>
  </si>
  <si>
    <t>Výměra</t>
  </si>
  <si>
    <t>02/ 01</t>
  </si>
  <si>
    <t>Použití figury:</t>
  </si>
  <si>
    <t>Sklovláknité pletivo vnějších stěn vtlačené do tmelu</t>
  </si>
  <si>
    <t>Penetrační akrylátový nátěr vnějších pastovitých tenkovrstvých omítek stěn</t>
  </si>
  <si>
    <t>Montáž kontaktního zateplení vnějších stěn lepením a mechanickým kotvením desek z minerální vlny s podélnou orientací do zdiva a betonu tl přes 160 do 200 mm</t>
  </si>
  <si>
    <t>Tenkovrstvá silikonsilikátová zatíraná omítka zrnitost 2,0 mm vnějších stěn</t>
  </si>
  <si>
    <t>Provedení izolace proti zemní vlhkosti svislé za studena nátěrem penetračním</t>
  </si>
  <si>
    <t>Montáž kontaktního zateplení vnějších podhledů lepením a mechanickým kotvením polystyrénových desek do betonu nebo zdiva tl přes 160 do 200 mm</t>
  </si>
  <si>
    <t>Tenkovrstvá akrylátová mozaiková hrubozrnná omítka vnějších stěn</t>
  </si>
  <si>
    <t>Provedení izolace proti zemní vlhkosti pásy přitavením svislé NAIP</t>
  </si>
  <si>
    <t>Montáž obkladů keramických hladkých lepených cementovým flexibilním lepidlem přes 6 do 9 ks/m2</t>
  </si>
  <si>
    <t>Nátěr penetrační na stěnu</t>
  </si>
  <si>
    <t>Celoplošné vyrovnání podkladu stěrkou tl 3 mm</t>
  </si>
  <si>
    <t>Hloubení rýh nezapažených š do 2000 mm v hornině třídy těžitelnosti I skupiny 3 objem do 500 m3 strojně</t>
  </si>
  <si>
    <t>Zásyp v prostoru s omezeným pohybem stroje sypaninou se zhutněním</t>
  </si>
  <si>
    <t>Zřízení vrstvy z geotextilie ve sklonu přes 1:2 do 1:1 š do 3 m</t>
  </si>
  <si>
    <t>Dodatečná izolace zdiva tl přes 600 do 900 mm nízkotlakou injektáží silikonovou mikroemulzí</t>
  </si>
  <si>
    <t>Izolace proti zemní vlhkosti nopovou fólií vodorovná, nopek v 8,0 mm, tl do 0,6 mm</t>
  </si>
  <si>
    <t>Montáž izolace tepelné stěn lepením celoplošně rohoží, pásů, dílců, desek</t>
  </si>
  <si>
    <t>Tryskání degradovaného betonu stěn a rubu kleneb vodou pod tlakem přes 300 do 1250 barů</t>
  </si>
  <si>
    <t>Lepení pásů z přírodního linolea (marmolea) 2-složkovým lepidlem</t>
  </si>
  <si>
    <t>Potěr anhydritový samonivelační litý C25 přes 45 do 50 mm</t>
  </si>
  <si>
    <t>Příplatek k anhydritovému samonivelačnímu litému potěru C25 ZKD 5 mm tl</t>
  </si>
  <si>
    <t>Montáž izolace tepelné podlah, stropů vrchem nebo střech překrytí separační fólií z PE</t>
  </si>
  <si>
    <t>Vysátí podkladu povlakových podlah</t>
  </si>
  <si>
    <t>Neředěná penetrace savého podkladu povlakových podlah</t>
  </si>
  <si>
    <t>Stěrka podlahová nivelační pro vyrovnání podkladu povlakových podlah pevnosti 30 MPa tl do 3 mm</t>
  </si>
  <si>
    <t>Mazanina tl přes 50 do 80 mm z betonu prostého bez zvýšených nároků na prostředí tř. C 16/20</t>
  </si>
  <si>
    <t>Výztuž mazanin svařovanými sítěmi Kari</t>
  </si>
  <si>
    <t>Provedení izolace proti zemní vlhkosti vodorovné za studena nátěrem penetračním</t>
  </si>
  <si>
    <t>Provedení izolace proti zemní vlhkosti pásy přitavením vodorovné NAIP</t>
  </si>
  <si>
    <t>Montáž podlah keramických hladkých lepených cementovým flexibilním lepidlem přes 4 do 6 ks/m2</t>
  </si>
  <si>
    <t>Vysátí podkladu před pokládkou dlažby</t>
  </si>
  <si>
    <t>Nátěr penetrační na podlahu</t>
  </si>
  <si>
    <t>Samonivelační stěrka podlah pevnosti 30 MPa tl 3 mm</t>
  </si>
  <si>
    <t>Izolace pod dlažbu nátěrem nebo stěrkou ve dvou vrstvách</t>
  </si>
  <si>
    <t>Strojní broušení podkladu před provedením lité podlahy</t>
  </si>
  <si>
    <t>Uzavírací polyuretanový barevný nátěr podlahy</t>
  </si>
  <si>
    <t>Krycí polyuretanová stěrka tloušťky do 3 mm dekorativní lité podlahy</t>
  </si>
  <si>
    <t>Podlahové vytápění - systémová deska s kombinovanou tepelnou a kročejovou izolací celkové výšky 31 mm</t>
  </si>
  <si>
    <t>Krycí stěrka dekorativní polyuretanová, na schodišti, tloušťky přes 2 do 3 mm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</si>
  <si>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</si>
  <si>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</si>
  <si>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200 do 240 mm krajní pole, budova v do 18 m</t>
  </si>
  <si>
    <t>Povlakové krytiny střech plochých do 10° podkladní textilní vrstvy</t>
  </si>
  <si>
    <t>Montáž izolace tepelné střech plochých lepené za studena plně 1 vrstva rohoží, pásů, dílců, desek</t>
  </si>
  <si>
    <t>Vodorovné přemístění přes 50 do 500 m výkopku/sypaniny z horniny třídy těžitelnosti I skupiny 1 až 3</t>
  </si>
  <si>
    <t>Vodorovné přemístění přes 4 000 do 5000 m výkopku/sypaniny z horniny třídy těžitelnosti I skupiny 1 až 3</t>
  </si>
  <si>
    <t>Nakládání výkopku z hornin třídy těžitelnosti I skupiny 1 až 3 přes 100 m3</t>
  </si>
  <si>
    <t>Poplatek za uložení zeminy a kamení na recyklační skládce (skládkovné) kód odpadu 17 05 04</t>
  </si>
  <si>
    <t>02/ 02</t>
  </si>
  <si>
    <t>Lože pod potrubí otevřený výkop z kameniva drobného těženého</t>
  </si>
  <si>
    <t>Zásyp jam, šachet rýh nebo kolem objektů sypaninou se zhutněním</t>
  </si>
  <si>
    <t>Obsypání potrubí strojně sypaninou bez prohození, uloženou do 3 m</t>
  </si>
  <si>
    <t>Hloubení zapažených rýh šířky do 2000 mm v soudržných horninách třídy těžitelnosti I skupiny 3 ručně</t>
  </si>
  <si>
    <t>Vodorovné přemístění přes 500 do 1000 m výkopku/sypaniny z horniny třídy těžitelnosti I skupiny 1 až 3</t>
  </si>
  <si>
    <t>Nakládání výkopku z hornin třídy těžitelnosti I skupiny 1 až 3 do 100 m3</t>
  </si>
  <si>
    <t>Hloubení rýh nezapažených š do 2000 mm v hornině třídy těžitelnosti I skupiny 3 objem do 100 m3 strojně</t>
  </si>
  <si>
    <t>Hloubení rýh nezapažených š do 2000 mm v hornině třídy těžitelnosti II skupiny 4 objem do 500 m3 strojně</t>
  </si>
  <si>
    <t>Hloubení rýh zapažených š do 800 mm v hornině třídy těžitelnosti I skupiny 3 objem přes 100 m3 strojně</t>
  </si>
  <si>
    <t>Hloubení zapažených rýh šířky do 800 mm v soudržných horninách třídy těžitelnosti I skupiny 3 ručně</t>
  </si>
  <si>
    <t>Hloubení zapažených rýh šířky do 800 mm v soudržných horninách třídy těžitelnosti II skupiny 4 ručně</t>
  </si>
  <si>
    <t>Hloubení rýh zapažených š do 800 mm v hornině třídy těžitelnosti II skupiny 4 objem přes 100 m3 strojně</t>
  </si>
  <si>
    <t>06/ 02</t>
  </si>
  <si>
    <t>Montáž izolace tepelné podlah volně kladenými rohožemi, pásy, dílci, deskami 1 vrstva</t>
  </si>
  <si>
    <t>Zakrytí vnitřních podlah včetně pozdějšího odkrytí</t>
  </si>
  <si>
    <t>Dvojnásobné bílé malby ze směsí za mokra výborně oděruvzdorných v místnostech v do 3,80 m</t>
  </si>
  <si>
    <t>Podlaha z barevného litého teraca tloušťky do 20 mm</t>
  </si>
  <si>
    <t>Příplatek k podlahám z barevného litého teraca za každých dalších i započatých 5 mm tloušťky</t>
  </si>
  <si>
    <t>Vodorovné přemístění přes 9 000 do 10000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</si>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</sst>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" fontId="40" fillId="0" borderId="23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62032231" TargetMode="External"/><Relationship Id="rId18" Type="http://schemas.openxmlformats.org/officeDocument/2006/relationships/hyperlink" Target="https://podminky.urs.cz/item/CS_URS_2025_01/965046111" TargetMode="External"/><Relationship Id="rId26" Type="http://schemas.openxmlformats.org/officeDocument/2006/relationships/hyperlink" Target="https://podminky.urs.cz/item/CS_URS_2025_01/968072455" TargetMode="External"/><Relationship Id="rId39" Type="http://schemas.openxmlformats.org/officeDocument/2006/relationships/hyperlink" Target="https://podminky.urs.cz/item/CS_URS_2025_01/997013501" TargetMode="External"/><Relationship Id="rId21" Type="http://schemas.openxmlformats.org/officeDocument/2006/relationships/hyperlink" Target="https://podminky.urs.cz/item/CS_URS_2025_01/965081601" TargetMode="External"/><Relationship Id="rId34" Type="http://schemas.openxmlformats.org/officeDocument/2006/relationships/hyperlink" Target="https://podminky.urs.cz/item/CS_URS_2025_01/974031666" TargetMode="External"/><Relationship Id="rId42" Type="http://schemas.openxmlformats.org/officeDocument/2006/relationships/hyperlink" Target="https://podminky.urs.cz/item/CS_URS_2025_01/997013861" TargetMode="External"/><Relationship Id="rId47" Type="http://schemas.openxmlformats.org/officeDocument/2006/relationships/hyperlink" Target="https://podminky.urs.cz/item/CS_URS_2025_01/997013873" TargetMode="External"/><Relationship Id="rId50" Type="http://schemas.openxmlformats.org/officeDocument/2006/relationships/hyperlink" Target="https://podminky.urs.cz/item/CS_URS_2025_01/998001123" TargetMode="External"/><Relationship Id="rId55" Type="http://schemas.openxmlformats.org/officeDocument/2006/relationships/hyperlink" Target="https://podminky.urs.cz/item/CS_URS_2025_01/776201812" TargetMode="External"/><Relationship Id="rId7" Type="http://schemas.openxmlformats.org/officeDocument/2006/relationships/hyperlink" Target="https://podminky.urs.cz/item/CS_URS_2025_01/162351104" TargetMode="External"/><Relationship Id="rId2" Type="http://schemas.openxmlformats.org/officeDocument/2006/relationships/hyperlink" Target="https://podminky.urs.cz/item/CS_URS_2025_01/113107182" TargetMode="External"/><Relationship Id="rId16" Type="http://schemas.openxmlformats.org/officeDocument/2006/relationships/hyperlink" Target="https://podminky.urs.cz/item/CS_URS_2025_01/965042141" TargetMode="External"/><Relationship Id="rId29" Type="http://schemas.openxmlformats.org/officeDocument/2006/relationships/hyperlink" Target="https://podminky.urs.cz/item/CS_URS_2025_01/971034471" TargetMode="External"/><Relationship Id="rId11" Type="http://schemas.openxmlformats.org/officeDocument/2006/relationships/hyperlink" Target="https://podminky.urs.cz/item/CS_URS_2025_01/961044111" TargetMode="External"/><Relationship Id="rId24" Type="http://schemas.openxmlformats.org/officeDocument/2006/relationships/hyperlink" Target="https://podminky.urs.cz/item/CS_URS_2025_01/967031132" TargetMode="External"/><Relationship Id="rId32" Type="http://schemas.openxmlformats.org/officeDocument/2006/relationships/hyperlink" Target="https://podminky.urs.cz/item/CS_URS_2025_01/973031813" TargetMode="External"/><Relationship Id="rId37" Type="http://schemas.openxmlformats.org/officeDocument/2006/relationships/hyperlink" Target="https://podminky.urs.cz/item/CS_URS_2025_01/997013213" TargetMode="External"/><Relationship Id="rId40" Type="http://schemas.openxmlformats.org/officeDocument/2006/relationships/hyperlink" Target="https://podminky.urs.cz/item/CS_URS_2025_01/997013509" TargetMode="External"/><Relationship Id="rId45" Type="http://schemas.openxmlformats.org/officeDocument/2006/relationships/hyperlink" Target="https://podminky.urs.cz/item/CS_URS_2025_01/997013871" TargetMode="External"/><Relationship Id="rId53" Type="http://schemas.openxmlformats.org/officeDocument/2006/relationships/hyperlink" Target="https://podminky.urs.cz/item/CS_URS_2025_01/763431802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119003224" TargetMode="External"/><Relationship Id="rId19" Type="http://schemas.openxmlformats.org/officeDocument/2006/relationships/hyperlink" Target="https://podminky.urs.cz/item/CS_URS_2025_01/965049113" TargetMode="External"/><Relationship Id="rId4" Type="http://schemas.openxmlformats.org/officeDocument/2006/relationships/hyperlink" Target="https://podminky.urs.cz/item/CS_URS_2025_01/119003223" TargetMode="External"/><Relationship Id="rId9" Type="http://schemas.openxmlformats.org/officeDocument/2006/relationships/hyperlink" Target="https://podminky.urs.cz/item/CS_URS_2025_01/317944323" TargetMode="External"/><Relationship Id="rId14" Type="http://schemas.openxmlformats.org/officeDocument/2006/relationships/hyperlink" Target="https://podminky.urs.cz/item/CS_URS_2025_01/963051113" TargetMode="External"/><Relationship Id="rId22" Type="http://schemas.openxmlformats.org/officeDocument/2006/relationships/hyperlink" Target="https://podminky.urs.cz/item/CS_URS_2025_01/965082923" TargetMode="External"/><Relationship Id="rId27" Type="http://schemas.openxmlformats.org/officeDocument/2006/relationships/hyperlink" Target="https://podminky.urs.cz/item/CS_URS_2025_01/968072456" TargetMode="External"/><Relationship Id="rId30" Type="http://schemas.openxmlformats.org/officeDocument/2006/relationships/hyperlink" Target="https://podminky.urs.cz/item/CS_URS_2025_01/973031335" TargetMode="External"/><Relationship Id="rId35" Type="http://schemas.openxmlformats.org/officeDocument/2006/relationships/hyperlink" Target="https://podminky.urs.cz/item/CS_URS_2025_01/978015361" TargetMode="External"/><Relationship Id="rId43" Type="http://schemas.openxmlformats.org/officeDocument/2006/relationships/hyperlink" Target="https://podminky.urs.cz/item/CS_URS_2025_01/997013862" TargetMode="External"/><Relationship Id="rId48" Type="http://schemas.openxmlformats.org/officeDocument/2006/relationships/hyperlink" Target="https://podminky.urs.cz/item/CS_URS_2025_01/997013814" TargetMode="External"/><Relationship Id="rId56" Type="http://schemas.openxmlformats.org/officeDocument/2006/relationships/hyperlink" Target="https://podminky.urs.cz/item/CS_URS_2025_01/776410811" TargetMode="External"/><Relationship Id="rId8" Type="http://schemas.openxmlformats.org/officeDocument/2006/relationships/hyperlink" Target="https://podminky.urs.cz/item/CS_URS_2025_01/317944321" TargetMode="External"/><Relationship Id="rId51" Type="http://schemas.openxmlformats.org/officeDocument/2006/relationships/hyperlink" Target="https://podminky.urs.cz/item/CS_URS_2025_01/725210821" TargetMode="External"/><Relationship Id="rId3" Type="http://schemas.openxmlformats.org/officeDocument/2006/relationships/hyperlink" Target="https://podminky.urs.cz/item/CS_URS_2025_01/113107331" TargetMode="External"/><Relationship Id="rId12" Type="http://schemas.openxmlformats.org/officeDocument/2006/relationships/hyperlink" Target="https://podminky.urs.cz/item/CS_URS_2025_01/962031133" TargetMode="External"/><Relationship Id="rId17" Type="http://schemas.openxmlformats.org/officeDocument/2006/relationships/hyperlink" Target="https://podminky.urs.cz/item/CS_URS_2025_01/965045113" TargetMode="External"/><Relationship Id="rId25" Type="http://schemas.openxmlformats.org/officeDocument/2006/relationships/hyperlink" Target="https://podminky.urs.cz/item/CS_URS_2025_01/968062355" TargetMode="External"/><Relationship Id="rId33" Type="http://schemas.openxmlformats.org/officeDocument/2006/relationships/hyperlink" Target="https://podminky.urs.cz/item/CS_URS_2025_01/973031825" TargetMode="External"/><Relationship Id="rId38" Type="http://schemas.openxmlformats.org/officeDocument/2006/relationships/hyperlink" Target="https://podminky.urs.cz/item/CS_URS_2025_01/997006002" TargetMode="External"/><Relationship Id="rId46" Type="http://schemas.openxmlformats.org/officeDocument/2006/relationships/hyperlink" Target="https://podminky.urs.cz/item/CS_URS_2025_01/997013875" TargetMode="External"/><Relationship Id="rId20" Type="http://schemas.openxmlformats.org/officeDocument/2006/relationships/hyperlink" Target="https://podminky.urs.cz/item/CS_URS_2025_01/965081223" TargetMode="External"/><Relationship Id="rId41" Type="http://schemas.openxmlformats.org/officeDocument/2006/relationships/hyperlink" Target="https://podminky.urs.cz/item/CS_URS_2025_01/997013509" TargetMode="External"/><Relationship Id="rId54" Type="http://schemas.openxmlformats.org/officeDocument/2006/relationships/hyperlink" Target="https://podminky.urs.cz/item/CS_URS_2025_01/766691812" TargetMode="External"/><Relationship Id="rId1" Type="http://schemas.openxmlformats.org/officeDocument/2006/relationships/hyperlink" Target="https://podminky.urs.cz/item/CS_URS_2025_01/113107162" TargetMode="External"/><Relationship Id="rId6" Type="http://schemas.openxmlformats.org/officeDocument/2006/relationships/hyperlink" Target="https://podminky.urs.cz/item/CS_URS_2025_01/121151113" TargetMode="External"/><Relationship Id="rId15" Type="http://schemas.openxmlformats.org/officeDocument/2006/relationships/hyperlink" Target="https://podminky.urs.cz/item/CS_URS_2025_01/963053935" TargetMode="External"/><Relationship Id="rId23" Type="http://schemas.openxmlformats.org/officeDocument/2006/relationships/hyperlink" Target="https://podminky.urs.cz/item/CS_URS_2025_01/966080115" TargetMode="External"/><Relationship Id="rId28" Type="http://schemas.openxmlformats.org/officeDocument/2006/relationships/hyperlink" Target="https://podminky.urs.cz/item/CS_URS_2025_01/971033681" TargetMode="External"/><Relationship Id="rId36" Type="http://schemas.openxmlformats.org/officeDocument/2006/relationships/hyperlink" Target="https://podminky.urs.cz/item/CS_URS_2025_01/981011314" TargetMode="External"/><Relationship Id="rId49" Type="http://schemas.openxmlformats.org/officeDocument/2006/relationships/hyperlink" Target="https://podminky.urs.cz/item/CS_URS_2025_01/997013847" TargetMode="External"/><Relationship Id="rId57" Type="http://schemas.openxmlformats.org/officeDocument/2006/relationships/hyperlink" Target="https://podminky.urs.cz/item/CS_URS_2025_01/781473810" TargetMode="External"/><Relationship Id="rId10" Type="http://schemas.openxmlformats.org/officeDocument/2006/relationships/hyperlink" Target="https://podminky.urs.cz/item/CS_URS_2025_01/632683112" TargetMode="External"/><Relationship Id="rId31" Type="http://schemas.openxmlformats.org/officeDocument/2006/relationships/hyperlink" Target="https://podminky.urs.cz/item/CS_URS_2025_01/973031345" TargetMode="External"/><Relationship Id="rId44" Type="http://schemas.openxmlformats.org/officeDocument/2006/relationships/hyperlink" Target="https://podminky.urs.cz/item/CS_URS_2025_01/997013863" TargetMode="External"/><Relationship Id="rId52" Type="http://schemas.openxmlformats.org/officeDocument/2006/relationships/hyperlink" Target="https://podminky.urs.cz/item/CS_URS_2025_01/76312181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998713103" TargetMode="External"/><Relationship Id="rId21" Type="http://schemas.openxmlformats.org/officeDocument/2006/relationships/hyperlink" Target="https://podminky.urs.cz/item/CS_URS_2025_01/310239211" TargetMode="External"/><Relationship Id="rId42" Type="http://schemas.openxmlformats.org/officeDocument/2006/relationships/hyperlink" Target="https://podminky.urs.cz/item/CS_URS_2025_01/413941135" TargetMode="External"/><Relationship Id="rId63" Type="http://schemas.openxmlformats.org/officeDocument/2006/relationships/hyperlink" Target="https://podminky.urs.cz/item/CS_URS_2025_01/642942611" TargetMode="External"/><Relationship Id="rId84" Type="http://schemas.openxmlformats.org/officeDocument/2006/relationships/hyperlink" Target="https://podminky.urs.cz/item/CS_URS_2025_01/622121100" TargetMode="External"/><Relationship Id="rId138" Type="http://schemas.openxmlformats.org/officeDocument/2006/relationships/hyperlink" Target="https://podminky.urs.cz/item/CS_URS_2025_01/767113212" TargetMode="External"/><Relationship Id="rId159" Type="http://schemas.openxmlformats.org/officeDocument/2006/relationships/hyperlink" Target="https://podminky.urs.cz/item/CS_URS_2025_01/771574154" TargetMode="External"/><Relationship Id="rId170" Type="http://schemas.openxmlformats.org/officeDocument/2006/relationships/hyperlink" Target="https://podminky.urs.cz/item/CS_URS_2025_01/777131113" TargetMode="External"/><Relationship Id="rId191" Type="http://schemas.openxmlformats.org/officeDocument/2006/relationships/hyperlink" Target="https://podminky.urs.cz/item/CS_URS_2025_01/784111017" TargetMode="External"/><Relationship Id="rId107" Type="http://schemas.openxmlformats.org/officeDocument/2006/relationships/hyperlink" Target="https://podminky.urs.cz/item/CS_URS_2025_01/712363366" TargetMode="External"/><Relationship Id="rId11" Type="http://schemas.openxmlformats.org/officeDocument/2006/relationships/hyperlink" Target="https://podminky.urs.cz/item/CS_URS_2025_01/231212113" TargetMode="External"/><Relationship Id="rId32" Type="http://schemas.openxmlformats.org/officeDocument/2006/relationships/hyperlink" Target="https://podminky.urs.cz/item/CS_URS_2025_01/411321616" TargetMode="External"/><Relationship Id="rId53" Type="http://schemas.openxmlformats.org/officeDocument/2006/relationships/hyperlink" Target="https://podminky.urs.cz/item/CS_URS_2025_01/612325302" TargetMode="External"/><Relationship Id="rId74" Type="http://schemas.openxmlformats.org/officeDocument/2006/relationships/hyperlink" Target="https://podminky.urs.cz/item/CS_URS_2025_01/949111122" TargetMode="External"/><Relationship Id="rId128" Type="http://schemas.openxmlformats.org/officeDocument/2006/relationships/hyperlink" Target="https://podminky.urs.cz/item/CS_URS_2025_01/998763303" TargetMode="External"/><Relationship Id="rId149" Type="http://schemas.openxmlformats.org/officeDocument/2006/relationships/hyperlink" Target="https://podminky.urs.cz/item/CS_URS_2025_01/767640322" TargetMode="External"/><Relationship Id="rId5" Type="http://schemas.openxmlformats.org/officeDocument/2006/relationships/hyperlink" Target="https://podminky.urs.cz/item/CS_URS_2025_01/162651112" TargetMode="External"/><Relationship Id="rId95" Type="http://schemas.openxmlformats.org/officeDocument/2006/relationships/hyperlink" Target="https://podminky.urs.cz/item/CS_URS_2025_01/711142559" TargetMode="External"/><Relationship Id="rId160" Type="http://schemas.openxmlformats.org/officeDocument/2006/relationships/hyperlink" Target="https://podminky.urs.cz/item/CS_URS_2025_01/771591112" TargetMode="External"/><Relationship Id="rId181" Type="http://schemas.openxmlformats.org/officeDocument/2006/relationships/hyperlink" Target="https://podminky.urs.cz/item/CS_URS_2025_01/998777102" TargetMode="External"/><Relationship Id="rId22" Type="http://schemas.openxmlformats.org/officeDocument/2006/relationships/hyperlink" Target="https://podminky.urs.cz/item/CS_URS_2025_01/311231136" TargetMode="External"/><Relationship Id="rId43" Type="http://schemas.openxmlformats.org/officeDocument/2006/relationships/hyperlink" Target="https://podminky.urs.cz/item/CS_URS_2025_01/417321616" TargetMode="External"/><Relationship Id="rId64" Type="http://schemas.openxmlformats.org/officeDocument/2006/relationships/hyperlink" Target="https://podminky.urs.cz/item/CS_URS_2025_01/642945111" TargetMode="External"/><Relationship Id="rId118" Type="http://schemas.openxmlformats.org/officeDocument/2006/relationships/hyperlink" Target="https://podminky.urs.cz/item/CS_URS_2025_01/735511026" TargetMode="External"/><Relationship Id="rId139" Type="http://schemas.openxmlformats.org/officeDocument/2006/relationships/hyperlink" Target="https://podminky.urs.cz/item/CS_URS_2025_01/767113213" TargetMode="External"/><Relationship Id="rId85" Type="http://schemas.openxmlformats.org/officeDocument/2006/relationships/hyperlink" Target="https://podminky.urs.cz/item/CS_URS_2025_01/622252001" TargetMode="External"/><Relationship Id="rId150" Type="http://schemas.openxmlformats.org/officeDocument/2006/relationships/hyperlink" Target="https://podminky.urs.cz/item/CS_URS_2025_01/767649191" TargetMode="External"/><Relationship Id="rId171" Type="http://schemas.openxmlformats.org/officeDocument/2006/relationships/hyperlink" Target="https://podminky.urs.cz/item/CS_URS_2025_01/777131151" TargetMode="External"/><Relationship Id="rId192" Type="http://schemas.openxmlformats.org/officeDocument/2006/relationships/hyperlink" Target="https://podminky.urs.cz/item/CS_URS_2025_01/784181127" TargetMode="External"/><Relationship Id="rId12" Type="http://schemas.openxmlformats.org/officeDocument/2006/relationships/hyperlink" Target="https://podminky.urs.cz/item/CS_URS_2025_01/231611114" TargetMode="External"/><Relationship Id="rId33" Type="http://schemas.openxmlformats.org/officeDocument/2006/relationships/hyperlink" Target="https://podminky.urs.cz/item/CS_URS_2025_01/411351011" TargetMode="External"/><Relationship Id="rId108" Type="http://schemas.openxmlformats.org/officeDocument/2006/relationships/hyperlink" Target="https://podminky.urs.cz/item/CS_URS_2025_01/712998201" TargetMode="External"/><Relationship Id="rId129" Type="http://schemas.openxmlformats.org/officeDocument/2006/relationships/hyperlink" Target="https://podminky.urs.cz/item/CS_URS_2025_01/764244411" TargetMode="External"/><Relationship Id="rId54" Type="http://schemas.openxmlformats.org/officeDocument/2006/relationships/hyperlink" Target="https://podminky.urs.cz/item/CS_URS_2025_01/631311114" TargetMode="External"/><Relationship Id="rId75" Type="http://schemas.openxmlformats.org/officeDocument/2006/relationships/hyperlink" Target="https://podminky.urs.cz/item/CS_URS_2025_01/949111222" TargetMode="External"/><Relationship Id="rId96" Type="http://schemas.openxmlformats.org/officeDocument/2006/relationships/hyperlink" Target="https://podminky.urs.cz/item/CS_URS_2025_01/713131141" TargetMode="External"/><Relationship Id="rId140" Type="http://schemas.openxmlformats.org/officeDocument/2006/relationships/hyperlink" Target="https://podminky.urs.cz/item/CS_URS_2025_01/767881141" TargetMode="External"/><Relationship Id="rId161" Type="http://schemas.openxmlformats.org/officeDocument/2006/relationships/hyperlink" Target="https://podminky.urs.cz/item/CS_URS_2025_01/998771103" TargetMode="External"/><Relationship Id="rId182" Type="http://schemas.openxmlformats.org/officeDocument/2006/relationships/hyperlink" Target="https://podminky.urs.cz/item/CS_URS_2025_01/781121011" TargetMode="External"/><Relationship Id="rId6" Type="http://schemas.openxmlformats.org/officeDocument/2006/relationships/hyperlink" Target="https://podminky.urs.cz/item/CS_URS_2025_01/167151111" TargetMode="External"/><Relationship Id="rId23" Type="http://schemas.openxmlformats.org/officeDocument/2006/relationships/hyperlink" Target="https://podminky.urs.cz/item/CS_URS_2025_01/311113134" TargetMode="External"/><Relationship Id="rId119" Type="http://schemas.openxmlformats.org/officeDocument/2006/relationships/hyperlink" Target="https://podminky.urs.cz/item/CS_URS_2025_01/998735103" TargetMode="External"/><Relationship Id="rId44" Type="http://schemas.openxmlformats.org/officeDocument/2006/relationships/hyperlink" Target="https://podminky.urs.cz/item/CS_URS_2025_01/417351115" TargetMode="External"/><Relationship Id="rId65" Type="http://schemas.openxmlformats.org/officeDocument/2006/relationships/hyperlink" Target="https://podminky.urs.cz/item/CS_URS_2025_01/941111122" TargetMode="External"/><Relationship Id="rId86" Type="http://schemas.openxmlformats.org/officeDocument/2006/relationships/hyperlink" Target="https://podminky.urs.cz/item/CS_URS_2025_01/622252002" TargetMode="External"/><Relationship Id="rId130" Type="http://schemas.openxmlformats.org/officeDocument/2006/relationships/hyperlink" Target="https://podminky.urs.cz/item/CS_URS_2025_01/764246444" TargetMode="External"/><Relationship Id="rId151" Type="http://schemas.openxmlformats.org/officeDocument/2006/relationships/hyperlink" Target="https://podminky.urs.cz/item/CS_URS_2025_01/767649194" TargetMode="External"/><Relationship Id="rId172" Type="http://schemas.openxmlformats.org/officeDocument/2006/relationships/hyperlink" Target="https://podminky.urs.cz/item/CS_URS_2025_01/777511181" TargetMode="External"/><Relationship Id="rId193" Type="http://schemas.openxmlformats.org/officeDocument/2006/relationships/hyperlink" Target="https://podminky.urs.cz/item/CS_URS_2025_01/784211107" TargetMode="External"/><Relationship Id="rId13" Type="http://schemas.openxmlformats.org/officeDocument/2006/relationships/hyperlink" Target="https://podminky.urs.cz/item/CS_URS_2025_01/239111113" TargetMode="External"/><Relationship Id="rId109" Type="http://schemas.openxmlformats.org/officeDocument/2006/relationships/hyperlink" Target="https://podminky.urs.cz/item/CS_URS_2025_01/998712103" TargetMode="External"/><Relationship Id="rId34" Type="http://schemas.openxmlformats.org/officeDocument/2006/relationships/hyperlink" Target="https://podminky.urs.cz/item/CS_URS_2025_01/411351012" TargetMode="External"/><Relationship Id="rId55" Type="http://schemas.openxmlformats.org/officeDocument/2006/relationships/hyperlink" Target="https://podminky.urs.cz/item/CS_URS_2025_01/631319011" TargetMode="External"/><Relationship Id="rId76" Type="http://schemas.openxmlformats.org/officeDocument/2006/relationships/hyperlink" Target="https://podminky.urs.cz/item/CS_URS_2025_01/949111822" TargetMode="External"/><Relationship Id="rId97" Type="http://schemas.openxmlformats.org/officeDocument/2006/relationships/hyperlink" Target="https://podminky.urs.cz/item/CS_URS_2025_01/711161112" TargetMode="External"/><Relationship Id="rId120" Type="http://schemas.openxmlformats.org/officeDocument/2006/relationships/hyperlink" Target="https://podminky.urs.cz/item/CS_URS_2025_01/763111431" TargetMode="External"/><Relationship Id="rId141" Type="http://schemas.openxmlformats.org/officeDocument/2006/relationships/hyperlink" Target="https://podminky.urs.cz/item/CS_URS_2025_01/767881161" TargetMode="External"/><Relationship Id="rId7" Type="http://schemas.openxmlformats.org/officeDocument/2006/relationships/hyperlink" Target="https://podminky.urs.cz/item/CS_URS_2025_01/171201231" TargetMode="External"/><Relationship Id="rId71" Type="http://schemas.openxmlformats.org/officeDocument/2006/relationships/hyperlink" Target="https://podminky.urs.cz/item/CS_URS_2025_01/949111112" TargetMode="External"/><Relationship Id="rId92" Type="http://schemas.openxmlformats.org/officeDocument/2006/relationships/hyperlink" Target="https://podminky.urs.cz/item/CS_URS_2025_01/622131300" TargetMode="External"/><Relationship Id="rId162" Type="http://schemas.openxmlformats.org/officeDocument/2006/relationships/hyperlink" Target="https://podminky.urs.cz/item/CS_URS_2025_01/776111311" TargetMode="External"/><Relationship Id="rId183" Type="http://schemas.openxmlformats.org/officeDocument/2006/relationships/hyperlink" Target="https://podminky.urs.cz/item/CS_URS_2025_01/781151031" TargetMode="External"/><Relationship Id="rId2" Type="http://schemas.openxmlformats.org/officeDocument/2006/relationships/hyperlink" Target="https://podminky.urs.cz/item/CS_URS_2025_01/119003224" TargetMode="External"/><Relationship Id="rId29" Type="http://schemas.openxmlformats.org/officeDocument/2006/relationships/hyperlink" Target="https://podminky.urs.cz/item/CS_URS_2025_01/342244221" TargetMode="External"/><Relationship Id="rId24" Type="http://schemas.openxmlformats.org/officeDocument/2006/relationships/hyperlink" Target="https://podminky.urs.cz/item/CS_URS_2025_01/311235161" TargetMode="External"/><Relationship Id="rId40" Type="http://schemas.openxmlformats.org/officeDocument/2006/relationships/hyperlink" Target="https://podminky.urs.cz/item/CS_URS_2025_01/413941125" TargetMode="External"/><Relationship Id="rId45" Type="http://schemas.openxmlformats.org/officeDocument/2006/relationships/hyperlink" Target="https://podminky.urs.cz/item/CS_URS_2025_01/417351116" TargetMode="External"/><Relationship Id="rId66" Type="http://schemas.openxmlformats.org/officeDocument/2006/relationships/hyperlink" Target="https://podminky.urs.cz/item/CS_URS_2025_01/941111222" TargetMode="External"/><Relationship Id="rId87" Type="http://schemas.openxmlformats.org/officeDocument/2006/relationships/hyperlink" Target="https://podminky.urs.cz/item/CS_URS_2025_01/622541022" TargetMode="External"/><Relationship Id="rId110" Type="http://schemas.openxmlformats.org/officeDocument/2006/relationships/hyperlink" Target="https://podminky.urs.cz/item/CS_URS_2025_01/711111001" TargetMode="External"/><Relationship Id="rId115" Type="http://schemas.openxmlformats.org/officeDocument/2006/relationships/hyperlink" Target="https://podminky.urs.cz/item/CS_URS_2025_01/713121111" TargetMode="External"/><Relationship Id="rId131" Type="http://schemas.openxmlformats.org/officeDocument/2006/relationships/hyperlink" Target="https://podminky.urs.cz/item/CS_URS_2025_01/998764103" TargetMode="External"/><Relationship Id="rId136" Type="http://schemas.openxmlformats.org/officeDocument/2006/relationships/hyperlink" Target="https://podminky.urs.cz/item/CS_URS_2025_01/998766103" TargetMode="External"/><Relationship Id="rId157" Type="http://schemas.openxmlformats.org/officeDocument/2006/relationships/hyperlink" Target="https://podminky.urs.cz/item/CS_URS_2025_01/771151021" TargetMode="External"/><Relationship Id="rId178" Type="http://schemas.openxmlformats.org/officeDocument/2006/relationships/hyperlink" Target="https://podminky.urs.cz/item/CS_URS_2025_01/777612205" TargetMode="External"/><Relationship Id="rId61" Type="http://schemas.openxmlformats.org/officeDocument/2006/relationships/hyperlink" Target="https://podminky.urs.cz/item/CS_URS_2025_01/642942721" TargetMode="External"/><Relationship Id="rId82" Type="http://schemas.openxmlformats.org/officeDocument/2006/relationships/hyperlink" Target="https://podminky.urs.cz/item/CS_URS_2025_01/621211041" TargetMode="External"/><Relationship Id="rId152" Type="http://schemas.openxmlformats.org/officeDocument/2006/relationships/hyperlink" Target="https://podminky.urs.cz/item/CS_URS_2025_01/767662110" TargetMode="External"/><Relationship Id="rId173" Type="http://schemas.openxmlformats.org/officeDocument/2006/relationships/hyperlink" Target="https://podminky.urs.cz/item/CS_URS_2025_01/777521105" TargetMode="External"/><Relationship Id="rId194" Type="http://schemas.openxmlformats.org/officeDocument/2006/relationships/hyperlink" Target="https://podminky.urs.cz/item/CS_URS_2025_01/786623027" TargetMode="External"/><Relationship Id="rId19" Type="http://schemas.openxmlformats.org/officeDocument/2006/relationships/hyperlink" Target="https://podminky.urs.cz/item/CS_URS_2025_01/274351122" TargetMode="External"/><Relationship Id="rId14" Type="http://schemas.openxmlformats.org/officeDocument/2006/relationships/hyperlink" Target="https://podminky.urs.cz/item/CS_URS_2025_01/273313611" TargetMode="External"/><Relationship Id="rId30" Type="http://schemas.openxmlformats.org/officeDocument/2006/relationships/hyperlink" Target="https://podminky.urs.cz/item/CS_URS_2025_01/342291121" TargetMode="External"/><Relationship Id="rId35" Type="http://schemas.openxmlformats.org/officeDocument/2006/relationships/hyperlink" Target="https://podminky.urs.cz/item/CS_URS_2025_01/411354203" TargetMode="External"/><Relationship Id="rId56" Type="http://schemas.openxmlformats.org/officeDocument/2006/relationships/hyperlink" Target="https://podminky.urs.cz/item/CS_URS_2025_01/631319171" TargetMode="External"/><Relationship Id="rId77" Type="http://schemas.openxmlformats.org/officeDocument/2006/relationships/hyperlink" Target="https://podminky.urs.cz/item/CS_URS_2025_01/952901114" TargetMode="External"/><Relationship Id="rId100" Type="http://schemas.openxmlformats.org/officeDocument/2006/relationships/hyperlink" Target="https://podminky.urs.cz/item/CS_URS_2025_01/712341559" TargetMode="External"/><Relationship Id="rId105" Type="http://schemas.openxmlformats.org/officeDocument/2006/relationships/hyperlink" Target="https://podminky.urs.cz/item/CS_URS_2025_01/712363352" TargetMode="External"/><Relationship Id="rId126" Type="http://schemas.openxmlformats.org/officeDocument/2006/relationships/hyperlink" Target="https://podminky.urs.cz/item/CS_URS_2025_01/763431001" TargetMode="External"/><Relationship Id="rId147" Type="http://schemas.openxmlformats.org/officeDocument/2006/relationships/hyperlink" Target="https://podminky.urs.cz/item/CS_URS_2025_01/767640221" TargetMode="External"/><Relationship Id="rId168" Type="http://schemas.openxmlformats.org/officeDocument/2006/relationships/hyperlink" Target="https://podminky.urs.cz/item/CS_URS_2025_01/776141121" TargetMode="External"/><Relationship Id="rId8" Type="http://schemas.openxmlformats.org/officeDocument/2006/relationships/hyperlink" Target="https://podminky.urs.cz/item/CS_URS_2025_01/174151102" TargetMode="External"/><Relationship Id="rId51" Type="http://schemas.openxmlformats.org/officeDocument/2006/relationships/hyperlink" Target="https://podminky.urs.cz/item/CS_URS_2025_01/612142001" TargetMode="External"/><Relationship Id="rId72" Type="http://schemas.openxmlformats.org/officeDocument/2006/relationships/hyperlink" Target="https://podminky.urs.cz/item/CS_URS_2025_01/949111212" TargetMode="External"/><Relationship Id="rId93" Type="http://schemas.openxmlformats.org/officeDocument/2006/relationships/hyperlink" Target="https://podminky.urs.cz/item/CS_URS_2025_01/622311311" TargetMode="External"/><Relationship Id="rId98" Type="http://schemas.openxmlformats.org/officeDocument/2006/relationships/hyperlink" Target="https://podminky.urs.cz/item/CS_URS_2025_01/213141131" TargetMode="External"/><Relationship Id="rId121" Type="http://schemas.openxmlformats.org/officeDocument/2006/relationships/hyperlink" Target="https://podminky.urs.cz/item/CS_URS_2025_01/763111437" TargetMode="External"/><Relationship Id="rId142" Type="http://schemas.openxmlformats.org/officeDocument/2006/relationships/hyperlink" Target="https://podminky.urs.cz/item/CS_URS_2025_01/953961111" TargetMode="External"/><Relationship Id="rId163" Type="http://schemas.openxmlformats.org/officeDocument/2006/relationships/hyperlink" Target="https://podminky.urs.cz/item/CS_URS_2025_01/776121321" TargetMode="External"/><Relationship Id="rId184" Type="http://schemas.openxmlformats.org/officeDocument/2006/relationships/hyperlink" Target="https://podminky.urs.cz/item/CS_URS_2025_01/781474111" TargetMode="External"/><Relationship Id="rId189" Type="http://schemas.openxmlformats.org/officeDocument/2006/relationships/hyperlink" Target="https://podminky.urs.cz/item/CS_URS_2025_01/784181121" TargetMode="External"/><Relationship Id="rId3" Type="http://schemas.openxmlformats.org/officeDocument/2006/relationships/hyperlink" Target="https://podminky.urs.cz/item/CS_URS_2025_01/132251254" TargetMode="External"/><Relationship Id="rId25" Type="http://schemas.openxmlformats.org/officeDocument/2006/relationships/hyperlink" Target="https://podminky.urs.cz/item/CS_URS_2025_01/311272221" TargetMode="External"/><Relationship Id="rId46" Type="http://schemas.openxmlformats.org/officeDocument/2006/relationships/hyperlink" Target="https://podminky.urs.cz/item/CS_URS_2025_01/417361821" TargetMode="External"/><Relationship Id="rId67" Type="http://schemas.openxmlformats.org/officeDocument/2006/relationships/hyperlink" Target="https://podminky.urs.cz/item/CS_URS_2025_01/941111822" TargetMode="External"/><Relationship Id="rId116" Type="http://schemas.openxmlformats.org/officeDocument/2006/relationships/hyperlink" Target="https://podminky.urs.cz/item/CS_URS_2025_01/713191132" TargetMode="External"/><Relationship Id="rId137" Type="http://schemas.openxmlformats.org/officeDocument/2006/relationships/hyperlink" Target="https://podminky.urs.cz/item/CS_URS_2025_01/767113211" TargetMode="External"/><Relationship Id="rId158" Type="http://schemas.openxmlformats.org/officeDocument/2006/relationships/hyperlink" Target="https://podminky.urs.cz/item/CS_URS_2025_01/771474111" TargetMode="External"/><Relationship Id="rId20" Type="http://schemas.openxmlformats.org/officeDocument/2006/relationships/hyperlink" Target="https://podminky.urs.cz/item/CS_URS_2025_01/274361821" TargetMode="External"/><Relationship Id="rId41" Type="http://schemas.openxmlformats.org/officeDocument/2006/relationships/hyperlink" Target="https://podminky.urs.cz/item/CS_URS_2025_01/413941133" TargetMode="External"/><Relationship Id="rId62" Type="http://schemas.openxmlformats.org/officeDocument/2006/relationships/hyperlink" Target="https://podminky.urs.cz/item/CS_URS_2025_01/642945112" TargetMode="External"/><Relationship Id="rId83" Type="http://schemas.openxmlformats.org/officeDocument/2006/relationships/hyperlink" Target="https://podminky.urs.cz/item/CS_URS_2025_01/622221041" TargetMode="External"/><Relationship Id="rId88" Type="http://schemas.openxmlformats.org/officeDocument/2006/relationships/hyperlink" Target="https://podminky.urs.cz/item/CS_URS_2025_01/629991012" TargetMode="External"/><Relationship Id="rId111" Type="http://schemas.openxmlformats.org/officeDocument/2006/relationships/hyperlink" Target="https://podminky.urs.cz/item/CS_URS_2025_01/711112001" TargetMode="External"/><Relationship Id="rId132" Type="http://schemas.openxmlformats.org/officeDocument/2006/relationships/hyperlink" Target="https://podminky.urs.cz/item/CS_URS_2025_01/766660001" TargetMode="External"/><Relationship Id="rId153" Type="http://schemas.openxmlformats.org/officeDocument/2006/relationships/hyperlink" Target="https://podminky.urs.cz/item/CS_URS_2025_01/953962113" TargetMode="External"/><Relationship Id="rId174" Type="http://schemas.openxmlformats.org/officeDocument/2006/relationships/hyperlink" Target="https://podminky.urs.cz/item/CS_URS_2025_01/777622101" TargetMode="External"/><Relationship Id="rId179" Type="http://schemas.openxmlformats.org/officeDocument/2006/relationships/hyperlink" Target="https://podminky.urs.cz/item/CS_URS_2025_01/777131251" TargetMode="External"/><Relationship Id="rId195" Type="http://schemas.openxmlformats.org/officeDocument/2006/relationships/hyperlink" Target="https://podminky.urs.cz/item/CS_URS_2025_01/786623045" TargetMode="External"/><Relationship Id="rId190" Type="http://schemas.openxmlformats.org/officeDocument/2006/relationships/hyperlink" Target="https://podminky.urs.cz/item/CS_URS_2025_01/784211101" TargetMode="External"/><Relationship Id="rId15" Type="http://schemas.openxmlformats.org/officeDocument/2006/relationships/hyperlink" Target="https://podminky.urs.cz/item/CS_URS_2025_01/273321511" TargetMode="External"/><Relationship Id="rId36" Type="http://schemas.openxmlformats.org/officeDocument/2006/relationships/hyperlink" Target="https://podminky.urs.cz/item/CS_URS_2025_01/411354311" TargetMode="External"/><Relationship Id="rId57" Type="http://schemas.openxmlformats.org/officeDocument/2006/relationships/hyperlink" Target="https://podminky.urs.cz/item/CS_URS_2025_01/631362021" TargetMode="External"/><Relationship Id="rId106" Type="http://schemas.openxmlformats.org/officeDocument/2006/relationships/hyperlink" Target="https://podminky.urs.cz/item/CS_URS_2025_01/712363353" TargetMode="External"/><Relationship Id="rId127" Type="http://schemas.openxmlformats.org/officeDocument/2006/relationships/hyperlink" Target="https://podminky.urs.cz/item/CS_URS_2025_01/763431031" TargetMode="External"/><Relationship Id="rId10" Type="http://schemas.openxmlformats.org/officeDocument/2006/relationships/hyperlink" Target="https://podminky.urs.cz/item/CS_URS_2025_01/226212615" TargetMode="External"/><Relationship Id="rId31" Type="http://schemas.openxmlformats.org/officeDocument/2006/relationships/hyperlink" Target="https://podminky.urs.cz/item/CS_URS_2025_01/346272266" TargetMode="External"/><Relationship Id="rId52" Type="http://schemas.openxmlformats.org/officeDocument/2006/relationships/hyperlink" Target="https://podminky.urs.cz/item/CS_URS_2025_01/612311131" TargetMode="External"/><Relationship Id="rId73" Type="http://schemas.openxmlformats.org/officeDocument/2006/relationships/hyperlink" Target="https://podminky.urs.cz/item/CS_URS_2025_01/949111812" TargetMode="External"/><Relationship Id="rId78" Type="http://schemas.openxmlformats.org/officeDocument/2006/relationships/hyperlink" Target="https://podminky.urs.cz/item/CS_URS_2025_01/998011003" TargetMode="External"/><Relationship Id="rId94" Type="http://schemas.openxmlformats.org/officeDocument/2006/relationships/hyperlink" Target="https://podminky.urs.cz/item/CS_URS_2025_01/711112001" TargetMode="External"/><Relationship Id="rId99" Type="http://schemas.openxmlformats.org/officeDocument/2006/relationships/hyperlink" Target="https://podminky.urs.cz/item/CS_URS_2025_01/712311101" TargetMode="External"/><Relationship Id="rId101" Type="http://schemas.openxmlformats.org/officeDocument/2006/relationships/hyperlink" Target="https://podminky.urs.cz/item/CS_URS_2025_01/712363545" TargetMode="External"/><Relationship Id="rId122" Type="http://schemas.openxmlformats.org/officeDocument/2006/relationships/hyperlink" Target="https://podminky.urs.cz/item/CS_URS_2025_01/763131751" TargetMode="External"/><Relationship Id="rId143" Type="http://schemas.openxmlformats.org/officeDocument/2006/relationships/hyperlink" Target="https://podminky.urs.cz/item/CS_URS_2025_01/767610122" TargetMode="External"/><Relationship Id="rId148" Type="http://schemas.openxmlformats.org/officeDocument/2006/relationships/hyperlink" Target="https://podminky.urs.cz/item/CS_URS_2025_01/767640311" TargetMode="External"/><Relationship Id="rId164" Type="http://schemas.openxmlformats.org/officeDocument/2006/relationships/hyperlink" Target="https://podminky.urs.cz/item/CS_URS_2025_01/776141121" TargetMode="External"/><Relationship Id="rId169" Type="http://schemas.openxmlformats.org/officeDocument/2006/relationships/hyperlink" Target="https://podminky.urs.cz/item/CS_URS_2025_01/777111123" TargetMode="External"/><Relationship Id="rId185" Type="http://schemas.openxmlformats.org/officeDocument/2006/relationships/hyperlink" Target="https://podminky.urs.cz/item/CS_URS_2025_01/781491011" TargetMode="External"/><Relationship Id="rId4" Type="http://schemas.openxmlformats.org/officeDocument/2006/relationships/hyperlink" Target="https://podminky.urs.cz/item/CS_URS_2025_01/162351103" TargetMode="External"/><Relationship Id="rId9" Type="http://schemas.openxmlformats.org/officeDocument/2006/relationships/hyperlink" Target="https://podminky.urs.cz/item/CS_URS_2025_01/226212614" TargetMode="External"/><Relationship Id="rId180" Type="http://schemas.openxmlformats.org/officeDocument/2006/relationships/hyperlink" Target="https://podminky.urs.cz/item/CS_URS_2025_01/777612251" TargetMode="External"/><Relationship Id="rId26" Type="http://schemas.openxmlformats.org/officeDocument/2006/relationships/hyperlink" Target="https://podminky.urs.cz/item/CS_URS_2025_01/311361821" TargetMode="External"/><Relationship Id="rId47" Type="http://schemas.openxmlformats.org/officeDocument/2006/relationships/hyperlink" Target="https://podminky.urs.cz/item/CS_URS_2025_01/319202321" TargetMode="External"/><Relationship Id="rId68" Type="http://schemas.openxmlformats.org/officeDocument/2006/relationships/hyperlink" Target="https://podminky.urs.cz/item/CS_URS_2025_01/944511111" TargetMode="External"/><Relationship Id="rId89" Type="http://schemas.openxmlformats.org/officeDocument/2006/relationships/hyperlink" Target="https://podminky.urs.cz/item/CS_URS_2025_01/612326321" TargetMode="External"/><Relationship Id="rId112" Type="http://schemas.openxmlformats.org/officeDocument/2006/relationships/hyperlink" Target="https://podminky.urs.cz/item/CS_URS_2025_01/711141559" TargetMode="External"/><Relationship Id="rId133" Type="http://schemas.openxmlformats.org/officeDocument/2006/relationships/hyperlink" Target="https://podminky.urs.cz/item/CS_URS_2025_01/766694116" TargetMode="External"/><Relationship Id="rId154" Type="http://schemas.openxmlformats.org/officeDocument/2006/relationships/hyperlink" Target="https://podminky.urs.cz/item/CS_URS_2025_01/998767103" TargetMode="External"/><Relationship Id="rId175" Type="http://schemas.openxmlformats.org/officeDocument/2006/relationships/hyperlink" Target="https://podminky.urs.cz/item/CS_URS_2025_01/777612105" TargetMode="External"/><Relationship Id="rId196" Type="http://schemas.openxmlformats.org/officeDocument/2006/relationships/hyperlink" Target="https://podminky.urs.cz/item/CS_URS_2025_01/786623051" TargetMode="External"/><Relationship Id="rId16" Type="http://schemas.openxmlformats.org/officeDocument/2006/relationships/hyperlink" Target="https://podminky.urs.cz/item/CS_URS_2025_01/273362021" TargetMode="External"/><Relationship Id="rId37" Type="http://schemas.openxmlformats.org/officeDocument/2006/relationships/hyperlink" Target="https://podminky.urs.cz/item/CS_URS_2025_01/411354312" TargetMode="External"/><Relationship Id="rId58" Type="http://schemas.openxmlformats.org/officeDocument/2006/relationships/hyperlink" Target="https://podminky.urs.cz/item/CS_URS_2025_01/632441220" TargetMode="External"/><Relationship Id="rId79" Type="http://schemas.openxmlformats.org/officeDocument/2006/relationships/hyperlink" Target="https://podminky.urs.cz/item/CS_URS_2025_01/622142001" TargetMode="External"/><Relationship Id="rId102" Type="http://schemas.openxmlformats.org/officeDocument/2006/relationships/hyperlink" Target="https://podminky.urs.cz/item/CS_URS_2025_01/712392171" TargetMode="External"/><Relationship Id="rId123" Type="http://schemas.openxmlformats.org/officeDocument/2006/relationships/hyperlink" Target="https://podminky.urs.cz/item/CS_URS_2025_01/763172354" TargetMode="External"/><Relationship Id="rId144" Type="http://schemas.openxmlformats.org/officeDocument/2006/relationships/hyperlink" Target="https://podminky.urs.cz/item/CS_URS_2025_01/767610128" TargetMode="External"/><Relationship Id="rId90" Type="http://schemas.openxmlformats.org/officeDocument/2006/relationships/hyperlink" Target="https://podminky.urs.cz/item/CS_URS_2025_01/319202115" TargetMode="External"/><Relationship Id="rId165" Type="http://schemas.openxmlformats.org/officeDocument/2006/relationships/hyperlink" Target="https://podminky.urs.cz/item/CS_URS_2025_01/776251311" TargetMode="External"/><Relationship Id="rId186" Type="http://schemas.openxmlformats.org/officeDocument/2006/relationships/hyperlink" Target="https://podminky.urs.cz/item/CS_URS_2025_01/998781103" TargetMode="External"/><Relationship Id="rId27" Type="http://schemas.openxmlformats.org/officeDocument/2006/relationships/hyperlink" Target="https://podminky.urs.cz/item/CS_URS_2025_01/331231116" TargetMode="External"/><Relationship Id="rId48" Type="http://schemas.openxmlformats.org/officeDocument/2006/relationships/hyperlink" Target="https://podminky.urs.cz/item/CS_URS_2025_01/612131301" TargetMode="External"/><Relationship Id="rId69" Type="http://schemas.openxmlformats.org/officeDocument/2006/relationships/hyperlink" Target="https://podminky.urs.cz/item/CS_URS_2025_01/944511211" TargetMode="External"/><Relationship Id="rId113" Type="http://schemas.openxmlformats.org/officeDocument/2006/relationships/hyperlink" Target="https://podminky.urs.cz/item/CS_URS_2025_01/711142559" TargetMode="External"/><Relationship Id="rId134" Type="http://schemas.openxmlformats.org/officeDocument/2006/relationships/hyperlink" Target="https://podminky.urs.cz/item/CS_URS_2025_01/766694126" TargetMode="External"/><Relationship Id="rId80" Type="http://schemas.openxmlformats.org/officeDocument/2006/relationships/hyperlink" Target="https://podminky.urs.cz/item/CS_URS_2025_01/622151001" TargetMode="External"/><Relationship Id="rId155" Type="http://schemas.openxmlformats.org/officeDocument/2006/relationships/hyperlink" Target="https://podminky.urs.cz/item/CS_URS_2025_01/771111011" TargetMode="External"/><Relationship Id="rId176" Type="http://schemas.openxmlformats.org/officeDocument/2006/relationships/hyperlink" Target="https://podminky.urs.cz/item/CS_URS_2025_01/777131213" TargetMode="External"/><Relationship Id="rId197" Type="http://schemas.openxmlformats.org/officeDocument/2006/relationships/hyperlink" Target="https://podminky.urs.cz/item/CS_URS_2025_01/998786103" TargetMode="External"/><Relationship Id="rId17" Type="http://schemas.openxmlformats.org/officeDocument/2006/relationships/hyperlink" Target="https://podminky.urs.cz/item/CS_URS_2025_01/274321611" TargetMode="External"/><Relationship Id="rId38" Type="http://schemas.openxmlformats.org/officeDocument/2006/relationships/hyperlink" Target="https://podminky.urs.cz/item/CS_URS_2025_01/411362021" TargetMode="External"/><Relationship Id="rId59" Type="http://schemas.openxmlformats.org/officeDocument/2006/relationships/hyperlink" Target="https://podminky.urs.cz/item/CS_URS_2025_01/632441292" TargetMode="External"/><Relationship Id="rId103" Type="http://schemas.openxmlformats.org/officeDocument/2006/relationships/hyperlink" Target="https://podminky.urs.cz/item/CS_URS_2025_01/713141131" TargetMode="External"/><Relationship Id="rId124" Type="http://schemas.openxmlformats.org/officeDocument/2006/relationships/hyperlink" Target="https://podminky.urs.cz/item/CS_URS_2025_01/763181311" TargetMode="External"/><Relationship Id="rId70" Type="http://schemas.openxmlformats.org/officeDocument/2006/relationships/hyperlink" Target="https://podminky.urs.cz/item/CS_URS_2025_01/944511811" TargetMode="External"/><Relationship Id="rId91" Type="http://schemas.openxmlformats.org/officeDocument/2006/relationships/hyperlink" Target="https://podminky.urs.cz/item/CS_URS_2025_01/985121122" TargetMode="External"/><Relationship Id="rId145" Type="http://schemas.openxmlformats.org/officeDocument/2006/relationships/hyperlink" Target="https://podminky.urs.cz/item/CS_URS_2025_01/767627310" TargetMode="External"/><Relationship Id="rId166" Type="http://schemas.openxmlformats.org/officeDocument/2006/relationships/hyperlink" Target="https://podminky.urs.cz/item/CS_URS_2025_01/776411111" TargetMode="External"/><Relationship Id="rId187" Type="http://schemas.openxmlformats.org/officeDocument/2006/relationships/hyperlink" Target="https://podminky.urs.cz/item/CS_URS_2025_01/784111011" TargetMode="External"/><Relationship Id="rId1" Type="http://schemas.openxmlformats.org/officeDocument/2006/relationships/hyperlink" Target="https://podminky.urs.cz/item/CS_URS_2025_01/119003223" TargetMode="External"/><Relationship Id="rId28" Type="http://schemas.openxmlformats.org/officeDocument/2006/relationships/hyperlink" Target="https://podminky.urs.cz/item/CS_URS_2025_01/342241111" TargetMode="External"/><Relationship Id="rId49" Type="http://schemas.openxmlformats.org/officeDocument/2006/relationships/hyperlink" Target="https://podminky.urs.cz/item/CS_URS_2025_01/612321341" TargetMode="External"/><Relationship Id="rId114" Type="http://schemas.openxmlformats.org/officeDocument/2006/relationships/hyperlink" Target="https://podminky.urs.cz/item/CS_URS_2025_01/998711103" TargetMode="External"/><Relationship Id="rId60" Type="http://schemas.openxmlformats.org/officeDocument/2006/relationships/hyperlink" Target="https://podminky.urs.cz/item/CS_URS_2025_01/634112126" TargetMode="External"/><Relationship Id="rId81" Type="http://schemas.openxmlformats.org/officeDocument/2006/relationships/hyperlink" Target="https://podminky.urs.cz/item/CS_URS_2025_01/622511122" TargetMode="External"/><Relationship Id="rId135" Type="http://schemas.openxmlformats.org/officeDocument/2006/relationships/hyperlink" Target="https://podminky.urs.cz/item/CS_URS_2025_01/346272216" TargetMode="External"/><Relationship Id="rId156" Type="http://schemas.openxmlformats.org/officeDocument/2006/relationships/hyperlink" Target="https://podminky.urs.cz/item/CS_URS_2025_01/771121011" TargetMode="External"/><Relationship Id="rId177" Type="http://schemas.openxmlformats.org/officeDocument/2006/relationships/hyperlink" Target="https://podminky.urs.cz/item/CS_URS_2025_01/777622201" TargetMode="External"/><Relationship Id="rId198" Type="http://schemas.openxmlformats.org/officeDocument/2006/relationships/drawing" Target="../drawings/drawing3.xml"/><Relationship Id="rId18" Type="http://schemas.openxmlformats.org/officeDocument/2006/relationships/hyperlink" Target="https://podminky.urs.cz/item/CS_URS_2025_01/274351121" TargetMode="External"/><Relationship Id="rId39" Type="http://schemas.openxmlformats.org/officeDocument/2006/relationships/hyperlink" Target="https://podminky.urs.cz/item/CS_URS_2025_01/413941123" TargetMode="External"/><Relationship Id="rId50" Type="http://schemas.openxmlformats.org/officeDocument/2006/relationships/hyperlink" Target="https://podminky.urs.cz/item/CS_URS_2025_01/612321141" TargetMode="External"/><Relationship Id="rId104" Type="http://schemas.openxmlformats.org/officeDocument/2006/relationships/hyperlink" Target="https://podminky.urs.cz/item/CS_URS_2025_01/713141331" TargetMode="External"/><Relationship Id="rId125" Type="http://schemas.openxmlformats.org/officeDocument/2006/relationships/hyperlink" Target="https://podminky.urs.cz/item/CS_URS_2025_01/763181422" TargetMode="External"/><Relationship Id="rId146" Type="http://schemas.openxmlformats.org/officeDocument/2006/relationships/hyperlink" Target="https://podminky.urs.cz/item/CS_URS_2025_01/767640111" TargetMode="External"/><Relationship Id="rId167" Type="http://schemas.openxmlformats.org/officeDocument/2006/relationships/hyperlink" Target="https://podminky.urs.cz/item/CS_URS_2025_01/998776102" TargetMode="External"/><Relationship Id="rId188" Type="http://schemas.openxmlformats.org/officeDocument/2006/relationships/hyperlink" Target="https://podminky.urs.cz/item/CS_URS_2025_01/78417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2111" TargetMode="External"/><Relationship Id="rId3" Type="http://schemas.openxmlformats.org/officeDocument/2006/relationships/hyperlink" Target="https://podminky.urs.cz/item/CS_URS_2025_01/162651112" TargetMode="External"/><Relationship Id="rId7" Type="http://schemas.openxmlformats.org/officeDocument/2006/relationships/hyperlink" Target="https://podminky.urs.cz/item/CS_URS_2025_01/175151101" TargetMode="External"/><Relationship Id="rId2" Type="http://schemas.openxmlformats.org/officeDocument/2006/relationships/hyperlink" Target="https://podminky.urs.cz/item/CS_URS_2025_01/162351104" TargetMode="External"/><Relationship Id="rId1" Type="http://schemas.openxmlformats.org/officeDocument/2006/relationships/hyperlink" Target="https://podminky.urs.cz/item/CS_URS_2025_01/132212221" TargetMode="External"/><Relationship Id="rId6" Type="http://schemas.openxmlformats.org/officeDocument/2006/relationships/hyperlink" Target="https://podminky.urs.cz/item/CS_URS_2025_01/174151101" TargetMode="External"/><Relationship Id="rId5" Type="http://schemas.openxmlformats.org/officeDocument/2006/relationships/hyperlink" Target="https://podminky.urs.cz/item/CS_URS_2025_01/171201231" TargetMode="External"/><Relationship Id="rId4" Type="http://schemas.openxmlformats.org/officeDocument/2006/relationships/hyperlink" Target="https://podminky.urs.cz/item/CS_URS_2025_01/167151101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98733193" TargetMode="External"/><Relationship Id="rId21" Type="http://schemas.openxmlformats.org/officeDocument/2006/relationships/hyperlink" Target="https://podminky.urs.cz/item/CS_URS_2025_01/733191913" TargetMode="External"/><Relationship Id="rId42" Type="http://schemas.openxmlformats.org/officeDocument/2006/relationships/hyperlink" Target="https://podminky.urs.cz/item/CS_URS_2025_01/998722193" TargetMode="External"/><Relationship Id="rId47" Type="http://schemas.openxmlformats.org/officeDocument/2006/relationships/hyperlink" Target="https://podminky.urs.cz/item/CS_URS_2025_01/731391814" TargetMode="External"/><Relationship Id="rId63" Type="http://schemas.openxmlformats.org/officeDocument/2006/relationships/hyperlink" Target="https://podminky.urs.cz/item/CS_URS_2025_01/734242415" TargetMode="External"/><Relationship Id="rId68" Type="http://schemas.openxmlformats.org/officeDocument/2006/relationships/hyperlink" Target="https://podminky.urs.cz/item/CS_URS_2025_01/734291277" TargetMode="External"/><Relationship Id="rId84" Type="http://schemas.openxmlformats.org/officeDocument/2006/relationships/hyperlink" Target="https://podminky.urs.cz/item/CS_URS_2025_01/735110912" TargetMode="External"/><Relationship Id="rId89" Type="http://schemas.openxmlformats.org/officeDocument/2006/relationships/hyperlink" Target="https://podminky.urs.cz/item/CS_URS_2025_01/735120912" TargetMode="External"/><Relationship Id="rId16" Type="http://schemas.openxmlformats.org/officeDocument/2006/relationships/hyperlink" Target="https://podminky.urs.cz/item/CS_URS_2025_01/733121212" TargetMode="External"/><Relationship Id="rId11" Type="http://schemas.openxmlformats.org/officeDocument/2006/relationships/hyperlink" Target="https://podminky.urs.cz/item/CS_URS_2025_01/230120043" TargetMode="External"/><Relationship Id="rId32" Type="http://schemas.openxmlformats.org/officeDocument/2006/relationships/hyperlink" Target="https://podminky.urs.cz/item/CS_URS_2025_01/998713193" TargetMode="External"/><Relationship Id="rId37" Type="http://schemas.openxmlformats.org/officeDocument/2006/relationships/hyperlink" Target="https://podminky.urs.cz/item/CS_URS_2025_01/722231082" TargetMode="External"/><Relationship Id="rId53" Type="http://schemas.openxmlformats.org/officeDocument/2006/relationships/hyperlink" Target="https://podminky.urs.cz/item/CS_URS_2025_01/732420811" TargetMode="External"/><Relationship Id="rId58" Type="http://schemas.openxmlformats.org/officeDocument/2006/relationships/hyperlink" Target="https://podminky.urs.cz/item/CS_URS_2025_01/734200822" TargetMode="External"/><Relationship Id="rId74" Type="http://schemas.openxmlformats.org/officeDocument/2006/relationships/hyperlink" Target="https://podminky.urs.cz/item/CS_URS_2025_01/734411101" TargetMode="External"/><Relationship Id="rId79" Type="http://schemas.openxmlformats.org/officeDocument/2006/relationships/hyperlink" Target="https://podminky.urs.cz/item/CS_URS_2025_01/735000912" TargetMode="External"/><Relationship Id="rId5" Type="http://schemas.openxmlformats.org/officeDocument/2006/relationships/hyperlink" Target="https://podminky.urs.cz/item/CS_URS_2025_01/997013501" TargetMode="External"/><Relationship Id="rId90" Type="http://schemas.openxmlformats.org/officeDocument/2006/relationships/hyperlink" Target="https://podminky.urs.cz/item/CS_URS_2025_01/735120913" TargetMode="External"/><Relationship Id="rId95" Type="http://schemas.openxmlformats.org/officeDocument/2006/relationships/hyperlink" Target="https://podminky.urs.cz/item/CS_URS_2025_01/735191914" TargetMode="External"/><Relationship Id="rId22" Type="http://schemas.openxmlformats.org/officeDocument/2006/relationships/hyperlink" Target="https://podminky.urs.cz/item/CS_URS_2025_01/733191923" TargetMode="External"/><Relationship Id="rId27" Type="http://schemas.openxmlformats.org/officeDocument/2006/relationships/hyperlink" Target="https://podminky.urs.cz/item/CS_URS_2025_01/713410811" TargetMode="External"/><Relationship Id="rId43" Type="http://schemas.openxmlformats.org/officeDocument/2006/relationships/hyperlink" Target="https://podminky.urs.cz/item/CS_URS_2025_01/731139620" TargetMode="External"/><Relationship Id="rId48" Type="http://schemas.openxmlformats.org/officeDocument/2006/relationships/hyperlink" Target="https://podminky.urs.cz/item/CS_URS_2025_01/998731102" TargetMode="External"/><Relationship Id="rId64" Type="http://schemas.openxmlformats.org/officeDocument/2006/relationships/hyperlink" Target="https://podminky.urs.cz/item/CS_URS_2025_01/734251211" TargetMode="External"/><Relationship Id="rId69" Type="http://schemas.openxmlformats.org/officeDocument/2006/relationships/hyperlink" Target="https://podminky.urs.cz/item/CS_URS_2025_01/734291951" TargetMode="External"/><Relationship Id="rId80" Type="http://schemas.openxmlformats.org/officeDocument/2006/relationships/hyperlink" Target="https://podminky.urs.cz/item/CS_URS_2025_01/998734102" TargetMode="External"/><Relationship Id="rId85" Type="http://schemas.openxmlformats.org/officeDocument/2006/relationships/hyperlink" Target="https://podminky.urs.cz/item/CS_URS_2025_01/735111340" TargetMode="External"/><Relationship Id="rId12" Type="http://schemas.openxmlformats.org/officeDocument/2006/relationships/hyperlink" Target="https://podminky.urs.cz/item/CS_URS_2025_01/230170001" TargetMode="External"/><Relationship Id="rId17" Type="http://schemas.openxmlformats.org/officeDocument/2006/relationships/hyperlink" Target="https://podminky.urs.cz/item/CS_URS_2025_01/733121215" TargetMode="External"/><Relationship Id="rId25" Type="http://schemas.openxmlformats.org/officeDocument/2006/relationships/hyperlink" Target="https://podminky.urs.cz/item/CS_URS_2025_01/998733101" TargetMode="External"/><Relationship Id="rId33" Type="http://schemas.openxmlformats.org/officeDocument/2006/relationships/hyperlink" Target="https://podminky.urs.cz/item/CS_URS_2025_01/721174042.1" TargetMode="External"/><Relationship Id="rId38" Type="http://schemas.openxmlformats.org/officeDocument/2006/relationships/hyperlink" Target="https://podminky.urs.cz/item/CS_URS_2025_01/722232501" TargetMode="External"/><Relationship Id="rId46" Type="http://schemas.openxmlformats.org/officeDocument/2006/relationships/hyperlink" Target="https://podminky.urs.cz/item/CS_URS_2025_01/731200826" TargetMode="External"/><Relationship Id="rId59" Type="http://schemas.openxmlformats.org/officeDocument/2006/relationships/hyperlink" Target="https://podminky.urs.cz/item/CS_URS_2025_01/734209103" TargetMode="External"/><Relationship Id="rId67" Type="http://schemas.openxmlformats.org/officeDocument/2006/relationships/hyperlink" Target="https://podminky.urs.cz/item/CS_URS_2025_01/734291265" TargetMode="External"/><Relationship Id="rId20" Type="http://schemas.openxmlformats.org/officeDocument/2006/relationships/hyperlink" Target="https://podminky.urs.cz/item/CS_URS_2025_01/733190219" TargetMode="External"/><Relationship Id="rId41" Type="http://schemas.openxmlformats.org/officeDocument/2006/relationships/hyperlink" Target="https://podminky.urs.cz/item/CS_URS_2025_01/998722102" TargetMode="External"/><Relationship Id="rId54" Type="http://schemas.openxmlformats.org/officeDocument/2006/relationships/hyperlink" Target="https://podminky.urs.cz/item/CS_URS_2025_01/732429212" TargetMode="External"/><Relationship Id="rId62" Type="http://schemas.openxmlformats.org/officeDocument/2006/relationships/hyperlink" Target="https://podminky.urs.cz/item/CS_URS_2025_01/734211120" TargetMode="External"/><Relationship Id="rId70" Type="http://schemas.openxmlformats.org/officeDocument/2006/relationships/hyperlink" Target="https://podminky.urs.cz/item/CS_URS_2025_01/734292714" TargetMode="External"/><Relationship Id="rId75" Type="http://schemas.openxmlformats.org/officeDocument/2006/relationships/hyperlink" Target="https://podminky.urs.cz/item/CS_URS_2025_01/734420811" TargetMode="External"/><Relationship Id="rId83" Type="http://schemas.openxmlformats.org/officeDocument/2006/relationships/hyperlink" Target="https://podminky.urs.cz/item/CS_URS_2025_01/735110911" TargetMode="External"/><Relationship Id="rId88" Type="http://schemas.openxmlformats.org/officeDocument/2006/relationships/hyperlink" Target="https://podminky.urs.cz/item/CS_URS_2025_01/735120911" TargetMode="External"/><Relationship Id="rId91" Type="http://schemas.openxmlformats.org/officeDocument/2006/relationships/hyperlink" Target="https://podminky.urs.cz/item/CS_URS_2025_01/735152177" TargetMode="External"/><Relationship Id="rId96" Type="http://schemas.openxmlformats.org/officeDocument/2006/relationships/hyperlink" Target="https://podminky.urs.cz/item/CS_URS_2025_01/735221839" TargetMode="External"/><Relationship Id="rId1" Type="http://schemas.openxmlformats.org/officeDocument/2006/relationships/hyperlink" Target="https://podminky.urs.cz/item/CS_URS_2025_01/971033231" TargetMode="External"/><Relationship Id="rId6" Type="http://schemas.openxmlformats.org/officeDocument/2006/relationships/hyperlink" Target="https://podminky.urs.cz/item/CS_URS_2025_01/997013509" TargetMode="External"/><Relationship Id="rId15" Type="http://schemas.openxmlformats.org/officeDocument/2006/relationships/hyperlink" Target="https://podminky.urs.cz/item/CS_URS_2025_01/733120832" TargetMode="External"/><Relationship Id="rId23" Type="http://schemas.openxmlformats.org/officeDocument/2006/relationships/hyperlink" Target="https://podminky.urs.cz/item/CS_URS_2025_01/733193810" TargetMode="External"/><Relationship Id="rId28" Type="http://schemas.openxmlformats.org/officeDocument/2006/relationships/hyperlink" Target="https://podminky.urs.cz/item/CS_URS_2025_01/713463121" TargetMode="External"/><Relationship Id="rId36" Type="http://schemas.openxmlformats.org/officeDocument/2006/relationships/hyperlink" Target="https://podminky.urs.cz/item/CS_URS_2025_01/722230101" TargetMode="External"/><Relationship Id="rId49" Type="http://schemas.openxmlformats.org/officeDocument/2006/relationships/hyperlink" Target="https://podminky.urs.cz/item/CS_URS_2025_01/998731193" TargetMode="External"/><Relationship Id="rId57" Type="http://schemas.openxmlformats.org/officeDocument/2006/relationships/hyperlink" Target="https://podminky.urs.cz/item/CS_URS_2025_01/734200812" TargetMode="External"/><Relationship Id="rId10" Type="http://schemas.openxmlformats.org/officeDocument/2006/relationships/hyperlink" Target="https://podminky.urs.cz/item/CS_URS_2025_01/230120041" TargetMode="External"/><Relationship Id="rId31" Type="http://schemas.openxmlformats.org/officeDocument/2006/relationships/hyperlink" Target="https://podminky.urs.cz/item/CS_URS_2025_01/998713102" TargetMode="External"/><Relationship Id="rId44" Type="http://schemas.openxmlformats.org/officeDocument/2006/relationships/hyperlink" Target="https://podminky.urs.cz/item/CS_URS_2025_01/731190955" TargetMode="External"/><Relationship Id="rId52" Type="http://schemas.openxmlformats.org/officeDocument/2006/relationships/hyperlink" Target="https://podminky.urs.cz/item/CS_URS_2025_01/732390853" TargetMode="External"/><Relationship Id="rId60" Type="http://schemas.openxmlformats.org/officeDocument/2006/relationships/hyperlink" Target="https://podminky.urs.cz/item/CS_URS_2025_01/734209113" TargetMode="External"/><Relationship Id="rId65" Type="http://schemas.openxmlformats.org/officeDocument/2006/relationships/hyperlink" Target="https://podminky.urs.cz/item/CS_URS_2025_01/734261734" TargetMode="External"/><Relationship Id="rId73" Type="http://schemas.openxmlformats.org/officeDocument/2006/relationships/hyperlink" Target="https://podminky.urs.cz/item/CS_URS_2025_01/734410851" TargetMode="External"/><Relationship Id="rId78" Type="http://schemas.openxmlformats.org/officeDocument/2006/relationships/hyperlink" Target="https://podminky.urs.cz/item/CS_URS_2025_01/734430821" TargetMode="External"/><Relationship Id="rId81" Type="http://schemas.openxmlformats.org/officeDocument/2006/relationships/hyperlink" Target="https://podminky.urs.cz/item/CS_URS_2025_01/998734193" TargetMode="External"/><Relationship Id="rId86" Type="http://schemas.openxmlformats.org/officeDocument/2006/relationships/hyperlink" Target="https://podminky.urs.cz/item/CS_URS_2025_01/735111810" TargetMode="External"/><Relationship Id="rId94" Type="http://schemas.openxmlformats.org/officeDocument/2006/relationships/hyperlink" Target="https://podminky.urs.cz/item/CS_URS_2025_01/735191905" TargetMode="External"/><Relationship Id="rId99" Type="http://schemas.openxmlformats.org/officeDocument/2006/relationships/hyperlink" Target="https://podminky.urs.cz/item/CS_URS_2025_01/998735193" TargetMode="External"/><Relationship Id="rId101" Type="http://schemas.openxmlformats.org/officeDocument/2006/relationships/drawing" Target="../drawings/drawing6.xml"/><Relationship Id="rId4" Type="http://schemas.openxmlformats.org/officeDocument/2006/relationships/hyperlink" Target="https://podminky.urs.cz/item/CS_URS_2025_01/997013214" TargetMode="External"/><Relationship Id="rId9" Type="http://schemas.openxmlformats.org/officeDocument/2006/relationships/hyperlink" Target="https://podminky.urs.cz/item/CS_URS_2025_01/230040025" TargetMode="External"/><Relationship Id="rId13" Type="http://schemas.openxmlformats.org/officeDocument/2006/relationships/hyperlink" Target="https://podminky.urs.cz/item/CS_URS_2025_01/230170002" TargetMode="External"/><Relationship Id="rId18" Type="http://schemas.openxmlformats.org/officeDocument/2006/relationships/hyperlink" Target="https://podminky.urs.cz/item/CS_URS_2025_01/733121218" TargetMode="External"/><Relationship Id="rId39" Type="http://schemas.openxmlformats.org/officeDocument/2006/relationships/hyperlink" Target="https://podminky.urs.cz/item/CS_URS_2025_01/722234263" TargetMode="External"/><Relationship Id="rId34" Type="http://schemas.openxmlformats.org/officeDocument/2006/relationships/hyperlink" Target="https://podminky.urs.cz/item/CS_URS_2025_01/998721102" TargetMode="External"/><Relationship Id="rId50" Type="http://schemas.openxmlformats.org/officeDocument/2006/relationships/hyperlink" Target="https://podminky.urs.cz/item/CS_URS_2025_01/732199100" TargetMode="External"/><Relationship Id="rId55" Type="http://schemas.openxmlformats.org/officeDocument/2006/relationships/hyperlink" Target="https://podminky.urs.cz/item/CS_URS_2025_01/998732102" TargetMode="External"/><Relationship Id="rId76" Type="http://schemas.openxmlformats.org/officeDocument/2006/relationships/hyperlink" Target="https://podminky.urs.cz/item/CS_URS_2025_01/734421101" TargetMode="External"/><Relationship Id="rId97" Type="http://schemas.openxmlformats.org/officeDocument/2006/relationships/hyperlink" Target="https://podminky.urs.cz/item/CS_URS_2025_01/735291800" TargetMode="External"/><Relationship Id="rId7" Type="http://schemas.openxmlformats.org/officeDocument/2006/relationships/hyperlink" Target="https://podminky.urs.cz/item/CS_URS_2025_01/997013869" TargetMode="External"/><Relationship Id="rId71" Type="http://schemas.openxmlformats.org/officeDocument/2006/relationships/hyperlink" Target="https://podminky.urs.cz/item/CS_URS_2025_01/734292716" TargetMode="External"/><Relationship Id="rId92" Type="http://schemas.openxmlformats.org/officeDocument/2006/relationships/hyperlink" Target="https://podminky.urs.cz/item/CS_URS_2025_01/735152178" TargetMode="External"/><Relationship Id="rId2" Type="http://schemas.openxmlformats.org/officeDocument/2006/relationships/hyperlink" Target="https://podminky.urs.cz/item/CS_URS_2025_01/971033261" TargetMode="External"/><Relationship Id="rId29" Type="http://schemas.openxmlformats.org/officeDocument/2006/relationships/hyperlink" Target="https://podminky.urs.cz/item/CS_URS_2025_01/713463212" TargetMode="External"/><Relationship Id="rId24" Type="http://schemas.openxmlformats.org/officeDocument/2006/relationships/hyperlink" Target="https://podminky.urs.cz/item/CS_URS_2025_01/733291101" TargetMode="External"/><Relationship Id="rId40" Type="http://schemas.openxmlformats.org/officeDocument/2006/relationships/hyperlink" Target="https://podminky.urs.cz/item/CS_URS_2025_01/722262211" TargetMode="External"/><Relationship Id="rId45" Type="http://schemas.openxmlformats.org/officeDocument/2006/relationships/hyperlink" Target="https://podminky.urs.cz/item/CS_URS_2025_01/731190962" TargetMode="External"/><Relationship Id="rId66" Type="http://schemas.openxmlformats.org/officeDocument/2006/relationships/hyperlink" Target="https://podminky.urs.cz/item/CS_URS_2025_01/734291123" TargetMode="External"/><Relationship Id="rId87" Type="http://schemas.openxmlformats.org/officeDocument/2006/relationships/hyperlink" Target="https://podminky.urs.cz/item/CS_URS_2025_01/735111810" TargetMode="External"/><Relationship Id="rId61" Type="http://schemas.openxmlformats.org/officeDocument/2006/relationships/hyperlink" Target="https://podminky.urs.cz/item/CS_URS_2025_01/734209114" TargetMode="External"/><Relationship Id="rId82" Type="http://schemas.openxmlformats.org/officeDocument/2006/relationships/hyperlink" Target="https://podminky.urs.cz/item/CS_URS_2025_01/713392922" TargetMode="External"/><Relationship Id="rId19" Type="http://schemas.openxmlformats.org/officeDocument/2006/relationships/hyperlink" Target="https://podminky.urs.cz/item/CS_URS_2025_01/733190217" TargetMode="External"/><Relationship Id="rId14" Type="http://schemas.openxmlformats.org/officeDocument/2006/relationships/hyperlink" Target="https://podminky.urs.cz/item/CS_URS_2025_01/733120815" TargetMode="External"/><Relationship Id="rId30" Type="http://schemas.openxmlformats.org/officeDocument/2006/relationships/hyperlink" Target="https://podminky.urs.cz/item/CS_URS_2025_01/713463213" TargetMode="External"/><Relationship Id="rId35" Type="http://schemas.openxmlformats.org/officeDocument/2006/relationships/hyperlink" Target="https://podminky.urs.cz/item/CS_URS_2025_01/998721193" TargetMode="External"/><Relationship Id="rId56" Type="http://schemas.openxmlformats.org/officeDocument/2006/relationships/hyperlink" Target="https://podminky.urs.cz/item/CS_URS_2025_01/998732193" TargetMode="External"/><Relationship Id="rId77" Type="http://schemas.openxmlformats.org/officeDocument/2006/relationships/hyperlink" Target="https://podminky.urs.cz/item/CS_URS_2025_01/734424933" TargetMode="External"/><Relationship Id="rId100" Type="http://schemas.openxmlformats.org/officeDocument/2006/relationships/hyperlink" Target="https://podminky.urs.cz/item/CS_URS_2021_02/HZS2211" TargetMode="External"/><Relationship Id="rId8" Type="http://schemas.openxmlformats.org/officeDocument/2006/relationships/hyperlink" Target="https://podminky.urs.cz/item/CS_URS_2025_01/997013635" TargetMode="External"/><Relationship Id="rId51" Type="http://schemas.openxmlformats.org/officeDocument/2006/relationships/hyperlink" Target="https://podminky.urs.cz/item/CS_URS_2025_01/732214813" TargetMode="External"/><Relationship Id="rId72" Type="http://schemas.openxmlformats.org/officeDocument/2006/relationships/hyperlink" Target="https://podminky.urs.cz/item/CS_URS_2025_01/734410831" TargetMode="External"/><Relationship Id="rId93" Type="http://schemas.openxmlformats.org/officeDocument/2006/relationships/hyperlink" Target="https://podminky.urs.cz/item/CS_URS_2025_01/735152293" TargetMode="External"/><Relationship Id="rId98" Type="http://schemas.openxmlformats.org/officeDocument/2006/relationships/hyperlink" Target="https://podminky.urs.cz/item/CS_URS_2025_01/998735102" TargetMode="External"/><Relationship Id="rId3" Type="http://schemas.openxmlformats.org/officeDocument/2006/relationships/hyperlink" Target="https://podminky.urs.cz/item/CS_URS_2025_01/97403124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75151101" TargetMode="External"/><Relationship Id="rId18" Type="http://schemas.openxmlformats.org/officeDocument/2006/relationships/hyperlink" Target="https://podminky.urs.cz/item/CS_URS_2025_01/567121109" TargetMode="External"/><Relationship Id="rId26" Type="http://schemas.openxmlformats.org/officeDocument/2006/relationships/hyperlink" Target="https://podminky.urs.cz/item/CS_URS_2025_01/997221551" TargetMode="External"/><Relationship Id="rId3" Type="http://schemas.openxmlformats.org/officeDocument/2006/relationships/hyperlink" Target="https://podminky.urs.cz/item/CS_URS_2025_01/113107330" TargetMode="External"/><Relationship Id="rId21" Type="http://schemas.openxmlformats.org/officeDocument/2006/relationships/hyperlink" Target="https://podminky.urs.cz/item/CS_URS_2025_01/596212210" TargetMode="External"/><Relationship Id="rId7" Type="http://schemas.openxmlformats.org/officeDocument/2006/relationships/hyperlink" Target="https://podminky.urs.cz/item/CS_URS_2025_01/151101111" TargetMode="External"/><Relationship Id="rId12" Type="http://schemas.openxmlformats.org/officeDocument/2006/relationships/hyperlink" Target="https://podminky.urs.cz/item/CS_URS_2025_01/174151101" TargetMode="External"/><Relationship Id="rId17" Type="http://schemas.openxmlformats.org/officeDocument/2006/relationships/hyperlink" Target="https://podminky.urs.cz/item/CS_URS_2025_01/564730101" TargetMode="External"/><Relationship Id="rId25" Type="http://schemas.openxmlformats.org/officeDocument/2006/relationships/hyperlink" Target="https://podminky.urs.cz/item/CS_URS_2025_01/919735112" TargetMode="External"/><Relationship Id="rId33" Type="http://schemas.openxmlformats.org/officeDocument/2006/relationships/drawing" Target="../drawings/drawing9.xml"/><Relationship Id="rId2" Type="http://schemas.openxmlformats.org/officeDocument/2006/relationships/hyperlink" Target="https://podminky.urs.cz/item/CS_URS_2025_01/113107323" TargetMode="External"/><Relationship Id="rId16" Type="http://schemas.openxmlformats.org/officeDocument/2006/relationships/hyperlink" Target="https://podminky.urs.cz/item/CS_URS_2025_01/564751101" TargetMode="External"/><Relationship Id="rId20" Type="http://schemas.openxmlformats.org/officeDocument/2006/relationships/hyperlink" Target="https://podminky.urs.cz/item/CS_URS_2025_01/577145112" TargetMode="External"/><Relationship Id="rId29" Type="http://schemas.openxmlformats.org/officeDocument/2006/relationships/hyperlink" Target="https://podminky.urs.cz/item/CS_URS_2025_01/997221873" TargetMode="External"/><Relationship Id="rId1" Type="http://schemas.openxmlformats.org/officeDocument/2006/relationships/hyperlink" Target="https://podminky.urs.cz/item/CS_URS_2025_01/113106123" TargetMode="External"/><Relationship Id="rId6" Type="http://schemas.openxmlformats.org/officeDocument/2006/relationships/hyperlink" Target="https://podminky.urs.cz/item/CS_URS_2025_01/151101101" TargetMode="External"/><Relationship Id="rId11" Type="http://schemas.openxmlformats.org/officeDocument/2006/relationships/hyperlink" Target="https://podminky.urs.cz/item/CS_URS_2025_01/171201231" TargetMode="External"/><Relationship Id="rId24" Type="http://schemas.openxmlformats.org/officeDocument/2006/relationships/hyperlink" Target="https://podminky.urs.cz/item/CS_URS_2025_01/919732211" TargetMode="External"/><Relationship Id="rId32" Type="http://schemas.openxmlformats.org/officeDocument/2006/relationships/hyperlink" Target="https://podminky.urs.cz/item/CS_URS_2025_01/998276101" TargetMode="External"/><Relationship Id="rId5" Type="http://schemas.openxmlformats.org/officeDocument/2006/relationships/hyperlink" Target="https://podminky.urs.cz/item/CS_URS_2025_01/132251253" TargetMode="External"/><Relationship Id="rId15" Type="http://schemas.openxmlformats.org/officeDocument/2006/relationships/hyperlink" Target="https://podminky.urs.cz/item/CS_URS_2025_01/564730001" TargetMode="External"/><Relationship Id="rId23" Type="http://schemas.openxmlformats.org/officeDocument/2006/relationships/hyperlink" Target="https://podminky.urs.cz/item/CS_URS_2025_01/899910201" TargetMode="External"/><Relationship Id="rId28" Type="http://schemas.openxmlformats.org/officeDocument/2006/relationships/hyperlink" Target="https://podminky.urs.cz/item/CS_URS_2025_01/997221861" TargetMode="External"/><Relationship Id="rId10" Type="http://schemas.openxmlformats.org/officeDocument/2006/relationships/hyperlink" Target="https://podminky.urs.cz/item/CS_URS_2025_01/167151101" TargetMode="External"/><Relationship Id="rId19" Type="http://schemas.openxmlformats.org/officeDocument/2006/relationships/hyperlink" Target="https://podminky.urs.cz/item/CS_URS_2025_01/577144111" TargetMode="External"/><Relationship Id="rId31" Type="http://schemas.openxmlformats.org/officeDocument/2006/relationships/hyperlink" Target="https://podminky.urs.cz/item/CS_URS_2025_01/997013871" TargetMode="External"/><Relationship Id="rId4" Type="http://schemas.openxmlformats.org/officeDocument/2006/relationships/hyperlink" Target="https://podminky.urs.cz/item/CS_URS_2025_01/113107342" TargetMode="External"/><Relationship Id="rId9" Type="http://schemas.openxmlformats.org/officeDocument/2006/relationships/hyperlink" Target="https://podminky.urs.cz/item/CS_URS_2025_01/162651112" TargetMode="External"/><Relationship Id="rId14" Type="http://schemas.openxmlformats.org/officeDocument/2006/relationships/hyperlink" Target="https://podminky.urs.cz/item/CS_URS_2025_01/451572111" TargetMode="External"/><Relationship Id="rId22" Type="http://schemas.openxmlformats.org/officeDocument/2006/relationships/hyperlink" Target="https://podminky.urs.cz/item/CS_URS_2025_01/850311811" TargetMode="External"/><Relationship Id="rId27" Type="http://schemas.openxmlformats.org/officeDocument/2006/relationships/hyperlink" Target="https://podminky.urs.cz/item/CS_URS_2025_01/997221559" TargetMode="External"/><Relationship Id="rId30" Type="http://schemas.openxmlformats.org/officeDocument/2006/relationships/hyperlink" Target="https://podminky.urs.cz/item/CS_URS_2025_01/997221875" TargetMode="External"/><Relationship Id="rId8" Type="http://schemas.openxmlformats.org/officeDocument/2006/relationships/hyperlink" Target="https://podminky.urs.cz/item/CS_URS_2025_01/162351103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74151101" TargetMode="External"/><Relationship Id="rId18" Type="http://schemas.openxmlformats.org/officeDocument/2006/relationships/hyperlink" Target="https://podminky.urs.cz/item/CS_URS_2025_01/564751101" TargetMode="External"/><Relationship Id="rId26" Type="http://schemas.openxmlformats.org/officeDocument/2006/relationships/hyperlink" Target="https://podminky.urs.cz/item/CS_URS_2025_01/899910201" TargetMode="External"/><Relationship Id="rId3" Type="http://schemas.openxmlformats.org/officeDocument/2006/relationships/hyperlink" Target="https://podminky.urs.cz/item/CS_URS_2025_01/113107330" TargetMode="External"/><Relationship Id="rId21" Type="http://schemas.openxmlformats.org/officeDocument/2006/relationships/hyperlink" Target="https://podminky.urs.cz/item/CS_URS_2025_01/577145112" TargetMode="External"/><Relationship Id="rId7" Type="http://schemas.openxmlformats.org/officeDocument/2006/relationships/hyperlink" Target="https://podminky.urs.cz/item/CS_URS_2025_01/15110110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564730101" TargetMode="External"/><Relationship Id="rId25" Type="http://schemas.openxmlformats.org/officeDocument/2006/relationships/hyperlink" Target="https://podminky.urs.cz/item/CS_URS_2025_01/830391811" TargetMode="External"/><Relationship Id="rId33" Type="http://schemas.openxmlformats.org/officeDocument/2006/relationships/drawing" Target="../drawings/drawing10.xml"/><Relationship Id="rId2" Type="http://schemas.openxmlformats.org/officeDocument/2006/relationships/hyperlink" Target="https://podminky.urs.cz/item/CS_URS_2025_01/113107323" TargetMode="External"/><Relationship Id="rId16" Type="http://schemas.openxmlformats.org/officeDocument/2006/relationships/hyperlink" Target="https://podminky.urs.cz/item/CS_URS_2025_01/564730001" TargetMode="External"/><Relationship Id="rId20" Type="http://schemas.openxmlformats.org/officeDocument/2006/relationships/hyperlink" Target="https://podminky.urs.cz/item/CS_URS_2025_01/577144111" TargetMode="External"/><Relationship Id="rId29" Type="http://schemas.openxmlformats.org/officeDocument/2006/relationships/hyperlink" Target="https://podminky.urs.cz/item/CS_URS_2025_01/997221861" TargetMode="External"/><Relationship Id="rId1" Type="http://schemas.openxmlformats.org/officeDocument/2006/relationships/hyperlink" Target="https://podminky.urs.cz/item/CS_URS_2025_01/113106123" TargetMode="External"/><Relationship Id="rId6" Type="http://schemas.openxmlformats.org/officeDocument/2006/relationships/hyperlink" Target="https://podminky.urs.cz/item/CS_URS_2025_01/132351254" TargetMode="External"/><Relationship Id="rId11" Type="http://schemas.openxmlformats.org/officeDocument/2006/relationships/hyperlink" Target="https://podminky.urs.cz/item/CS_URS_2025_01/167151101" TargetMode="External"/><Relationship Id="rId24" Type="http://schemas.openxmlformats.org/officeDocument/2006/relationships/hyperlink" Target="https://podminky.urs.cz/item/CS_URS_2025_01/919735112" TargetMode="External"/><Relationship Id="rId32" Type="http://schemas.openxmlformats.org/officeDocument/2006/relationships/hyperlink" Target="https://podminky.urs.cz/item/CS_URS_2025_01/998276101" TargetMode="External"/><Relationship Id="rId5" Type="http://schemas.openxmlformats.org/officeDocument/2006/relationships/hyperlink" Target="https://podminky.urs.cz/item/CS_URS_2025_01/132251254" TargetMode="External"/><Relationship Id="rId15" Type="http://schemas.openxmlformats.org/officeDocument/2006/relationships/hyperlink" Target="https://podminky.urs.cz/item/CS_URS_2025_01/451572111" TargetMode="External"/><Relationship Id="rId23" Type="http://schemas.openxmlformats.org/officeDocument/2006/relationships/hyperlink" Target="https://podminky.urs.cz/item/CS_URS_2025_01/919732211" TargetMode="External"/><Relationship Id="rId28" Type="http://schemas.openxmlformats.org/officeDocument/2006/relationships/hyperlink" Target="https://podminky.urs.cz/item/CS_URS_2025_01/997221559" TargetMode="External"/><Relationship Id="rId10" Type="http://schemas.openxmlformats.org/officeDocument/2006/relationships/hyperlink" Target="https://podminky.urs.cz/item/CS_URS_2025_01/162651112" TargetMode="External"/><Relationship Id="rId19" Type="http://schemas.openxmlformats.org/officeDocument/2006/relationships/hyperlink" Target="https://podminky.urs.cz/item/CS_URS_2025_01/567121109" TargetMode="External"/><Relationship Id="rId31" Type="http://schemas.openxmlformats.org/officeDocument/2006/relationships/hyperlink" Target="https://podminky.urs.cz/item/CS_URS_2025_01/997221875" TargetMode="External"/><Relationship Id="rId4" Type="http://schemas.openxmlformats.org/officeDocument/2006/relationships/hyperlink" Target="https://podminky.urs.cz/item/CS_URS_2025_01/113107342" TargetMode="External"/><Relationship Id="rId9" Type="http://schemas.openxmlformats.org/officeDocument/2006/relationships/hyperlink" Target="https://podminky.urs.cz/item/CS_URS_2025_01/162351104" TargetMode="External"/><Relationship Id="rId14" Type="http://schemas.openxmlformats.org/officeDocument/2006/relationships/hyperlink" Target="https://podminky.urs.cz/item/CS_URS_2025_01/175151101" TargetMode="External"/><Relationship Id="rId22" Type="http://schemas.openxmlformats.org/officeDocument/2006/relationships/hyperlink" Target="https://podminky.urs.cz/item/CS_URS_2025_01/596212210" TargetMode="External"/><Relationship Id="rId27" Type="http://schemas.openxmlformats.org/officeDocument/2006/relationships/hyperlink" Target="https://podminky.urs.cz/item/CS_URS_2025_01/997221551" TargetMode="External"/><Relationship Id="rId30" Type="http://schemas.openxmlformats.org/officeDocument/2006/relationships/hyperlink" Target="https://podminky.urs.cz/item/CS_URS_2025_01/997221873" TargetMode="External"/><Relationship Id="rId8" Type="http://schemas.openxmlformats.org/officeDocument/2006/relationships/hyperlink" Target="https://podminky.urs.cz/item/CS_URS_2025_01/1511011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651112" TargetMode="External"/><Relationship Id="rId13" Type="http://schemas.openxmlformats.org/officeDocument/2006/relationships/hyperlink" Target="https://podminky.urs.cz/item/CS_URS_2025_01/451572111" TargetMode="External"/><Relationship Id="rId18" Type="http://schemas.openxmlformats.org/officeDocument/2006/relationships/hyperlink" Target="https://podminky.urs.cz/item/CS_URS_2025_01/899910201" TargetMode="External"/><Relationship Id="rId3" Type="http://schemas.openxmlformats.org/officeDocument/2006/relationships/hyperlink" Target="https://podminky.urs.cz/item/CS_URS_2025_01/132312121" TargetMode="External"/><Relationship Id="rId21" Type="http://schemas.openxmlformats.org/officeDocument/2006/relationships/hyperlink" Target="https://podminky.urs.cz/item/CS_URS_2025_01/997221861" TargetMode="External"/><Relationship Id="rId7" Type="http://schemas.openxmlformats.org/officeDocument/2006/relationships/hyperlink" Target="https://podminky.urs.cz/item/CS_URS_2025_01/162351104" TargetMode="External"/><Relationship Id="rId12" Type="http://schemas.openxmlformats.org/officeDocument/2006/relationships/hyperlink" Target="https://podminky.urs.cz/item/CS_URS_2025_01/175151101" TargetMode="External"/><Relationship Id="rId17" Type="http://schemas.openxmlformats.org/officeDocument/2006/relationships/hyperlink" Target="https://podminky.urs.cz/item/CS_URS_2025_01/981511116" TargetMode="External"/><Relationship Id="rId25" Type="http://schemas.openxmlformats.org/officeDocument/2006/relationships/drawing" Target="../drawings/drawing11.xml"/><Relationship Id="rId2" Type="http://schemas.openxmlformats.org/officeDocument/2006/relationships/hyperlink" Target="https://podminky.urs.cz/item/CS_URS_2025_01/132254104" TargetMode="External"/><Relationship Id="rId16" Type="http://schemas.openxmlformats.org/officeDocument/2006/relationships/hyperlink" Target="https://podminky.urs.cz/item/CS_URS_2025_01/981511112" TargetMode="External"/><Relationship Id="rId20" Type="http://schemas.openxmlformats.org/officeDocument/2006/relationships/hyperlink" Target="https://podminky.urs.cz/item/CS_URS_2025_01/997221559" TargetMode="External"/><Relationship Id="rId1" Type="http://schemas.openxmlformats.org/officeDocument/2006/relationships/hyperlink" Target="https://podminky.urs.cz/item/CS_URS_2025_01/132212121" TargetMode="External"/><Relationship Id="rId6" Type="http://schemas.openxmlformats.org/officeDocument/2006/relationships/hyperlink" Target="https://podminky.urs.cz/item/CS_URS_2025_01/151101112" TargetMode="External"/><Relationship Id="rId11" Type="http://schemas.openxmlformats.org/officeDocument/2006/relationships/hyperlink" Target="https://podminky.urs.cz/item/CS_URS_2025_01/174151101" TargetMode="External"/><Relationship Id="rId24" Type="http://schemas.openxmlformats.org/officeDocument/2006/relationships/hyperlink" Target="https://podminky.urs.cz/item/CS_URS_2025_01/998276101" TargetMode="External"/><Relationship Id="rId5" Type="http://schemas.openxmlformats.org/officeDocument/2006/relationships/hyperlink" Target="https://podminky.urs.cz/item/CS_URS_2025_01/151101102" TargetMode="External"/><Relationship Id="rId15" Type="http://schemas.openxmlformats.org/officeDocument/2006/relationships/hyperlink" Target="https://podminky.urs.cz/item/CS_URS_2025_01/890231851" TargetMode="External"/><Relationship Id="rId23" Type="http://schemas.openxmlformats.org/officeDocument/2006/relationships/hyperlink" Target="https://podminky.urs.cz/item/CS_URS_2025_01/997013867" TargetMode="External"/><Relationship Id="rId10" Type="http://schemas.openxmlformats.org/officeDocument/2006/relationships/hyperlink" Target="https://podminky.urs.cz/item/CS_URS_2025_01/171201231" TargetMode="External"/><Relationship Id="rId19" Type="http://schemas.openxmlformats.org/officeDocument/2006/relationships/hyperlink" Target="https://podminky.urs.cz/item/CS_URS_2025_01/997221551" TargetMode="External"/><Relationship Id="rId4" Type="http://schemas.openxmlformats.org/officeDocument/2006/relationships/hyperlink" Target="https://podminky.urs.cz/item/CS_URS_2025_01/132354104" TargetMode="External"/><Relationship Id="rId9" Type="http://schemas.openxmlformats.org/officeDocument/2006/relationships/hyperlink" Target="https://podminky.urs.cz/item/CS_URS_2025_01/167151101" TargetMode="External"/><Relationship Id="rId14" Type="http://schemas.openxmlformats.org/officeDocument/2006/relationships/hyperlink" Target="https://podminky.urs.cz/item/CS_URS_2025_01/830361811" TargetMode="External"/><Relationship Id="rId22" Type="http://schemas.openxmlformats.org/officeDocument/2006/relationships/hyperlink" Target="https://podminky.urs.cz/item/CS_URS_2025_01/997013863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67031132" TargetMode="External"/><Relationship Id="rId18" Type="http://schemas.openxmlformats.org/officeDocument/2006/relationships/hyperlink" Target="https://podminky.urs.cz/item/CS_URS_2025_01/968072456" TargetMode="External"/><Relationship Id="rId26" Type="http://schemas.openxmlformats.org/officeDocument/2006/relationships/hyperlink" Target="https://podminky.urs.cz/item/CS_URS_2025_01/997013861" TargetMode="External"/><Relationship Id="rId3" Type="http://schemas.openxmlformats.org/officeDocument/2006/relationships/hyperlink" Target="https://podminky.urs.cz/item/CS_URS_2025_01/113202111" TargetMode="External"/><Relationship Id="rId21" Type="http://schemas.openxmlformats.org/officeDocument/2006/relationships/hyperlink" Target="https://podminky.urs.cz/item/CS_URS_2025_01/973031345" TargetMode="External"/><Relationship Id="rId34" Type="http://schemas.openxmlformats.org/officeDocument/2006/relationships/drawing" Target="../drawings/drawing12.xml"/><Relationship Id="rId7" Type="http://schemas.openxmlformats.org/officeDocument/2006/relationships/hyperlink" Target="https://podminky.urs.cz/item/CS_URS_2025_01/961044111" TargetMode="External"/><Relationship Id="rId12" Type="http://schemas.openxmlformats.org/officeDocument/2006/relationships/hyperlink" Target="https://podminky.urs.cz/item/CS_URS_2025_01/966080115" TargetMode="External"/><Relationship Id="rId17" Type="http://schemas.openxmlformats.org/officeDocument/2006/relationships/hyperlink" Target="https://podminky.urs.cz/item/CS_URS_2025_01/968072455" TargetMode="External"/><Relationship Id="rId25" Type="http://schemas.openxmlformats.org/officeDocument/2006/relationships/hyperlink" Target="https://podminky.urs.cz/item/CS_URS_2025_01/997013509" TargetMode="External"/><Relationship Id="rId33" Type="http://schemas.openxmlformats.org/officeDocument/2006/relationships/hyperlink" Target="https://podminky.urs.cz/item/CS_URS_2025_01/998001123" TargetMode="External"/><Relationship Id="rId2" Type="http://schemas.openxmlformats.org/officeDocument/2006/relationships/hyperlink" Target="https://podminky.urs.cz/item/CS_URS_2025_01/113107162" TargetMode="External"/><Relationship Id="rId16" Type="http://schemas.openxmlformats.org/officeDocument/2006/relationships/hyperlink" Target="https://podminky.urs.cz/item/CS_URS_2025_01/968062357" TargetMode="External"/><Relationship Id="rId20" Type="http://schemas.openxmlformats.org/officeDocument/2006/relationships/hyperlink" Target="https://podminky.urs.cz/item/CS_URS_2025_01/973031335" TargetMode="External"/><Relationship Id="rId29" Type="http://schemas.openxmlformats.org/officeDocument/2006/relationships/hyperlink" Target="https://podminky.urs.cz/item/CS_URS_2025_01/997013871" TargetMode="External"/><Relationship Id="rId1" Type="http://schemas.openxmlformats.org/officeDocument/2006/relationships/hyperlink" Target="https://podminky.urs.cz/item/CS_URS_2025_01/113106142" TargetMode="External"/><Relationship Id="rId6" Type="http://schemas.openxmlformats.org/officeDocument/2006/relationships/hyperlink" Target="https://podminky.urs.cz/item/CS_URS_2025_01/317944323" TargetMode="External"/><Relationship Id="rId11" Type="http://schemas.openxmlformats.org/officeDocument/2006/relationships/hyperlink" Target="https://podminky.urs.cz/item/CS_URS_2025_01/965081223" TargetMode="External"/><Relationship Id="rId24" Type="http://schemas.openxmlformats.org/officeDocument/2006/relationships/hyperlink" Target="https://podminky.urs.cz/item/CS_URS_2025_01/997013501" TargetMode="External"/><Relationship Id="rId32" Type="http://schemas.openxmlformats.org/officeDocument/2006/relationships/hyperlink" Target="https://podminky.urs.cz/item/CS_URS_2025_01/997013873" TargetMode="External"/><Relationship Id="rId5" Type="http://schemas.openxmlformats.org/officeDocument/2006/relationships/hyperlink" Target="https://podminky.urs.cz/item/CS_URS_2025_01/119003224" TargetMode="External"/><Relationship Id="rId15" Type="http://schemas.openxmlformats.org/officeDocument/2006/relationships/hyperlink" Target="https://podminky.urs.cz/item/CS_URS_2025_01/968062356" TargetMode="External"/><Relationship Id="rId23" Type="http://schemas.openxmlformats.org/officeDocument/2006/relationships/hyperlink" Target="https://podminky.urs.cz/item/CS_URS_2025_01/997013213" TargetMode="External"/><Relationship Id="rId28" Type="http://schemas.openxmlformats.org/officeDocument/2006/relationships/hyperlink" Target="https://podminky.urs.cz/item/CS_URS_2025_01/997013863" TargetMode="External"/><Relationship Id="rId10" Type="http://schemas.openxmlformats.org/officeDocument/2006/relationships/hyperlink" Target="https://podminky.urs.cz/item/CS_URS_2025_01/963051113" TargetMode="External"/><Relationship Id="rId19" Type="http://schemas.openxmlformats.org/officeDocument/2006/relationships/hyperlink" Target="https://podminky.urs.cz/item/CS_URS_2025_01/971033681" TargetMode="External"/><Relationship Id="rId31" Type="http://schemas.openxmlformats.org/officeDocument/2006/relationships/hyperlink" Target="https://podminky.urs.cz/item/CS_URS_2025_01/997013814" TargetMode="External"/><Relationship Id="rId4" Type="http://schemas.openxmlformats.org/officeDocument/2006/relationships/hyperlink" Target="https://podminky.urs.cz/item/CS_URS_2025_01/119003223" TargetMode="External"/><Relationship Id="rId9" Type="http://schemas.openxmlformats.org/officeDocument/2006/relationships/hyperlink" Target="https://podminky.urs.cz/item/CS_URS_2025_01/963042819" TargetMode="External"/><Relationship Id="rId14" Type="http://schemas.openxmlformats.org/officeDocument/2006/relationships/hyperlink" Target="https://podminky.urs.cz/item/CS_URS_2025_01/968062355" TargetMode="External"/><Relationship Id="rId22" Type="http://schemas.openxmlformats.org/officeDocument/2006/relationships/hyperlink" Target="https://podminky.urs.cz/item/CS_URS_2025_01/978015361" TargetMode="External"/><Relationship Id="rId27" Type="http://schemas.openxmlformats.org/officeDocument/2006/relationships/hyperlink" Target="https://podminky.urs.cz/item/CS_URS_2025_01/997013862" TargetMode="External"/><Relationship Id="rId30" Type="http://schemas.openxmlformats.org/officeDocument/2006/relationships/hyperlink" Target="https://podminky.urs.cz/item/CS_URS_2025_01/997013811" TargetMode="External"/><Relationship Id="rId8" Type="http://schemas.openxmlformats.org/officeDocument/2006/relationships/hyperlink" Target="https://podminky.urs.cz/item/CS_URS_2025_01/962032231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998763303" TargetMode="External"/><Relationship Id="rId21" Type="http://schemas.openxmlformats.org/officeDocument/2006/relationships/hyperlink" Target="https://podminky.urs.cz/item/CS_URS_2025_01/274361821" TargetMode="External"/><Relationship Id="rId42" Type="http://schemas.openxmlformats.org/officeDocument/2006/relationships/hyperlink" Target="https://podminky.urs.cz/item/CS_URS_2025_01/413352111" TargetMode="External"/><Relationship Id="rId63" Type="http://schemas.openxmlformats.org/officeDocument/2006/relationships/hyperlink" Target="https://podminky.urs.cz/item/CS_URS_2025_01/631319011" TargetMode="External"/><Relationship Id="rId84" Type="http://schemas.openxmlformats.org/officeDocument/2006/relationships/hyperlink" Target="https://podminky.urs.cz/item/CS_URS_2025_01/952901114" TargetMode="External"/><Relationship Id="rId138" Type="http://schemas.openxmlformats.org/officeDocument/2006/relationships/hyperlink" Target="https://podminky.urs.cz/item/CS_URS_2025_01/771121011" TargetMode="External"/><Relationship Id="rId107" Type="http://schemas.openxmlformats.org/officeDocument/2006/relationships/hyperlink" Target="https://podminky.urs.cz/item/CS_URS_2025_01/712363366" TargetMode="External"/><Relationship Id="rId11" Type="http://schemas.openxmlformats.org/officeDocument/2006/relationships/hyperlink" Target="https://podminky.urs.cz/item/CS_URS_2025_01/283111113" TargetMode="External"/><Relationship Id="rId32" Type="http://schemas.openxmlformats.org/officeDocument/2006/relationships/hyperlink" Target="https://podminky.urs.cz/item/CS_URS_2025_01/331351121" TargetMode="External"/><Relationship Id="rId53" Type="http://schemas.openxmlformats.org/officeDocument/2006/relationships/hyperlink" Target="https://podminky.urs.cz/item/CS_URS_2025_01/319202321" TargetMode="External"/><Relationship Id="rId74" Type="http://schemas.openxmlformats.org/officeDocument/2006/relationships/hyperlink" Target="https://podminky.urs.cz/item/CS_URS_2025_01/944511811" TargetMode="External"/><Relationship Id="rId128" Type="http://schemas.openxmlformats.org/officeDocument/2006/relationships/hyperlink" Target="https://podminky.urs.cz/item/CS_URS_2025_01/767881161" TargetMode="External"/><Relationship Id="rId149" Type="http://schemas.openxmlformats.org/officeDocument/2006/relationships/hyperlink" Target="https://podminky.urs.cz/item/CS_URS_2025_01/784111011" TargetMode="External"/><Relationship Id="rId5" Type="http://schemas.openxmlformats.org/officeDocument/2006/relationships/hyperlink" Target="https://podminky.urs.cz/item/CS_URS_2025_01/167151111" TargetMode="External"/><Relationship Id="rId95" Type="http://schemas.openxmlformats.org/officeDocument/2006/relationships/hyperlink" Target="https://podminky.urs.cz/item/CS_URS_2025_01/711112001" TargetMode="External"/><Relationship Id="rId22" Type="http://schemas.openxmlformats.org/officeDocument/2006/relationships/hyperlink" Target="https://podminky.urs.cz/item/CS_URS_2025_01/279321347" TargetMode="External"/><Relationship Id="rId27" Type="http://schemas.openxmlformats.org/officeDocument/2006/relationships/hyperlink" Target="https://podminky.urs.cz/item/CS_URS_2025_01/311321611" TargetMode="External"/><Relationship Id="rId43" Type="http://schemas.openxmlformats.org/officeDocument/2006/relationships/hyperlink" Target="https://podminky.urs.cz/item/CS_URS_2025_01/413352112" TargetMode="External"/><Relationship Id="rId48" Type="http://schemas.openxmlformats.org/officeDocument/2006/relationships/hyperlink" Target="https://podminky.urs.cz/item/CS_URS_2025_01/417361821" TargetMode="External"/><Relationship Id="rId64" Type="http://schemas.openxmlformats.org/officeDocument/2006/relationships/hyperlink" Target="https://podminky.urs.cz/item/CS_URS_2025_01/631319171" TargetMode="External"/><Relationship Id="rId69" Type="http://schemas.openxmlformats.org/officeDocument/2006/relationships/hyperlink" Target="https://podminky.urs.cz/item/CS_URS_2025_01/941111122" TargetMode="External"/><Relationship Id="rId113" Type="http://schemas.openxmlformats.org/officeDocument/2006/relationships/hyperlink" Target="https://podminky.urs.cz/item/CS_URS_2025_01/998713103" TargetMode="External"/><Relationship Id="rId118" Type="http://schemas.openxmlformats.org/officeDocument/2006/relationships/hyperlink" Target="https://podminky.urs.cz/item/CS_URS_2025_01/764244409" TargetMode="External"/><Relationship Id="rId134" Type="http://schemas.openxmlformats.org/officeDocument/2006/relationships/hyperlink" Target="https://podminky.urs.cz/item/CS_URS_2025_01/767649191" TargetMode="External"/><Relationship Id="rId139" Type="http://schemas.openxmlformats.org/officeDocument/2006/relationships/hyperlink" Target="https://podminky.urs.cz/item/CS_URS_2025_01/771474111" TargetMode="External"/><Relationship Id="rId80" Type="http://schemas.openxmlformats.org/officeDocument/2006/relationships/hyperlink" Target="https://podminky.urs.cz/item/CS_URS_2025_01/949111822" TargetMode="External"/><Relationship Id="rId85" Type="http://schemas.openxmlformats.org/officeDocument/2006/relationships/hyperlink" Target="https://podminky.urs.cz/item/CS_URS_2025_01/998011003" TargetMode="External"/><Relationship Id="rId150" Type="http://schemas.openxmlformats.org/officeDocument/2006/relationships/hyperlink" Target="https://podminky.urs.cz/item/CS_URS_2025_01/784171101" TargetMode="External"/><Relationship Id="rId155" Type="http://schemas.openxmlformats.org/officeDocument/2006/relationships/drawing" Target="../drawings/drawing13.xml"/><Relationship Id="rId12" Type="http://schemas.openxmlformats.org/officeDocument/2006/relationships/hyperlink" Target="https://podminky.urs.cz/item/CS_URS_2025_01/283131113" TargetMode="External"/><Relationship Id="rId17" Type="http://schemas.openxmlformats.org/officeDocument/2006/relationships/hyperlink" Target="https://podminky.urs.cz/item/CS_URS_2025_01/273361821" TargetMode="External"/><Relationship Id="rId33" Type="http://schemas.openxmlformats.org/officeDocument/2006/relationships/hyperlink" Target="https://podminky.urs.cz/item/CS_URS_2025_01/331351122" TargetMode="External"/><Relationship Id="rId38" Type="http://schemas.openxmlformats.org/officeDocument/2006/relationships/hyperlink" Target="https://podminky.urs.cz/item/CS_URS_2025_01/411354311" TargetMode="External"/><Relationship Id="rId59" Type="http://schemas.openxmlformats.org/officeDocument/2006/relationships/hyperlink" Target="https://podminky.urs.cz/item/CS_URS_2025_01/612325302" TargetMode="External"/><Relationship Id="rId103" Type="http://schemas.openxmlformats.org/officeDocument/2006/relationships/hyperlink" Target="https://podminky.urs.cz/item/CS_URS_2025_01/713141131" TargetMode="External"/><Relationship Id="rId108" Type="http://schemas.openxmlformats.org/officeDocument/2006/relationships/hyperlink" Target="https://podminky.urs.cz/item/CS_URS_2025_01/712998201" TargetMode="External"/><Relationship Id="rId124" Type="http://schemas.openxmlformats.org/officeDocument/2006/relationships/hyperlink" Target="https://podminky.urs.cz/item/CS_URS_2025_01/767163101" TargetMode="External"/><Relationship Id="rId129" Type="http://schemas.openxmlformats.org/officeDocument/2006/relationships/hyperlink" Target="https://podminky.urs.cz/item/CS_URS_2025_01/953961111" TargetMode="External"/><Relationship Id="rId54" Type="http://schemas.openxmlformats.org/officeDocument/2006/relationships/hyperlink" Target="https://podminky.urs.cz/item/CS_URS_2025_01/612131301" TargetMode="External"/><Relationship Id="rId70" Type="http://schemas.openxmlformats.org/officeDocument/2006/relationships/hyperlink" Target="https://podminky.urs.cz/item/CS_URS_2025_01/941111222" TargetMode="External"/><Relationship Id="rId75" Type="http://schemas.openxmlformats.org/officeDocument/2006/relationships/hyperlink" Target="https://podminky.urs.cz/item/CS_URS_2025_01/949111112" TargetMode="External"/><Relationship Id="rId91" Type="http://schemas.openxmlformats.org/officeDocument/2006/relationships/hyperlink" Target="https://podminky.urs.cz/item/CS_URS_2025_01/622252001" TargetMode="External"/><Relationship Id="rId96" Type="http://schemas.openxmlformats.org/officeDocument/2006/relationships/hyperlink" Target="https://podminky.urs.cz/item/CS_URS_2025_01/711141559" TargetMode="External"/><Relationship Id="rId140" Type="http://schemas.openxmlformats.org/officeDocument/2006/relationships/hyperlink" Target="https://podminky.urs.cz/item/CS_URS_2025_01/771574154" TargetMode="External"/><Relationship Id="rId145" Type="http://schemas.openxmlformats.org/officeDocument/2006/relationships/hyperlink" Target="https://podminky.urs.cz/item/CS_URS_2025_01/773529195" TargetMode="External"/><Relationship Id="rId1" Type="http://schemas.openxmlformats.org/officeDocument/2006/relationships/hyperlink" Target="https://podminky.urs.cz/item/CS_URS_2025_01/132251254" TargetMode="External"/><Relationship Id="rId6" Type="http://schemas.openxmlformats.org/officeDocument/2006/relationships/hyperlink" Target="https://podminky.urs.cz/item/CS_URS_2025_01/171201231" TargetMode="External"/><Relationship Id="rId23" Type="http://schemas.openxmlformats.org/officeDocument/2006/relationships/hyperlink" Target="https://podminky.urs.cz/item/CS_URS_2025_01/279351121" TargetMode="External"/><Relationship Id="rId28" Type="http://schemas.openxmlformats.org/officeDocument/2006/relationships/hyperlink" Target="https://podminky.urs.cz/item/CS_URS_2025_01/311353111" TargetMode="External"/><Relationship Id="rId49" Type="http://schemas.openxmlformats.org/officeDocument/2006/relationships/hyperlink" Target="https://podminky.urs.cz/item/CS_URS_2025_01/430321414" TargetMode="External"/><Relationship Id="rId114" Type="http://schemas.openxmlformats.org/officeDocument/2006/relationships/hyperlink" Target="https://podminky.urs.cz/item/CS_URS_2025_01/714451001" TargetMode="External"/><Relationship Id="rId119" Type="http://schemas.openxmlformats.org/officeDocument/2006/relationships/hyperlink" Target="https://podminky.urs.cz/item/CS_URS_2025_01/998764103" TargetMode="External"/><Relationship Id="rId44" Type="http://schemas.openxmlformats.org/officeDocument/2006/relationships/hyperlink" Target="https://podminky.urs.cz/item/CS_URS_2025_01/411361821" TargetMode="External"/><Relationship Id="rId60" Type="http://schemas.openxmlformats.org/officeDocument/2006/relationships/hyperlink" Target="https://podminky.urs.cz/item/CS_URS_2025_01/617131101" TargetMode="External"/><Relationship Id="rId65" Type="http://schemas.openxmlformats.org/officeDocument/2006/relationships/hyperlink" Target="https://podminky.urs.cz/item/CS_URS_2025_01/631362021" TargetMode="External"/><Relationship Id="rId81" Type="http://schemas.openxmlformats.org/officeDocument/2006/relationships/hyperlink" Target="https://podminky.urs.cz/item/CS_URS_2025_01/949311112" TargetMode="External"/><Relationship Id="rId86" Type="http://schemas.openxmlformats.org/officeDocument/2006/relationships/hyperlink" Target="https://podminky.urs.cz/item/CS_URS_2025_01/622142001" TargetMode="External"/><Relationship Id="rId130" Type="http://schemas.openxmlformats.org/officeDocument/2006/relationships/hyperlink" Target="https://podminky.urs.cz/item/CS_URS_2025_01/767610118" TargetMode="External"/><Relationship Id="rId135" Type="http://schemas.openxmlformats.org/officeDocument/2006/relationships/hyperlink" Target="https://podminky.urs.cz/item/CS_URS_2025_01/767649194" TargetMode="External"/><Relationship Id="rId151" Type="http://schemas.openxmlformats.org/officeDocument/2006/relationships/hyperlink" Target="https://podminky.urs.cz/item/CS_URS_2025_01/784181121" TargetMode="External"/><Relationship Id="rId13" Type="http://schemas.openxmlformats.org/officeDocument/2006/relationships/hyperlink" Target="https://podminky.urs.cz/item/CS_URS_2025_01/273313611" TargetMode="External"/><Relationship Id="rId18" Type="http://schemas.openxmlformats.org/officeDocument/2006/relationships/hyperlink" Target="https://podminky.urs.cz/item/CS_URS_2025_01/274321511" TargetMode="External"/><Relationship Id="rId39" Type="http://schemas.openxmlformats.org/officeDocument/2006/relationships/hyperlink" Target="https://podminky.urs.cz/item/CS_URS_2025_01/411354312" TargetMode="External"/><Relationship Id="rId109" Type="http://schemas.openxmlformats.org/officeDocument/2006/relationships/hyperlink" Target="https://podminky.urs.cz/item/CS_URS_2025_01/998712103" TargetMode="External"/><Relationship Id="rId34" Type="http://schemas.openxmlformats.org/officeDocument/2006/relationships/hyperlink" Target="https://podminky.urs.cz/item/CS_URS_2025_01/331361821" TargetMode="External"/><Relationship Id="rId50" Type="http://schemas.openxmlformats.org/officeDocument/2006/relationships/hyperlink" Target="https://podminky.urs.cz/item/CS_URS_2025_01/431351121" TargetMode="External"/><Relationship Id="rId55" Type="http://schemas.openxmlformats.org/officeDocument/2006/relationships/hyperlink" Target="https://podminky.urs.cz/item/CS_URS_2025_01/612321341" TargetMode="External"/><Relationship Id="rId76" Type="http://schemas.openxmlformats.org/officeDocument/2006/relationships/hyperlink" Target="https://podminky.urs.cz/item/CS_URS_2025_01/949111212" TargetMode="External"/><Relationship Id="rId97" Type="http://schemas.openxmlformats.org/officeDocument/2006/relationships/hyperlink" Target="https://podminky.urs.cz/item/CS_URS_2025_01/711142559" TargetMode="External"/><Relationship Id="rId104" Type="http://schemas.openxmlformats.org/officeDocument/2006/relationships/hyperlink" Target="https://podminky.urs.cz/item/CS_URS_2025_01/713141331" TargetMode="External"/><Relationship Id="rId120" Type="http://schemas.openxmlformats.org/officeDocument/2006/relationships/hyperlink" Target="https://podminky.urs.cz/item/CS_URS_2025_01/346272226" TargetMode="External"/><Relationship Id="rId125" Type="http://schemas.openxmlformats.org/officeDocument/2006/relationships/hyperlink" Target="https://podminky.urs.cz/item/CS_URS_2025_01/767165111" TargetMode="External"/><Relationship Id="rId141" Type="http://schemas.openxmlformats.org/officeDocument/2006/relationships/hyperlink" Target="https://podminky.urs.cz/item/CS_URS_2025_01/776421312" TargetMode="External"/><Relationship Id="rId146" Type="http://schemas.openxmlformats.org/officeDocument/2006/relationships/hyperlink" Target="https://podminky.urs.cz/item/CS_URS_2025_01/773993003" TargetMode="External"/><Relationship Id="rId7" Type="http://schemas.openxmlformats.org/officeDocument/2006/relationships/hyperlink" Target="https://podminky.urs.cz/item/CS_URS_2025_01/174151102" TargetMode="External"/><Relationship Id="rId71" Type="http://schemas.openxmlformats.org/officeDocument/2006/relationships/hyperlink" Target="https://podminky.urs.cz/item/CS_URS_2025_01/941111822" TargetMode="External"/><Relationship Id="rId92" Type="http://schemas.openxmlformats.org/officeDocument/2006/relationships/hyperlink" Target="https://podminky.urs.cz/item/CS_URS_2023_02/622252002" TargetMode="External"/><Relationship Id="rId2" Type="http://schemas.openxmlformats.org/officeDocument/2006/relationships/hyperlink" Target="https://podminky.urs.cz/item/CS_URS_2025_01/162351104" TargetMode="External"/><Relationship Id="rId29" Type="http://schemas.openxmlformats.org/officeDocument/2006/relationships/hyperlink" Target="https://podminky.urs.cz/item/CS_URS_2025_01/311353112" TargetMode="External"/><Relationship Id="rId24" Type="http://schemas.openxmlformats.org/officeDocument/2006/relationships/hyperlink" Target="https://podminky.urs.cz/item/CS_URS_2025_01/279351122" TargetMode="External"/><Relationship Id="rId40" Type="http://schemas.openxmlformats.org/officeDocument/2006/relationships/hyperlink" Target="https://podminky.urs.cz/item/CS_URS_2025_01/413351111" TargetMode="External"/><Relationship Id="rId45" Type="http://schemas.openxmlformats.org/officeDocument/2006/relationships/hyperlink" Target="https://podminky.urs.cz/item/CS_URS_2025_01/417321616" TargetMode="External"/><Relationship Id="rId66" Type="http://schemas.openxmlformats.org/officeDocument/2006/relationships/hyperlink" Target="https://podminky.urs.cz/item/CS_URS_2025_01/634112126" TargetMode="External"/><Relationship Id="rId87" Type="http://schemas.openxmlformats.org/officeDocument/2006/relationships/hyperlink" Target="https://podminky.urs.cz/item/CS_URS_2025_01/622151001" TargetMode="External"/><Relationship Id="rId110" Type="http://schemas.openxmlformats.org/officeDocument/2006/relationships/hyperlink" Target="https://podminky.urs.cz/item/CS_URS_2025_01/713121111" TargetMode="External"/><Relationship Id="rId115" Type="http://schemas.openxmlformats.org/officeDocument/2006/relationships/hyperlink" Target="https://podminky.urs.cz/item/CS_URS_2025_01/998714103" TargetMode="External"/><Relationship Id="rId131" Type="http://schemas.openxmlformats.org/officeDocument/2006/relationships/hyperlink" Target="https://podminky.urs.cz/item/CS_URS_2025_01/767610122" TargetMode="External"/><Relationship Id="rId136" Type="http://schemas.openxmlformats.org/officeDocument/2006/relationships/hyperlink" Target="https://podminky.urs.cz/item/CS_URS_2025_01/998767103" TargetMode="External"/><Relationship Id="rId61" Type="http://schemas.openxmlformats.org/officeDocument/2006/relationships/hyperlink" Target="https://podminky.urs.cz/item/CS_URS_2025_01/617321141" TargetMode="External"/><Relationship Id="rId82" Type="http://schemas.openxmlformats.org/officeDocument/2006/relationships/hyperlink" Target="https://podminky.urs.cz/item/CS_URS_2025_01/949311211" TargetMode="External"/><Relationship Id="rId152" Type="http://schemas.openxmlformats.org/officeDocument/2006/relationships/hyperlink" Target="https://podminky.urs.cz/item/CS_URS_2025_01/784211101" TargetMode="External"/><Relationship Id="rId19" Type="http://schemas.openxmlformats.org/officeDocument/2006/relationships/hyperlink" Target="https://podminky.urs.cz/item/CS_URS_2025_01/274351121" TargetMode="External"/><Relationship Id="rId14" Type="http://schemas.openxmlformats.org/officeDocument/2006/relationships/hyperlink" Target="https://podminky.urs.cz/item/CS_URS_2025_01/273321611" TargetMode="External"/><Relationship Id="rId30" Type="http://schemas.openxmlformats.org/officeDocument/2006/relationships/hyperlink" Target="https://podminky.urs.cz/item/CS_URS_2025_01/311361821" TargetMode="External"/><Relationship Id="rId35" Type="http://schemas.openxmlformats.org/officeDocument/2006/relationships/hyperlink" Target="https://podminky.urs.cz/item/CS_URS_2025_01/411322626" TargetMode="External"/><Relationship Id="rId56" Type="http://schemas.openxmlformats.org/officeDocument/2006/relationships/hyperlink" Target="https://podminky.urs.cz/item/CS_URS_2025_01/612321141" TargetMode="External"/><Relationship Id="rId77" Type="http://schemas.openxmlformats.org/officeDocument/2006/relationships/hyperlink" Target="https://podminky.urs.cz/item/CS_URS_2025_01/949111812" TargetMode="External"/><Relationship Id="rId100" Type="http://schemas.openxmlformats.org/officeDocument/2006/relationships/hyperlink" Target="https://podminky.urs.cz/item/CS_URS_2025_01/712341559" TargetMode="External"/><Relationship Id="rId105" Type="http://schemas.openxmlformats.org/officeDocument/2006/relationships/hyperlink" Target="https://podminky.urs.cz/item/CS_URS_2025_01/712363352" TargetMode="External"/><Relationship Id="rId126" Type="http://schemas.openxmlformats.org/officeDocument/2006/relationships/hyperlink" Target="https://podminky.urs.cz/item/CS_URS_2025_01/767810113" TargetMode="External"/><Relationship Id="rId147" Type="http://schemas.openxmlformats.org/officeDocument/2006/relationships/hyperlink" Target="https://podminky.urs.cz/item/CS_URS_2025_01/998773103" TargetMode="External"/><Relationship Id="rId8" Type="http://schemas.openxmlformats.org/officeDocument/2006/relationships/hyperlink" Target="https://podminky.urs.cz/item/CS_URS_2025_01/224311114" TargetMode="External"/><Relationship Id="rId51" Type="http://schemas.openxmlformats.org/officeDocument/2006/relationships/hyperlink" Target="https://podminky.urs.cz/item/CS_URS_2025_01/431351122" TargetMode="External"/><Relationship Id="rId72" Type="http://schemas.openxmlformats.org/officeDocument/2006/relationships/hyperlink" Target="https://podminky.urs.cz/item/CS_URS_2025_01/944511111" TargetMode="External"/><Relationship Id="rId93" Type="http://schemas.openxmlformats.org/officeDocument/2006/relationships/hyperlink" Target="https://podminky.urs.cz/item/CS_URS_2025_01/622541022" TargetMode="External"/><Relationship Id="rId98" Type="http://schemas.openxmlformats.org/officeDocument/2006/relationships/hyperlink" Target="https://podminky.urs.cz/item/CS_URS_2025_01/998711103" TargetMode="External"/><Relationship Id="rId121" Type="http://schemas.openxmlformats.org/officeDocument/2006/relationships/hyperlink" Target="https://podminky.urs.cz/item/CS_URS_2025_01/766694126" TargetMode="External"/><Relationship Id="rId142" Type="http://schemas.openxmlformats.org/officeDocument/2006/relationships/hyperlink" Target="https://podminky.urs.cz/item/CS_URS_2025_01/998771103" TargetMode="External"/><Relationship Id="rId3" Type="http://schemas.openxmlformats.org/officeDocument/2006/relationships/hyperlink" Target="https://podminky.urs.cz/item/CS_URS_2025_01/162751117" TargetMode="External"/><Relationship Id="rId25" Type="http://schemas.openxmlformats.org/officeDocument/2006/relationships/hyperlink" Target="https://podminky.urs.cz/item/CS_URS_2025_01/279361821" TargetMode="External"/><Relationship Id="rId46" Type="http://schemas.openxmlformats.org/officeDocument/2006/relationships/hyperlink" Target="https://podminky.urs.cz/item/CS_URS_2025_01/417351115" TargetMode="External"/><Relationship Id="rId67" Type="http://schemas.openxmlformats.org/officeDocument/2006/relationships/hyperlink" Target="https://podminky.urs.cz/item/CS_URS_2025_01/642943111" TargetMode="External"/><Relationship Id="rId116" Type="http://schemas.openxmlformats.org/officeDocument/2006/relationships/hyperlink" Target="https://podminky.urs.cz/item/CS_URS_2025_01/763431031" TargetMode="External"/><Relationship Id="rId137" Type="http://schemas.openxmlformats.org/officeDocument/2006/relationships/hyperlink" Target="https://podminky.urs.cz/item/CS_URS_2025_01/771111011" TargetMode="External"/><Relationship Id="rId20" Type="http://schemas.openxmlformats.org/officeDocument/2006/relationships/hyperlink" Target="https://podminky.urs.cz/item/CS_URS_2025_01/274351122" TargetMode="External"/><Relationship Id="rId41" Type="http://schemas.openxmlformats.org/officeDocument/2006/relationships/hyperlink" Target="https://podminky.urs.cz/item/CS_URS_2025_01/413351112" TargetMode="External"/><Relationship Id="rId62" Type="http://schemas.openxmlformats.org/officeDocument/2006/relationships/hyperlink" Target="https://podminky.urs.cz/item/CS_URS_2025_01/631311114" TargetMode="External"/><Relationship Id="rId83" Type="http://schemas.openxmlformats.org/officeDocument/2006/relationships/hyperlink" Target="https://podminky.urs.cz/item/CS_URS_2025_01/949311812" TargetMode="External"/><Relationship Id="rId88" Type="http://schemas.openxmlformats.org/officeDocument/2006/relationships/hyperlink" Target="https://podminky.urs.cz/item/CS_URS_2025_01/622511122" TargetMode="External"/><Relationship Id="rId111" Type="http://schemas.openxmlformats.org/officeDocument/2006/relationships/hyperlink" Target="https://podminky.urs.cz/item/CS_URS_2025_01/713131141" TargetMode="External"/><Relationship Id="rId132" Type="http://schemas.openxmlformats.org/officeDocument/2006/relationships/hyperlink" Target="https://podminky.urs.cz/item/CS_URS_2025_01/767627310" TargetMode="External"/><Relationship Id="rId153" Type="http://schemas.openxmlformats.org/officeDocument/2006/relationships/hyperlink" Target="https://podminky.urs.cz/item/CS_URS_2025_01/784181125" TargetMode="External"/><Relationship Id="rId15" Type="http://schemas.openxmlformats.org/officeDocument/2006/relationships/hyperlink" Target="https://podminky.urs.cz/item/CS_URS_2025_01/273351121" TargetMode="External"/><Relationship Id="rId36" Type="http://schemas.openxmlformats.org/officeDocument/2006/relationships/hyperlink" Target="https://podminky.urs.cz/item/CS_URS_2025_01/411351011" TargetMode="External"/><Relationship Id="rId57" Type="http://schemas.openxmlformats.org/officeDocument/2006/relationships/hyperlink" Target="https://podminky.urs.cz/item/CS_URS_2025_01/612142001" TargetMode="External"/><Relationship Id="rId106" Type="http://schemas.openxmlformats.org/officeDocument/2006/relationships/hyperlink" Target="https://podminky.urs.cz/item/CS_URS_2025_01/712363353" TargetMode="External"/><Relationship Id="rId127" Type="http://schemas.openxmlformats.org/officeDocument/2006/relationships/hyperlink" Target="https://podminky.urs.cz/item/CS_URS_2025_01/767881141" TargetMode="External"/><Relationship Id="rId10" Type="http://schemas.openxmlformats.org/officeDocument/2006/relationships/hyperlink" Target="https://podminky.urs.cz/item/CS_URS_2025_01/282602112" TargetMode="External"/><Relationship Id="rId31" Type="http://schemas.openxmlformats.org/officeDocument/2006/relationships/hyperlink" Target="https://podminky.urs.cz/item/CS_URS_2025_01/330321610" TargetMode="External"/><Relationship Id="rId52" Type="http://schemas.openxmlformats.org/officeDocument/2006/relationships/hyperlink" Target="https://podminky.urs.cz/item/CS_URS_2025_01/430362021" TargetMode="External"/><Relationship Id="rId73" Type="http://schemas.openxmlformats.org/officeDocument/2006/relationships/hyperlink" Target="https://podminky.urs.cz/item/CS_URS_2025_01/944511211" TargetMode="External"/><Relationship Id="rId78" Type="http://schemas.openxmlformats.org/officeDocument/2006/relationships/hyperlink" Target="https://podminky.urs.cz/item/CS_URS_2025_01/949111122" TargetMode="External"/><Relationship Id="rId94" Type="http://schemas.openxmlformats.org/officeDocument/2006/relationships/hyperlink" Target="https://podminky.urs.cz/item/CS_URS_2025_01/711111001" TargetMode="External"/><Relationship Id="rId99" Type="http://schemas.openxmlformats.org/officeDocument/2006/relationships/hyperlink" Target="https://podminky.urs.cz/item/CS_URS_2025_01/712311101" TargetMode="External"/><Relationship Id="rId101" Type="http://schemas.openxmlformats.org/officeDocument/2006/relationships/hyperlink" Target="https://podminky.urs.cz/item/CS_URS_2025_01/712363545" TargetMode="External"/><Relationship Id="rId122" Type="http://schemas.openxmlformats.org/officeDocument/2006/relationships/hyperlink" Target="https://podminky.urs.cz/item/CS_URS_2025_01/998766103" TargetMode="External"/><Relationship Id="rId143" Type="http://schemas.openxmlformats.org/officeDocument/2006/relationships/hyperlink" Target="https://podminky.urs.cz/item/CS_URS_2025_01/773423200" TargetMode="External"/><Relationship Id="rId148" Type="http://schemas.openxmlformats.org/officeDocument/2006/relationships/hyperlink" Target="https://podminky.urs.cz/item/CS_URS_2025_01/783347101" TargetMode="External"/><Relationship Id="rId4" Type="http://schemas.openxmlformats.org/officeDocument/2006/relationships/hyperlink" Target="https://podminky.urs.cz/item/CS_URS_2025_01/162751119" TargetMode="External"/><Relationship Id="rId9" Type="http://schemas.openxmlformats.org/officeDocument/2006/relationships/hyperlink" Target="https://podminky.urs.cz/item/CS_URS_2025_01/224311116" TargetMode="External"/><Relationship Id="rId26" Type="http://schemas.openxmlformats.org/officeDocument/2006/relationships/hyperlink" Target="https://podminky.urs.cz/item/CS_URS_2025_01/310239211" TargetMode="External"/><Relationship Id="rId47" Type="http://schemas.openxmlformats.org/officeDocument/2006/relationships/hyperlink" Target="https://podminky.urs.cz/item/CS_URS_2025_01/417351116" TargetMode="External"/><Relationship Id="rId68" Type="http://schemas.openxmlformats.org/officeDocument/2006/relationships/hyperlink" Target="https://podminky.urs.cz/item/CS_URS_2025_01/642943119" TargetMode="External"/><Relationship Id="rId89" Type="http://schemas.openxmlformats.org/officeDocument/2006/relationships/hyperlink" Target="https://podminky.urs.cz/item/CS_URS_2025_01/621211041" TargetMode="External"/><Relationship Id="rId112" Type="http://schemas.openxmlformats.org/officeDocument/2006/relationships/hyperlink" Target="https://podminky.urs.cz/item/CS_URS_2025_01/713191132" TargetMode="External"/><Relationship Id="rId133" Type="http://schemas.openxmlformats.org/officeDocument/2006/relationships/hyperlink" Target="https://podminky.urs.cz/item/CS_URS_2025_01/767995116" TargetMode="External"/><Relationship Id="rId154" Type="http://schemas.openxmlformats.org/officeDocument/2006/relationships/hyperlink" Target="https://podminky.urs.cz/item/CS_URS_2025_01/784211105" TargetMode="External"/><Relationship Id="rId16" Type="http://schemas.openxmlformats.org/officeDocument/2006/relationships/hyperlink" Target="https://podminky.urs.cz/item/CS_URS_2025_01/273351122" TargetMode="External"/><Relationship Id="rId37" Type="http://schemas.openxmlformats.org/officeDocument/2006/relationships/hyperlink" Target="https://podminky.urs.cz/item/CS_URS_2025_01/411351012" TargetMode="External"/><Relationship Id="rId58" Type="http://schemas.openxmlformats.org/officeDocument/2006/relationships/hyperlink" Target="https://podminky.urs.cz/item/CS_URS_2025_01/612311131" TargetMode="External"/><Relationship Id="rId79" Type="http://schemas.openxmlformats.org/officeDocument/2006/relationships/hyperlink" Target="https://podminky.urs.cz/item/CS_URS_2025_01/949111222" TargetMode="External"/><Relationship Id="rId102" Type="http://schemas.openxmlformats.org/officeDocument/2006/relationships/hyperlink" Target="https://podminky.urs.cz/item/CS_URS_2025_01/712392171" TargetMode="External"/><Relationship Id="rId123" Type="http://schemas.openxmlformats.org/officeDocument/2006/relationships/hyperlink" Target="https://podminky.urs.cz/item/CS_URS_2025_01/767113212" TargetMode="External"/><Relationship Id="rId144" Type="http://schemas.openxmlformats.org/officeDocument/2006/relationships/hyperlink" Target="https://podminky.urs.cz/item/CS_URS_2025_01/773521260" TargetMode="External"/><Relationship Id="rId90" Type="http://schemas.openxmlformats.org/officeDocument/2006/relationships/hyperlink" Target="https://podminky.urs.cz/item/CS_URS_2025_01/622221041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podminky.urs.cz/item/CS_URS_2025_01/998721103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33291101" TargetMode="External"/><Relationship Id="rId18" Type="http://schemas.openxmlformats.org/officeDocument/2006/relationships/hyperlink" Target="https://podminky.urs.cz/item/CS_URS_2025_01/998713193" TargetMode="External"/><Relationship Id="rId26" Type="http://schemas.openxmlformats.org/officeDocument/2006/relationships/hyperlink" Target="https://podminky.urs.cz/item/CS_URS_2025_01/735000912" TargetMode="External"/><Relationship Id="rId39" Type="http://schemas.openxmlformats.org/officeDocument/2006/relationships/hyperlink" Target="https://podminky.urs.cz/item/CS_URS_2025_01/998735102" TargetMode="External"/><Relationship Id="rId21" Type="http://schemas.openxmlformats.org/officeDocument/2006/relationships/hyperlink" Target="https://podminky.urs.cz/item/CS_URS_2025_01/734209113" TargetMode="External"/><Relationship Id="rId34" Type="http://schemas.openxmlformats.org/officeDocument/2006/relationships/hyperlink" Target="https://podminky.urs.cz/item/CS_URS_2025_01/735120912" TargetMode="External"/><Relationship Id="rId42" Type="http://schemas.openxmlformats.org/officeDocument/2006/relationships/drawing" Target="../drawings/drawing15.xml"/><Relationship Id="rId7" Type="http://schemas.openxmlformats.org/officeDocument/2006/relationships/hyperlink" Target="https://podminky.urs.cz/item/CS_URS_2025_01/230040025" TargetMode="External"/><Relationship Id="rId2" Type="http://schemas.openxmlformats.org/officeDocument/2006/relationships/hyperlink" Target="https://podminky.urs.cz/item/CS_URS_2025_01/997013214" TargetMode="External"/><Relationship Id="rId16" Type="http://schemas.openxmlformats.org/officeDocument/2006/relationships/hyperlink" Target="https://podminky.urs.cz/item/CS_URS_2025_01/713463121" TargetMode="External"/><Relationship Id="rId20" Type="http://schemas.openxmlformats.org/officeDocument/2006/relationships/hyperlink" Target="https://podminky.urs.cz/item/CS_URS_2025_01/734209103" TargetMode="External"/><Relationship Id="rId29" Type="http://schemas.openxmlformats.org/officeDocument/2006/relationships/hyperlink" Target="https://podminky.urs.cz/item/CS_URS_2025_01/713392922" TargetMode="External"/><Relationship Id="rId41" Type="http://schemas.openxmlformats.org/officeDocument/2006/relationships/hyperlink" Target="https://podminky.urs.cz/item/CS_URS_2025_01/HZS2211" TargetMode="External"/><Relationship Id="rId1" Type="http://schemas.openxmlformats.org/officeDocument/2006/relationships/hyperlink" Target="https://podminky.urs.cz/item/CS_URS_2025_01/974031244" TargetMode="External"/><Relationship Id="rId6" Type="http://schemas.openxmlformats.org/officeDocument/2006/relationships/hyperlink" Target="https://podminky.urs.cz/item/CS_URS_2025_01/997013635" TargetMode="External"/><Relationship Id="rId11" Type="http://schemas.openxmlformats.org/officeDocument/2006/relationships/hyperlink" Target="https://podminky.urs.cz/item/CS_URS_2025_01/733191913" TargetMode="External"/><Relationship Id="rId24" Type="http://schemas.openxmlformats.org/officeDocument/2006/relationships/hyperlink" Target="https://podminky.urs.cz/item/CS_URS_2025_01/734291951" TargetMode="External"/><Relationship Id="rId32" Type="http://schemas.openxmlformats.org/officeDocument/2006/relationships/hyperlink" Target="https://podminky.urs.cz/item/CS_URS_2025_01/735111810" TargetMode="External"/><Relationship Id="rId37" Type="http://schemas.openxmlformats.org/officeDocument/2006/relationships/hyperlink" Target="https://podminky.urs.cz/item/CS_URS_2025_01/735191914" TargetMode="External"/><Relationship Id="rId40" Type="http://schemas.openxmlformats.org/officeDocument/2006/relationships/hyperlink" Target="https://podminky.urs.cz/item/CS_URS_2025_01/998735193" TargetMode="External"/><Relationship Id="rId5" Type="http://schemas.openxmlformats.org/officeDocument/2006/relationships/hyperlink" Target="https://podminky.urs.cz/item/CS_URS_2025_01/997013869" TargetMode="External"/><Relationship Id="rId15" Type="http://schemas.openxmlformats.org/officeDocument/2006/relationships/hyperlink" Target="https://podminky.urs.cz/item/CS_URS_2025_01/998733193" TargetMode="External"/><Relationship Id="rId23" Type="http://schemas.openxmlformats.org/officeDocument/2006/relationships/hyperlink" Target="https://podminky.urs.cz/item/CS_URS_2025_01/734261734" TargetMode="External"/><Relationship Id="rId28" Type="http://schemas.openxmlformats.org/officeDocument/2006/relationships/hyperlink" Target="https://podminky.urs.cz/item/CS_URS_2025_01/998734193" TargetMode="External"/><Relationship Id="rId36" Type="http://schemas.openxmlformats.org/officeDocument/2006/relationships/hyperlink" Target="https://podminky.urs.cz/item/CS_URS_2025_01/735191905" TargetMode="External"/><Relationship Id="rId10" Type="http://schemas.openxmlformats.org/officeDocument/2006/relationships/hyperlink" Target="https://podminky.urs.cz/item/CS_URS_2025_01/733120815" TargetMode="External"/><Relationship Id="rId19" Type="http://schemas.openxmlformats.org/officeDocument/2006/relationships/hyperlink" Target="https://podminky.urs.cz/item/CS_URS_2025_01/734200822" TargetMode="External"/><Relationship Id="rId31" Type="http://schemas.openxmlformats.org/officeDocument/2006/relationships/hyperlink" Target="https://podminky.urs.cz/item/CS_URS_2025_01/735110912" TargetMode="External"/><Relationship Id="rId4" Type="http://schemas.openxmlformats.org/officeDocument/2006/relationships/hyperlink" Target="https://podminky.urs.cz/item/CS_URS_2025_01/997013509" TargetMode="External"/><Relationship Id="rId9" Type="http://schemas.openxmlformats.org/officeDocument/2006/relationships/hyperlink" Target="https://podminky.urs.cz/item/CS_URS_2025_01/230170001" TargetMode="External"/><Relationship Id="rId14" Type="http://schemas.openxmlformats.org/officeDocument/2006/relationships/hyperlink" Target="https://podminky.urs.cz/item/CS_URS_2025_01/998733101" TargetMode="External"/><Relationship Id="rId22" Type="http://schemas.openxmlformats.org/officeDocument/2006/relationships/hyperlink" Target="https://podminky.urs.cz/item/CS_URS_2025_01/734209114" TargetMode="External"/><Relationship Id="rId27" Type="http://schemas.openxmlformats.org/officeDocument/2006/relationships/hyperlink" Target="https://podminky.urs.cz/item/CS_URS_2025_01/998734102" TargetMode="External"/><Relationship Id="rId30" Type="http://schemas.openxmlformats.org/officeDocument/2006/relationships/hyperlink" Target="https://podminky.urs.cz/item/CS_URS_2025_01/735110911" TargetMode="External"/><Relationship Id="rId35" Type="http://schemas.openxmlformats.org/officeDocument/2006/relationships/hyperlink" Target="https://podminky.urs.cz/item/CS_URS_2025_01/735120913" TargetMode="External"/><Relationship Id="rId8" Type="http://schemas.openxmlformats.org/officeDocument/2006/relationships/hyperlink" Target="https://podminky.urs.cz/item/CS_URS_2025_01/230120041" TargetMode="External"/><Relationship Id="rId3" Type="http://schemas.openxmlformats.org/officeDocument/2006/relationships/hyperlink" Target="https://podminky.urs.cz/item/CS_URS_2025_01/997013501" TargetMode="External"/><Relationship Id="rId12" Type="http://schemas.openxmlformats.org/officeDocument/2006/relationships/hyperlink" Target="https://podminky.urs.cz/item/CS_URS_2025_01/733191923" TargetMode="External"/><Relationship Id="rId17" Type="http://schemas.openxmlformats.org/officeDocument/2006/relationships/hyperlink" Target="https://podminky.urs.cz/item/CS_URS_2025_01/998713102" TargetMode="External"/><Relationship Id="rId25" Type="http://schemas.openxmlformats.org/officeDocument/2006/relationships/hyperlink" Target="https://podminky.urs.cz/item/CS_URS_2025_01/734430821" TargetMode="External"/><Relationship Id="rId33" Type="http://schemas.openxmlformats.org/officeDocument/2006/relationships/hyperlink" Target="https://podminky.urs.cz/item/CS_URS_2025_01/735120911" TargetMode="External"/><Relationship Id="rId38" Type="http://schemas.openxmlformats.org/officeDocument/2006/relationships/hyperlink" Target="https://podminky.urs.cz/item/CS_URS_2025_01/73529180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0" t="s">
        <v>6</v>
      </c>
      <c r="BT2" s="20" t="s">
        <v>7</v>
      </c>
    </row>
    <row r="3" spans="1:74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400" t="s">
        <v>14</v>
      </c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25"/>
      <c r="AQ5" s="25"/>
      <c r="AR5" s="23"/>
      <c r="BE5" s="397" t="s">
        <v>15</v>
      </c>
      <c r="BS5" s="20" t="s">
        <v>6</v>
      </c>
    </row>
    <row r="6" spans="1:74" s="1" customFormat="1" ht="36.9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402" t="s">
        <v>17</v>
      </c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25"/>
      <c r="AQ6" s="25"/>
      <c r="AR6" s="23"/>
      <c r="BE6" s="39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98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98"/>
      <c r="BS8" s="20" t="s">
        <v>6</v>
      </c>
    </row>
    <row r="9" spans="1:74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98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98"/>
      <c r="BS10" s="20" t="s">
        <v>6</v>
      </c>
    </row>
    <row r="11" spans="1:74" s="1" customFormat="1" ht="18.45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98"/>
      <c r="BS11" s="20" t="s">
        <v>6</v>
      </c>
    </row>
    <row r="12" spans="1:74" s="1" customFormat="1" ht="6.9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98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29</v>
      </c>
      <c r="AO13" s="25"/>
      <c r="AP13" s="25"/>
      <c r="AQ13" s="25"/>
      <c r="AR13" s="23"/>
      <c r="BE13" s="398"/>
      <c r="BS13" s="20" t="s">
        <v>6</v>
      </c>
    </row>
    <row r="14" spans="1:74" ht="13.2">
      <c r="B14" s="24"/>
      <c r="C14" s="25"/>
      <c r="D14" s="25"/>
      <c r="E14" s="403" t="s">
        <v>29</v>
      </c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98"/>
      <c r="BS14" s="20" t="s">
        <v>6</v>
      </c>
    </row>
    <row r="15" spans="1:74" s="1" customFormat="1" ht="6.9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98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98"/>
      <c r="BS16" s="20" t="s">
        <v>4</v>
      </c>
    </row>
    <row r="17" spans="1:71" s="1" customFormat="1" ht="18.45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98"/>
      <c r="BS17" s="20" t="s">
        <v>31</v>
      </c>
    </row>
    <row r="18" spans="1:71" s="1" customFormat="1" ht="6.9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98"/>
      <c r="BS18" s="20" t="s">
        <v>6</v>
      </c>
    </row>
    <row r="19" spans="1:71" s="1" customFormat="1" ht="12" customHeight="1">
      <c r="B19" s="24"/>
      <c r="C19" s="25"/>
      <c r="D19" s="32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98"/>
      <c r="BS19" s="20" t="s">
        <v>6</v>
      </c>
    </row>
    <row r="20" spans="1:71" s="1" customFormat="1" ht="18.45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98"/>
      <c r="BS20" s="20" t="s">
        <v>4</v>
      </c>
    </row>
    <row r="21" spans="1:71" s="1" customFormat="1" ht="6.9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98"/>
    </row>
    <row r="22" spans="1:71" s="1" customFormat="1" ht="12" customHeight="1">
      <c r="B22" s="24"/>
      <c r="C22" s="25"/>
      <c r="D22" s="32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98"/>
    </row>
    <row r="23" spans="1:71" s="1" customFormat="1" ht="47.25" customHeight="1">
      <c r="B23" s="24"/>
      <c r="C23" s="25"/>
      <c r="D23" s="25"/>
      <c r="E23" s="405" t="s">
        <v>34</v>
      </c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25"/>
      <c r="AP23" s="25"/>
      <c r="AQ23" s="25"/>
      <c r="AR23" s="23"/>
      <c r="BE23" s="398"/>
    </row>
    <row r="24" spans="1:71" s="1" customFormat="1" ht="6.9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98"/>
    </row>
    <row r="25" spans="1:71" s="1" customFormat="1" ht="6.9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98"/>
    </row>
    <row r="26" spans="1:71" s="2" customFormat="1" ht="25.95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06">
        <f>ROUND(AG54,2)</f>
        <v>0</v>
      </c>
      <c r="AL26" s="407"/>
      <c r="AM26" s="407"/>
      <c r="AN26" s="407"/>
      <c r="AO26" s="407"/>
      <c r="AP26" s="39"/>
      <c r="AQ26" s="39"/>
      <c r="AR26" s="42"/>
      <c r="BE26" s="398"/>
    </row>
    <row r="27" spans="1:71" s="2" customFormat="1" ht="6.9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98"/>
    </row>
    <row r="28" spans="1:71" s="2" customFormat="1" ht="13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08" t="s">
        <v>36</v>
      </c>
      <c r="M28" s="408"/>
      <c r="N28" s="408"/>
      <c r="O28" s="408"/>
      <c r="P28" s="408"/>
      <c r="Q28" s="39"/>
      <c r="R28" s="39"/>
      <c r="S28" s="39"/>
      <c r="T28" s="39"/>
      <c r="U28" s="39"/>
      <c r="V28" s="39"/>
      <c r="W28" s="408" t="s">
        <v>37</v>
      </c>
      <c r="X28" s="408"/>
      <c r="Y28" s="408"/>
      <c r="Z28" s="408"/>
      <c r="AA28" s="408"/>
      <c r="AB28" s="408"/>
      <c r="AC28" s="408"/>
      <c r="AD28" s="408"/>
      <c r="AE28" s="408"/>
      <c r="AF28" s="39"/>
      <c r="AG28" s="39"/>
      <c r="AH28" s="39"/>
      <c r="AI28" s="39"/>
      <c r="AJ28" s="39"/>
      <c r="AK28" s="408" t="s">
        <v>38</v>
      </c>
      <c r="AL28" s="408"/>
      <c r="AM28" s="408"/>
      <c r="AN28" s="408"/>
      <c r="AO28" s="408"/>
      <c r="AP28" s="39"/>
      <c r="AQ28" s="39"/>
      <c r="AR28" s="42"/>
      <c r="BE28" s="398"/>
    </row>
    <row r="29" spans="1:71" s="3" customFormat="1" ht="14.4" customHeight="1">
      <c r="B29" s="43"/>
      <c r="C29" s="44"/>
      <c r="D29" s="32" t="s">
        <v>39</v>
      </c>
      <c r="E29" s="44"/>
      <c r="F29" s="32" t="s">
        <v>40</v>
      </c>
      <c r="G29" s="44"/>
      <c r="H29" s="44"/>
      <c r="I29" s="44"/>
      <c r="J29" s="44"/>
      <c r="K29" s="44"/>
      <c r="L29" s="376">
        <v>0.21</v>
      </c>
      <c r="M29" s="377"/>
      <c r="N29" s="377"/>
      <c r="O29" s="377"/>
      <c r="P29" s="377"/>
      <c r="Q29" s="44"/>
      <c r="R29" s="44"/>
      <c r="S29" s="44"/>
      <c r="T29" s="44"/>
      <c r="U29" s="44"/>
      <c r="V29" s="44"/>
      <c r="W29" s="378">
        <f>ROUND(AZ54, 2)</f>
        <v>0</v>
      </c>
      <c r="X29" s="377"/>
      <c r="Y29" s="377"/>
      <c r="Z29" s="377"/>
      <c r="AA29" s="377"/>
      <c r="AB29" s="377"/>
      <c r="AC29" s="377"/>
      <c r="AD29" s="377"/>
      <c r="AE29" s="377"/>
      <c r="AF29" s="44"/>
      <c r="AG29" s="44"/>
      <c r="AH29" s="44"/>
      <c r="AI29" s="44"/>
      <c r="AJ29" s="44"/>
      <c r="AK29" s="378">
        <f>ROUND(AV54, 2)</f>
        <v>0</v>
      </c>
      <c r="AL29" s="377"/>
      <c r="AM29" s="377"/>
      <c r="AN29" s="377"/>
      <c r="AO29" s="377"/>
      <c r="AP29" s="44"/>
      <c r="AQ29" s="44"/>
      <c r="AR29" s="45"/>
      <c r="BE29" s="399"/>
    </row>
    <row r="30" spans="1:71" s="3" customFormat="1" ht="14.4" customHeight="1">
      <c r="B30" s="43"/>
      <c r="C30" s="44"/>
      <c r="D30" s="44"/>
      <c r="E30" s="44"/>
      <c r="F30" s="32" t="s">
        <v>41</v>
      </c>
      <c r="G30" s="44"/>
      <c r="H30" s="44"/>
      <c r="I30" s="44"/>
      <c r="J30" s="44"/>
      <c r="K30" s="44"/>
      <c r="L30" s="376">
        <v>0.15</v>
      </c>
      <c r="M30" s="377"/>
      <c r="N30" s="377"/>
      <c r="O30" s="377"/>
      <c r="P30" s="377"/>
      <c r="Q30" s="44"/>
      <c r="R30" s="44"/>
      <c r="S30" s="44"/>
      <c r="T30" s="44"/>
      <c r="U30" s="44"/>
      <c r="V30" s="44"/>
      <c r="W30" s="378">
        <f>ROUND(BA54, 2)</f>
        <v>0</v>
      </c>
      <c r="X30" s="377"/>
      <c r="Y30" s="377"/>
      <c r="Z30" s="377"/>
      <c r="AA30" s="377"/>
      <c r="AB30" s="377"/>
      <c r="AC30" s="377"/>
      <c r="AD30" s="377"/>
      <c r="AE30" s="377"/>
      <c r="AF30" s="44"/>
      <c r="AG30" s="44"/>
      <c r="AH30" s="44"/>
      <c r="AI30" s="44"/>
      <c r="AJ30" s="44"/>
      <c r="AK30" s="378">
        <f>ROUND(AW54, 2)</f>
        <v>0</v>
      </c>
      <c r="AL30" s="377"/>
      <c r="AM30" s="377"/>
      <c r="AN30" s="377"/>
      <c r="AO30" s="377"/>
      <c r="AP30" s="44"/>
      <c r="AQ30" s="44"/>
      <c r="AR30" s="45"/>
      <c r="BE30" s="399"/>
    </row>
    <row r="31" spans="1:71" s="3" customFormat="1" ht="14.4" hidden="1" customHeight="1">
      <c r="B31" s="43"/>
      <c r="C31" s="44"/>
      <c r="D31" s="44"/>
      <c r="E31" s="44"/>
      <c r="F31" s="32" t="s">
        <v>42</v>
      </c>
      <c r="G31" s="44"/>
      <c r="H31" s="44"/>
      <c r="I31" s="44"/>
      <c r="J31" s="44"/>
      <c r="K31" s="44"/>
      <c r="L31" s="376">
        <v>0.21</v>
      </c>
      <c r="M31" s="377"/>
      <c r="N31" s="377"/>
      <c r="O31" s="377"/>
      <c r="P31" s="377"/>
      <c r="Q31" s="44"/>
      <c r="R31" s="44"/>
      <c r="S31" s="44"/>
      <c r="T31" s="44"/>
      <c r="U31" s="44"/>
      <c r="V31" s="44"/>
      <c r="W31" s="378">
        <f>ROUND(BB54, 2)</f>
        <v>0</v>
      </c>
      <c r="X31" s="377"/>
      <c r="Y31" s="377"/>
      <c r="Z31" s="377"/>
      <c r="AA31" s="377"/>
      <c r="AB31" s="377"/>
      <c r="AC31" s="377"/>
      <c r="AD31" s="377"/>
      <c r="AE31" s="377"/>
      <c r="AF31" s="44"/>
      <c r="AG31" s="44"/>
      <c r="AH31" s="44"/>
      <c r="AI31" s="44"/>
      <c r="AJ31" s="44"/>
      <c r="AK31" s="378">
        <v>0</v>
      </c>
      <c r="AL31" s="377"/>
      <c r="AM31" s="377"/>
      <c r="AN31" s="377"/>
      <c r="AO31" s="377"/>
      <c r="AP31" s="44"/>
      <c r="AQ31" s="44"/>
      <c r="AR31" s="45"/>
      <c r="BE31" s="399"/>
    </row>
    <row r="32" spans="1:71" s="3" customFormat="1" ht="14.4" hidden="1" customHeight="1">
      <c r="B32" s="43"/>
      <c r="C32" s="44"/>
      <c r="D32" s="44"/>
      <c r="E32" s="44"/>
      <c r="F32" s="32" t="s">
        <v>43</v>
      </c>
      <c r="G32" s="44"/>
      <c r="H32" s="44"/>
      <c r="I32" s="44"/>
      <c r="J32" s="44"/>
      <c r="K32" s="44"/>
      <c r="L32" s="376">
        <v>0.15</v>
      </c>
      <c r="M32" s="377"/>
      <c r="N32" s="377"/>
      <c r="O32" s="377"/>
      <c r="P32" s="377"/>
      <c r="Q32" s="44"/>
      <c r="R32" s="44"/>
      <c r="S32" s="44"/>
      <c r="T32" s="44"/>
      <c r="U32" s="44"/>
      <c r="V32" s="44"/>
      <c r="W32" s="378">
        <f>ROUND(BC54, 2)</f>
        <v>0</v>
      </c>
      <c r="X32" s="377"/>
      <c r="Y32" s="377"/>
      <c r="Z32" s="377"/>
      <c r="AA32" s="377"/>
      <c r="AB32" s="377"/>
      <c r="AC32" s="377"/>
      <c r="AD32" s="377"/>
      <c r="AE32" s="377"/>
      <c r="AF32" s="44"/>
      <c r="AG32" s="44"/>
      <c r="AH32" s="44"/>
      <c r="AI32" s="44"/>
      <c r="AJ32" s="44"/>
      <c r="AK32" s="378">
        <v>0</v>
      </c>
      <c r="AL32" s="377"/>
      <c r="AM32" s="377"/>
      <c r="AN32" s="377"/>
      <c r="AO32" s="377"/>
      <c r="AP32" s="44"/>
      <c r="AQ32" s="44"/>
      <c r="AR32" s="45"/>
      <c r="BE32" s="399"/>
    </row>
    <row r="33" spans="1:57" s="3" customFormat="1" ht="14.4" hidden="1" customHeight="1">
      <c r="B33" s="43"/>
      <c r="C33" s="44"/>
      <c r="D33" s="44"/>
      <c r="E33" s="44"/>
      <c r="F33" s="32" t="s">
        <v>44</v>
      </c>
      <c r="G33" s="44"/>
      <c r="H33" s="44"/>
      <c r="I33" s="44"/>
      <c r="J33" s="44"/>
      <c r="K33" s="44"/>
      <c r="L33" s="376">
        <v>0</v>
      </c>
      <c r="M33" s="377"/>
      <c r="N33" s="377"/>
      <c r="O33" s="377"/>
      <c r="P33" s="377"/>
      <c r="Q33" s="44"/>
      <c r="R33" s="44"/>
      <c r="S33" s="44"/>
      <c r="T33" s="44"/>
      <c r="U33" s="44"/>
      <c r="V33" s="44"/>
      <c r="W33" s="378">
        <f>ROUND(BD54, 2)</f>
        <v>0</v>
      </c>
      <c r="X33" s="377"/>
      <c r="Y33" s="377"/>
      <c r="Z33" s="377"/>
      <c r="AA33" s="377"/>
      <c r="AB33" s="377"/>
      <c r="AC33" s="377"/>
      <c r="AD33" s="377"/>
      <c r="AE33" s="377"/>
      <c r="AF33" s="44"/>
      <c r="AG33" s="44"/>
      <c r="AH33" s="44"/>
      <c r="AI33" s="44"/>
      <c r="AJ33" s="44"/>
      <c r="AK33" s="378">
        <v>0</v>
      </c>
      <c r="AL33" s="377"/>
      <c r="AM33" s="377"/>
      <c r="AN33" s="377"/>
      <c r="AO33" s="377"/>
      <c r="AP33" s="44"/>
      <c r="AQ33" s="44"/>
      <c r="AR33" s="45"/>
    </row>
    <row r="34" spans="1:57" s="2" customFormat="1" ht="6.9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5" customHeight="1">
      <c r="A35" s="37"/>
      <c r="B35" s="38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382" t="s">
        <v>47</v>
      </c>
      <c r="Y35" s="380"/>
      <c r="Z35" s="380"/>
      <c r="AA35" s="380"/>
      <c r="AB35" s="380"/>
      <c r="AC35" s="48"/>
      <c r="AD35" s="48"/>
      <c r="AE35" s="48"/>
      <c r="AF35" s="48"/>
      <c r="AG35" s="48"/>
      <c r="AH35" s="48"/>
      <c r="AI35" s="48"/>
      <c r="AJ35" s="48"/>
      <c r="AK35" s="379">
        <f>SUM(AK26:AK33)</f>
        <v>0</v>
      </c>
      <c r="AL35" s="380"/>
      <c r="AM35" s="380"/>
      <c r="AN35" s="380"/>
      <c r="AO35" s="381"/>
      <c r="AP35" s="46"/>
      <c r="AQ35" s="46"/>
      <c r="AR35" s="42"/>
      <c r="BE35" s="37"/>
    </row>
    <row r="36" spans="1:57" s="2" customFormat="1" ht="6.9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" customHeight="1">
      <c r="A42" s="37"/>
      <c r="B42" s="38"/>
      <c r="C42" s="26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22-09-2K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412" t="str">
        <f>K6</f>
        <v>Stavební úpravy základní školy ŽITOMÍRSKÁ - úprava 12.2. 2025</v>
      </c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59"/>
      <c r="AQ45" s="59"/>
      <c r="AR45" s="60"/>
    </row>
    <row r="46" spans="1:57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89" t="str">
        <f>IF(AN8= "","",AN8)</f>
        <v>9. 8. 2024</v>
      </c>
      <c r="AN47" s="389"/>
      <c r="AO47" s="39"/>
      <c r="AP47" s="39"/>
      <c r="AQ47" s="39"/>
      <c r="AR47" s="42"/>
      <c r="BE47" s="37"/>
    </row>
    <row r="48" spans="1:57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15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387" t="str">
        <f>IF(E17="","",E17)</f>
        <v xml:space="preserve"> </v>
      </c>
      <c r="AN49" s="388"/>
      <c r="AO49" s="388"/>
      <c r="AP49" s="388"/>
      <c r="AQ49" s="39"/>
      <c r="AR49" s="42"/>
      <c r="AS49" s="391" t="s">
        <v>49</v>
      </c>
      <c r="AT49" s="39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15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32</v>
      </c>
      <c r="AJ50" s="39"/>
      <c r="AK50" s="39"/>
      <c r="AL50" s="39"/>
      <c r="AM50" s="387" t="str">
        <f>IF(E20="","",E20)</f>
        <v xml:space="preserve"> </v>
      </c>
      <c r="AN50" s="388"/>
      <c r="AO50" s="388"/>
      <c r="AP50" s="388"/>
      <c r="AQ50" s="39"/>
      <c r="AR50" s="42"/>
      <c r="AS50" s="393"/>
      <c r="AT50" s="39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5"/>
      <c r="AT51" s="39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414" t="s">
        <v>50</v>
      </c>
      <c r="D52" s="385"/>
      <c r="E52" s="385"/>
      <c r="F52" s="385"/>
      <c r="G52" s="385"/>
      <c r="H52" s="69"/>
      <c r="I52" s="390" t="s">
        <v>51</v>
      </c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4" t="s">
        <v>52</v>
      </c>
      <c r="AH52" s="385"/>
      <c r="AI52" s="385"/>
      <c r="AJ52" s="385"/>
      <c r="AK52" s="385"/>
      <c r="AL52" s="385"/>
      <c r="AM52" s="385"/>
      <c r="AN52" s="390" t="s">
        <v>53</v>
      </c>
      <c r="AO52" s="385"/>
      <c r="AP52" s="385"/>
      <c r="AQ52" s="70" t="s">
        <v>54</v>
      </c>
      <c r="AR52" s="42"/>
      <c r="AS52" s="71" t="s">
        <v>55</v>
      </c>
      <c r="AT52" s="72" t="s">
        <v>56</v>
      </c>
      <c r="AU52" s="72" t="s">
        <v>57</v>
      </c>
      <c r="AV52" s="72" t="s">
        <v>58</v>
      </c>
      <c r="AW52" s="72" t="s">
        <v>59</v>
      </c>
      <c r="AX52" s="72" t="s">
        <v>60</v>
      </c>
      <c r="AY52" s="72" t="s">
        <v>61</v>
      </c>
      <c r="AZ52" s="72" t="s">
        <v>62</v>
      </c>
      <c r="BA52" s="72" t="s">
        <v>63</v>
      </c>
      <c r="BB52" s="72" t="s">
        <v>64</v>
      </c>
      <c r="BC52" s="72" t="s">
        <v>65</v>
      </c>
      <c r="BD52" s="73" t="s">
        <v>66</v>
      </c>
      <c r="BE52" s="37"/>
    </row>
    <row r="53" spans="1:91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" customHeight="1">
      <c r="B54" s="77"/>
      <c r="C54" s="78" t="s">
        <v>67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411">
        <f>ROUND(AG55+AG56+SUM(AG63:AG66)+AG72,2)</f>
        <v>0</v>
      </c>
      <c r="AH54" s="411"/>
      <c r="AI54" s="411"/>
      <c r="AJ54" s="411"/>
      <c r="AK54" s="411"/>
      <c r="AL54" s="411"/>
      <c r="AM54" s="411"/>
      <c r="AN54" s="375">
        <f t="shared" ref="AN54:AN72" si="0">SUM(AG54,AT54)</f>
        <v>0</v>
      </c>
      <c r="AO54" s="375"/>
      <c r="AP54" s="375"/>
      <c r="AQ54" s="81" t="s">
        <v>19</v>
      </c>
      <c r="AR54" s="82"/>
      <c r="AS54" s="83">
        <f>ROUND(AS55+AS56+SUM(AS63:AS66)+AS72,2)</f>
        <v>0</v>
      </c>
      <c r="AT54" s="84">
        <f t="shared" ref="AT54:AT72" si="1">ROUND(SUM(AV54:AW54),2)</f>
        <v>0</v>
      </c>
      <c r="AU54" s="85">
        <f>ROUND(AU55+AU56+SUM(AU63:AU66)+AU72,5)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ROUND(AZ55+AZ56+SUM(AZ63:AZ66)+AZ72,2)</f>
        <v>0</v>
      </c>
      <c r="BA54" s="84">
        <f>ROUND(BA55+BA56+SUM(BA63:BA66)+BA72,2)</f>
        <v>0</v>
      </c>
      <c r="BB54" s="84">
        <f>ROUND(BB55+BB56+SUM(BB63:BB66)+BB72,2)</f>
        <v>0</v>
      </c>
      <c r="BC54" s="84">
        <f>ROUND(BC55+BC56+SUM(BC63:BC66)+BC72,2)</f>
        <v>0</v>
      </c>
      <c r="BD54" s="86">
        <f>ROUND(BD55+BD56+SUM(BD63:BD66)+BD72,2)</f>
        <v>0</v>
      </c>
      <c r="BS54" s="87" t="s">
        <v>68</v>
      </c>
      <c r="BT54" s="87" t="s">
        <v>69</v>
      </c>
      <c r="BU54" s="88" t="s">
        <v>70</v>
      </c>
      <c r="BV54" s="87" t="s">
        <v>71</v>
      </c>
      <c r="BW54" s="87" t="s">
        <v>5</v>
      </c>
      <c r="BX54" s="87" t="s">
        <v>72</v>
      </c>
      <c r="CL54" s="87" t="s">
        <v>19</v>
      </c>
    </row>
    <row r="55" spans="1:91" s="7" customFormat="1" ht="16.5" customHeight="1">
      <c r="A55" s="89" t="s">
        <v>73</v>
      </c>
      <c r="B55" s="90"/>
      <c r="C55" s="91"/>
      <c r="D55" s="410" t="s">
        <v>74</v>
      </c>
      <c r="E55" s="410"/>
      <c r="F55" s="410"/>
      <c r="G55" s="410"/>
      <c r="H55" s="410"/>
      <c r="I55" s="92"/>
      <c r="J55" s="410" t="s">
        <v>75</v>
      </c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373">
        <f>'01 - SO 00 - Demolice, př...'!J30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93" t="s">
        <v>76</v>
      </c>
      <c r="AR55" s="94"/>
      <c r="AS55" s="95">
        <v>0</v>
      </c>
      <c r="AT55" s="96">
        <f t="shared" si="1"/>
        <v>0</v>
      </c>
      <c r="AU55" s="97">
        <f>'01 - SO 00 - Demolice, př...'!P92</f>
        <v>0</v>
      </c>
      <c r="AV55" s="96">
        <f>'01 - SO 00 - Demolice, př...'!J33</f>
        <v>0</v>
      </c>
      <c r="AW55" s="96">
        <f>'01 - SO 00 - Demolice, př...'!J34</f>
        <v>0</v>
      </c>
      <c r="AX55" s="96">
        <f>'01 - SO 00 - Demolice, př...'!J35</f>
        <v>0</v>
      </c>
      <c r="AY55" s="96">
        <f>'01 - SO 00 - Demolice, př...'!J36</f>
        <v>0</v>
      </c>
      <c r="AZ55" s="96">
        <f>'01 - SO 00 - Demolice, př...'!F33</f>
        <v>0</v>
      </c>
      <c r="BA55" s="96">
        <f>'01 - SO 00 - Demolice, př...'!F34</f>
        <v>0</v>
      </c>
      <c r="BB55" s="96">
        <f>'01 - SO 00 - Demolice, př...'!F35</f>
        <v>0</v>
      </c>
      <c r="BC55" s="96">
        <f>'01 - SO 00 - Demolice, př...'!F36</f>
        <v>0</v>
      </c>
      <c r="BD55" s="98">
        <f>'01 - SO 00 - Demolice, př...'!F37</f>
        <v>0</v>
      </c>
      <c r="BT55" s="99" t="s">
        <v>77</v>
      </c>
      <c r="BV55" s="99" t="s">
        <v>71</v>
      </c>
      <c r="BW55" s="99" t="s">
        <v>78</v>
      </c>
      <c r="BX55" s="99" t="s">
        <v>5</v>
      </c>
      <c r="CL55" s="99" t="s">
        <v>19</v>
      </c>
      <c r="CM55" s="99" t="s">
        <v>79</v>
      </c>
    </row>
    <row r="56" spans="1:91" s="7" customFormat="1" ht="24.75" customHeight="1">
      <c r="B56" s="90"/>
      <c r="C56" s="91"/>
      <c r="D56" s="410" t="s">
        <v>80</v>
      </c>
      <c r="E56" s="410"/>
      <c r="F56" s="410"/>
      <c r="G56" s="410"/>
      <c r="H56" s="410"/>
      <c r="I56" s="92"/>
      <c r="J56" s="410" t="s">
        <v>81</v>
      </c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386">
        <f>ROUND(SUM(AG57:AG62),2)</f>
        <v>0</v>
      </c>
      <c r="AH56" s="374"/>
      <c r="AI56" s="374"/>
      <c r="AJ56" s="374"/>
      <c r="AK56" s="374"/>
      <c r="AL56" s="374"/>
      <c r="AM56" s="374"/>
      <c r="AN56" s="373">
        <f t="shared" si="0"/>
        <v>0</v>
      </c>
      <c r="AO56" s="374"/>
      <c r="AP56" s="374"/>
      <c r="AQ56" s="93" t="s">
        <v>76</v>
      </c>
      <c r="AR56" s="94"/>
      <c r="AS56" s="95">
        <f>ROUND(SUM(AS57:AS62),2)</f>
        <v>0</v>
      </c>
      <c r="AT56" s="96">
        <f t="shared" si="1"/>
        <v>0</v>
      </c>
      <c r="AU56" s="97">
        <f>ROUND(SUM(AU57:AU62),5)</f>
        <v>0</v>
      </c>
      <c r="AV56" s="96">
        <f>ROUND(AZ56*L29,2)</f>
        <v>0</v>
      </c>
      <c r="AW56" s="96">
        <f>ROUND(BA56*L30,2)</f>
        <v>0</v>
      </c>
      <c r="AX56" s="96">
        <f>ROUND(BB56*L29,2)</f>
        <v>0</v>
      </c>
      <c r="AY56" s="96">
        <f>ROUND(BC56*L30,2)</f>
        <v>0</v>
      </c>
      <c r="AZ56" s="96">
        <f>ROUND(SUM(AZ57:AZ62),2)</f>
        <v>0</v>
      </c>
      <c r="BA56" s="96">
        <f>ROUND(SUM(BA57:BA62),2)</f>
        <v>0</v>
      </c>
      <c r="BB56" s="96">
        <f>ROUND(SUM(BB57:BB62),2)</f>
        <v>0</v>
      </c>
      <c r="BC56" s="96">
        <f>ROUND(SUM(BC57:BC62),2)</f>
        <v>0</v>
      </c>
      <c r="BD56" s="98">
        <f>ROUND(SUM(BD57:BD62),2)</f>
        <v>0</v>
      </c>
      <c r="BS56" s="99" t="s">
        <v>68</v>
      </c>
      <c r="BT56" s="99" t="s">
        <v>77</v>
      </c>
      <c r="BU56" s="99" t="s">
        <v>70</v>
      </c>
      <c r="BV56" s="99" t="s">
        <v>71</v>
      </c>
      <c r="BW56" s="99" t="s">
        <v>82</v>
      </c>
      <c r="BX56" s="99" t="s">
        <v>5</v>
      </c>
      <c r="CL56" s="99" t="s">
        <v>19</v>
      </c>
      <c r="CM56" s="99" t="s">
        <v>79</v>
      </c>
    </row>
    <row r="57" spans="1:91" s="4" customFormat="1" ht="16.5" customHeight="1">
      <c r="A57" s="89" t="s">
        <v>73</v>
      </c>
      <c r="B57" s="54"/>
      <c r="C57" s="100"/>
      <c r="D57" s="100"/>
      <c r="E57" s="409" t="s">
        <v>74</v>
      </c>
      <c r="F57" s="409"/>
      <c r="G57" s="409"/>
      <c r="H57" s="409"/>
      <c r="I57" s="409"/>
      <c r="J57" s="100"/>
      <c r="K57" s="409" t="s">
        <v>83</v>
      </c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371">
        <f>'01 - SO 01.1 - Stavební část'!J32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1" t="s">
        <v>84</v>
      </c>
      <c r="AR57" s="56"/>
      <c r="AS57" s="102">
        <v>0</v>
      </c>
      <c r="AT57" s="103">
        <f t="shared" si="1"/>
        <v>0</v>
      </c>
      <c r="AU57" s="104">
        <f>'01 - SO 01.1 - Stavební část'!P110</f>
        <v>0</v>
      </c>
      <c r="AV57" s="103">
        <f>'01 - SO 01.1 - Stavební část'!J35</f>
        <v>0</v>
      </c>
      <c r="AW57" s="103">
        <f>'01 - SO 01.1 - Stavební část'!J36</f>
        <v>0</v>
      </c>
      <c r="AX57" s="103">
        <f>'01 - SO 01.1 - Stavební část'!J37</f>
        <v>0</v>
      </c>
      <c r="AY57" s="103">
        <f>'01 - SO 01.1 - Stavební část'!J38</f>
        <v>0</v>
      </c>
      <c r="AZ57" s="103">
        <f>'01 - SO 01.1 - Stavební část'!F35</f>
        <v>0</v>
      </c>
      <c r="BA57" s="103">
        <f>'01 - SO 01.1 - Stavební část'!F36</f>
        <v>0</v>
      </c>
      <c r="BB57" s="103">
        <f>'01 - SO 01.1 - Stavební část'!F37</f>
        <v>0</v>
      </c>
      <c r="BC57" s="103">
        <f>'01 - SO 01.1 - Stavební část'!F38</f>
        <v>0</v>
      </c>
      <c r="BD57" s="105">
        <f>'01 - SO 01.1 - Stavební část'!F39</f>
        <v>0</v>
      </c>
      <c r="BT57" s="106" t="s">
        <v>79</v>
      </c>
      <c r="BV57" s="106" t="s">
        <v>71</v>
      </c>
      <c r="BW57" s="106" t="s">
        <v>85</v>
      </c>
      <c r="BX57" s="106" t="s">
        <v>82</v>
      </c>
      <c r="CL57" s="106" t="s">
        <v>19</v>
      </c>
    </row>
    <row r="58" spans="1:91" s="4" customFormat="1" ht="23.25" customHeight="1">
      <c r="A58" s="89" t="s">
        <v>73</v>
      </c>
      <c r="B58" s="54"/>
      <c r="C58" s="100"/>
      <c r="D58" s="100"/>
      <c r="E58" s="409" t="s">
        <v>80</v>
      </c>
      <c r="F58" s="409"/>
      <c r="G58" s="409"/>
      <c r="H58" s="409"/>
      <c r="I58" s="409"/>
      <c r="J58" s="100"/>
      <c r="K58" s="409" t="s">
        <v>86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371">
        <f>'02 - SO 01.2 - ZTI, vnitř...'!J32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1" t="s">
        <v>84</v>
      </c>
      <c r="AR58" s="56"/>
      <c r="AS58" s="102">
        <v>0</v>
      </c>
      <c r="AT58" s="103">
        <f t="shared" si="1"/>
        <v>0</v>
      </c>
      <c r="AU58" s="104">
        <f>'02 - SO 01.2 - ZTI, vnitř...'!P92</f>
        <v>0</v>
      </c>
      <c r="AV58" s="103">
        <f>'02 - SO 01.2 - ZTI, vnitř...'!J35</f>
        <v>0</v>
      </c>
      <c r="AW58" s="103">
        <f>'02 - SO 01.2 - ZTI, vnitř...'!J36</f>
        <v>0</v>
      </c>
      <c r="AX58" s="103">
        <f>'02 - SO 01.2 - ZTI, vnitř...'!J37</f>
        <v>0</v>
      </c>
      <c r="AY58" s="103">
        <f>'02 - SO 01.2 - ZTI, vnitř...'!J38</f>
        <v>0</v>
      </c>
      <c r="AZ58" s="103">
        <f>'02 - SO 01.2 - ZTI, vnitř...'!F35</f>
        <v>0</v>
      </c>
      <c r="BA58" s="103">
        <f>'02 - SO 01.2 - ZTI, vnitř...'!F36</f>
        <v>0</v>
      </c>
      <c r="BB58" s="103">
        <f>'02 - SO 01.2 - ZTI, vnitř...'!F37</f>
        <v>0</v>
      </c>
      <c r="BC58" s="103">
        <f>'02 - SO 01.2 - ZTI, vnitř...'!F38</f>
        <v>0</v>
      </c>
      <c r="BD58" s="105">
        <f>'02 - SO 01.2 - ZTI, vnitř...'!F39</f>
        <v>0</v>
      </c>
      <c r="BT58" s="106" t="s">
        <v>79</v>
      </c>
      <c r="BV58" s="106" t="s">
        <v>71</v>
      </c>
      <c r="BW58" s="106" t="s">
        <v>87</v>
      </c>
      <c r="BX58" s="106" t="s">
        <v>82</v>
      </c>
      <c r="CL58" s="106" t="s">
        <v>19</v>
      </c>
    </row>
    <row r="59" spans="1:91" s="4" customFormat="1" ht="16.5" customHeight="1">
      <c r="A59" s="89" t="s">
        <v>73</v>
      </c>
      <c r="B59" s="54"/>
      <c r="C59" s="100"/>
      <c r="D59" s="100"/>
      <c r="E59" s="409" t="s">
        <v>88</v>
      </c>
      <c r="F59" s="409"/>
      <c r="G59" s="409"/>
      <c r="H59" s="409"/>
      <c r="I59" s="409"/>
      <c r="J59" s="100"/>
      <c r="K59" s="409" t="s">
        <v>89</v>
      </c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371">
        <f>'03 - SO 01.3 - Vzduchotec...'!J32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1" t="s">
        <v>84</v>
      </c>
      <c r="AR59" s="56"/>
      <c r="AS59" s="102">
        <v>0</v>
      </c>
      <c r="AT59" s="103">
        <f t="shared" si="1"/>
        <v>0</v>
      </c>
      <c r="AU59" s="104">
        <f>'03 - SO 01.3 - Vzduchotec...'!P91</f>
        <v>0</v>
      </c>
      <c r="AV59" s="103">
        <f>'03 - SO 01.3 - Vzduchotec...'!J35</f>
        <v>0</v>
      </c>
      <c r="AW59" s="103">
        <f>'03 - SO 01.3 - Vzduchotec...'!J36</f>
        <v>0</v>
      </c>
      <c r="AX59" s="103">
        <f>'03 - SO 01.3 - Vzduchotec...'!J37</f>
        <v>0</v>
      </c>
      <c r="AY59" s="103">
        <f>'03 - SO 01.3 - Vzduchotec...'!J38</f>
        <v>0</v>
      </c>
      <c r="AZ59" s="103">
        <f>'03 - SO 01.3 - Vzduchotec...'!F35</f>
        <v>0</v>
      </c>
      <c r="BA59" s="103">
        <f>'03 - SO 01.3 - Vzduchotec...'!F36</f>
        <v>0</v>
      </c>
      <c r="BB59" s="103">
        <f>'03 - SO 01.3 - Vzduchotec...'!F37</f>
        <v>0</v>
      </c>
      <c r="BC59" s="103">
        <f>'03 - SO 01.3 - Vzduchotec...'!F38</f>
        <v>0</v>
      </c>
      <c r="BD59" s="105">
        <f>'03 - SO 01.3 - Vzduchotec...'!F39</f>
        <v>0</v>
      </c>
      <c r="BT59" s="106" t="s">
        <v>79</v>
      </c>
      <c r="BV59" s="106" t="s">
        <v>71</v>
      </c>
      <c r="BW59" s="106" t="s">
        <v>90</v>
      </c>
      <c r="BX59" s="106" t="s">
        <v>82</v>
      </c>
      <c r="CL59" s="106" t="s">
        <v>19</v>
      </c>
    </row>
    <row r="60" spans="1:91" s="4" customFormat="1" ht="16.5" customHeight="1">
      <c r="A60" s="89" t="s">
        <v>73</v>
      </c>
      <c r="B60" s="54"/>
      <c r="C60" s="100"/>
      <c r="D60" s="100"/>
      <c r="E60" s="409" t="s">
        <v>91</v>
      </c>
      <c r="F60" s="409"/>
      <c r="G60" s="409"/>
      <c r="H60" s="409"/>
      <c r="I60" s="409"/>
      <c r="J60" s="100"/>
      <c r="K60" s="409" t="s">
        <v>92</v>
      </c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371">
        <f>'04 - SO 01.4 - Vytápění'!J32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1" t="s">
        <v>84</v>
      </c>
      <c r="AR60" s="56"/>
      <c r="AS60" s="102">
        <v>0</v>
      </c>
      <c r="AT60" s="103">
        <f t="shared" si="1"/>
        <v>0</v>
      </c>
      <c r="AU60" s="104">
        <f>'04 - SO 01.4 - Vytápění'!P99</f>
        <v>0</v>
      </c>
      <c r="AV60" s="103">
        <f>'04 - SO 01.4 - Vytápění'!J35</f>
        <v>0</v>
      </c>
      <c r="AW60" s="103">
        <f>'04 - SO 01.4 - Vytápění'!J36</f>
        <v>0</v>
      </c>
      <c r="AX60" s="103">
        <f>'04 - SO 01.4 - Vytápění'!J37</f>
        <v>0</v>
      </c>
      <c r="AY60" s="103">
        <f>'04 - SO 01.4 - Vytápění'!J38</f>
        <v>0</v>
      </c>
      <c r="AZ60" s="103">
        <f>'04 - SO 01.4 - Vytápění'!F35</f>
        <v>0</v>
      </c>
      <c r="BA60" s="103">
        <f>'04 - SO 01.4 - Vytápění'!F36</f>
        <v>0</v>
      </c>
      <c r="BB60" s="103">
        <f>'04 - SO 01.4 - Vytápění'!F37</f>
        <v>0</v>
      </c>
      <c r="BC60" s="103">
        <f>'04 - SO 01.4 - Vytápění'!F38</f>
        <v>0</v>
      </c>
      <c r="BD60" s="105">
        <f>'04 - SO 01.4 - Vytápění'!F39</f>
        <v>0</v>
      </c>
      <c r="BT60" s="106" t="s">
        <v>79</v>
      </c>
      <c r="BV60" s="106" t="s">
        <v>71</v>
      </c>
      <c r="BW60" s="106" t="s">
        <v>93</v>
      </c>
      <c r="BX60" s="106" t="s">
        <v>82</v>
      </c>
      <c r="CL60" s="106" t="s">
        <v>19</v>
      </c>
    </row>
    <row r="61" spans="1:91" s="4" customFormat="1" ht="16.5" customHeight="1">
      <c r="A61" s="89" t="s">
        <v>73</v>
      </c>
      <c r="B61" s="54"/>
      <c r="C61" s="100"/>
      <c r="D61" s="100"/>
      <c r="E61" s="409" t="s">
        <v>94</v>
      </c>
      <c r="F61" s="409"/>
      <c r="G61" s="409"/>
      <c r="H61" s="409"/>
      <c r="I61" s="409"/>
      <c r="J61" s="100"/>
      <c r="K61" s="409" t="s">
        <v>95</v>
      </c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371">
        <f>'05 - SO 01.5 - Silnoproud...'!J32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1" t="s">
        <v>84</v>
      </c>
      <c r="AR61" s="56"/>
      <c r="AS61" s="102">
        <v>0</v>
      </c>
      <c r="AT61" s="103">
        <f t="shared" si="1"/>
        <v>0</v>
      </c>
      <c r="AU61" s="104">
        <f>'05 - SO 01.5 - Silnoproud...'!P94</f>
        <v>0</v>
      </c>
      <c r="AV61" s="103">
        <f>'05 - SO 01.5 - Silnoproud...'!J35</f>
        <v>0</v>
      </c>
      <c r="AW61" s="103">
        <f>'05 - SO 01.5 - Silnoproud...'!J36</f>
        <v>0</v>
      </c>
      <c r="AX61" s="103">
        <f>'05 - SO 01.5 - Silnoproud...'!J37</f>
        <v>0</v>
      </c>
      <c r="AY61" s="103">
        <f>'05 - SO 01.5 - Silnoproud...'!J38</f>
        <v>0</v>
      </c>
      <c r="AZ61" s="103">
        <f>'05 - SO 01.5 - Silnoproud...'!F35</f>
        <v>0</v>
      </c>
      <c r="BA61" s="103">
        <f>'05 - SO 01.5 - Silnoproud...'!F36</f>
        <v>0</v>
      </c>
      <c r="BB61" s="103">
        <f>'05 - SO 01.5 - Silnoproud...'!F37</f>
        <v>0</v>
      </c>
      <c r="BC61" s="103">
        <f>'05 - SO 01.5 - Silnoproud...'!F38</f>
        <v>0</v>
      </c>
      <c r="BD61" s="105">
        <f>'05 - SO 01.5 - Silnoproud...'!F39</f>
        <v>0</v>
      </c>
      <c r="BT61" s="106" t="s">
        <v>79</v>
      </c>
      <c r="BV61" s="106" t="s">
        <v>71</v>
      </c>
      <c r="BW61" s="106" t="s">
        <v>96</v>
      </c>
      <c r="BX61" s="106" t="s">
        <v>82</v>
      </c>
      <c r="CL61" s="106" t="s">
        <v>19</v>
      </c>
    </row>
    <row r="62" spans="1:91" s="4" customFormat="1" ht="16.5" customHeight="1">
      <c r="A62" s="89" t="s">
        <v>73</v>
      </c>
      <c r="B62" s="54"/>
      <c r="C62" s="100"/>
      <c r="D62" s="100"/>
      <c r="E62" s="409" t="s">
        <v>97</v>
      </c>
      <c r="F62" s="409"/>
      <c r="G62" s="409"/>
      <c r="H62" s="409"/>
      <c r="I62" s="409"/>
      <c r="J62" s="100"/>
      <c r="K62" s="409" t="s">
        <v>98</v>
      </c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371">
        <f>'06 - SO 01.6 - Slabopoudé...'!J32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1" t="s">
        <v>84</v>
      </c>
      <c r="AR62" s="56"/>
      <c r="AS62" s="102">
        <v>0</v>
      </c>
      <c r="AT62" s="103">
        <f t="shared" si="1"/>
        <v>0</v>
      </c>
      <c r="AU62" s="104">
        <f>'06 - SO 01.6 - Slabopoudé...'!P90</f>
        <v>0</v>
      </c>
      <c r="AV62" s="103">
        <f>'06 - SO 01.6 - Slabopoudé...'!J35</f>
        <v>0</v>
      </c>
      <c r="AW62" s="103">
        <f>'06 - SO 01.6 - Slabopoudé...'!J36</f>
        <v>0</v>
      </c>
      <c r="AX62" s="103">
        <f>'06 - SO 01.6 - Slabopoudé...'!J37</f>
        <v>0</v>
      </c>
      <c r="AY62" s="103">
        <f>'06 - SO 01.6 - Slabopoudé...'!J38</f>
        <v>0</v>
      </c>
      <c r="AZ62" s="103">
        <f>'06 - SO 01.6 - Slabopoudé...'!F35</f>
        <v>0</v>
      </c>
      <c r="BA62" s="103">
        <f>'06 - SO 01.6 - Slabopoudé...'!F36</f>
        <v>0</v>
      </c>
      <c r="BB62" s="103">
        <f>'06 - SO 01.6 - Slabopoudé...'!F37</f>
        <v>0</v>
      </c>
      <c r="BC62" s="103">
        <f>'06 - SO 01.6 - Slabopoudé...'!F38</f>
        <v>0</v>
      </c>
      <c r="BD62" s="105">
        <f>'06 - SO 01.6 - Slabopoudé...'!F39</f>
        <v>0</v>
      </c>
      <c r="BT62" s="106" t="s">
        <v>79</v>
      </c>
      <c r="BV62" s="106" t="s">
        <v>71</v>
      </c>
      <c r="BW62" s="106" t="s">
        <v>99</v>
      </c>
      <c r="BX62" s="106" t="s">
        <v>82</v>
      </c>
      <c r="CL62" s="106" t="s">
        <v>19</v>
      </c>
    </row>
    <row r="63" spans="1:91" s="7" customFormat="1" ht="24.75" customHeight="1">
      <c r="A63" s="89" t="s">
        <v>73</v>
      </c>
      <c r="B63" s="90"/>
      <c r="C63" s="91"/>
      <c r="D63" s="410" t="s">
        <v>88</v>
      </c>
      <c r="E63" s="410"/>
      <c r="F63" s="410"/>
      <c r="G63" s="410"/>
      <c r="H63" s="410"/>
      <c r="I63" s="92"/>
      <c r="J63" s="410" t="s">
        <v>100</v>
      </c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373">
        <f>'03 - SO 03.11 -  Vodovod ...'!J30</f>
        <v>0</v>
      </c>
      <c r="AH63" s="374"/>
      <c r="AI63" s="374"/>
      <c r="AJ63" s="374"/>
      <c r="AK63" s="374"/>
      <c r="AL63" s="374"/>
      <c r="AM63" s="374"/>
      <c r="AN63" s="373">
        <f t="shared" si="0"/>
        <v>0</v>
      </c>
      <c r="AO63" s="374"/>
      <c r="AP63" s="374"/>
      <c r="AQ63" s="93" t="s">
        <v>76</v>
      </c>
      <c r="AR63" s="94"/>
      <c r="AS63" s="95">
        <v>0</v>
      </c>
      <c r="AT63" s="96">
        <f t="shared" si="1"/>
        <v>0</v>
      </c>
      <c r="AU63" s="97">
        <f>'03 - SO 03.11 -  Vodovod ...'!P87</f>
        <v>0</v>
      </c>
      <c r="AV63" s="96">
        <f>'03 - SO 03.11 -  Vodovod ...'!J33</f>
        <v>0</v>
      </c>
      <c r="AW63" s="96">
        <f>'03 - SO 03.11 -  Vodovod ...'!J34</f>
        <v>0</v>
      </c>
      <c r="AX63" s="96">
        <f>'03 - SO 03.11 -  Vodovod ...'!J35</f>
        <v>0</v>
      </c>
      <c r="AY63" s="96">
        <f>'03 - SO 03.11 -  Vodovod ...'!J36</f>
        <v>0</v>
      </c>
      <c r="AZ63" s="96">
        <f>'03 - SO 03.11 -  Vodovod ...'!F33</f>
        <v>0</v>
      </c>
      <c r="BA63" s="96">
        <f>'03 - SO 03.11 -  Vodovod ...'!F34</f>
        <v>0</v>
      </c>
      <c r="BB63" s="96">
        <f>'03 - SO 03.11 -  Vodovod ...'!F35</f>
        <v>0</v>
      </c>
      <c r="BC63" s="96">
        <f>'03 - SO 03.11 -  Vodovod ...'!F36</f>
        <v>0</v>
      </c>
      <c r="BD63" s="98">
        <f>'03 - SO 03.11 -  Vodovod ...'!F37</f>
        <v>0</v>
      </c>
      <c r="BT63" s="99" t="s">
        <v>77</v>
      </c>
      <c r="BV63" s="99" t="s">
        <v>71</v>
      </c>
      <c r="BW63" s="99" t="s">
        <v>101</v>
      </c>
      <c r="BX63" s="99" t="s">
        <v>5</v>
      </c>
      <c r="CL63" s="99" t="s">
        <v>19</v>
      </c>
      <c r="CM63" s="99" t="s">
        <v>79</v>
      </c>
    </row>
    <row r="64" spans="1:91" s="7" customFormat="1" ht="37.5" customHeight="1">
      <c r="A64" s="89" t="s">
        <v>73</v>
      </c>
      <c r="B64" s="90"/>
      <c r="C64" s="91"/>
      <c r="D64" s="410" t="s">
        <v>91</v>
      </c>
      <c r="E64" s="410"/>
      <c r="F64" s="410"/>
      <c r="G64" s="410"/>
      <c r="H64" s="410"/>
      <c r="I64" s="92"/>
      <c r="J64" s="410" t="s">
        <v>102</v>
      </c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373">
        <f>'04 - SO 04.11, SO 04.12 -...'!J30</f>
        <v>0</v>
      </c>
      <c r="AH64" s="374"/>
      <c r="AI64" s="374"/>
      <c r="AJ64" s="374"/>
      <c r="AK64" s="374"/>
      <c r="AL64" s="374"/>
      <c r="AM64" s="374"/>
      <c r="AN64" s="373">
        <f t="shared" si="0"/>
        <v>0</v>
      </c>
      <c r="AO64" s="374"/>
      <c r="AP64" s="374"/>
      <c r="AQ64" s="93" t="s">
        <v>76</v>
      </c>
      <c r="AR64" s="94"/>
      <c r="AS64" s="95">
        <v>0</v>
      </c>
      <c r="AT64" s="96">
        <f t="shared" si="1"/>
        <v>0</v>
      </c>
      <c r="AU64" s="97">
        <f>'04 - SO 04.11, SO 04.12 -...'!P87</f>
        <v>0</v>
      </c>
      <c r="AV64" s="96">
        <f>'04 - SO 04.11, SO 04.12 -...'!J33</f>
        <v>0</v>
      </c>
      <c r="AW64" s="96">
        <f>'04 - SO 04.11, SO 04.12 -...'!J34</f>
        <v>0</v>
      </c>
      <c r="AX64" s="96">
        <f>'04 - SO 04.11, SO 04.12 -...'!J35</f>
        <v>0</v>
      </c>
      <c r="AY64" s="96">
        <f>'04 - SO 04.11, SO 04.12 -...'!J36</f>
        <v>0</v>
      </c>
      <c r="AZ64" s="96">
        <f>'04 - SO 04.11, SO 04.12 -...'!F33</f>
        <v>0</v>
      </c>
      <c r="BA64" s="96">
        <f>'04 - SO 04.11, SO 04.12 -...'!F34</f>
        <v>0</v>
      </c>
      <c r="BB64" s="96">
        <f>'04 - SO 04.11, SO 04.12 -...'!F35</f>
        <v>0</v>
      </c>
      <c r="BC64" s="96">
        <f>'04 - SO 04.11, SO 04.12 -...'!F36</f>
        <v>0</v>
      </c>
      <c r="BD64" s="98">
        <f>'04 - SO 04.11, SO 04.12 -...'!F37</f>
        <v>0</v>
      </c>
      <c r="BT64" s="99" t="s">
        <v>77</v>
      </c>
      <c r="BV64" s="99" t="s">
        <v>71</v>
      </c>
      <c r="BW64" s="99" t="s">
        <v>103</v>
      </c>
      <c r="BX64" s="99" t="s">
        <v>5</v>
      </c>
      <c r="CL64" s="99" t="s">
        <v>19</v>
      </c>
      <c r="CM64" s="99" t="s">
        <v>79</v>
      </c>
    </row>
    <row r="65" spans="1:91" s="7" customFormat="1" ht="37.5" customHeight="1">
      <c r="A65" s="89" t="s">
        <v>73</v>
      </c>
      <c r="B65" s="90"/>
      <c r="C65" s="91"/>
      <c r="D65" s="410" t="s">
        <v>94</v>
      </c>
      <c r="E65" s="410"/>
      <c r="F65" s="410"/>
      <c r="G65" s="410"/>
      <c r="H65" s="410"/>
      <c r="I65" s="92"/>
      <c r="J65" s="410" t="s">
        <v>104</v>
      </c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373">
        <f>'05 - SO 4.13, SO04.14 - K...'!J30</f>
        <v>0</v>
      </c>
      <c r="AH65" s="374"/>
      <c r="AI65" s="374"/>
      <c r="AJ65" s="374"/>
      <c r="AK65" s="374"/>
      <c r="AL65" s="374"/>
      <c r="AM65" s="374"/>
      <c r="AN65" s="373">
        <f t="shared" si="0"/>
        <v>0</v>
      </c>
      <c r="AO65" s="374"/>
      <c r="AP65" s="374"/>
      <c r="AQ65" s="93" t="s">
        <v>76</v>
      </c>
      <c r="AR65" s="94"/>
      <c r="AS65" s="95">
        <v>0</v>
      </c>
      <c r="AT65" s="96">
        <f t="shared" si="1"/>
        <v>0</v>
      </c>
      <c r="AU65" s="97">
        <f>'05 - SO 4.13, SO04.14 - K...'!P86</f>
        <v>0</v>
      </c>
      <c r="AV65" s="96">
        <f>'05 - SO 4.13, SO04.14 - K...'!J33</f>
        <v>0</v>
      </c>
      <c r="AW65" s="96">
        <f>'05 - SO 4.13, SO04.14 - K...'!J34</f>
        <v>0</v>
      </c>
      <c r="AX65" s="96">
        <f>'05 - SO 4.13, SO04.14 - K...'!J35</f>
        <v>0</v>
      </c>
      <c r="AY65" s="96">
        <f>'05 - SO 4.13, SO04.14 - K...'!J36</f>
        <v>0</v>
      </c>
      <c r="AZ65" s="96">
        <f>'05 - SO 4.13, SO04.14 - K...'!F33</f>
        <v>0</v>
      </c>
      <c r="BA65" s="96">
        <f>'05 - SO 4.13, SO04.14 - K...'!F34</f>
        <v>0</v>
      </c>
      <c r="BB65" s="96">
        <f>'05 - SO 4.13, SO04.14 - K...'!F35</f>
        <v>0</v>
      </c>
      <c r="BC65" s="96">
        <f>'05 - SO 4.13, SO04.14 - K...'!F36</f>
        <v>0</v>
      </c>
      <c r="BD65" s="98">
        <f>'05 - SO 4.13, SO04.14 - K...'!F37</f>
        <v>0</v>
      </c>
      <c r="BT65" s="99" t="s">
        <v>77</v>
      </c>
      <c r="BV65" s="99" t="s">
        <v>71</v>
      </c>
      <c r="BW65" s="99" t="s">
        <v>105</v>
      </c>
      <c r="BX65" s="99" t="s">
        <v>5</v>
      </c>
      <c r="CL65" s="99" t="s">
        <v>19</v>
      </c>
      <c r="CM65" s="99" t="s">
        <v>79</v>
      </c>
    </row>
    <row r="66" spans="1:91" s="7" customFormat="1" ht="16.5" customHeight="1">
      <c r="B66" s="90"/>
      <c r="C66" s="91"/>
      <c r="D66" s="410" t="s">
        <v>97</v>
      </c>
      <c r="E66" s="410"/>
      <c r="F66" s="410"/>
      <c r="G66" s="410"/>
      <c r="H66" s="410"/>
      <c r="I66" s="92"/>
      <c r="J66" s="410" t="s">
        <v>106</v>
      </c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386">
        <f>ROUND(SUM(AG67:AG71),2)</f>
        <v>0</v>
      </c>
      <c r="AH66" s="374"/>
      <c r="AI66" s="374"/>
      <c r="AJ66" s="374"/>
      <c r="AK66" s="374"/>
      <c r="AL66" s="374"/>
      <c r="AM66" s="374"/>
      <c r="AN66" s="373">
        <f t="shared" si="0"/>
        <v>0</v>
      </c>
      <c r="AO66" s="374"/>
      <c r="AP66" s="374"/>
      <c r="AQ66" s="93" t="s">
        <v>76</v>
      </c>
      <c r="AR66" s="94"/>
      <c r="AS66" s="95">
        <f>ROUND(SUM(AS67:AS71),2)</f>
        <v>0</v>
      </c>
      <c r="AT66" s="96">
        <f t="shared" si="1"/>
        <v>0</v>
      </c>
      <c r="AU66" s="97">
        <f>ROUND(SUM(AU67:AU71),5)</f>
        <v>0</v>
      </c>
      <c r="AV66" s="96">
        <f>ROUND(AZ66*L29,2)</f>
        <v>0</v>
      </c>
      <c r="AW66" s="96">
        <f>ROUND(BA66*L30,2)</f>
        <v>0</v>
      </c>
      <c r="AX66" s="96">
        <f>ROUND(BB66*L29,2)</f>
        <v>0</v>
      </c>
      <c r="AY66" s="96">
        <f>ROUND(BC66*L30,2)</f>
        <v>0</v>
      </c>
      <c r="AZ66" s="96">
        <f>ROUND(SUM(AZ67:AZ71),2)</f>
        <v>0</v>
      </c>
      <c r="BA66" s="96">
        <f>ROUND(SUM(BA67:BA71),2)</f>
        <v>0</v>
      </c>
      <c r="BB66" s="96">
        <f>ROUND(SUM(BB67:BB71),2)</f>
        <v>0</v>
      </c>
      <c r="BC66" s="96">
        <f>ROUND(SUM(BC67:BC71),2)</f>
        <v>0</v>
      </c>
      <c r="BD66" s="98">
        <f>ROUND(SUM(BD67:BD71),2)</f>
        <v>0</v>
      </c>
      <c r="BS66" s="99" t="s">
        <v>68</v>
      </c>
      <c r="BT66" s="99" t="s">
        <v>77</v>
      </c>
      <c r="BU66" s="99" t="s">
        <v>70</v>
      </c>
      <c r="BV66" s="99" t="s">
        <v>71</v>
      </c>
      <c r="BW66" s="99" t="s">
        <v>107</v>
      </c>
      <c r="BX66" s="99" t="s">
        <v>5</v>
      </c>
      <c r="CL66" s="99" t="s">
        <v>19</v>
      </c>
      <c r="CM66" s="99" t="s">
        <v>79</v>
      </c>
    </row>
    <row r="67" spans="1:91" s="4" customFormat="1" ht="16.5" customHeight="1">
      <c r="A67" s="89" t="s">
        <v>73</v>
      </c>
      <c r="B67" s="54"/>
      <c r="C67" s="100"/>
      <c r="D67" s="100"/>
      <c r="E67" s="409" t="s">
        <v>74</v>
      </c>
      <c r="F67" s="409"/>
      <c r="G67" s="409"/>
      <c r="H67" s="409"/>
      <c r="I67" s="409"/>
      <c r="J67" s="100"/>
      <c r="K67" s="409" t="s">
        <v>108</v>
      </c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371">
        <f>'01 - SO 10.1 - Bourací práce'!J32</f>
        <v>0</v>
      </c>
      <c r="AH67" s="372"/>
      <c r="AI67" s="372"/>
      <c r="AJ67" s="372"/>
      <c r="AK67" s="372"/>
      <c r="AL67" s="372"/>
      <c r="AM67" s="372"/>
      <c r="AN67" s="371">
        <f t="shared" si="0"/>
        <v>0</v>
      </c>
      <c r="AO67" s="372"/>
      <c r="AP67" s="372"/>
      <c r="AQ67" s="101" t="s">
        <v>84</v>
      </c>
      <c r="AR67" s="56"/>
      <c r="AS67" s="102">
        <v>0</v>
      </c>
      <c r="AT67" s="103">
        <f t="shared" si="1"/>
        <v>0</v>
      </c>
      <c r="AU67" s="104">
        <f>'01 - SO 10.1 - Bourací práce'!P91</f>
        <v>0</v>
      </c>
      <c r="AV67" s="103">
        <f>'01 - SO 10.1 - Bourací práce'!J35</f>
        <v>0</v>
      </c>
      <c r="AW67" s="103">
        <f>'01 - SO 10.1 - Bourací práce'!J36</f>
        <v>0</v>
      </c>
      <c r="AX67" s="103">
        <f>'01 - SO 10.1 - Bourací práce'!J37</f>
        <v>0</v>
      </c>
      <c r="AY67" s="103">
        <f>'01 - SO 10.1 - Bourací práce'!J38</f>
        <v>0</v>
      </c>
      <c r="AZ67" s="103">
        <f>'01 - SO 10.1 - Bourací práce'!F35</f>
        <v>0</v>
      </c>
      <c r="BA67" s="103">
        <f>'01 - SO 10.1 - Bourací práce'!F36</f>
        <v>0</v>
      </c>
      <c r="BB67" s="103">
        <f>'01 - SO 10.1 - Bourací práce'!F37</f>
        <v>0</v>
      </c>
      <c r="BC67" s="103">
        <f>'01 - SO 10.1 - Bourací práce'!F38</f>
        <v>0</v>
      </c>
      <c r="BD67" s="105">
        <f>'01 - SO 10.1 - Bourací práce'!F39</f>
        <v>0</v>
      </c>
      <c r="BT67" s="106" t="s">
        <v>79</v>
      </c>
      <c r="BV67" s="106" t="s">
        <v>71</v>
      </c>
      <c r="BW67" s="106" t="s">
        <v>109</v>
      </c>
      <c r="BX67" s="106" t="s">
        <v>107</v>
      </c>
      <c r="CL67" s="106" t="s">
        <v>19</v>
      </c>
    </row>
    <row r="68" spans="1:91" s="4" customFormat="1" ht="16.5" customHeight="1">
      <c r="A68" s="89" t="s">
        <v>73</v>
      </c>
      <c r="B68" s="54"/>
      <c r="C68" s="100"/>
      <c r="D68" s="100"/>
      <c r="E68" s="409" t="s">
        <v>80</v>
      </c>
      <c r="F68" s="409"/>
      <c r="G68" s="409"/>
      <c r="H68" s="409"/>
      <c r="I68" s="409"/>
      <c r="J68" s="100"/>
      <c r="K68" s="409" t="s">
        <v>110</v>
      </c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371">
        <f>'02 - SO10.2 - Stavební část'!J32</f>
        <v>0</v>
      </c>
      <c r="AH68" s="372"/>
      <c r="AI68" s="372"/>
      <c r="AJ68" s="372"/>
      <c r="AK68" s="372"/>
      <c r="AL68" s="372"/>
      <c r="AM68" s="372"/>
      <c r="AN68" s="371">
        <f t="shared" si="0"/>
        <v>0</v>
      </c>
      <c r="AO68" s="372"/>
      <c r="AP68" s="372"/>
      <c r="AQ68" s="101" t="s">
        <v>84</v>
      </c>
      <c r="AR68" s="56"/>
      <c r="AS68" s="102">
        <v>0</v>
      </c>
      <c r="AT68" s="103">
        <f t="shared" si="1"/>
        <v>0</v>
      </c>
      <c r="AU68" s="104">
        <f>'02 - SO10.2 - Stavební část'!P108</f>
        <v>0</v>
      </c>
      <c r="AV68" s="103">
        <f>'02 - SO10.2 - Stavební část'!J35</f>
        <v>0</v>
      </c>
      <c r="AW68" s="103">
        <f>'02 - SO10.2 - Stavební část'!J36</f>
        <v>0</v>
      </c>
      <c r="AX68" s="103">
        <f>'02 - SO10.2 - Stavební část'!J37</f>
        <v>0</v>
      </c>
      <c r="AY68" s="103">
        <f>'02 - SO10.2 - Stavební část'!J38</f>
        <v>0</v>
      </c>
      <c r="AZ68" s="103">
        <f>'02 - SO10.2 - Stavební část'!F35</f>
        <v>0</v>
      </c>
      <c r="BA68" s="103">
        <f>'02 - SO10.2 - Stavební část'!F36</f>
        <v>0</v>
      </c>
      <c r="BB68" s="103">
        <f>'02 - SO10.2 - Stavební část'!F37</f>
        <v>0</v>
      </c>
      <c r="BC68" s="103">
        <f>'02 - SO10.2 - Stavební část'!F38</f>
        <v>0</v>
      </c>
      <c r="BD68" s="105">
        <f>'02 - SO10.2 - Stavební část'!F39</f>
        <v>0</v>
      </c>
      <c r="BT68" s="106" t="s">
        <v>79</v>
      </c>
      <c r="BV68" s="106" t="s">
        <v>71</v>
      </c>
      <c r="BW68" s="106" t="s">
        <v>111</v>
      </c>
      <c r="BX68" s="106" t="s">
        <v>107</v>
      </c>
      <c r="CL68" s="106" t="s">
        <v>19</v>
      </c>
    </row>
    <row r="69" spans="1:91" s="4" customFormat="1" ht="23.25" customHeight="1">
      <c r="A69" s="89" t="s">
        <v>73</v>
      </c>
      <c r="B69" s="54"/>
      <c r="C69" s="100"/>
      <c r="D69" s="100"/>
      <c r="E69" s="409" t="s">
        <v>88</v>
      </c>
      <c r="F69" s="409"/>
      <c r="G69" s="409"/>
      <c r="H69" s="409"/>
      <c r="I69" s="409"/>
      <c r="J69" s="100"/>
      <c r="K69" s="409" t="s">
        <v>112</v>
      </c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371">
        <f>'03 - SO 10.3 - ZTI, vnitř...'!J32</f>
        <v>0</v>
      </c>
      <c r="AH69" s="372"/>
      <c r="AI69" s="372"/>
      <c r="AJ69" s="372"/>
      <c r="AK69" s="372"/>
      <c r="AL69" s="372"/>
      <c r="AM69" s="372"/>
      <c r="AN69" s="371">
        <f t="shared" si="0"/>
        <v>0</v>
      </c>
      <c r="AO69" s="372"/>
      <c r="AP69" s="372"/>
      <c r="AQ69" s="101" t="s">
        <v>84</v>
      </c>
      <c r="AR69" s="56"/>
      <c r="AS69" s="102">
        <v>0</v>
      </c>
      <c r="AT69" s="103">
        <f t="shared" si="1"/>
        <v>0</v>
      </c>
      <c r="AU69" s="104">
        <f>'03 - SO 10.3 - ZTI, vnitř...'!P89</f>
        <v>0</v>
      </c>
      <c r="AV69" s="103">
        <f>'03 - SO 10.3 - ZTI, vnitř...'!J35</f>
        <v>0</v>
      </c>
      <c r="AW69" s="103">
        <f>'03 - SO 10.3 - ZTI, vnitř...'!J36</f>
        <v>0</v>
      </c>
      <c r="AX69" s="103">
        <f>'03 - SO 10.3 - ZTI, vnitř...'!J37</f>
        <v>0</v>
      </c>
      <c r="AY69" s="103">
        <f>'03 - SO 10.3 - ZTI, vnitř...'!J38</f>
        <v>0</v>
      </c>
      <c r="AZ69" s="103">
        <f>'03 - SO 10.3 - ZTI, vnitř...'!F35</f>
        <v>0</v>
      </c>
      <c r="BA69" s="103">
        <f>'03 - SO 10.3 - ZTI, vnitř...'!F36</f>
        <v>0</v>
      </c>
      <c r="BB69" s="103">
        <f>'03 - SO 10.3 - ZTI, vnitř...'!F37</f>
        <v>0</v>
      </c>
      <c r="BC69" s="103">
        <f>'03 - SO 10.3 - ZTI, vnitř...'!F38</f>
        <v>0</v>
      </c>
      <c r="BD69" s="105">
        <f>'03 - SO 10.3 - ZTI, vnitř...'!F39</f>
        <v>0</v>
      </c>
      <c r="BT69" s="106" t="s">
        <v>79</v>
      </c>
      <c r="BV69" s="106" t="s">
        <v>71</v>
      </c>
      <c r="BW69" s="106" t="s">
        <v>113</v>
      </c>
      <c r="BX69" s="106" t="s">
        <v>107</v>
      </c>
      <c r="CL69" s="106" t="s">
        <v>19</v>
      </c>
    </row>
    <row r="70" spans="1:91" s="4" customFormat="1" ht="16.5" customHeight="1">
      <c r="A70" s="89" t="s">
        <v>73</v>
      </c>
      <c r="B70" s="54"/>
      <c r="C70" s="100"/>
      <c r="D70" s="100"/>
      <c r="E70" s="409" t="s">
        <v>91</v>
      </c>
      <c r="F70" s="409"/>
      <c r="G70" s="409"/>
      <c r="H70" s="409"/>
      <c r="I70" s="409"/>
      <c r="J70" s="100"/>
      <c r="K70" s="409" t="s">
        <v>114</v>
      </c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371">
        <f>'04 - SO 10.4 - Vytápění'!J32</f>
        <v>0</v>
      </c>
      <c r="AH70" s="372"/>
      <c r="AI70" s="372"/>
      <c r="AJ70" s="372"/>
      <c r="AK70" s="372"/>
      <c r="AL70" s="372"/>
      <c r="AM70" s="372"/>
      <c r="AN70" s="371">
        <f t="shared" si="0"/>
        <v>0</v>
      </c>
      <c r="AO70" s="372"/>
      <c r="AP70" s="372"/>
      <c r="AQ70" s="101" t="s">
        <v>84</v>
      </c>
      <c r="AR70" s="56"/>
      <c r="AS70" s="102">
        <v>0</v>
      </c>
      <c r="AT70" s="103">
        <f t="shared" si="1"/>
        <v>0</v>
      </c>
      <c r="AU70" s="104">
        <f>'04 - SO 10.4 - Vytápění'!P95</f>
        <v>0</v>
      </c>
      <c r="AV70" s="103">
        <f>'04 - SO 10.4 - Vytápění'!J35</f>
        <v>0</v>
      </c>
      <c r="AW70" s="103">
        <f>'04 - SO 10.4 - Vytápění'!J36</f>
        <v>0</v>
      </c>
      <c r="AX70" s="103">
        <f>'04 - SO 10.4 - Vytápění'!J37</f>
        <v>0</v>
      </c>
      <c r="AY70" s="103">
        <f>'04 - SO 10.4 - Vytápění'!J38</f>
        <v>0</v>
      </c>
      <c r="AZ70" s="103">
        <f>'04 - SO 10.4 - Vytápění'!F35</f>
        <v>0</v>
      </c>
      <c r="BA70" s="103">
        <f>'04 - SO 10.4 - Vytápění'!F36</f>
        <v>0</v>
      </c>
      <c r="BB70" s="103">
        <f>'04 - SO 10.4 - Vytápění'!F37</f>
        <v>0</v>
      </c>
      <c r="BC70" s="103">
        <f>'04 - SO 10.4 - Vytápění'!F38</f>
        <v>0</v>
      </c>
      <c r="BD70" s="105">
        <f>'04 - SO 10.4 - Vytápění'!F39</f>
        <v>0</v>
      </c>
      <c r="BT70" s="106" t="s">
        <v>79</v>
      </c>
      <c r="BV70" s="106" t="s">
        <v>71</v>
      </c>
      <c r="BW70" s="106" t="s">
        <v>115</v>
      </c>
      <c r="BX70" s="106" t="s">
        <v>107</v>
      </c>
      <c r="CL70" s="106" t="s">
        <v>19</v>
      </c>
    </row>
    <row r="71" spans="1:91" s="4" customFormat="1" ht="16.5" customHeight="1">
      <c r="A71" s="89" t="s">
        <v>73</v>
      </c>
      <c r="B71" s="54"/>
      <c r="C71" s="100"/>
      <c r="D71" s="100"/>
      <c r="E71" s="409" t="s">
        <v>94</v>
      </c>
      <c r="F71" s="409"/>
      <c r="G71" s="409"/>
      <c r="H71" s="409"/>
      <c r="I71" s="409"/>
      <c r="J71" s="100"/>
      <c r="K71" s="409" t="s">
        <v>116</v>
      </c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371">
        <f>'05 - SO 10.5 - Silnoproud...'!J32</f>
        <v>0</v>
      </c>
      <c r="AH71" s="372"/>
      <c r="AI71" s="372"/>
      <c r="AJ71" s="372"/>
      <c r="AK71" s="372"/>
      <c r="AL71" s="372"/>
      <c r="AM71" s="372"/>
      <c r="AN71" s="371">
        <f t="shared" si="0"/>
        <v>0</v>
      </c>
      <c r="AO71" s="372"/>
      <c r="AP71" s="372"/>
      <c r="AQ71" s="101" t="s">
        <v>84</v>
      </c>
      <c r="AR71" s="56"/>
      <c r="AS71" s="102">
        <v>0</v>
      </c>
      <c r="AT71" s="103">
        <f t="shared" si="1"/>
        <v>0</v>
      </c>
      <c r="AU71" s="104">
        <f>'05 - SO 10.5 - Silnoproud...'!P92</f>
        <v>0</v>
      </c>
      <c r="AV71" s="103">
        <f>'05 - SO 10.5 - Silnoproud...'!J35</f>
        <v>0</v>
      </c>
      <c r="AW71" s="103">
        <f>'05 - SO 10.5 - Silnoproud...'!J36</f>
        <v>0</v>
      </c>
      <c r="AX71" s="103">
        <f>'05 - SO 10.5 - Silnoproud...'!J37</f>
        <v>0</v>
      </c>
      <c r="AY71" s="103">
        <f>'05 - SO 10.5 - Silnoproud...'!J38</f>
        <v>0</v>
      </c>
      <c r="AZ71" s="103">
        <f>'05 - SO 10.5 - Silnoproud...'!F35</f>
        <v>0</v>
      </c>
      <c r="BA71" s="103">
        <f>'05 - SO 10.5 - Silnoproud...'!F36</f>
        <v>0</v>
      </c>
      <c r="BB71" s="103">
        <f>'05 - SO 10.5 - Silnoproud...'!F37</f>
        <v>0</v>
      </c>
      <c r="BC71" s="103">
        <f>'05 - SO 10.5 - Silnoproud...'!F38</f>
        <v>0</v>
      </c>
      <c r="BD71" s="105">
        <f>'05 - SO 10.5 - Silnoproud...'!F39</f>
        <v>0</v>
      </c>
      <c r="BT71" s="106" t="s">
        <v>79</v>
      </c>
      <c r="BV71" s="106" t="s">
        <v>71</v>
      </c>
      <c r="BW71" s="106" t="s">
        <v>117</v>
      </c>
      <c r="BX71" s="106" t="s">
        <v>107</v>
      </c>
      <c r="CL71" s="106" t="s">
        <v>19</v>
      </c>
    </row>
    <row r="72" spans="1:91" s="7" customFormat="1" ht="16.5" customHeight="1">
      <c r="A72" s="89" t="s">
        <v>73</v>
      </c>
      <c r="B72" s="90"/>
      <c r="C72" s="91"/>
      <c r="D72" s="410" t="s">
        <v>118</v>
      </c>
      <c r="E72" s="410"/>
      <c r="F72" s="410"/>
      <c r="G72" s="410"/>
      <c r="H72" s="410"/>
      <c r="I72" s="92"/>
      <c r="J72" s="410" t="s">
        <v>119</v>
      </c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  <c r="AA72" s="410"/>
      <c r="AB72" s="410"/>
      <c r="AC72" s="410"/>
      <c r="AD72" s="410"/>
      <c r="AE72" s="410"/>
      <c r="AF72" s="410"/>
      <c r="AG72" s="373">
        <f>'07 - VRN'!J30</f>
        <v>0</v>
      </c>
      <c r="AH72" s="374"/>
      <c r="AI72" s="374"/>
      <c r="AJ72" s="374"/>
      <c r="AK72" s="374"/>
      <c r="AL72" s="374"/>
      <c r="AM72" s="374"/>
      <c r="AN72" s="373">
        <f t="shared" si="0"/>
        <v>0</v>
      </c>
      <c r="AO72" s="374"/>
      <c r="AP72" s="374"/>
      <c r="AQ72" s="93" t="s">
        <v>120</v>
      </c>
      <c r="AR72" s="94"/>
      <c r="AS72" s="107">
        <v>0</v>
      </c>
      <c r="AT72" s="108">
        <f t="shared" si="1"/>
        <v>0</v>
      </c>
      <c r="AU72" s="109">
        <f>'07 - VRN'!P84</f>
        <v>0</v>
      </c>
      <c r="AV72" s="108">
        <f>'07 - VRN'!J33</f>
        <v>0</v>
      </c>
      <c r="AW72" s="108">
        <f>'07 - VRN'!J34</f>
        <v>0</v>
      </c>
      <c r="AX72" s="108">
        <f>'07 - VRN'!J35</f>
        <v>0</v>
      </c>
      <c r="AY72" s="108">
        <f>'07 - VRN'!J36</f>
        <v>0</v>
      </c>
      <c r="AZ72" s="108">
        <f>'07 - VRN'!F33</f>
        <v>0</v>
      </c>
      <c r="BA72" s="108">
        <f>'07 - VRN'!F34</f>
        <v>0</v>
      </c>
      <c r="BB72" s="108">
        <f>'07 - VRN'!F35</f>
        <v>0</v>
      </c>
      <c r="BC72" s="108">
        <f>'07 - VRN'!F36</f>
        <v>0</v>
      </c>
      <c r="BD72" s="110">
        <f>'07 - VRN'!F37</f>
        <v>0</v>
      </c>
      <c r="BT72" s="99" t="s">
        <v>77</v>
      </c>
      <c r="BV72" s="99" t="s">
        <v>71</v>
      </c>
      <c r="BW72" s="99" t="s">
        <v>121</v>
      </c>
      <c r="BX72" s="99" t="s">
        <v>5</v>
      </c>
      <c r="CL72" s="99" t="s">
        <v>19</v>
      </c>
      <c r="CM72" s="99" t="s">
        <v>79</v>
      </c>
    </row>
    <row r="73" spans="1:91" s="2" customFormat="1" ht="30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2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</row>
    <row r="74" spans="1:91" s="2" customFormat="1" ht="6.9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42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</row>
  </sheetData>
  <sheetProtection algorithmName="SHA-512" hashValue="UZmyPO+GRFRdh5QTT+WEGcs0kQho9TqwcX9roZt8+XHFOVBB60fjga0mRpSDZ1wp4YCFLA2MCsPsGMdjIiERXA==" saltValue="VnzIyCeEpaubUIaPve1CbxOeYNOBouf4XJLJz+UFU6W0IUjiUU+prJR2VzFfQ1Sxkp4pd8xsIm+jiGbmYaR0WA==" spinCount="100000" sheet="1" objects="1" scenarios="1" formatColumns="0" formatRows="0"/>
  <mergeCells count="110">
    <mergeCell ref="J64:AF64"/>
    <mergeCell ref="J55:AF55"/>
    <mergeCell ref="J63:AF63"/>
    <mergeCell ref="K60:AF60"/>
    <mergeCell ref="K58:AF58"/>
    <mergeCell ref="K61:AF61"/>
    <mergeCell ref="K62:AF62"/>
    <mergeCell ref="K59:AF59"/>
    <mergeCell ref="K57:AF57"/>
    <mergeCell ref="D55:H55"/>
    <mergeCell ref="E60:I60"/>
    <mergeCell ref="E57:I57"/>
    <mergeCell ref="E62:I62"/>
    <mergeCell ref="E61:I61"/>
    <mergeCell ref="E58:I58"/>
    <mergeCell ref="E59:I59"/>
    <mergeCell ref="I52:AF52"/>
    <mergeCell ref="J56:AF56"/>
    <mergeCell ref="E71:I71"/>
    <mergeCell ref="K71:AF71"/>
    <mergeCell ref="D72:H72"/>
    <mergeCell ref="J72:AF72"/>
    <mergeCell ref="AG54:AM54"/>
    <mergeCell ref="AG61:AM61"/>
    <mergeCell ref="AG62:AM62"/>
    <mergeCell ref="AG60:AM60"/>
    <mergeCell ref="AG63:AM63"/>
    <mergeCell ref="AG59:AM59"/>
    <mergeCell ref="AG64:AM64"/>
    <mergeCell ref="AG65:AM65"/>
    <mergeCell ref="AG66:AM66"/>
    <mergeCell ref="AG67:AM67"/>
    <mergeCell ref="AG68:AM68"/>
    <mergeCell ref="D65:H65"/>
    <mergeCell ref="J65:AF65"/>
    <mergeCell ref="D66:H66"/>
    <mergeCell ref="J66:AF66"/>
    <mergeCell ref="E67:I67"/>
    <mergeCell ref="K67:AF67"/>
    <mergeCell ref="E68:I68"/>
    <mergeCell ref="K68:AF68"/>
    <mergeCell ref="D64:H64"/>
    <mergeCell ref="W31:AE31"/>
    <mergeCell ref="L31:P31"/>
    <mergeCell ref="AK31:AO31"/>
    <mergeCell ref="L32:P32"/>
    <mergeCell ref="W32:AE32"/>
    <mergeCell ref="AK32:AO32"/>
    <mergeCell ref="E69:I69"/>
    <mergeCell ref="K69:AF69"/>
    <mergeCell ref="E70:I70"/>
    <mergeCell ref="K70:AF70"/>
    <mergeCell ref="L45:AO45"/>
    <mergeCell ref="AN64:AP64"/>
    <mergeCell ref="AN62:AP62"/>
    <mergeCell ref="AN63:AP63"/>
    <mergeCell ref="AN61:AP61"/>
    <mergeCell ref="AN60:AP60"/>
    <mergeCell ref="AN59:AP59"/>
    <mergeCell ref="AN65:AP65"/>
    <mergeCell ref="AN66:AP66"/>
    <mergeCell ref="AN67:AP67"/>
    <mergeCell ref="AN68:AP68"/>
    <mergeCell ref="C52:G52"/>
    <mergeCell ref="D63:H63"/>
    <mergeCell ref="D56:H56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L33:P33"/>
    <mergeCell ref="W33:AE33"/>
    <mergeCell ref="AK33:AO33"/>
    <mergeCell ref="AK35:AO35"/>
    <mergeCell ref="X35:AB35"/>
    <mergeCell ref="AR2:BE2"/>
    <mergeCell ref="AG58:AM58"/>
    <mergeCell ref="AG52:AM52"/>
    <mergeCell ref="AG57:AM57"/>
    <mergeCell ref="AG55:AM55"/>
    <mergeCell ref="AG56:AM56"/>
    <mergeCell ref="AM49:AP49"/>
    <mergeCell ref="AM47:AN47"/>
    <mergeCell ref="AM50:AP50"/>
    <mergeCell ref="AN55:AP55"/>
    <mergeCell ref="AN56:AP56"/>
    <mergeCell ref="AN57:AP57"/>
    <mergeCell ref="AN52:AP52"/>
    <mergeCell ref="AN58:AP58"/>
    <mergeCell ref="AS49:AT51"/>
    <mergeCell ref="BE5:BE32"/>
    <mergeCell ref="K5:AO5"/>
    <mergeCell ref="K6:AO6"/>
    <mergeCell ref="E14:AJ14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5" location="'01 - SO 00 - Demolice, př...'!C2" display="/"/>
    <hyperlink ref="A57" location="'01 - SO 01.1 - Stavební část'!C2" display="/"/>
    <hyperlink ref="A58" location="'02 - SO 01.2 - ZTI, vnitř...'!C2" display="/"/>
    <hyperlink ref="A59" location="'03 - SO 01.3 - Vzduchotec...'!C2" display="/"/>
    <hyperlink ref="A60" location="'04 - SO 01.4 - Vytápění'!C2" display="/"/>
    <hyperlink ref="A61" location="'05 - SO 01.5 - Silnoproud...'!C2" display="/"/>
    <hyperlink ref="A62" location="'06 - SO 01.6 - Slabopoudé...'!C2" display="/"/>
    <hyperlink ref="A63" location="'03 - SO 03.11 -  Vodovod ...'!C2" display="/"/>
    <hyperlink ref="A64" location="'04 - SO 04.11, SO 04.12 -...'!C2" display="/"/>
    <hyperlink ref="A65" location="'05 - SO 4.13, SO04.14 - K...'!C2" display="/"/>
    <hyperlink ref="A67" location="'01 - SO 10.1 - Bourací práce'!C2" display="/"/>
    <hyperlink ref="A68" location="'02 - SO10.2 - Stavební část'!C2" display="/"/>
    <hyperlink ref="A69" location="'03 - SO 10.3 - ZTI, vnitř...'!C2" display="/"/>
    <hyperlink ref="A70" location="'04 - SO 10.4 - Vytápění'!C2" display="/"/>
    <hyperlink ref="A71" location="'05 - SO 10.5 - Silnoproud...'!C2" display="/"/>
    <hyperlink ref="A72" location="'07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78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20" t="s">
        <v>124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125</v>
      </c>
      <c r="G12" s="37"/>
      <c r="H12" s="37"/>
      <c r="I12" s="115" t="s">
        <v>23</v>
      </c>
      <c r="J12" s="117" t="str">
        <f>'Rekapitulace stavby'!AN8</f>
        <v>9. 8. 2024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126</v>
      </c>
      <c r="F15" s="37"/>
      <c r="G15" s="37"/>
      <c r="H15" s="37"/>
      <c r="I15" s="115" t="s">
        <v>27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2" t="str">
        <f>'Rekapitulace stavby'!E14</f>
        <v>Vyplň údaj</v>
      </c>
      <c r="F18" s="423"/>
      <c r="G18" s="423"/>
      <c r="H18" s="423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">
        <v>19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127</v>
      </c>
      <c r="F21" s="37"/>
      <c r="G21" s="37"/>
      <c r="H21" s="37"/>
      <c r="I21" s="115" t="s">
        <v>27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128</v>
      </c>
      <c r="F24" s="37"/>
      <c r="G24" s="37"/>
      <c r="H24" s="37"/>
      <c r="I24" s="115" t="s">
        <v>27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24" t="s">
        <v>19</v>
      </c>
      <c r="F27" s="424"/>
      <c r="G27" s="424"/>
      <c r="H27" s="42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ROUND(J92,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39</v>
      </c>
      <c r="E33" s="115" t="s">
        <v>40</v>
      </c>
      <c r="F33" s="126">
        <f>ROUND((SUM(BE92:BE385)),  2)</f>
        <v>0</v>
      </c>
      <c r="G33" s="37"/>
      <c r="H33" s="37"/>
      <c r="I33" s="127">
        <v>0.21</v>
      </c>
      <c r="J33" s="126">
        <f>ROUND(((SUM(BE92:BE385))*I33),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41</v>
      </c>
      <c r="F34" s="126">
        <f>ROUND((SUM(BF92:BF385)),  2)</f>
        <v>0</v>
      </c>
      <c r="G34" s="37"/>
      <c r="H34" s="37"/>
      <c r="I34" s="127">
        <v>0.15</v>
      </c>
      <c r="J34" s="126">
        <f>ROUND(((SUM(BF92:BF385))*I34),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42</v>
      </c>
      <c r="F35" s="126">
        <f>ROUND((SUM(BG92:BG385)),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43</v>
      </c>
      <c r="F36" s="126">
        <f>ROUND((SUM(BH92:BH385)),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44</v>
      </c>
      <c r="F37" s="126">
        <f>ROUND((SUM(BI92:BI385)),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129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6" t="str">
        <f>E7</f>
        <v>Stavební úpravy základní školy ŽITOMÍRSKÁ - úprava 12.2. 2025</v>
      </c>
      <c r="F48" s="417"/>
      <c r="G48" s="417"/>
      <c r="H48" s="417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2" t="str">
        <f>E9</f>
        <v>01 - SO 00 - Demolice, příprava území</v>
      </c>
      <c r="F50" s="415"/>
      <c r="G50" s="415"/>
      <c r="H50" s="41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Český Brod k.ú. 622737</v>
      </c>
      <c r="G52" s="39"/>
      <c r="H52" s="39"/>
      <c r="I52" s="32" t="s">
        <v>23</v>
      </c>
      <c r="J52" s="62" t="str">
        <f>IF(J12="","",J12)</f>
        <v>9. 8. 2024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25</v>
      </c>
      <c r="D54" s="39"/>
      <c r="E54" s="39"/>
      <c r="F54" s="30" t="str">
        <f>E15</f>
        <v>Město Český Brod</v>
      </c>
      <c r="G54" s="39"/>
      <c r="H54" s="39"/>
      <c r="I54" s="32" t="s">
        <v>30</v>
      </c>
      <c r="J54" s="35" t="str">
        <f>E21</f>
        <v>GREBNER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>Ing. Josef Němeček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130</v>
      </c>
      <c r="D57" s="140"/>
      <c r="E57" s="140"/>
      <c r="F57" s="140"/>
      <c r="G57" s="140"/>
      <c r="H57" s="140"/>
      <c r="I57" s="140"/>
      <c r="J57" s="141" t="s">
        <v>131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J92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132</v>
      </c>
    </row>
    <row r="60" spans="1:47" s="9" customFormat="1" ht="24.9" customHeight="1">
      <c r="B60" s="143"/>
      <c r="C60" s="144"/>
      <c r="D60" s="145" t="s">
        <v>133</v>
      </c>
      <c r="E60" s="146"/>
      <c r="F60" s="146"/>
      <c r="G60" s="146"/>
      <c r="H60" s="146"/>
      <c r="I60" s="146"/>
      <c r="J60" s="147">
        <f>J93</f>
        <v>0</v>
      </c>
      <c r="K60" s="144"/>
      <c r="L60" s="148"/>
    </row>
    <row r="61" spans="1:47" s="10" customFormat="1" ht="19.95" customHeight="1">
      <c r="B61" s="149"/>
      <c r="C61" s="100"/>
      <c r="D61" s="150" t="s">
        <v>134</v>
      </c>
      <c r="E61" s="151"/>
      <c r="F61" s="151"/>
      <c r="G61" s="151"/>
      <c r="H61" s="151"/>
      <c r="I61" s="151"/>
      <c r="J61" s="152">
        <f>J94</f>
        <v>0</v>
      </c>
      <c r="K61" s="100"/>
      <c r="L61" s="153"/>
    </row>
    <row r="62" spans="1:47" s="10" customFormat="1" ht="19.95" customHeight="1">
      <c r="B62" s="149"/>
      <c r="C62" s="100"/>
      <c r="D62" s="150" t="s">
        <v>135</v>
      </c>
      <c r="E62" s="151"/>
      <c r="F62" s="151"/>
      <c r="G62" s="151"/>
      <c r="H62" s="151"/>
      <c r="I62" s="151"/>
      <c r="J62" s="152">
        <f>J116</f>
        <v>0</v>
      </c>
      <c r="K62" s="100"/>
      <c r="L62" s="153"/>
    </row>
    <row r="63" spans="1:47" s="10" customFormat="1" ht="19.95" customHeight="1">
      <c r="B63" s="149"/>
      <c r="C63" s="100"/>
      <c r="D63" s="150" t="s">
        <v>136</v>
      </c>
      <c r="E63" s="151"/>
      <c r="F63" s="151"/>
      <c r="G63" s="151"/>
      <c r="H63" s="151"/>
      <c r="I63" s="151"/>
      <c r="J63" s="152">
        <f>J136</f>
        <v>0</v>
      </c>
      <c r="K63" s="100"/>
      <c r="L63" s="153"/>
    </row>
    <row r="64" spans="1:47" s="10" customFormat="1" ht="19.95" customHeight="1">
      <c r="B64" s="149"/>
      <c r="C64" s="100"/>
      <c r="D64" s="150" t="s">
        <v>137</v>
      </c>
      <c r="E64" s="151"/>
      <c r="F64" s="151"/>
      <c r="G64" s="151"/>
      <c r="H64" s="151"/>
      <c r="I64" s="151"/>
      <c r="J64" s="152">
        <f>J144</f>
        <v>0</v>
      </c>
      <c r="K64" s="100"/>
      <c r="L64" s="153"/>
    </row>
    <row r="65" spans="1:31" s="10" customFormat="1" ht="19.95" customHeight="1">
      <c r="B65" s="149"/>
      <c r="C65" s="100"/>
      <c r="D65" s="150" t="s">
        <v>138</v>
      </c>
      <c r="E65" s="151"/>
      <c r="F65" s="151"/>
      <c r="G65" s="151"/>
      <c r="H65" s="151"/>
      <c r="I65" s="151"/>
      <c r="J65" s="152">
        <f>J288</f>
        <v>0</v>
      </c>
      <c r="K65" s="100"/>
      <c r="L65" s="153"/>
    </row>
    <row r="66" spans="1:31" s="10" customFormat="1" ht="19.95" customHeight="1">
      <c r="B66" s="149"/>
      <c r="C66" s="100"/>
      <c r="D66" s="150" t="s">
        <v>139</v>
      </c>
      <c r="E66" s="151"/>
      <c r="F66" s="151"/>
      <c r="G66" s="151"/>
      <c r="H66" s="151"/>
      <c r="I66" s="151"/>
      <c r="J66" s="152">
        <f>J326</f>
        <v>0</v>
      </c>
      <c r="K66" s="100"/>
      <c r="L66" s="153"/>
    </row>
    <row r="67" spans="1:31" s="9" customFormat="1" ht="24.9" customHeight="1">
      <c r="B67" s="143"/>
      <c r="C67" s="144"/>
      <c r="D67" s="145" t="s">
        <v>140</v>
      </c>
      <c r="E67" s="146"/>
      <c r="F67" s="146"/>
      <c r="G67" s="146"/>
      <c r="H67" s="146"/>
      <c r="I67" s="146"/>
      <c r="J67" s="147">
        <f>J330</f>
        <v>0</v>
      </c>
      <c r="K67" s="144"/>
      <c r="L67" s="148"/>
    </row>
    <row r="68" spans="1:31" s="10" customFormat="1" ht="19.95" customHeight="1">
      <c r="B68" s="149"/>
      <c r="C68" s="100"/>
      <c r="D68" s="150" t="s">
        <v>141</v>
      </c>
      <c r="E68" s="151"/>
      <c r="F68" s="151"/>
      <c r="G68" s="151"/>
      <c r="H68" s="151"/>
      <c r="I68" s="151"/>
      <c r="J68" s="152">
        <f>J331</f>
        <v>0</v>
      </c>
      <c r="K68" s="100"/>
      <c r="L68" s="153"/>
    </row>
    <row r="69" spans="1:31" s="10" customFormat="1" ht="19.95" customHeight="1">
      <c r="B69" s="149"/>
      <c r="C69" s="100"/>
      <c r="D69" s="150" t="s">
        <v>142</v>
      </c>
      <c r="E69" s="151"/>
      <c r="F69" s="151"/>
      <c r="G69" s="151"/>
      <c r="H69" s="151"/>
      <c r="I69" s="151"/>
      <c r="J69" s="152">
        <f>J343</f>
        <v>0</v>
      </c>
      <c r="K69" s="100"/>
      <c r="L69" s="153"/>
    </row>
    <row r="70" spans="1:31" s="10" customFormat="1" ht="19.95" customHeight="1">
      <c r="B70" s="149"/>
      <c r="C70" s="100"/>
      <c r="D70" s="150" t="s">
        <v>143</v>
      </c>
      <c r="E70" s="151"/>
      <c r="F70" s="151"/>
      <c r="G70" s="151"/>
      <c r="H70" s="151"/>
      <c r="I70" s="151"/>
      <c r="J70" s="152">
        <f>J350</f>
        <v>0</v>
      </c>
      <c r="K70" s="100"/>
      <c r="L70" s="153"/>
    </row>
    <row r="71" spans="1:31" s="10" customFormat="1" ht="19.95" customHeight="1">
      <c r="B71" s="149"/>
      <c r="C71" s="100"/>
      <c r="D71" s="150" t="s">
        <v>144</v>
      </c>
      <c r="E71" s="151"/>
      <c r="F71" s="151"/>
      <c r="G71" s="151"/>
      <c r="H71" s="151"/>
      <c r="I71" s="151"/>
      <c r="J71" s="152">
        <f>J354</f>
        <v>0</v>
      </c>
      <c r="K71" s="100"/>
      <c r="L71" s="153"/>
    </row>
    <row r="72" spans="1:31" s="10" customFormat="1" ht="19.95" customHeight="1">
      <c r="B72" s="149"/>
      <c r="C72" s="100"/>
      <c r="D72" s="150" t="s">
        <v>145</v>
      </c>
      <c r="E72" s="151"/>
      <c r="F72" s="151"/>
      <c r="G72" s="151"/>
      <c r="H72" s="151"/>
      <c r="I72" s="151"/>
      <c r="J72" s="152">
        <f>J376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" customHeight="1">
      <c r="A79" s="37"/>
      <c r="B79" s="38"/>
      <c r="C79" s="26" t="s">
        <v>146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16" t="str">
        <f>E7</f>
        <v>Stavební úpravy základní školy ŽITOMÍRSKÁ - úprava 12.2. 2025</v>
      </c>
      <c r="F82" s="417"/>
      <c r="G82" s="417"/>
      <c r="H82" s="417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123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412" t="str">
        <f>E9</f>
        <v>01 - SO 00 - Demolice, příprava území</v>
      </c>
      <c r="F84" s="415"/>
      <c r="G84" s="415"/>
      <c r="H84" s="415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F12</f>
        <v xml:space="preserve"> Český Brod k.ú. 622737</v>
      </c>
      <c r="G86" s="39"/>
      <c r="H86" s="39"/>
      <c r="I86" s="32" t="s">
        <v>23</v>
      </c>
      <c r="J86" s="62" t="str">
        <f>IF(J12="","",J12)</f>
        <v>9. 8. 2024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65" customHeight="1">
      <c r="A88" s="37"/>
      <c r="B88" s="38"/>
      <c r="C88" s="32" t="s">
        <v>25</v>
      </c>
      <c r="D88" s="39"/>
      <c r="E88" s="39"/>
      <c r="F88" s="30" t="str">
        <f>E15</f>
        <v>Město Český Brod</v>
      </c>
      <c r="G88" s="39"/>
      <c r="H88" s="39"/>
      <c r="I88" s="32" t="s">
        <v>30</v>
      </c>
      <c r="J88" s="35" t="str">
        <f>E21</f>
        <v>GREBNER spol. s r.o.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15" customHeight="1">
      <c r="A89" s="37"/>
      <c r="B89" s="38"/>
      <c r="C89" s="32" t="s">
        <v>28</v>
      </c>
      <c r="D89" s="39"/>
      <c r="E89" s="39"/>
      <c r="F89" s="30" t="str">
        <f>IF(E18="","",E18)</f>
        <v>Vyplň údaj</v>
      </c>
      <c r="G89" s="39"/>
      <c r="H89" s="39"/>
      <c r="I89" s="32" t="s">
        <v>32</v>
      </c>
      <c r="J89" s="35" t="str">
        <f>E24</f>
        <v>Ing. Josef Němeček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147</v>
      </c>
      <c r="D91" s="157" t="s">
        <v>54</v>
      </c>
      <c r="E91" s="157" t="s">
        <v>50</v>
      </c>
      <c r="F91" s="157" t="s">
        <v>51</v>
      </c>
      <c r="G91" s="157" t="s">
        <v>148</v>
      </c>
      <c r="H91" s="157" t="s">
        <v>149</v>
      </c>
      <c r="I91" s="157" t="s">
        <v>150</v>
      </c>
      <c r="J91" s="157" t="s">
        <v>131</v>
      </c>
      <c r="K91" s="158" t="s">
        <v>151</v>
      </c>
      <c r="L91" s="159"/>
      <c r="M91" s="71" t="s">
        <v>19</v>
      </c>
      <c r="N91" s="72" t="s">
        <v>39</v>
      </c>
      <c r="O91" s="72" t="s">
        <v>152</v>
      </c>
      <c r="P91" s="72" t="s">
        <v>153</v>
      </c>
      <c r="Q91" s="72" t="s">
        <v>154</v>
      </c>
      <c r="R91" s="72" t="s">
        <v>155</v>
      </c>
      <c r="S91" s="72" t="s">
        <v>156</v>
      </c>
      <c r="T91" s="73" t="s">
        <v>157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8" customHeight="1">
      <c r="A92" s="37"/>
      <c r="B92" s="38"/>
      <c r="C92" s="78" t="s">
        <v>158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P93+P330</f>
        <v>0</v>
      </c>
      <c r="Q92" s="75"/>
      <c r="R92" s="162">
        <f>R93+R330</f>
        <v>1.4850649999999999</v>
      </c>
      <c r="S92" s="75"/>
      <c r="T92" s="163">
        <f>T93+T330</f>
        <v>397.90867229999998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68</v>
      </c>
      <c r="AU92" s="20" t="s">
        <v>132</v>
      </c>
      <c r="BK92" s="164">
        <f>BK93+BK330</f>
        <v>0</v>
      </c>
    </row>
    <row r="93" spans="1:65" s="12" customFormat="1" ht="25.95" customHeight="1">
      <c r="B93" s="165"/>
      <c r="C93" s="166"/>
      <c r="D93" s="167" t="s">
        <v>68</v>
      </c>
      <c r="E93" s="168" t="s">
        <v>159</v>
      </c>
      <c r="F93" s="168" t="s">
        <v>160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P94+P116+P136+P144+P288+P326</f>
        <v>0</v>
      </c>
      <c r="Q93" s="173"/>
      <c r="R93" s="174">
        <f>R94+R116+R136+R144+R288+R326</f>
        <v>1.4850649999999999</v>
      </c>
      <c r="S93" s="173"/>
      <c r="T93" s="175">
        <f>T94+T116+T136+T144+T288+T326</f>
        <v>394.33725429999998</v>
      </c>
      <c r="AR93" s="176" t="s">
        <v>77</v>
      </c>
      <c r="AT93" s="177" t="s">
        <v>68</v>
      </c>
      <c r="AU93" s="177" t="s">
        <v>69</v>
      </c>
      <c r="AY93" s="176" t="s">
        <v>161</v>
      </c>
      <c r="BK93" s="178">
        <f>BK94+BK116+BK136+BK144+BK288+BK326</f>
        <v>0</v>
      </c>
    </row>
    <row r="94" spans="1:65" s="12" customFormat="1" ht="22.8" customHeight="1">
      <c r="B94" s="165"/>
      <c r="C94" s="166"/>
      <c r="D94" s="167" t="s">
        <v>68</v>
      </c>
      <c r="E94" s="179" t="s">
        <v>77</v>
      </c>
      <c r="F94" s="179" t="s">
        <v>162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SUM(P95:P115)</f>
        <v>0</v>
      </c>
      <c r="Q94" s="173"/>
      <c r="R94" s="174">
        <f>SUM(R95:R115)</f>
        <v>3.2999999999999995E-2</v>
      </c>
      <c r="S94" s="173"/>
      <c r="T94" s="175">
        <f>SUM(T95:T115)</f>
        <v>25.318499999999997</v>
      </c>
      <c r="AR94" s="176" t="s">
        <v>77</v>
      </c>
      <c r="AT94" s="177" t="s">
        <v>68</v>
      </c>
      <c r="AU94" s="177" t="s">
        <v>77</v>
      </c>
      <c r="AY94" s="176" t="s">
        <v>161</v>
      </c>
      <c r="BK94" s="178">
        <f>SUM(BK95:BK115)</f>
        <v>0</v>
      </c>
    </row>
    <row r="95" spans="1:65" s="2" customFormat="1" ht="37.799999999999997" customHeight="1">
      <c r="A95" s="37"/>
      <c r="B95" s="38"/>
      <c r="C95" s="181" t="s">
        <v>77</v>
      </c>
      <c r="D95" s="181" t="s">
        <v>163</v>
      </c>
      <c r="E95" s="182" t="s">
        <v>164</v>
      </c>
      <c r="F95" s="183" t="s">
        <v>165</v>
      </c>
      <c r="G95" s="184" t="s">
        <v>166</v>
      </c>
      <c r="H95" s="185">
        <v>42.15</v>
      </c>
      <c r="I95" s="186"/>
      <c r="J95" s="187">
        <f>ROUND(I95*H95,2)</f>
        <v>0</v>
      </c>
      <c r="K95" s="183" t="s">
        <v>167</v>
      </c>
      <c r="L95" s="42"/>
      <c r="M95" s="188" t="s">
        <v>19</v>
      </c>
      <c r="N95" s="189" t="s">
        <v>40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0.28999999999999998</v>
      </c>
      <c r="T95" s="191">
        <f>S95*H95</f>
        <v>12.2235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168</v>
      </c>
      <c r="AT95" s="192" t="s">
        <v>163</v>
      </c>
      <c r="AU95" s="192" t="s">
        <v>79</v>
      </c>
      <c r="AY95" s="20" t="s">
        <v>161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77</v>
      </c>
      <c r="BK95" s="193">
        <f>ROUND(I95*H95,2)</f>
        <v>0</v>
      </c>
      <c r="BL95" s="20" t="s">
        <v>168</v>
      </c>
      <c r="BM95" s="192" t="s">
        <v>169</v>
      </c>
    </row>
    <row r="96" spans="1:65" s="2" customFormat="1">
      <c r="A96" s="37"/>
      <c r="B96" s="38"/>
      <c r="C96" s="39"/>
      <c r="D96" s="194" t="s">
        <v>170</v>
      </c>
      <c r="E96" s="39"/>
      <c r="F96" s="195" t="s">
        <v>171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170</v>
      </c>
      <c r="AU96" s="20" t="s">
        <v>79</v>
      </c>
    </row>
    <row r="97" spans="1:65" s="2" customFormat="1" ht="37.799999999999997" customHeight="1">
      <c r="A97" s="37"/>
      <c r="B97" s="38"/>
      <c r="C97" s="181" t="s">
        <v>79</v>
      </c>
      <c r="D97" s="181" t="s">
        <v>163</v>
      </c>
      <c r="E97" s="182" t="s">
        <v>172</v>
      </c>
      <c r="F97" s="183" t="s">
        <v>173</v>
      </c>
      <c r="G97" s="184" t="s">
        <v>166</v>
      </c>
      <c r="H97" s="185">
        <v>42.15</v>
      </c>
      <c r="I97" s="186"/>
      <c r="J97" s="187">
        <f>ROUND(I97*H97,2)</f>
        <v>0</v>
      </c>
      <c r="K97" s="183" t="s">
        <v>167</v>
      </c>
      <c r="L97" s="42"/>
      <c r="M97" s="188" t="s">
        <v>19</v>
      </c>
      <c r="N97" s="189" t="s">
        <v>40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0.22</v>
      </c>
      <c r="T97" s="191">
        <f>S97*H97</f>
        <v>9.2729999999999997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168</v>
      </c>
      <c r="AT97" s="192" t="s">
        <v>163</v>
      </c>
      <c r="AU97" s="192" t="s">
        <v>79</v>
      </c>
      <c r="AY97" s="20" t="s">
        <v>161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77</v>
      </c>
      <c r="BK97" s="193">
        <f>ROUND(I97*H97,2)</f>
        <v>0</v>
      </c>
      <c r="BL97" s="20" t="s">
        <v>168</v>
      </c>
      <c r="BM97" s="192" t="s">
        <v>174</v>
      </c>
    </row>
    <row r="98" spans="1:65" s="2" customFormat="1">
      <c r="A98" s="37"/>
      <c r="B98" s="38"/>
      <c r="C98" s="39"/>
      <c r="D98" s="194" t="s">
        <v>170</v>
      </c>
      <c r="E98" s="39"/>
      <c r="F98" s="195" t="s">
        <v>175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170</v>
      </c>
      <c r="AU98" s="20" t="s">
        <v>79</v>
      </c>
    </row>
    <row r="99" spans="1:65" s="2" customFormat="1" ht="38.4">
      <c r="A99" s="37"/>
      <c r="B99" s="38"/>
      <c r="C99" s="39"/>
      <c r="D99" s="199" t="s">
        <v>176</v>
      </c>
      <c r="E99" s="39"/>
      <c r="F99" s="200" t="s">
        <v>177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176</v>
      </c>
      <c r="AU99" s="20" t="s">
        <v>79</v>
      </c>
    </row>
    <row r="100" spans="1:65" s="13" customFormat="1">
      <c r="B100" s="201"/>
      <c r="C100" s="202"/>
      <c r="D100" s="199" t="s">
        <v>178</v>
      </c>
      <c r="E100" s="203" t="s">
        <v>19</v>
      </c>
      <c r="F100" s="204" t="s">
        <v>179</v>
      </c>
      <c r="G100" s="202"/>
      <c r="H100" s="205">
        <v>42.15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178</v>
      </c>
      <c r="AU100" s="211" t="s">
        <v>79</v>
      </c>
      <c r="AV100" s="13" t="s">
        <v>79</v>
      </c>
      <c r="AW100" s="13" t="s">
        <v>31</v>
      </c>
      <c r="AX100" s="13" t="s">
        <v>77</v>
      </c>
      <c r="AY100" s="211" t="s">
        <v>161</v>
      </c>
    </row>
    <row r="101" spans="1:65" s="2" customFormat="1" ht="33" customHeight="1">
      <c r="A101" s="37"/>
      <c r="B101" s="38"/>
      <c r="C101" s="181" t="s">
        <v>180</v>
      </c>
      <c r="D101" s="181" t="s">
        <v>163</v>
      </c>
      <c r="E101" s="182" t="s">
        <v>181</v>
      </c>
      <c r="F101" s="183" t="s">
        <v>182</v>
      </c>
      <c r="G101" s="184" t="s">
        <v>166</v>
      </c>
      <c r="H101" s="185">
        <v>11.76</v>
      </c>
      <c r="I101" s="186"/>
      <c r="J101" s="187">
        <f>ROUND(I101*H101,2)</f>
        <v>0</v>
      </c>
      <c r="K101" s="183" t="s">
        <v>167</v>
      </c>
      <c r="L101" s="42"/>
      <c r="M101" s="188" t="s">
        <v>19</v>
      </c>
      <c r="N101" s="189" t="s">
        <v>40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0.32500000000000001</v>
      </c>
      <c r="T101" s="191">
        <f>S101*H101</f>
        <v>3.8220000000000001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168</v>
      </c>
      <c r="AT101" s="192" t="s">
        <v>163</v>
      </c>
      <c r="AU101" s="192" t="s">
        <v>79</v>
      </c>
      <c r="AY101" s="20" t="s">
        <v>161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77</v>
      </c>
      <c r="BK101" s="193">
        <f>ROUND(I101*H101,2)</f>
        <v>0</v>
      </c>
      <c r="BL101" s="20" t="s">
        <v>168</v>
      </c>
      <c r="BM101" s="192" t="s">
        <v>183</v>
      </c>
    </row>
    <row r="102" spans="1:65" s="2" customFormat="1">
      <c r="A102" s="37"/>
      <c r="B102" s="38"/>
      <c r="C102" s="39"/>
      <c r="D102" s="194" t="s">
        <v>170</v>
      </c>
      <c r="E102" s="39"/>
      <c r="F102" s="195" t="s">
        <v>184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170</v>
      </c>
      <c r="AU102" s="20" t="s">
        <v>79</v>
      </c>
    </row>
    <row r="103" spans="1:65" s="2" customFormat="1" ht="19.2">
      <c r="A103" s="37"/>
      <c r="B103" s="38"/>
      <c r="C103" s="39"/>
      <c r="D103" s="199" t="s">
        <v>176</v>
      </c>
      <c r="E103" s="39"/>
      <c r="F103" s="200" t="s">
        <v>185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176</v>
      </c>
      <c r="AU103" s="20" t="s">
        <v>79</v>
      </c>
    </row>
    <row r="104" spans="1:65" s="13" customFormat="1">
      <c r="B104" s="201"/>
      <c r="C104" s="202"/>
      <c r="D104" s="199" t="s">
        <v>178</v>
      </c>
      <c r="E104" s="203" t="s">
        <v>19</v>
      </c>
      <c r="F104" s="204" t="s">
        <v>186</v>
      </c>
      <c r="G104" s="202"/>
      <c r="H104" s="205">
        <v>11.76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178</v>
      </c>
      <c r="AU104" s="211" t="s">
        <v>79</v>
      </c>
      <c r="AV104" s="13" t="s">
        <v>79</v>
      </c>
      <c r="AW104" s="13" t="s">
        <v>31</v>
      </c>
      <c r="AX104" s="13" t="s">
        <v>77</v>
      </c>
      <c r="AY104" s="211" t="s">
        <v>161</v>
      </c>
    </row>
    <row r="105" spans="1:65" s="2" customFormat="1" ht="24.15" customHeight="1">
      <c r="A105" s="37"/>
      <c r="B105" s="38"/>
      <c r="C105" s="181" t="s">
        <v>168</v>
      </c>
      <c r="D105" s="181" t="s">
        <v>163</v>
      </c>
      <c r="E105" s="182" t="s">
        <v>187</v>
      </c>
      <c r="F105" s="183" t="s">
        <v>188</v>
      </c>
      <c r="G105" s="184" t="s">
        <v>189</v>
      </c>
      <c r="H105" s="185">
        <v>110</v>
      </c>
      <c r="I105" s="186"/>
      <c r="J105" s="187">
        <f>ROUND(I105*H105,2)</f>
        <v>0</v>
      </c>
      <c r="K105" s="183" t="s">
        <v>167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2.9999999999999997E-4</v>
      </c>
      <c r="R105" s="190">
        <f>Q105*H105</f>
        <v>3.2999999999999995E-2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190</v>
      </c>
    </row>
    <row r="106" spans="1:65" s="2" customFormat="1">
      <c r="A106" s="37"/>
      <c r="B106" s="38"/>
      <c r="C106" s="39"/>
      <c r="D106" s="194" t="s">
        <v>170</v>
      </c>
      <c r="E106" s="39"/>
      <c r="F106" s="195" t="s">
        <v>191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170</v>
      </c>
      <c r="AU106" s="20" t="s">
        <v>79</v>
      </c>
    </row>
    <row r="107" spans="1:65" s="2" customFormat="1" ht="24.15" customHeight="1">
      <c r="A107" s="37"/>
      <c r="B107" s="38"/>
      <c r="C107" s="181" t="s">
        <v>192</v>
      </c>
      <c r="D107" s="181" t="s">
        <v>163</v>
      </c>
      <c r="E107" s="182" t="s">
        <v>193</v>
      </c>
      <c r="F107" s="183" t="s">
        <v>194</v>
      </c>
      <c r="G107" s="184" t="s">
        <v>189</v>
      </c>
      <c r="H107" s="185">
        <v>110</v>
      </c>
      <c r="I107" s="186"/>
      <c r="J107" s="187">
        <f>ROUND(I107*H107,2)</f>
        <v>0</v>
      </c>
      <c r="K107" s="183" t="s">
        <v>167</v>
      </c>
      <c r="L107" s="42"/>
      <c r="M107" s="188" t="s">
        <v>19</v>
      </c>
      <c r="N107" s="189" t="s">
        <v>40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168</v>
      </c>
      <c r="AT107" s="192" t="s">
        <v>163</v>
      </c>
      <c r="AU107" s="192" t="s">
        <v>79</v>
      </c>
      <c r="AY107" s="20" t="s">
        <v>161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77</v>
      </c>
      <c r="BK107" s="193">
        <f>ROUND(I107*H107,2)</f>
        <v>0</v>
      </c>
      <c r="BL107" s="20" t="s">
        <v>168</v>
      </c>
      <c r="BM107" s="192" t="s">
        <v>195</v>
      </c>
    </row>
    <row r="108" spans="1:65" s="2" customFormat="1">
      <c r="A108" s="37"/>
      <c r="B108" s="38"/>
      <c r="C108" s="39"/>
      <c r="D108" s="194" t="s">
        <v>170</v>
      </c>
      <c r="E108" s="39"/>
      <c r="F108" s="195" t="s">
        <v>196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170</v>
      </c>
      <c r="AU108" s="20" t="s">
        <v>79</v>
      </c>
    </row>
    <row r="109" spans="1:65" s="2" customFormat="1" ht="16.5" customHeight="1">
      <c r="A109" s="37"/>
      <c r="B109" s="38"/>
      <c r="C109" s="181" t="s">
        <v>197</v>
      </c>
      <c r="D109" s="181" t="s">
        <v>163</v>
      </c>
      <c r="E109" s="182" t="s">
        <v>198</v>
      </c>
      <c r="F109" s="183" t="s">
        <v>199</v>
      </c>
      <c r="G109" s="184" t="s">
        <v>166</v>
      </c>
      <c r="H109" s="185">
        <v>142.05000000000001</v>
      </c>
      <c r="I109" s="186"/>
      <c r="J109" s="187">
        <f>ROUND(I109*H109,2)</f>
        <v>0</v>
      </c>
      <c r="K109" s="183" t="s">
        <v>167</v>
      </c>
      <c r="L109" s="42"/>
      <c r="M109" s="188" t="s">
        <v>19</v>
      </c>
      <c r="N109" s="189" t="s">
        <v>40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168</v>
      </c>
      <c r="AT109" s="192" t="s">
        <v>163</v>
      </c>
      <c r="AU109" s="192" t="s">
        <v>79</v>
      </c>
      <c r="AY109" s="20" t="s">
        <v>161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77</v>
      </c>
      <c r="BK109" s="193">
        <f>ROUND(I109*H109,2)</f>
        <v>0</v>
      </c>
      <c r="BL109" s="20" t="s">
        <v>168</v>
      </c>
      <c r="BM109" s="192" t="s">
        <v>200</v>
      </c>
    </row>
    <row r="110" spans="1:65" s="2" customFormat="1">
      <c r="A110" s="37"/>
      <c r="B110" s="38"/>
      <c r="C110" s="39"/>
      <c r="D110" s="194" t="s">
        <v>170</v>
      </c>
      <c r="E110" s="39"/>
      <c r="F110" s="195" t="s">
        <v>201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170</v>
      </c>
      <c r="AU110" s="20" t="s">
        <v>79</v>
      </c>
    </row>
    <row r="111" spans="1:65" s="2" customFormat="1" ht="38.4">
      <c r="A111" s="37"/>
      <c r="B111" s="38"/>
      <c r="C111" s="39"/>
      <c r="D111" s="199" t="s">
        <v>176</v>
      </c>
      <c r="E111" s="39"/>
      <c r="F111" s="200" t="s">
        <v>177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176</v>
      </c>
      <c r="AU111" s="20" t="s">
        <v>79</v>
      </c>
    </row>
    <row r="112" spans="1:65" s="13" customFormat="1">
      <c r="B112" s="201"/>
      <c r="C112" s="202"/>
      <c r="D112" s="199" t="s">
        <v>178</v>
      </c>
      <c r="E112" s="203" t="s">
        <v>19</v>
      </c>
      <c r="F112" s="204" t="s">
        <v>202</v>
      </c>
      <c r="G112" s="202"/>
      <c r="H112" s="205">
        <v>142.05000000000001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178</v>
      </c>
      <c r="AU112" s="211" t="s">
        <v>79</v>
      </c>
      <c r="AV112" s="13" t="s">
        <v>79</v>
      </c>
      <c r="AW112" s="13" t="s">
        <v>31</v>
      </c>
      <c r="AX112" s="13" t="s">
        <v>77</v>
      </c>
      <c r="AY112" s="211" t="s">
        <v>161</v>
      </c>
    </row>
    <row r="113" spans="1:65" s="2" customFormat="1" ht="37.799999999999997" customHeight="1">
      <c r="A113" s="37"/>
      <c r="B113" s="38"/>
      <c r="C113" s="181" t="s">
        <v>203</v>
      </c>
      <c r="D113" s="181" t="s">
        <v>163</v>
      </c>
      <c r="E113" s="182" t="s">
        <v>204</v>
      </c>
      <c r="F113" s="183" t="s">
        <v>205</v>
      </c>
      <c r="G113" s="184" t="s">
        <v>206</v>
      </c>
      <c r="H113" s="185">
        <v>28.4</v>
      </c>
      <c r="I113" s="186"/>
      <c r="J113" s="187">
        <f>ROUND(I113*H113,2)</f>
        <v>0</v>
      </c>
      <c r="K113" s="183" t="s">
        <v>167</v>
      </c>
      <c r="L113" s="42"/>
      <c r="M113" s="188" t="s">
        <v>19</v>
      </c>
      <c r="N113" s="189" t="s">
        <v>40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77</v>
      </c>
      <c r="BK113" s="193">
        <f>ROUND(I113*H113,2)</f>
        <v>0</v>
      </c>
      <c r="BL113" s="20" t="s">
        <v>168</v>
      </c>
      <c r="BM113" s="192" t="s">
        <v>207</v>
      </c>
    </row>
    <row r="114" spans="1:65" s="2" customFormat="1">
      <c r="A114" s="37"/>
      <c r="B114" s="38"/>
      <c r="C114" s="39"/>
      <c r="D114" s="194" t="s">
        <v>170</v>
      </c>
      <c r="E114" s="39"/>
      <c r="F114" s="195" t="s">
        <v>208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170</v>
      </c>
      <c r="AU114" s="20" t="s">
        <v>79</v>
      </c>
    </row>
    <row r="115" spans="1:65" s="13" customFormat="1">
      <c r="B115" s="201"/>
      <c r="C115" s="202"/>
      <c r="D115" s="199" t="s">
        <v>178</v>
      </c>
      <c r="E115" s="203" t="s">
        <v>19</v>
      </c>
      <c r="F115" s="204" t="s">
        <v>209</v>
      </c>
      <c r="G115" s="202"/>
      <c r="H115" s="205">
        <v>28.4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178</v>
      </c>
      <c r="AU115" s="211" t="s">
        <v>79</v>
      </c>
      <c r="AV115" s="13" t="s">
        <v>79</v>
      </c>
      <c r="AW115" s="13" t="s">
        <v>31</v>
      </c>
      <c r="AX115" s="13" t="s">
        <v>77</v>
      </c>
      <c r="AY115" s="211" t="s">
        <v>161</v>
      </c>
    </row>
    <row r="116" spans="1:65" s="12" customFormat="1" ht="22.8" customHeight="1">
      <c r="B116" s="165"/>
      <c r="C116" s="166"/>
      <c r="D116" s="167" t="s">
        <v>68</v>
      </c>
      <c r="E116" s="179" t="s">
        <v>180</v>
      </c>
      <c r="F116" s="179" t="s">
        <v>210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SUM(P117:P135)</f>
        <v>0</v>
      </c>
      <c r="Q116" s="173"/>
      <c r="R116" s="174">
        <f>SUM(R117:R135)</f>
        <v>1.27094</v>
      </c>
      <c r="S116" s="173"/>
      <c r="T116" s="175">
        <f>SUM(T117:T135)</f>
        <v>0</v>
      </c>
      <c r="AR116" s="176" t="s">
        <v>77</v>
      </c>
      <c r="AT116" s="177" t="s">
        <v>68</v>
      </c>
      <c r="AU116" s="177" t="s">
        <v>77</v>
      </c>
      <c r="AY116" s="176" t="s">
        <v>161</v>
      </c>
      <c r="BK116" s="178">
        <f>SUM(BK117:BK135)</f>
        <v>0</v>
      </c>
    </row>
    <row r="117" spans="1:65" s="2" customFormat="1" ht="16.5" customHeight="1">
      <c r="A117" s="37"/>
      <c r="B117" s="38"/>
      <c r="C117" s="181" t="s">
        <v>211</v>
      </c>
      <c r="D117" s="181" t="s">
        <v>163</v>
      </c>
      <c r="E117" s="182" t="s">
        <v>212</v>
      </c>
      <c r="F117" s="183" t="s">
        <v>213</v>
      </c>
      <c r="G117" s="184" t="s">
        <v>214</v>
      </c>
      <c r="H117" s="185">
        <v>0.24199999999999999</v>
      </c>
      <c r="I117" s="186"/>
      <c r="J117" s="187">
        <f>ROUND(I117*H117,2)</f>
        <v>0</v>
      </c>
      <c r="K117" s="183" t="s">
        <v>167</v>
      </c>
      <c r="L117" s="42"/>
      <c r="M117" s="188" t="s">
        <v>19</v>
      </c>
      <c r="N117" s="189" t="s">
        <v>40</v>
      </c>
      <c r="O117" s="67"/>
      <c r="P117" s="190">
        <f>O117*H117</f>
        <v>0</v>
      </c>
      <c r="Q117" s="190">
        <v>1.0900000000000001</v>
      </c>
      <c r="R117" s="190">
        <f>Q117*H117</f>
        <v>0.26378000000000001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168</v>
      </c>
      <c r="AT117" s="192" t="s">
        <v>163</v>
      </c>
      <c r="AU117" s="192" t="s">
        <v>79</v>
      </c>
      <c r="AY117" s="20" t="s">
        <v>161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77</v>
      </c>
      <c r="BK117" s="193">
        <f>ROUND(I117*H117,2)</f>
        <v>0</v>
      </c>
      <c r="BL117" s="20" t="s">
        <v>168</v>
      </c>
      <c r="BM117" s="192" t="s">
        <v>215</v>
      </c>
    </row>
    <row r="118" spans="1:65" s="2" customFormat="1">
      <c r="A118" s="37"/>
      <c r="B118" s="38"/>
      <c r="C118" s="39"/>
      <c r="D118" s="194" t="s">
        <v>170</v>
      </c>
      <c r="E118" s="39"/>
      <c r="F118" s="195" t="s">
        <v>216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170</v>
      </c>
      <c r="AU118" s="20" t="s">
        <v>79</v>
      </c>
    </row>
    <row r="119" spans="1:65" s="14" customFormat="1">
      <c r="B119" s="212"/>
      <c r="C119" s="213"/>
      <c r="D119" s="199" t="s">
        <v>178</v>
      </c>
      <c r="E119" s="214" t="s">
        <v>19</v>
      </c>
      <c r="F119" s="215" t="s">
        <v>217</v>
      </c>
      <c r="G119" s="213"/>
      <c r="H119" s="214" t="s">
        <v>19</v>
      </c>
      <c r="I119" s="216"/>
      <c r="J119" s="213"/>
      <c r="K119" s="213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178</v>
      </c>
      <c r="AU119" s="221" t="s">
        <v>79</v>
      </c>
      <c r="AV119" s="14" t="s">
        <v>77</v>
      </c>
      <c r="AW119" s="14" t="s">
        <v>31</v>
      </c>
      <c r="AX119" s="14" t="s">
        <v>69</v>
      </c>
      <c r="AY119" s="221" t="s">
        <v>161</v>
      </c>
    </row>
    <row r="120" spans="1:65" s="13" customFormat="1">
      <c r="B120" s="201"/>
      <c r="C120" s="202"/>
      <c r="D120" s="199" t="s">
        <v>178</v>
      </c>
      <c r="E120" s="203" t="s">
        <v>19</v>
      </c>
      <c r="F120" s="204" t="s">
        <v>218</v>
      </c>
      <c r="G120" s="202"/>
      <c r="H120" s="205">
        <v>9.6000000000000002E-2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178</v>
      </c>
      <c r="AU120" s="211" t="s">
        <v>79</v>
      </c>
      <c r="AV120" s="13" t="s">
        <v>79</v>
      </c>
      <c r="AW120" s="13" t="s">
        <v>31</v>
      </c>
      <c r="AX120" s="13" t="s">
        <v>69</v>
      </c>
      <c r="AY120" s="211" t="s">
        <v>161</v>
      </c>
    </row>
    <row r="121" spans="1:65" s="13" customFormat="1">
      <c r="B121" s="201"/>
      <c r="C121" s="202"/>
      <c r="D121" s="199" t="s">
        <v>178</v>
      </c>
      <c r="E121" s="203" t="s">
        <v>19</v>
      </c>
      <c r="F121" s="204" t="s">
        <v>219</v>
      </c>
      <c r="G121" s="202"/>
      <c r="H121" s="205">
        <v>3.2000000000000001E-2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178</v>
      </c>
      <c r="AU121" s="211" t="s">
        <v>79</v>
      </c>
      <c r="AV121" s="13" t="s">
        <v>79</v>
      </c>
      <c r="AW121" s="13" t="s">
        <v>31</v>
      </c>
      <c r="AX121" s="13" t="s">
        <v>69</v>
      </c>
      <c r="AY121" s="211" t="s">
        <v>161</v>
      </c>
    </row>
    <row r="122" spans="1:65" s="13" customFormat="1">
      <c r="B122" s="201"/>
      <c r="C122" s="202"/>
      <c r="D122" s="199" t="s">
        <v>178</v>
      </c>
      <c r="E122" s="203" t="s">
        <v>19</v>
      </c>
      <c r="F122" s="204" t="s">
        <v>220</v>
      </c>
      <c r="G122" s="202"/>
      <c r="H122" s="205">
        <v>0.114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178</v>
      </c>
      <c r="AU122" s="211" t="s">
        <v>79</v>
      </c>
      <c r="AV122" s="13" t="s">
        <v>79</v>
      </c>
      <c r="AW122" s="13" t="s">
        <v>31</v>
      </c>
      <c r="AX122" s="13" t="s">
        <v>69</v>
      </c>
      <c r="AY122" s="211" t="s">
        <v>161</v>
      </c>
    </row>
    <row r="123" spans="1:65" s="15" customFormat="1">
      <c r="B123" s="222"/>
      <c r="C123" s="223"/>
      <c r="D123" s="199" t="s">
        <v>178</v>
      </c>
      <c r="E123" s="224" t="s">
        <v>19</v>
      </c>
      <c r="F123" s="225" t="s">
        <v>221</v>
      </c>
      <c r="G123" s="223"/>
      <c r="H123" s="226">
        <v>0.24199999999999999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178</v>
      </c>
      <c r="AU123" s="232" t="s">
        <v>79</v>
      </c>
      <c r="AV123" s="15" t="s">
        <v>168</v>
      </c>
      <c r="AW123" s="15" t="s">
        <v>31</v>
      </c>
      <c r="AX123" s="15" t="s">
        <v>77</v>
      </c>
      <c r="AY123" s="232" t="s">
        <v>161</v>
      </c>
    </row>
    <row r="124" spans="1:65" s="2" customFormat="1" ht="16.5" customHeight="1">
      <c r="A124" s="37"/>
      <c r="B124" s="38"/>
      <c r="C124" s="181" t="s">
        <v>222</v>
      </c>
      <c r="D124" s="181" t="s">
        <v>163</v>
      </c>
      <c r="E124" s="182" t="s">
        <v>223</v>
      </c>
      <c r="F124" s="183" t="s">
        <v>224</v>
      </c>
      <c r="G124" s="184" t="s">
        <v>214</v>
      </c>
      <c r="H124" s="185">
        <v>0.92400000000000004</v>
      </c>
      <c r="I124" s="186"/>
      <c r="J124" s="187">
        <f>ROUND(I124*H124,2)</f>
        <v>0</v>
      </c>
      <c r="K124" s="183" t="s">
        <v>167</v>
      </c>
      <c r="L124" s="42"/>
      <c r="M124" s="188" t="s">
        <v>19</v>
      </c>
      <c r="N124" s="189" t="s">
        <v>40</v>
      </c>
      <c r="O124" s="67"/>
      <c r="P124" s="190">
        <f>O124*H124</f>
        <v>0</v>
      </c>
      <c r="Q124" s="190">
        <v>1.0900000000000001</v>
      </c>
      <c r="R124" s="190">
        <f>Q124*H124</f>
        <v>1.0071600000000001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168</v>
      </c>
      <c r="AT124" s="192" t="s">
        <v>163</v>
      </c>
      <c r="AU124" s="192" t="s">
        <v>79</v>
      </c>
      <c r="AY124" s="20" t="s">
        <v>161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77</v>
      </c>
      <c r="BK124" s="193">
        <f>ROUND(I124*H124,2)</f>
        <v>0</v>
      </c>
      <c r="BL124" s="20" t="s">
        <v>168</v>
      </c>
      <c r="BM124" s="192" t="s">
        <v>225</v>
      </c>
    </row>
    <row r="125" spans="1:65" s="2" customFormat="1">
      <c r="A125" s="37"/>
      <c r="B125" s="38"/>
      <c r="C125" s="39"/>
      <c r="D125" s="194" t="s">
        <v>170</v>
      </c>
      <c r="E125" s="39"/>
      <c r="F125" s="195" t="s">
        <v>226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170</v>
      </c>
      <c r="AU125" s="20" t="s">
        <v>79</v>
      </c>
    </row>
    <row r="126" spans="1:65" s="14" customFormat="1">
      <c r="B126" s="212"/>
      <c r="C126" s="213"/>
      <c r="D126" s="199" t="s">
        <v>178</v>
      </c>
      <c r="E126" s="214" t="s">
        <v>19</v>
      </c>
      <c r="F126" s="215" t="s">
        <v>227</v>
      </c>
      <c r="G126" s="213"/>
      <c r="H126" s="214" t="s">
        <v>19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178</v>
      </c>
      <c r="AU126" s="221" t="s">
        <v>79</v>
      </c>
      <c r="AV126" s="14" t="s">
        <v>77</v>
      </c>
      <c r="AW126" s="14" t="s">
        <v>31</v>
      </c>
      <c r="AX126" s="14" t="s">
        <v>69</v>
      </c>
      <c r="AY126" s="221" t="s">
        <v>161</v>
      </c>
    </row>
    <row r="127" spans="1:65" s="13" customFormat="1">
      <c r="B127" s="201"/>
      <c r="C127" s="202"/>
      <c r="D127" s="199" t="s">
        <v>178</v>
      </c>
      <c r="E127" s="203" t="s">
        <v>19</v>
      </c>
      <c r="F127" s="204" t="s">
        <v>228</v>
      </c>
      <c r="G127" s="202"/>
      <c r="H127" s="205">
        <v>9.2999999999999999E-2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178</v>
      </c>
      <c r="AU127" s="211" t="s">
        <v>79</v>
      </c>
      <c r="AV127" s="13" t="s">
        <v>79</v>
      </c>
      <c r="AW127" s="13" t="s">
        <v>31</v>
      </c>
      <c r="AX127" s="13" t="s">
        <v>69</v>
      </c>
      <c r="AY127" s="211" t="s">
        <v>161</v>
      </c>
    </row>
    <row r="128" spans="1:65" s="13" customFormat="1">
      <c r="B128" s="201"/>
      <c r="C128" s="202"/>
      <c r="D128" s="199" t="s">
        <v>178</v>
      </c>
      <c r="E128" s="203" t="s">
        <v>19</v>
      </c>
      <c r="F128" s="204" t="s">
        <v>229</v>
      </c>
      <c r="G128" s="202"/>
      <c r="H128" s="205">
        <v>7.1999999999999995E-2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178</v>
      </c>
      <c r="AU128" s="211" t="s">
        <v>79</v>
      </c>
      <c r="AV128" s="13" t="s">
        <v>79</v>
      </c>
      <c r="AW128" s="13" t="s">
        <v>31</v>
      </c>
      <c r="AX128" s="13" t="s">
        <v>69</v>
      </c>
      <c r="AY128" s="211" t="s">
        <v>161</v>
      </c>
    </row>
    <row r="129" spans="1:65" s="14" customFormat="1">
      <c r="B129" s="212"/>
      <c r="C129" s="213"/>
      <c r="D129" s="199" t="s">
        <v>178</v>
      </c>
      <c r="E129" s="214" t="s">
        <v>19</v>
      </c>
      <c r="F129" s="215" t="s">
        <v>230</v>
      </c>
      <c r="G129" s="213"/>
      <c r="H129" s="214" t="s">
        <v>19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178</v>
      </c>
      <c r="AU129" s="221" t="s">
        <v>79</v>
      </c>
      <c r="AV129" s="14" t="s">
        <v>77</v>
      </c>
      <c r="AW129" s="14" t="s">
        <v>31</v>
      </c>
      <c r="AX129" s="14" t="s">
        <v>69</v>
      </c>
      <c r="AY129" s="221" t="s">
        <v>161</v>
      </c>
    </row>
    <row r="130" spans="1:65" s="13" customFormat="1">
      <c r="B130" s="201"/>
      <c r="C130" s="202"/>
      <c r="D130" s="199" t="s">
        <v>178</v>
      </c>
      <c r="E130" s="203" t="s">
        <v>19</v>
      </c>
      <c r="F130" s="204" t="s">
        <v>231</v>
      </c>
      <c r="G130" s="202"/>
      <c r="H130" s="205">
        <v>0.188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178</v>
      </c>
      <c r="AU130" s="211" t="s">
        <v>79</v>
      </c>
      <c r="AV130" s="13" t="s">
        <v>79</v>
      </c>
      <c r="AW130" s="13" t="s">
        <v>31</v>
      </c>
      <c r="AX130" s="13" t="s">
        <v>69</v>
      </c>
      <c r="AY130" s="211" t="s">
        <v>161</v>
      </c>
    </row>
    <row r="131" spans="1:65" s="14" customFormat="1">
      <c r="B131" s="212"/>
      <c r="C131" s="213"/>
      <c r="D131" s="199" t="s">
        <v>178</v>
      </c>
      <c r="E131" s="214" t="s">
        <v>19</v>
      </c>
      <c r="F131" s="215" t="s">
        <v>232</v>
      </c>
      <c r="G131" s="213"/>
      <c r="H131" s="214" t="s">
        <v>19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178</v>
      </c>
      <c r="AU131" s="221" t="s">
        <v>79</v>
      </c>
      <c r="AV131" s="14" t="s">
        <v>77</v>
      </c>
      <c r="AW131" s="14" t="s">
        <v>31</v>
      </c>
      <c r="AX131" s="14" t="s">
        <v>69</v>
      </c>
      <c r="AY131" s="221" t="s">
        <v>161</v>
      </c>
    </row>
    <row r="132" spans="1:65" s="13" customFormat="1">
      <c r="B132" s="201"/>
      <c r="C132" s="202"/>
      <c r="D132" s="199" t="s">
        <v>178</v>
      </c>
      <c r="E132" s="203" t="s">
        <v>19</v>
      </c>
      <c r="F132" s="204" t="s">
        <v>233</v>
      </c>
      <c r="G132" s="202"/>
      <c r="H132" s="205">
        <v>0.11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178</v>
      </c>
      <c r="AU132" s="211" t="s">
        <v>79</v>
      </c>
      <c r="AV132" s="13" t="s">
        <v>79</v>
      </c>
      <c r="AW132" s="13" t="s">
        <v>31</v>
      </c>
      <c r="AX132" s="13" t="s">
        <v>69</v>
      </c>
      <c r="AY132" s="211" t="s">
        <v>161</v>
      </c>
    </row>
    <row r="133" spans="1:65" s="14" customFormat="1">
      <c r="B133" s="212"/>
      <c r="C133" s="213"/>
      <c r="D133" s="199" t="s">
        <v>178</v>
      </c>
      <c r="E133" s="214" t="s">
        <v>19</v>
      </c>
      <c r="F133" s="215" t="s">
        <v>234</v>
      </c>
      <c r="G133" s="213"/>
      <c r="H133" s="214" t="s">
        <v>19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178</v>
      </c>
      <c r="AU133" s="221" t="s">
        <v>79</v>
      </c>
      <c r="AV133" s="14" t="s">
        <v>77</v>
      </c>
      <c r="AW133" s="14" t="s">
        <v>31</v>
      </c>
      <c r="AX133" s="14" t="s">
        <v>69</v>
      </c>
      <c r="AY133" s="221" t="s">
        <v>161</v>
      </c>
    </row>
    <row r="134" spans="1:65" s="13" customFormat="1">
      <c r="B134" s="201"/>
      <c r="C134" s="202"/>
      <c r="D134" s="199" t="s">
        <v>178</v>
      </c>
      <c r="E134" s="203" t="s">
        <v>19</v>
      </c>
      <c r="F134" s="204" t="s">
        <v>235</v>
      </c>
      <c r="G134" s="202"/>
      <c r="H134" s="205">
        <v>0.46100000000000002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79</v>
      </c>
      <c r="AV134" s="13" t="s">
        <v>79</v>
      </c>
      <c r="AW134" s="13" t="s">
        <v>31</v>
      </c>
      <c r="AX134" s="13" t="s">
        <v>69</v>
      </c>
      <c r="AY134" s="211" t="s">
        <v>161</v>
      </c>
    </row>
    <row r="135" spans="1:65" s="15" customFormat="1">
      <c r="B135" s="222"/>
      <c r="C135" s="223"/>
      <c r="D135" s="199" t="s">
        <v>178</v>
      </c>
      <c r="E135" s="224" t="s">
        <v>19</v>
      </c>
      <c r="F135" s="225" t="s">
        <v>221</v>
      </c>
      <c r="G135" s="223"/>
      <c r="H135" s="226">
        <v>0.92400000000000004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178</v>
      </c>
      <c r="AU135" s="232" t="s">
        <v>79</v>
      </c>
      <c r="AV135" s="15" t="s">
        <v>168</v>
      </c>
      <c r="AW135" s="15" t="s">
        <v>31</v>
      </c>
      <c r="AX135" s="15" t="s">
        <v>77</v>
      </c>
      <c r="AY135" s="232" t="s">
        <v>161</v>
      </c>
    </row>
    <row r="136" spans="1:65" s="12" customFormat="1" ht="22.8" customHeight="1">
      <c r="B136" s="165"/>
      <c r="C136" s="166"/>
      <c r="D136" s="167" t="s">
        <v>68</v>
      </c>
      <c r="E136" s="179" t="s">
        <v>197</v>
      </c>
      <c r="F136" s="179" t="s">
        <v>236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SUM(P137:P143)</f>
        <v>0</v>
      </c>
      <c r="Q136" s="173"/>
      <c r="R136" s="174">
        <f>SUM(R137:R143)</f>
        <v>0.18112499999999998</v>
      </c>
      <c r="S136" s="173"/>
      <c r="T136" s="175">
        <f>SUM(T137:T143)</f>
        <v>0</v>
      </c>
      <c r="AR136" s="176" t="s">
        <v>77</v>
      </c>
      <c r="AT136" s="177" t="s">
        <v>68</v>
      </c>
      <c r="AU136" s="177" t="s">
        <v>77</v>
      </c>
      <c r="AY136" s="176" t="s">
        <v>161</v>
      </c>
      <c r="BK136" s="178">
        <f>SUM(BK137:BK143)</f>
        <v>0</v>
      </c>
    </row>
    <row r="137" spans="1:65" s="2" customFormat="1" ht="24.15" customHeight="1">
      <c r="A137" s="37"/>
      <c r="B137" s="38"/>
      <c r="C137" s="181" t="s">
        <v>237</v>
      </c>
      <c r="D137" s="181" t="s">
        <v>163</v>
      </c>
      <c r="E137" s="182" t="s">
        <v>238</v>
      </c>
      <c r="F137" s="183" t="s">
        <v>239</v>
      </c>
      <c r="G137" s="184" t="s">
        <v>189</v>
      </c>
      <c r="H137" s="185">
        <v>172.5</v>
      </c>
      <c r="I137" s="186"/>
      <c r="J137" s="187">
        <f>ROUND(I137*H137,2)</f>
        <v>0</v>
      </c>
      <c r="K137" s="183" t="s">
        <v>167</v>
      </c>
      <c r="L137" s="42"/>
      <c r="M137" s="188" t="s">
        <v>19</v>
      </c>
      <c r="N137" s="189" t="s">
        <v>40</v>
      </c>
      <c r="O137" s="67"/>
      <c r="P137" s="190">
        <f>O137*H137</f>
        <v>0</v>
      </c>
      <c r="Q137" s="190">
        <v>1.0499999999999999E-3</v>
      </c>
      <c r="R137" s="190">
        <f>Q137*H137</f>
        <v>0.18112499999999998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168</v>
      </c>
      <c r="AT137" s="192" t="s">
        <v>163</v>
      </c>
      <c r="AU137" s="192" t="s">
        <v>79</v>
      </c>
      <c r="AY137" s="20" t="s">
        <v>161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77</v>
      </c>
      <c r="BK137" s="193">
        <f>ROUND(I137*H137,2)</f>
        <v>0</v>
      </c>
      <c r="BL137" s="20" t="s">
        <v>168</v>
      </c>
      <c r="BM137" s="192" t="s">
        <v>240</v>
      </c>
    </row>
    <row r="138" spans="1:65" s="2" customFormat="1">
      <c r="A138" s="37"/>
      <c r="B138" s="38"/>
      <c r="C138" s="39"/>
      <c r="D138" s="194" t="s">
        <v>170</v>
      </c>
      <c r="E138" s="39"/>
      <c r="F138" s="195" t="s">
        <v>241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170</v>
      </c>
      <c r="AU138" s="20" t="s">
        <v>79</v>
      </c>
    </row>
    <row r="139" spans="1:65" s="13" customFormat="1">
      <c r="B139" s="201"/>
      <c r="C139" s="202"/>
      <c r="D139" s="199" t="s">
        <v>178</v>
      </c>
      <c r="E139" s="203" t="s">
        <v>19</v>
      </c>
      <c r="F139" s="204" t="s">
        <v>242</v>
      </c>
      <c r="G139" s="202"/>
      <c r="H139" s="205">
        <v>19.8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178</v>
      </c>
      <c r="AU139" s="211" t="s">
        <v>79</v>
      </c>
      <c r="AV139" s="13" t="s">
        <v>79</v>
      </c>
      <c r="AW139" s="13" t="s">
        <v>31</v>
      </c>
      <c r="AX139" s="13" t="s">
        <v>69</v>
      </c>
      <c r="AY139" s="211" t="s">
        <v>161</v>
      </c>
    </row>
    <row r="140" spans="1:65" s="13" customFormat="1">
      <c r="B140" s="201"/>
      <c r="C140" s="202"/>
      <c r="D140" s="199" t="s">
        <v>178</v>
      </c>
      <c r="E140" s="203" t="s">
        <v>19</v>
      </c>
      <c r="F140" s="204" t="s">
        <v>243</v>
      </c>
      <c r="G140" s="202"/>
      <c r="H140" s="205">
        <v>61.2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178</v>
      </c>
      <c r="AU140" s="211" t="s">
        <v>79</v>
      </c>
      <c r="AV140" s="13" t="s">
        <v>79</v>
      </c>
      <c r="AW140" s="13" t="s">
        <v>31</v>
      </c>
      <c r="AX140" s="13" t="s">
        <v>69</v>
      </c>
      <c r="AY140" s="211" t="s">
        <v>161</v>
      </c>
    </row>
    <row r="141" spans="1:65" s="13" customFormat="1">
      <c r="B141" s="201"/>
      <c r="C141" s="202"/>
      <c r="D141" s="199" t="s">
        <v>178</v>
      </c>
      <c r="E141" s="203" t="s">
        <v>19</v>
      </c>
      <c r="F141" s="204" t="s">
        <v>244</v>
      </c>
      <c r="G141" s="202"/>
      <c r="H141" s="205">
        <v>34.5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79</v>
      </c>
      <c r="AV141" s="13" t="s">
        <v>79</v>
      </c>
      <c r="AW141" s="13" t="s">
        <v>31</v>
      </c>
      <c r="AX141" s="13" t="s">
        <v>69</v>
      </c>
      <c r="AY141" s="211" t="s">
        <v>161</v>
      </c>
    </row>
    <row r="142" spans="1:65" s="13" customFormat="1">
      <c r="B142" s="201"/>
      <c r="C142" s="202"/>
      <c r="D142" s="199" t="s">
        <v>178</v>
      </c>
      <c r="E142" s="203" t="s">
        <v>19</v>
      </c>
      <c r="F142" s="204" t="s">
        <v>245</v>
      </c>
      <c r="G142" s="202"/>
      <c r="H142" s="205">
        <v>57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79</v>
      </c>
      <c r="AV142" s="13" t="s">
        <v>79</v>
      </c>
      <c r="AW142" s="13" t="s">
        <v>31</v>
      </c>
      <c r="AX142" s="13" t="s">
        <v>69</v>
      </c>
      <c r="AY142" s="211" t="s">
        <v>161</v>
      </c>
    </row>
    <row r="143" spans="1:65" s="15" customFormat="1">
      <c r="B143" s="222"/>
      <c r="C143" s="223"/>
      <c r="D143" s="199" t="s">
        <v>178</v>
      </c>
      <c r="E143" s="224" t="s">
        <v>19</v>
      </c>
      <c r="F143" s="225" t="s">
        <v>221</v>
      </c>
      <c r="G143" s="223"/>
      <c r="H143" s="226">
        <v>172.5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178</v>
      </c>
      <c r="AU143" s="232" t="s">
        <v>79</v>
      </c>
      <c r="AV143" s="15" t="s">
        <v>168</v>
      </c>
      <c r="AW143" s="15" t="s">
        <v>31</v>
      </c>
      <c r="AX143" s="15" t="s">
        <v>77</v>
      </c>
      <c r="AY143" s="232" t="s">
        <v>161</v>
      </c>
    </row>
    <row r="144" spans="1:65" s="12" customFormat="1" ht="22.8" customHeight="1">
      <c r="B144" s="165"/>
      <c r="C144" s="166"/>
      <c r="D144" s="167" t="s">
        <v>68</v>
      </c>
      <c r="E144" s="179" t="s">
        <v>222</v>
      </c>
      <c r="F144" s="179" t="s">
        <v>246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SUM(P145:P287)</f>
        <v>0</v>
      </c>
      <c r="Q144" s="173"/>
      <c r="R144" s="174">
        <f>SUM(R145:R287)</f>
        <v>0</v>
      </c>
      <c r="S144" s="173"/>
      <c r="T144" s="175">
        <f>SUM(T145:T287)</f>
        <v>369.01875430000001</v>
      </c>
      <c r="AR144" s="176" t="s">
        <v>77</v>
      </c>
      <c r="AT144" s="177" t="s">
        <v>68</v>
      </c>
      <c r="AU144" s="177" t="s">
        <v>77</v>
      </c>
      <c r="AY144" s="176" t="s">
        <v>161</v>
      </c>
      <c r="BK144" s="178">
        <f>SUM(BK145:BK287)</f>
        <v>0</v>
      </c>
    </row>
    <row r="145" spans="1:65" s="2" customFormat="1" ht="16.5" customHeight="1">
      <c r="A145" s="37"/>
      <c r="B145" s="38"/>
      <c r="C145" s="181" t="s">
        <v>247</v>
      </c>
      <c r="D145" s="181" t="s">
        <v>163</v>
      </c>
      <c r="E145" s="182" t="s">
        <v>248</v>
      </c>
      <c r="F145" s="183" t="s">
        <v>249</v>
      </c>
      <c r="G145" s="184" t="s">
        <v>206</v>
      </c>
      <c r="H145" s="185">
        <v>14.222</v>
      </c>
      <c r="I145" s="186"/>
      <c r="J145" s="187">
        <f>ROUND(I145*H145,2)</f>
        <v>0</v>
      </c>
      <c r="K145" s="183" t="s">
        <v>167</v>
      </c>
      <c r="L145" s="42"/>
      <c r="M145" s="188" t="s">
        <v>19</v>
      </c>
      <c r="N145" s="189" t="s">
        <v>40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2</v>
      </c>
      <c r="T145" s="191">
        <f>S145*H145</f>
        <v>28.443999999999999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168</v>
      </c>
      <c r="AT145" s="192" t="s">
        <v>163</v>
      </c>
      <c r="AU145" s="192" t="s">
        <v>79</v>
      </c>
      <c r="AY145" s="20" t="s">
        <v>161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77</v>
      </c>
      <c r="BK145" s="193">
        <f>ROUND(I145*H145,2)</f>
        <v>0</v>
      </c>
      <c r="BL145" s="20" t="s">
        <v>168</v>
      </c>
      <c r="BM145" s="192" t="s">
        <v>250</v>
      </c>
    </row>
    <row r="146" spans="1:65" s="2" customFormat="1">
      <c r="A146" s="37"/>
      <c r="B146" s="38"/>
      <c r="C146" s="39"/>
      <c r="D146" s="194" t="s">
        <v>170</v>
      </c>
      <c r="E146" s="39"/>
      <c r="F146" s="195" t="s">
        <v>251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170</v>
      </c>
      <c r="AU146" s="20" t="s">
        <v>79</v>
      </c>
    </row>
    <row r="147" spans="1:65" s="13" customFormat="1">
      <c r="B147" s="201"/>
      <c r="C147" s="202"/>
      <c r="D147" s="199" t="s">
        <v>178</v>
      </c>
      <c r="E147" s="203" t="s">
        <v>19</v>
      </c>
      <c r="F147" s="204" t="s">
        <v>252</v>
      </c>
      <c r="G147" s="202"/>
      <c r="H147" s="205">
        <v>14.222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79</v>
      </c>
      <c r="AV147" s="13" t="s">
        <v>79</v>
      </c>
      <c r="AW147" s="13" t="s">
        <v>31</v>
      </c>
      <c r="AX147" s="13" t="s">
        <v>77</v>
      </c>
      <c r="AY147" s="211" t="s">
        <v>161</v>
      </c>
    </row>
    <row r="148" spans="1:65" s="2" customFormat="1" ht="16.5" customHeight="1">
      <c r="A148" s="37"/>
      <c r="B148" s="38"/>
      <c r="C148" s="181" t="s">
        <v>253</v>
      </c>
      <c r="D148" s="181" t="s">
        <v>163</v>
      </c>
      <c r="E148" s="182" t="s">
        <v>254</v>
      </c>
      <c r="F148" s="183" t="s">
        <v>255</v>
      </c>
      <c r="G148" s="184" t="s">
        <v>166</v>
      </c>
      <c r="H148" s="185">
        <v>88.73</v>
      </c>
      <c r="I148" s="186"/>
      <c r="J148" s="187">
        <f>ROUND(I148*H148,2)</f>
        <v>0</v>
      </c>
      <c r="K148" s="183" t="s">
        <v>167</v>
      </c>
      <c r="L148" s="42"/>
      <c r="M148" s="188" t="s">
        <v>19</v>
      </c>
      <c r="N148" s="189" t="s">
        <v>40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0.26100000000000001</v>
      </c>
      <c r="T148" s="191">
        <f>S148*H148</f>
        <v>23.158530000000003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168</v>
      </c>
      <c r="AT148" s="192" t="s">
        <v>163</v>
      </c>
      <c r="AU148" s="192" t="s">
        <v>79</v>
      </c>
      <c r="AY148" s="20" t="s">
        <v>161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77</v>
      </c>
      <c r="BK148" s="193">
        <f>ROUND(I148*H148,2)</f>
        <v>0</v>
      </c>
      <c r="BL148" s="20" t="s">
        <v>168</v>
      </c>
      <c r="BM148" s="192" t="s">
        <v>256</v>
      </c>
    </row>
    <row r="149" spans="1:65" s="2" customFormat="1">
      <c r="A149" s="37"/>
      <c r="B149" s="38"/>
      <c r="C149" s="39"/>
      <c r="D149" s="194" t="s">
        <v>170</v>
      </c>
      <c r="E149" s="39"/>
      <c r="F149" s="195" t="s">
        <v>257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170</v>
      </c>
      <c r="AU149" s="20" t="s">
        <v>79</v>
      </c>
    </row>
    <row r="150" spans="1:65" s="13" customFormat="1">
      <c r="B150" s="201"/>
      <c r="C150" s="202"/>
      <c r="D150" s="199" t="s">
        <v>178</v>
      </c>
      <c r="E150" s="203" t="s">
        <v>19</v>
      </c>
      <c r="F150" s="204" t="s">
        <v>258</v>
      </c>
      <c r="G150" s="202"/>
      <c r="H150" s="205">
        <v>24.75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178</v>
      </c>
      <c r="AU150" s="211" t="s">
        <v>79</v>
      </c>
      <c r="AV150" s="13" t="s">
        <v>79</v>
      </c>
      <c r="AW150" s="13" t="s">
        <v>31</v>
      </c>
      <c r="AX150" s="13" t="s">
        <v>69</v>
      </c>
      <c r="AY150" s="211" t="s">
        <v>161</v>
      </c>
    </row>
    <row r="151" spans="1:65" s="13" customFormat="1">
      <c r="B151" s="201"/>
      <c r="C151" s="202"/>
      <c r="D151" s="199" t="s">
        <v>178</v>
      </c>
      <c r="E151" s="203" t="s">
        <v>19</v>
      </c>
      <c r="F151" s="204" t="s">
        <v>259</v>
      </c>
      <c r="G151" s="202"/>
      <c r="H151" s="205">
        <v>21.375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79</v>
      </c>
      <c r="AV151" s="13" t="s">
        <v>79</v>
      </c>
      <c r="AW151" s="13" t="s">
        <v>31</v>
      </c>
      <c r="AX151" s="13" t="s">
        <v>69</v>
      </c>
      <c r="AY151" s="211" t="s">
        <v>161</v>
      </c>
    </row>
    <row r="152" spans="1:65" s="13" customFormat="1">
      <c r="B152" s="201"/>
      <c r="C152" s="202"/>
      <c r="D152" s="199" t="s">
        <v>178</v>
      </c>
      <c r="E152" s="203" t="s">
        <v>19</v>
      </c>
      <c r="F152" s="204" t="s">
        <v>260</v>
      </c>
      <c r="G152" s="202"/>
      <c r="H152" s="205">
        <v>14.96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178</v>
      </c>
      <c r="AU152" s="211" t="s">
        <v>79</v>
      </c>
      <c r="AV152" s="13" t="s">
        <v>79</v>
      </c>
      <c r="AW152" s="13" t="s">
        <v>31</v>
      </c>
      <c r="AX152" s="13" t="s">
        <v>69</v>
      </c>
      <c r="AY152" s="211" t="s">
        <v>161</v>
      </c>
    </row>
    <row r="153" spans="1:65" s="13" customFormat="1">
      <c r="B153" s="201"/>
      <c r="C153" s="202"/>
      <c r="D153" s="199" t="s">
        <v>178</v>
      </c>
      <c r="E153" s="203" t="s">
        <v>19</v>
      </c>
      <c r="F153" s="204" t="s">
        <v>261</v>
      </c>
      <c r="G153" s="202"/>
      <c r="H153" s="205">
        <v>27.645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79</v>
      </c>
      <c r="AV153" s="13" t="s">
        <v>79</v>
      </c>
      <c r="AW153" s="13" t="s">
        <v>31</v>
      </c>
      <c r="AX153" s="13" t="s">
        <v>69</v>
      </c>
      <c r="AY153" s="211" t="s">
        <v>161</v>
      </c>
    </row>
    <row r="154" spans="1:65" s="15" customFormat="1">
      <c r="B154" s="222"/>
      <c r="C154" s="223"/>
      <c r="D154" s="199" t="s">
        <v>178</v>
      </c>
      <c r="E154" s="224" t="s">
        <v>19</v>
      </c>
      <c r="F154" s="225" t="s">
        <v>221</v>
      </c>
      <c r="G154" s="223"/>
      <c r="H154" s="226">
        <v>88.73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178</v>
      </c>
      <c r="AU154" s="232" t="s">
        <v>79</v>
      </c>
      <c r="AV154" s="15" t="s">
        <v>168</v>
      </c>
      <c r="AW154" s="15" t="s">
        <v>31</v>
      </c>
      <c r="AX154" s="15" t="s">
        <v>77</v>
      </c>
      <c r="AY154" s="232" t="s">
        <v>161</v>
      </c>
    </row>
    <row r="155" spans="1:65" s="2" customFormat="1" ht="24.15" customHeight="1">
      <c r="A155" s="37"/>
      <c r="B155" s="38"/>
      <c r="C155" s="181" t="s">
        <v>262</v>
      </c>
      <c r="D155" s="181" t="s">
        <v>163</v>
      </c>
      <c r="E155" s="182" t="s">
        <v>263</v>
      </c>
      <c r="F155" s="183" t="s">
        <v>264</v>
      </c>
      <c r="G155" s="184" t="s">
        <v>206</v>
      </c>
      <c r="H155" s="185">
        <v>13.615</v>
      </c>
      <c r="I155" s="186"/>
      <c r="J155" s="187">
        <f>ROUND(I155*H155,2)</f>
        <v>0</v>
      </c>
      <c r="K155" s="183" t="s">
        <v>167</v>
      </c>
      <c r="L155" s="42"/>
      <c r="M155" s="188" t="s">
        <v>19</v>
      </c>
      <c r="N155" s="189" t="s">
        <v>40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1.8</v>
      </c>
      <c r="T155" s="191">
        <f>S155*H155</f>
        <v>24.507000000000001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168</v>
      </c>
      <c r="AT155" s="192" t="s">
        <v>163</v>
      </c>
      <c r="AU155" s="192" t="s">
        <v>79</v>
      </c>
      <c r="AY155" s="20" t="s">
        <v>161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77</v>
      </c>
      <c r="BK155" s="193">
        <f>ROUND(I155*H155,2)</f>
        <v>0</v>
      </c>
      <c r="BL155" s="20" t="s">
        <v>168</v>
      </c>
      <c r="BM155" s="192" t="s">
        <v>265</v>
      </c>
    </row>
    <row r="156" spans="1:65" s="2" customFormat="1">
      <c r="A156" s="37"/>
      <c r="B156" s="38"/>
      <c r="C156" s="39"/>
      <c r="D156" s="194" t="s">
        <v>170</v>
      </c>
      <c r="E156" s="39"/>
      <c r="F156" s="195" t="s">
        <v>266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170</v>
      </c>
      <c r="AU156" s="20" t="s">
        <v>79</v>
      </c>
    </row>
    <row r="157" spans="1:65" s="13" customFormat="1">
      <c r="B157" s="201"/>
      <c r="C157" s="202"/>
      <c r="D157" s="199" t="s">
        <v>178</v>
      </c>
      <c r="E157" s="203" t="s">
        <v>19</v>
      </c>
      <c r="F157" s="204" t="s">
        <v>267</v>
      </c>
      <c r="G157" s="202"/>
      <c r="H157" s="205">
        <v>13.615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79</v>
      </c>
      <c r="AV157" s="13" t="s">
        <v>79</v>
      </c>
      <c r="AW157" s="13" t="s">
        <v>31</v>
      </c>
      <c r="AX157" s="13" t="s">
        <v>77</v>
      </c>
      <c r="AY157" s="211" t="s">
        <v>161</v>
      </c>
    </row>
    <row r="158" spans="1:65" s="2" customFormat="1" ht="16.5" customHeight="1">
      <c r="A158" s="37"/>
      <c r="B158" s="38"/>
      <c r="C158" s="181" t="s">
        <v>268</v>
      </c>
      <c r="D158" s="181" t="s">
        <v>163</v>
      </c>
      <c r="E158" s="182" t="s">
        <v>269</v>
      </c>
      <c r="F158" s="183" t="s">
        <v>270</v>
      </c>
      <c r="G158" s="184" t="s">
        <v>206</v>
      </c>
      <c r="H158" s="185">
        <v>14.336</v>
      </c>
      <c r="I158" s="186"/>
      <c r="J158" s="187">
        <f>ROUND(I158*H158,2)</f>
        <v>0</v>
      </c>
      <c r="K158" s="183" t="s">
        <v>167</v>
      </c>
      <c r="L158" s="42"/>
      <c r="M158" s="188" t="s">
        <v>19</v>
      </c>
      <c r="N158" s="189" t="s">
        <v>40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2.4</v>
      </c>
      <c r="T158" s="191">
        <f>S158*H158</f>
        <v>34.406399999999998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168</v>
      </c>
      <c r="AT158" s="192" t="s">
        <v>163</v>
      </c>
      <c r="AU158" s="192" t="s">
        <v>79</v>
      </c>
      <c r="AY158" s="20" t="s">
        <v>161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77</v>
      </c>
      <c r="BK158" s="193">
        <f>ROUND(I158*H158,2)</f>
        <v>0</v>
      </c>
      <c r="BL158" s="20" t="s">
        <v>168</v>
      </c>
      <c r="BM158" s="192" t="s">
        <v>271</v>
      </c>
    </row>
    <row r="159" spans="1:65" s="2" customFormat="1">
      <c r="A159" s="37"/>
      <c r="B159" s="38"/>
      <c r="C159" s="39"/>
      <c r="D159" s="194" t="s">
        <v>170</v>
      </c>
      <c r="E159" s="39"/>
      <c r="F159" s="195" t="s">
        <v>272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170</v>
      </c>
      <c r="AU159" s="20" t="s">
        <v>79</v>
      </c>
    </row>
    <row r="160" spans="1:65" s="13" customFormat="1">
      <c r="B160" s="201"/>
      <c r="C160" s="202"/>
      <c r="D160" s="199" t="s">
        <v>178</v>
      </c>
      <c r="E160" s="203" t="s">
        <v>19</v>
      </c>
      <c r="F160" s="204" t="s">
        <v>273</v>
      </c>
      <c r="G160" s="202"/>
      <c r="H160" s="205">
        <v>14.336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79</v>
      </c>
      <c r="AV160" s="13" t="s">
        <v>79</v>
      </c>
      <c r="AW160" s="13" t="s">
        <v>31</v>
      </c>
      <c r="AX160" s="13" t="s">
        <v>77</v>
      </c>
      <c r="AY160" s="211" t="s">
        <v>161</v>
      </c>
    </row>
    <row r="161" spans="1:65" s="2" customFormat="1" ht="16.5" customHeight="1">
      <c r="A161" s="37"/>
      <c r="B161" s="38"/>
      <c r="C161" s="181" t="s">
        <v>8</v>
      </c>
      <c r="D161" s="181" t="s">
        <v>163</v>
      </c>
      <c r="E161" s="182" t="s">
        <v>274</v>
      </c>
      <c r="F161" s="183" t="s">
        <v>275</v>
      </c>
      <c r="G161" s="184" t="s">
        <v>166</v>
      </c>
      <c r="H161" s="185">
        <v>14.574999999999999</v>
      </c>
      <c r="I161" s="186"/>
      <c r="J161" s="187">
        <f>ROUND(I161*H161,2)</f>
        <v>0</v>
      </c>
      <c r="K161" s="183" t="s">
        <v>167</v>
      </c>
      <c r="L161" s="42"/>
      <c r="M161" s="188" t="s">
        <v>19</v>
      </c>
      <c r="N161" s="189" t="s">
        <v>40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0.36</v>
      </c>
      <c r="T161" s="191">
        <f>S161*H161</f>
        <v>5.2469999999999999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168</v>
      </c>
      <c r="AT161" s="192" t="s">
        <v>163</v>
      </c>
      <c r="AU161" s="192" t="s">
        <v>79</v>
      </c>
      <c r="AY161" s="20" t="s">
        <v>161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77</v>
      </c>
      <c r="BK161" s="193">
        <f>ROUND(I161*H161,2)</f>
        <v>0</v>
      </c>
      <c r="BL161" s="20" t="s">
        <v>168</v>
      </c>
      <c r="BM161" s="192" t="s">
        <v>276</v>
      </c>
    </row>
    <row r="162" spans="1:65" s="2" customFormat="1">
      <c r="A162" s="37"/>
      <c r="B162" s="38"/>
      <c r="C162" s="39"/>
      <c r="D162" s="194" t="s">
        <v>170</v>
      </c>
      <c r="E162" s="39"/>
      <c r="F162" s="195" t="s">
        <v>277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170</v>
      </c>
      <c r="AU162" s="20" t="s">
        <v>79</v>
      </c>
    </row>
    <row r="163" spans="1:65" s="13" customFormat="1">
      <c r="B163" s="201"/>
      <c r="C163" s="202"/>
      <c r="D163" s="199" t="s">
        <v>178</v>
      </c>
      <c r="E163" s="203" t="s">
        <v>19</v>
      </c>
      <c r="F163" s="204" t="s">
        <v>278</v>
      </c>
      <c r="G163" s="202"/>
      <c r="H163" s="205">
        <v>14.574999999999999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79</v>
      </c>
      <c r="AV163" s="13" t="s">
        <v>79</v>
      </c>
      <c r="AW163" s="13" t="s">
        <v>31</v>
      </c>
      <c r="AX163" s="13" t="s">
        <v>77</v>
      </c>
      <c r="AY163" s="211" t="s">
        <v>161</v>
      </c>
    </row>
    <row r="164" spans="1:65" s="2" customFormat="1" ht="16.5" customHeight="1">
      <c r="A164" s="37"/>
      <c r="B164" s="38"/>
      <c r="C164" s="181" t="s">
        <v>279</v>
      </c>
      <c r="D164" s="181" t="s">
        <v>163</v>
      </c>
      <c r="E164" s="182" t="s">
        <v>280</v>
      </c>
      <c r="F164" s="183" t="s">
        <v>281</v>
      </c>
      <c r="G164" s="184" t="s">
        <v>206</v>
      </c>
      <c r="H164" s="185">
        <v>26.812999999999999</v>
      </c>
      <c r="I164" s="186"/>
      <c r="J164" s="187">
        <f>ROUND(I164*H164,2)</f>
        <v>0</v>
      </c>
      <c r="K164" s="183" t="s">
        <v>167</v>
      </c>
      <c r="L164" s="42"/>
      <c r="M164" s="188" t="s">
        <v>19</v>
      </c>
      <c r="N164" s="189" t="s">
        <v>40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2.2000000000000002</v>
      </c>
      <c r="T164" s="191">
        <f>S164*H164</f>
        <v>58.988600000000005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168</v>
      </c>
      <c r="AT164" s="192" t="s">
        <v>163</v>
      </c>
      <c r="AU164" s="192" t="s">
        <v>79</v>
      </c>
      <c r="AY164" s="20" t="s">
        <v>161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77</v>
      </c>
      <c r="BK164" s="193">
        <f>ROUND(I164*H164,2)</f>
        <v>0</v>
      </c>
      <c r="BL164" s="20" t="s">
        <v>168</v>
      </c>
      <c r="BM164" s="192" t="s">
        <v>282</v>
      </c>
    </row>
    <row r="165" spans="1:65" s="2" customFormat="1">
      <c r="A165" s="37"/>
      <c r="B165" s="38"/>
      <c r="C165" s="39"/>
      <c r="D165" s="194" t="s">
        <v>170</v>
      </c>
      <c r="E165" s="39"/>
      <c r="F165" s="195" t="s">
        <v>283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170</v>
      </c>
      <c r="AU165" s="20" t="s">
        <v>79</v>
      </c>
    </row>
    <row r="166" spans="1:65" s="13" customFormat="1">
      <c r="B166" s="201"/>
      <c r="C166" s="202"/>
      <c r="D166" s="199" t="s">
        <v>178</v>
      </c>
      <c r="E166" s="203" t="s">
        <v>19</v>
      </c>
      <c r="F166" s="204" t="s">
        <v>284</v>
      </c>
      <c r="G166" s="202"/>
      <c r="H166" s="205">
        <v>0.17599999999999999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79</v>
      </c>
      <c r="AV166" s="13" t="s">
        <v>79</v>
      </c>
      <c r="AW166" s="13" t="s">
        <v>31</v>
      </c>
      <c r="AX166" s="13" t="s">
        <v>69</v>
      </c>
      <c r="AY166" s="211" t="s">
        <v>161</v>
      </c>
    </row>
    <row r="167" spans="1:65" s="13" customFormat="1">
      <c r="B167" s="201"/>
      <c r="C167" s="202"/>
      <c r="D167" s="199" t="s">
        <v>178</v>
      </c>
      <c r="E167" s="203" t="s">
        <v>19</v>
      </c>
      <c r="F167" s="204" t="s">
        <v>285</v>
      </c>
      <c r="G167" s="202"/>
      <c r="H167" s="205">
        <v>1.2490000000000001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178</v>
      </c>
      <c r="AU167" s="211" t="s">
        <v>79</v>
      </c>
      <c r="AV167" s="13" t="s">
        <v>79</v>
      </c>
      <c r="AW167" s="13" t="s">
        <v>31</v>
      </c>
      <c r="AX167" s="13" t="s">
        <v>69</v>
      </c>
      <c r="AY167" s="211" t="s">
        <v>161</v>
      </c>
    </row>
    <row r="168" spans="1:65" s="14" customFormat="1">
      <c r="B168" s="212"/>
      <c r="C168" s="213"/>
      <c r="D168" s="199" t="s">
        <v>178</v>
      </c>
      <c r="E168" s="214" t="s">
        <v>19</v>
      </c>
      <c r="F168" s="215" t="s">
        <v>286</v>
      </c>
      <c r="G168" s="213"/>
      <c r="H168" s="214" t="s">
        <v>19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178</v>
      </c>
      <c r="AU168" s="221" t="s">
        <v>79</v>
      </c>
      <c r="AV168" s="14" t="s">
        <v>77</v>
      </c>
      <c r="AW168" s="14" t="s">
        <v>31</v>
      </c>
      <c r="AX168" s="14" t="s">
        <v>69</v>
      </c>
      <c r="AY168" s="221" t="s">
        <v>161</v>
      </c>
    </row>
    <row r="169" spans="1:65" s="13" customFormat="1">
      <c r="B169" s="201"/>
      <c r="C169" s="202"/>
      <c r="D169" s="199" t="s">
        <v>178</v>
      </c>
      <c r="E169" s="203" t="s">
        <v>19</v>
      </c>
      <c r="F169" s="204" t="s">
        <v>287</v>
      </c>
      <c r="G169" s="202"/>
      <c r="H169" s="205">
        <v>3.46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178</v>
      </c>
      <c r="AU169" s="211" t="s">
        <v>79</v>
      </c>
      <c r="AV169" s="13" t="s">
        <v>79</v>
      </c>
      <c r="AW169" s="13" t="s">
        <v>31</v>
      </c>
      <c r="AX169" s="13" t="s">
        <v>69</v>
      </c>
      <c r="AY169" s="211" t="s">
        <v>161</v>
      </c>
    </row>
    <row r="170" spans="1:65" s="13" customFormat="1">
      <c r="B170" s="201"/>
      <c r="C170" s="202"/>
      <c r="D170" s="199" t="s">
        <v>178</v>
      </c>
      <c r="E170" s="203" t="s">
        <v>19</v>
      </c>
      <c r="F170" s="204" t="s">
        <v>288</v>
      </c>
      <c r="G170" s="202"/>
      <c r="H170" s="205">
        <v>6.1130000000000004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178</v>
      </c>
      <c r="AU170" s="211" t="s">
        <v>79</v>
      </c>
      <c r="AV170" s="13" t="s">
        <v>79</v>
      </c>
      <c r="AW170" s="13" t="s">
        <v>31</v>
      </c>
      <c r="AX170" s="13" t="s">
        <v>69</v>
      </c>
      <c r="AY170" s="211" t="s">
        <v>161</v>
      </c>
    </row>
    <row r="171" spans="1:65" s="13" customFormat="1">
      <c r="B171" s="201"/>
      <c r="C171" s="202"/>
      <c r="D171" s="199" t="s">
        <v>178</v>
      </c>
      <c r="E171" s="203" t="s">
        <v>19</v>
      </c>
      <c r="F171" s="204" t="s">
        <v>289</v>
      </c>
      <c r="G171" s="202"/>
      <c r="H171" s="205">
        <v>4.54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178</v>
      </c>
      <c r="AU171" s="211" t="s">
        <v>79</v>
      </c>
      <c r="AV171" s="13" t="s">
        <v>79</v>
      </c>
      <c r="AW171" s="13" t="s">
        <v>31</v>
      </c>
      <c r="AX171" s="13" t="s">
        <v>69</v>
      </c>
      <c r="AY171" s="211" t="s">
        <v>161</v>
      </c>
    </row>
    <row r="172" spans="1:65" s="13" customFormat="1">
      <c r="B172" s="201"/>
      <c r="C172" s="202"/>
      <c r="D172" s="199" t="s">
        <v>178</v>
      </c>
      <c r="E172" s="203" t="s">
        <v>19</v>
      </c>
      <c r="F172" s="204" t="s">
        <v>290</v>
      </c>
      <c r="G172" s="202"/>
      <c r="H172" s="205">
        <v>4.09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178</v>
      </c>
      <c r="AU172" s="211" t="s">
        <v>79</v>
      </c>
      <c r="AV172" s="13" t="s">
        <v>79</v>
      </c>
      <c r="AW172" s="13" t="s">
        <v>31</v>
      </c>
      <c r="AX172" s="13" t="s">
        <v>69</v>
      </c>
      <c r="AY172" s="211" t="s">
        <v>161</v>
      </c>
    </row>
    <row r="173" spans="1:65" s="13" customFormat="1">
      <c r="B173" s="201"/>
      <c r="C173" s="202"/>
      <c r="D173" s="199" t="s">
        <v>178</v>
      </c>
      <c r="E173" s="203" t="s">
        <v>19</v>
      </c>
      <c r="F173" s="204" t="s">
        <v>291</v>
      </c>
      <c r="G173" s="202"/>
      <c r="H173" s="205">
        <v>6.2480000000000002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178</v>
      </c>
      <c r="AU173" s="211" t="s">
        <v>79</v>
      </c>
      <c r="AV173" s="13" t="s">
        <v>79</v>
      </c>
      <c r="AW173" s="13" t="s">
        <v>31</v>
      </c>
      <c r="AX173" s="13" t="s">
        <v>69</v>
      </c>
      <c r="AY173" s="211" t="s">
        <v>161</v>
      </c>
    </row>
    <row r="174" spans="1:65" s="13" customFormat="1">
      <c r="B174" s="201"/>
      <c r="C174" s="202"/>
      <c r="D174" s="199" t="s">
        <v>178</v>
      </c>
      <c r="E174" s="203" t="s">
        <v>19</v>
      </c>
      <c r="F174" s="204" t="s">
        <v>292</v>
      </c>
      <c r="G174" s="202"/>
      <c r="H174" s="205">
        <v>0.93700000000000006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178</v>
      </c>
      <c r="AU174" s="211" t="s">
        <v>79</v>
      </c>
      <c r="AV174" s="13" t="s">
        <v>79</v>
      </c>
      <c r="AW174" s="13" t="s">
        <v>31</v>
      </c>
      <c r="AX174" s="13" t="s">
        <v>69</v>
      </c>
      <c r="AY174" s="211" t="s">
        <v>161</v>
      </c>
    </row>
    <row r="175" spans="1:65" s="15" customFormat="1">
      <c r="B175" s="222"/>
      <c r="C175" s="223"/>
      <c r="D175" s="199" t="s">
        <v>178</v>
      </c>
      <c r="E175" s="224" t="s">
        <v>19</v>
      </c>
      <c r="F175" s="225" t="s">
        <v>221</v>
      </c>
      <c r="G175" s="223"/>
      <c r="H175" s="226">
        <v>26.812999999999999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178</v>
      </c>
      <c r="AU175" s="232" t="s">
        <v>79</v>
      </c>
      <c r="AV175" s="15" t="s">
        <v>168</v>
      </c>
      <c r="AW175" s="15" t="s">
        <v>31</v>
      </c>
      <c r="AX175" s="15" t="s">
        <v>77</v>
      </c>
      <c r="AY175" s="232" t="s">
        <v>161</v>
      </c>
    </row>
    <row r="176" spans="1:65" s="2" customFormat="1" ht="16.5" customHeight="1">
      <c r="A176" s="37"/>
      <c r="B176" s="38"/>
      <c r="C176" s="181" t="s">
        <v>293</v>
      </c>
      <c r="D176" s="181" t="s">
        <v>163</v>
      </c>
      <c r="E176" s="182" t="s">
        <v>294</v>
      </c>
      <c r="F176" s="183" t="s">
        <v>295</v>
      </c>
      <c r="G176" s="184" t="s">
        <v>166</v>
      </c>
      <c r="H176" s="185">
        <v>0.624</v>
      </c>
      <c r="I176" s="186"/>
      <c r="J176" s="187">
        <f>ROUND(I176*H176,2)</f>
        <v>0</v>
      </c>
      <c r="K176" s="183" t="s">
        <v>167</v>
      </c>
      <c r="L176" s="42"/>
      <c r="M176" s="188" t="s">
        <v>19</v>
      </c>
      <c r="N176" s="189" t="s">
        <v>40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0.09</v>
      </c>
      <c r="T176" s="191">
        <f>S176*H176</f>
        <v>5.6159999999999995E-2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168</v>
      </c>
      <c r="AT176" s="192" t="s">
        <v>163</v>
      </c>
      <c r="AU176" s="192" t="s">
        <v>79</v>
      </c>
      <c r="AY176" s="20" t="s">
        <v>161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77</v>
      </c>
      <c r="BK176" s="193">
        <f>ROUND(I176*H176,2)</f>
        <v>0</v>
      </c>
      <c r="BL176" s="20" t="s">
        <v>168</v>
      </c>
      <c r="BM176" s="192" t="s">
        <v>296</v>
      </c>
    </row>
    <row r="177" spans="1:65" s="2" customFormat="1">
      <c r="A177" s="37"/>
      <c r="B177" s="38"/>
      <c r="C177" s="39"/>
      <c r="D177" s="194" t="s">
        <v>170</v>
      </c>
      <c r="E177" s="39"/>
      <c r="F177" s="195" t="s">
        <v>297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170</v>
      </c>
      <c r="AU177" s="20" t="s">
        <v>79</v>
      </c>
    </row>
    <row r="178" spans="1:65" s="13" customFormat="1">
      <c r="B178" s="201"/>
      <c r="C178" s="202"/>
      <c r="D178" s="199" t="s">
        <v>178</v>
      </c>
      <c r="E178" s="203" t="s">
        <v>19</v>
      </c>
      <c r="F178" s="204" t="s">
        <v>298</v>
      </c>
      <c r="G178" s="202"/>
      <c r="H178" s="205">
        <v>0.624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79</v>
      </c>
      <c r="AV178" s="13" t="s">
        <v>79</v>
      </c>
      <c r="AW178" s="13" t="s">
        <v>31</v>
      </c>
      <c r="AX178" s="13" t="s">
        <v>77</v>
      </c>
      <c r="AY178" s="211" t="s">
        <v>161</v>
      </c>
    </row>
    <row r="179" spans="1:65" s="2" customFormat="1" ht="16.5" customHeight="1">
      <c r="A179" s="37"/>
      <c r="B179" s="38"/>
      <c r="C179" s="181" t="s">
        <v>299</v>
      </c>
      <c r="D179" s="181" t="s">
        <v>163</v>
      </c>
      <c r="E179" s="182" t="s">
        <v>300</v>
      </c>
      <c r="F179" s="183" t="s">
        <v>301</v>
      </c>
      <c r="G179" s="184" t="s">
        <v>166</v>
      </c>
      <c r="H179" s="185">
        <v>274.92399999999998</v>
      </c>
      <c r="I179" s="186"/>
      <c r="J179" s="187">
        <f>ROUND(I179*H179,2)</f>
        <v>0</v>
      </c>
      <c r="K179" s="183" t="s">
        <v>167</v>
      </c>
      <c r="L179" s="42"/>
      <c r="M179" s="188" t="s">
        <v>19</v>
      </c>
      <c r="N179" s="189" t="s">
        <v>40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168</v>
      </c>
      <c r="AT179" s="192" t="s">
        <v>163</v>
      </c>
      <c r="AU179" s="192" t="s">
        <v>79</v>
      </c>
      <c r="AY179" s="20" t="s">
        <v>161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77</v>
      </c>
      <c r="BK179" s="193">
        <f>ROUND(I179*H179,2)</f>
        <v>0</v>
      </c>
      <c r="BL179" s="20" t="s">
        <v>168</v>
      </c>
      <c r="BM179" s="192" t="s">
        <v>302</v>
      </c>
    </row>
    <row r="180" spans="1:65" s="2" customFormat="1">
      <c r="A180" s="37"/>
      <c r="B180" s="38"/>
      <c r="C180" s="39"/>
      <c r="D180" s="194" t="s">
        <v>170</v>
      </c>
      <c r="E180" s="39"/>
      <c r="F180" s="195" t="s">
        <v>303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170</v>
      </c>
      <c r="AU180" s="20" t="s">
        <v>79</v>
      </c>
    </row>
    <row r="181" spans="1:65" s="14" customFormat="1">
      <c r="B181" s="212"/>
      <c r="C181" s="213"/>
      <c r="D181" s="199" t="s">
        <v>178</v>
      </c>
      <c r="E181" s="214" t="s">
        <v>19</v>
      </c>
      <c r="F181" s="215" t="s">
        <v>286</v>
      </c>
      <c r="G181" s="213"/>
      <c r="H181" s="214" t="s">
        <v>19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178</v>
      </c>
      <c r="AU181" s="221" t="s">
        <v>79</v>
      </c>
      <c r="AV181" s="14" t="s">
        <v>77</v>
      </c>
      <c r="AW181" s="14" t="s">
        <v>31</v>
      </c>
      <c r="AX181" s="14" t="s">
        <v>69</v>
      </c>
      <c r="AY181" s="221" t="s">
        <v>161</v>
      </c>
    </row>
    <row r="182" spans="1:65" s="13" customFormat="1">
      <c r="B182" s="201"/>
      <c r="C182" s="202"/>
      <c r="D182" s="199" t="s">
        <v>178</v>
      </c>
      <c r="E182" s="203" t="s">
        <v>19</v>
      </c>
      <c r="F182" s="204" t="s">
        <v>304</v>
      </c>
      <c r="G182" s="202"/>
      <c r="H182" s="205">
        <v>9.2240000000000002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79</v>
      </c>
      <c r="AV182" s="13" t="s">
        <v>79</v>
      </c>
      <c r="AW182" s="13" t="s">
        <v>31</v>
      </c>
      <c r="AX182" s="13" t="s">
        <v>69</v>
      </c>
      <c r="AY182" s="211" t="s">
        <v>161</v>
      </c>
    </row>
    <row r="183" spans="1:65" s="14" customFormat="1">
      <c r="B183" s="212"/>
      <c r="C183" s="213"/>
      <c r="D183" s="199" t="s">
        <v>178</v>
      </c>
      <c r="E183" s="214" t="s">
        <v>19</v>
      </c>
      <c r="F183" s="215" t="s">
        <v>305</v>
      </c>
      <c r="G183" s="213"/>
      <c r="H183" s="214" t="s">
        <v>19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178</v>
      </c>
      <c r="AU183" s="221" t="s">
        <v>79</v>
      </c>
      <c r="AV183" s="14" t="s">
        <v>77</v>
      </c>
      <c r="AW183" s="14" t="s">
        <v>31</v>
      </c>
      <c r="AX183" s="14" t="s">
        <v>69</v>
      </c>
      <c r="AY183" s="221" t="s">
        <v>161</v>
      </c>
    </row>
    <row r="184" spans="1:65" s="13" customFormat="1">
      <c r="B184" s="201"/>
      <c r="C184" s="202"/>
      <c r="D184" s="199" t="s">
        <v>178</v>
      </c>
      <c r="E184" s="203" t="s">
        <v>19</v>
      </c>
      <c r="F184" s="204" t="s">
        <v>306</v>
      </c>
      <c r="G184" s="202"/>
      <c r="H184" s="205">
        <v>85.1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178</v>
      </c>
      <c r="AU184" s="211" t="s">
        <v>79</v>
      </c>
      <c r="AV184" s="13" t="s">
        <v>79</v>
      </c>
      <c r="AW184" s="13" t="s">
        <v>31</v>
      </c>
      <c r="AX184" s="13" t="s">
        <v>69</v>
      </c>
      <c r="AY184" s="211" t="s">
        <v>161</v>
      </c>
    </row>
    <row r="185" spans="1:65" s="14" customFormat="1">
      <c r="B185" s="212"/>
      <c r="C185" s="213"/>
      <c r="D185" s="199" t="s">
        <v>178</v>
      </c>
      <c r="E185" s="214" t="s">
        <v>19</v>
      </c>
      <c r="F185" s="215" t="s">
        <v>307</v>
      </c>
      <c r="G185" s="213"/>
      <c r="H185" s="214" t="s">
        <v>19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178</v>
      </c>
      <c r="AU185" s="221" t="s">
        <v>79</v>
      </c>
      <c r="AV185" s="14" t="s">
        <v>77</v>
      </c>
      <c r="AW185" s="14" t="s">
        <v>31</v>
      </c>
      <c r="AX185" s="14" t="s">
        <v>69</v>
      </c>
      <c r="AY185" s="221" t="s">
        <v>161</v>
      </c>
    </row>
    <row r="186" spans="1:65" s="13" customFormat="1">
      <c r="B186" s="201"/>
      <c r="C186" s="202"/>
      <c r="D186" s="199" t="s">
        <v>178</v>
      </c>
      <c r="E186" s="203" t="s">
        <v>19</v>
      </c>
      <c r="F186" s="204" t="s">
        <v>308</v>
      </c>
      <c r="G186" s="202"/>
      <c r="H186" s="205">
        <v>56.8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79</v>
      </c>
      <c r="AV186" s="13" t="s">
        <v>79</v>
      </c>
      <c r="AW186" s="13" t="s">
        <v>31</v>
      </c>
      <c r="AX186" s="13" t="s">
        <v>69</v>
      </c>
      <c r="AY186" s="211" t="s">
        <v>161</v>
      </c>
    </row>
    <row r="187" spans="1:65" s="14" customFormat="1">
      <c r="B187" s="212"/>
      <c r="C187" s="213"/>
      <c r="D187" s="199" t="s">
        <v>178</v>
      </c>
      <c r="E187" s="214" t="s">
        <v>19</v>
      </c>
      <c r="F187" s="215" t="s">
        <v>309</v>
      </c>
      <c r="G187" s="213"/>
      <c r="H187" s="214" t="s">
        <v>19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178</v>
      </c>
      <c r="AU187" s="221" t="s">
        <v>79</v>
      </c>
      <c r="AV187" s="14" t="s">
        <v>77</v>
      </c>
      <c r="AW187" s="14" t="s">
        <v>31</v>
      </c>
      <c r="AX187" s="14" t="s">
        <v>69</v>
      </c>
      <c r="AY187" s="221" t="s">
        <v>161</v>
      </c>
    </row>
    <row r="188" spans="1:65" s="13" customFormat="1">
      <c r="B188" s="201"/>
      <c r="C188" s="202"/>
      <c r="D188" s="199" t="s">
        <v>178</v>
      </c>
      <c r="E188" s="203" t="s">
        <v>19</v>
      </c>
      <c r="F188" s="204" t="s">
        <v>310</v>
      </c>
      <c r="G188" s="202"/>
      <c r="H188" s="205">
        <v>123.8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79</v>
      </c>
      <c r="AV188" s="13" t="s">
        <v>79</v>
      </c>
      <c r="AW188" s="13" t="s">
        <v>31</v>
      </c>
      <c r="AX188" s="13" t="s">
        <v>69</v>
      </c>
      <c r="AY188" s="211" t="s">
        <v>161</v>
      </c>
    </row>
    <row r="189" spans="1:65" s="15" customFormat="1">
      <c r="B189" s="222"/>
      <c r="C189" s="223"/>
      <c r="D189" s="199" t="s">
        <v>178</v>
      </c>
      <c r="E189" s="224" t="s">
        <v>19</v>
      </c>
      <c r="F189" s="225" t="s">
        <v>221</v>
      </c>
      <c r="G189" s="223"/>
      <c r="H189" s="226">
        <v>274.92399999999998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178</v>
      </c>
      <c r="AU189" s="232" t="s">
        <v>79</v>
      </c>
      <c r="AV189" s="15" t="s">
        <v>168</v>
      </c>
      <c r="AW189" s="15" t="s">
        <v>31</v>
      </c>
      <c r="AX189" s="15" t="s">
        <v>77</v>
      </c>
      <c r="AY189" s="232" t="s">
        <v>161</v>
      </c>
    </row>
    <row r="190" spans="1:65" s="2" customFormat="1" ht="21.75" customHeight="1">
      <c r="A190" s="37"/>
      <c r="B190" s="38"/>
      <c r="C190" s="181" t="s">
        <v>311</v>
      </c>
      <c r="D190" s="181" t="s">
        <v>163</v>
      </c>
      <c r="E190" s="182" t="s">
        <v>312</v>
      </c>
      <c r="F190" s="183" t="s">
        <v>313</v>
      </c>
      <c r="G190" s="184" t="s">
        <v>206</v>
      </c>
      <c r="H190" s="185">
        <v>1.2490000000000001</v>
      </c>
      <c r="I190" s="186"/>
      <c r="J190" s="187">
        <f>ROUND(I190*H190,2)</f>
        <v>0</v>
      </c>
      <c r="K190" s="183" t="s">
        <v>167</v>
      </c>
      <c r="L190" s="42"/>
      <c r="M190" s="188" t="s">
        <v>19</v>
      </c>
      <c r="N190" s="189" t="s">
        <v>40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4.7000000000000002E-3</v>
      </c>
      <c r="T190" s="191">
        <f>S190*H190</f>
        <v>5.870300000000001E-3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168</v>
      </c>
      <c r="AT190" s="192" t="s">
        <v>163</v>
      </c>
      <c r="AU190" s="192" t="s">
        <v>79</v>
      </c>
      <c r="AY190" s="20" t="s">
        <v>161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77</v>
      </c>
      <c r="BK190" s="193">
        <f>ROUND(I190*H190,2)</f>
        <v>0</v>
      </c>
      <c r="BL190" s="20" t="s">
        <v>168</v>
      </c>
      <c r="BM190" s="192" t="s">
        <v>314</v>
      </c>
    </row>
    <row r="191" spans="1:65" s="2" customFormat="1">
      <c r="A191" s="37"/>
      <c r="B191" s="38"/>
      <c r="C191" s="39"/>
      <c r="D191" s="194" t="s">
        <v>170</v>
      </c>
      <c r="E191" s="39"/>
      <c r="F191" s="195" t="s">
        <v>315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170</v>
      </c>
      <c r="AU191" s="20" t="s">
        <v>79</v>
      </c>
    </row>
    <row r="192" spans="1:65" s="13" customFormat="1">
      <c r="B192" s="201"/>
      <c r="C192" s="202"/>
      <c r="D192" s="199" t="s">
        <v>178</v>
      </c>
      <c r="E192" s="203" t="s">
        <v>19</v>
      </c>
      <c r="F192" s="204" t="s">
        <v>316</v>
      </c>
      <c r="G192" s="202"/>
      <c r="H192" s="205">
        <v>1.2490000000000001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178</v>
      </c>
      <c r="AU192" s="211" t="s">
        <v>79</v>
      </c>
      <c r="AV192" s="13" t="s">
        <v>79</v>
      </c>
      <c r="AW192" s="13" t="s">
        <v>31</v>
      </c>
      <c r="AX192" s="13" t="s">
        <v>77</v>
      </c>
      <c r="AY192" s="211" t="s">
        <v>161</v>
      </c>
    </row>
    <row r="193" spans="1:65" s="2" customFormat="1" ht="24.15" customHeight="1">
      <c r="A193" s="37"/>
      <c r="B193" s="38"/>
      <c r="C193" s="181" t="s">
        <v>317</v>
      </c>
      <c r="D193" s="181" t="s">
        <v>163</v>
      </c>
      <c r="E193" s="182" t="s">
        <v>318</v>
      </c>
      <c r="F193" s="183" t="s">
        <v>319</v>
      </c>
      <c r="G193" s="184" t="s">
        <v>166</v>
      </c>
      <c r="H193" s="185">
        <v>189.93199999999999</v>
      </c>
      <c r="I193" s="186"/>
      <c r="J193" s="187">
        <f>ROUND(I193*H193,2)</f>
        <v>0</v>
      </c>
      <c r="K193" s="183" t="s">
        <v>167</v>
      </c>
      <c r="L193" s="42"/>
      <c r="M193" s="188" t="s">
        <v>19</v>
      </c>
      <c r="N193" s="189" t="s">
        <v>40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5.7000000000000002E-2</v>
      </c>
      <c r="T193" s="191">
        <f>S193*H193</f>
        <v>10.826124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168</v>
      </c>
      <c r="AT193" s="192" t="s">
        <v>163</v>
      </c>
      <c r="AU193" s="192" t="s">
        <v>79</v>
      </c>
      <c r="AY193" s="20" t="s">
        <v>161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77</v>
      </c>
      <c r="BK193" s="193">
        <f>ROUND(I193*H193,2)</f>
        <v>0</v>
      </c>
      <c r="BL193" s="20" t="s">
        <v>168</v>
      </c>
      <c r="BM193" s="192" t="s">
        <v>320</v>
      </c>
    </row>
    <row r="194" spans="1:65" s="2" customFormat="1">
      <c r="A194" s="37"/>
      <c r="B194" s="38"/>
      <c r="C194" s="39"/>
      <c r="D194" s="194" t="s">
        <v>170</v>
      </c>
      <c r="E194" s="39"/>
      <c r="F194" s="195" t="s">
        <v>321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170</v>
      </c>
      <c r="AU194" s="20" t="s">
        <v>79</v>
      </c>
    </row>
    <row r="195" spans="1:65" s="13" customFormat="1">
      <c r="B195" s="201"/>
      <c r="C195" s="202"/>
      <c r="D195" s="199" t="s">
        <v>178</v>
      </c>
      <c r="E195" s="203" t="s">
        <v>19</v>
      </c>
      <c r="F195" s="204" t="s">
        <v>322</v>
      </c>
      <c r="G195" s="202"/>
      <c r="H195" s="205">
        <v>3.52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178</v>
      </c>
      <c r="AU195" s="211" t="s">
        <v>79</v>
      </c>
      <c r="AV195" s="13" t="s">
        <v>79</v>
      </c>
      <c r="AW195" s="13" t="s">
        <v>31</v>
      </c>
      <c r="AX195" s="13" t="s">
        <v>69</v>
      </c>
      <c r="AY195" s="211" t="s">
        <v>161</v>
      </c>
    </row>
    <row r="196" spans="1:65" s="13" customFormat="1">
      <c r="B196" s="201"/>
      <c r="C196" s="202"/>
      <c r="D196" s="199" t="s">
        <v>178</v>
      </c>
      <c r="E196" s="203" t="s">
        <v>19</v>
      </c>
      <c r="F196" s="204" t="s">
        <v>323</v>
      </c>
      <c r="G196" s="202"/>
      <c r="H196" s="205">
        <v>12.488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79</v>
      </c>
      <c r="AV196" s="13" t="s">
        <v>79</v>
      </c>
      <c r="AW196" s="13" t="s">
        <v>31</v>
      </c>
      <c r="AX196" s="13" t="s">
        <v>69</v>
      </c>
      <c r="AY196" s="211" t="s">
        <v>161</v>
      </c>
    </row>
    <row r="197" spans="1:65" s="13" customFormat="1">
      <c r="B197" s="201"/>
      <c r="C197" s="202"/>
      <c r="D197" s="199" t="s">
        <v>178</v>
      </c>
      <c r="E197" s="203" t="s">
        <v>19</v>
      </c>
      <c r="F197" s="204" t="s">
        <v>324</v>
      </c>
      <c r="G197" s="202"/>
      <c r="H197" s="205">
        <v>84.7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178</v>
      </c>
      <c r="AU197" s="211" t="s">
        <v>79</v>
      </c>
      <c r="AV197" s="13" t="s">
        <v>79</v>
      </c>
      <c r="AW197" s="13" t="s">
        <v>31</v>
      </c>
      <c r="AX197" s="13" t="s">
        <v>69</v>
      </c>
      <c r="AY197" s="211" t="s">
        <v>161</v>
      </c>
    </row>
    <row r="198" spans="1:65" s="13" customFormat="1">
      <c r="B198" s="201"/>
      <c r="C198" s="202"/>
      <c r="D198" s="199" t="s">
        <v>178</v>
      </c>
      <c r="E198" s="203" t="s">
        <v>19</v>
      </c>
      <c r="F198" s="204" t="s">
        <v>325</v>
      </c>
      <c r="G198" s="202"/>
      <c r="H198" s="205">
        <v>80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79</v>
      </c>
      <c r="AV198" s="13" t="s">
        <v>79</v>
      </c>
      <c r="AW198" s="13" t="s">
        <v>31</v>
      </c>
      <c r="AX198" s="13" t="s">
        <v>69</v>
      </c>
      <c r="AY198" s="211" t="s">
        <v>161</v>
      </c>
    </row>
    <row r="199" spans="1:65" s="13" customFormat="1">
      <c r="B199" s="201"/>
      <c r="C199" s="202"/>
      <c r="D199" s="199" t="s">
        <v>178</v>
      </c>
      <c r="E199" s="203" t="s">
        <v>19</v>
      </c>
      <c r="F199" s="204" t="s">
        <v>326</v>
      </c>
      <c r="G199" s="202"/>
      <c r="H199" s="205">
        <v>9.2240000000000002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178</v>
      </c>
      <c r="AU199" s="211" t="s">
        <v>79</v>
      </c>
      <c r="AV199" s="13" t="s">
        <v>79</v>
      </c>
      <c r="AW199" s="13" t="s">
        <v>31</v>
      </c>
      <c r="AX199" s="13" t="s">
        <v>69</v>
      </c>
      <c r="AY199" s="211" t="s">
        <v>161</v>
      </c>
    </row>
    <row r="200" spans="1:65" s="15" customFormat="1">
      <c r="B200" s="222"/>
      <c r="C200" s="223"/>
      <c r="D200" s="199" t="s">
        <v>178</v>
      </c>
      <c r="E200" s="224" t="s">
        <v>19</v>
      </c>
      <c r="F200" s="225" t="s">
        <v>221</v>
      </c>
      <c r="G200" s="223"/>
      <c r="H200" s="226">
        <v>189.93199999999999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178</v>
      </c>
      <c r="AU200" s="232" t="s">
        <v>79</v>
      </c>
      <c r="AV200" s="15" t="s">
        <v>168</v>
      </c>
      <c r="AW200" s="15" t="s">
        <v>31</v>
      </c>
      <c r="AX200" s="15" t="s">
        <v>77</v>
      </c>
      <c r="AY200" s="232" t="s">
        <v>161</v>
      </c>
    </row>
    <row r="201" spans="1:65" s="2" customFormat="1" ht="16.5" customHeight="1">
      <c r="A201" s="37"/>
      <c r="B201" s="38"/>
      <c r="C201" s="181" t="s">
        <v>7</v>
      </c>
      <c r="D201" s="181" t="s">
        <v>163</v>
      </c>
      <c r="E201" s="182" t="s">
        <v>327</v>
      </c>
      <c r="F201" s="183" t="s">
        <v>328</v>
      </c>
      <c r="G201" s="184" t="s">
        <v>189</v>
      </c>
      <c r="H201" s="185">
        <v>77.63</v>
      </c>
      <c r="I201" s="186"/>
      <c r="J201" s="187">
        <f>ROUND(I201*H201,2)</f>
        <v>0</v>
      </c>
      <c r="K201" s="183" t="s">
        <v>167</v>
      </c>
      <c r="L201" s="42"/>
      <c r="M201" s="188" t="s">
        <v>19</v>
      </c>
      <c r="N201" s="189" t="s">
        <v>40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8.9999999999999993E-3</v>
      </c>
      <c r="T201" s="191">
        <f>S201*H201</f>
        <v>0.6986699999999999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168</v>
      </c>
      <c r="AT201" s="192" t="s">
        <v>163</v>
      </c>
      <c r="AU201" s="192" t="s">
        <v>79</v>
      </c>
      <c r="AY201" s="20" t="s">
        <v>161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77</v>
      </c>
      <c r="BK201" s="193">
        <f>ROUND(I201*H201,2)</f>
        <v>0</v>
      </c>
      <c r="BL201" s="20" t="s">
        <v>168</v>
      </c>
      <c r="BM201" s="192" t="s">
        <v>329</v>
      </c>
    </row>
    <row r="202" spans="1:65" s="2" customFormat="1">
      <c r="A202" s="37"/>
      <c r="B202" s="38"/>
      <c r="C202" s="39"/>
      <c r="D202" s="194" t="s">
        <v>170</v>
      </c>
      <c r="E202" s="39"/>
      <c r="F202" s="195" t="s">
        <v>330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170</v>
      </c>
      <c r="AU202" s="20" t="s">
        <v>79</v>
      </c>
    </row>
    <row r="203" spans="1:65" s="14" customFormat="1">
      <c r="B203" s="212"/>
      <c r="C203" s="213"/>
      <c r="D203" s="199" t="s">
        <v>178</v>
      </c>
      <c r="E203" s="214" t="s">
        <v>19</v>
      </c>
      <c r="F203" s="215" t="s">
        <v>286</v>
      </c>
      <c r="G203" s="213"/>
      <c r="H203" s="214" t="s">
        <v>19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178</v>
      </c>
      <c r="AU203" s="221" t="s">
        <v>79</v>
      </c>
      <c r="AV203" s="14" t="s">
        <v>77</v>
      </c>
      <c r="AW203" s="14" t="s">
        <v>31</v>
      </c>
      <c r="AX203" s="14" t="s">
        <v>69</v>
      </c>
      <c r="AY203" s="221" t="s">
        <v>161</v>
      </c>
    </row>
    <row r="204" spans="1:65" s="13" customFormat="1">
      <c r="B204" s="201"/>
      <c r="C204" s="202"/>
      <c r="D204" s="199" t="s">
        <v>178</v>
      </c>
      <c r="E204" s="203" t="s">
        <v>19</v>
      </c>
      <c r="F204" s="204" t="s">
        <v>331</v>
      </c>
      <c r="G204" s="202"/>
      <c r="H204" s="205">
        <v>77.63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178</v>
      </c>
      <c r="AU204" s="211" t="s">
        <v>79</v>
      </c>
      <c r="AV204" s="13" t="s">
        <v>79</v>
      </c>
      <c r="AW204" s="13" t="s">
        <v>31</v>
      </c>
      <c r="AX204" s="13" t="s">
        <v>77</v>
      </c>
      <c r="AY204" s="211" t="s">
        <v>161</v>
      </c>
    </row>
    <row r="205" spans="1:65" s="2" customFormat="1" ht="21.75" customHeight="1">
      <c r="A205" s="37"/>
      <c r="B205" s="38"/>
      <c r="C205" s="181" t="s">
        <v>332</v>
      </c>
      <c r="D205" s="181" t="s">
        <v>163</v>
      </c>
      <c r="E205" s="182" t="s">
        <v>333</v>
      </c>
      <c r="F205" s="183" t="s">
        <v>334</v>
      </c>
      <c r="G205" s="184" t="s">
        <v>206</v>
      </c>
      <c r="H205" s="185">
        <v>25.388000000000002</v>
      </c>
      <c r="I205" s="186"/>
      <c r="J205" s="187">
        <f>ROUND(I205*H205,2)</f>
        <v>0</v>
      </c>
      <c r="K205" s="183" t="s">
        <v>167</v>
      </c>
      <c r="L205" s="42"/>
      <c r="M205" s="188" t="s">
        <v>19</v>
      </c>
      <c r="N205" s="189" t="s">
        <v>40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1.4</v>
      </c>
      <c r="T205" s="191">
        <f>S205*H205</f>
        <v>35.543199999999999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168</v>
      </c>
      <c r="AT205" s="192" t="s">
        <v>163</v>
      </c>
      <c r="AU205" s="192" t="s">
        <v>79</v>
      </c>
      <c r="AY205" s="20" t="s">
        <v>161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77</v>
      </c>
      <c r="BK205" s="193">
        <f>ROUND(I205*H205,2)</f>
        <v>0</v>
      </c>
      <c r="BL205" s="20" t="s">
        <v>168</v>
      </c>
      <c r="BM205" s="192" t="s">
        <v>335</v>
      </c>
    </row>
    <row r="206" spans="1:65" s="2" customFormat="1">
      <c r="A206" s="37"/>
      <c r="B206" s="38"/>
      <c r="C206" s="39"/>
      <c r="D206" s="194" t="s">
        <v>170</v>
      </c>
      <c r="E206" s="39"/>
      <c r="F206" s="195" t="s">
        <v>336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170</v>
      </c>
      <c r="AU206" s="20" t="s">
        <v>79</v>
      </c>
    </row>
    <row r="207" spans="1:65" s="14" customFormat="1">
      <c r="B207" s="212"/>
      <c r="C207" s="213"/>
      <c r="D207" s="199" t="s">
        <v>178</v>
      </c>
      <c r="E207" s="214" t="s">
        <v>19</v>
      </c>
      <c r="F207" s="215" t="s">
        <v>286</v>
      </c>
      <c r="G207" s="213"/>
      <c r="H207" s="214" t="s">
        <v>19</v>
      </c>
      <c r="I207" s="216"/>
      <c r="J207" s="213"/>
      <c r="K207" s="213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178</v>
      </c>
      <c r="AU207" s="221" t="s">
        <v>79</v>
      </c>
      <c r="AV207" s="14" t="s">
        <v>77</v>
      </c>
      <c r="AW207" s="14" t="s">
        <v>31</v>
      </c>
      <c r="AX207" s="14" t="s">
        <v>69</v>
      </c>
      <c r="AY207" s="221" t="s">
        <v>161</v>
      </c>
    </row>
    <row r="208" spans="1:65" s="13" customFormat="1">
      <c r="B208" s="201"/>
      <c r="C208" s="202"/>
      <c r="D208" s="199" t="s">
        <v>178</v>
      </c>
      <c r="E208" s="203" t="s">
        <v>19</v>
      </c>
      <c r="F208" s="204" t="s">
        <v>287</v>
      </c>
      <c r="G208" s="202"/>
      <c r="H208" s="205">
        <v>3.46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79</v>
      </c>
      <c r="AV208" s="13" t="s">
        <v>79</v>
      </c>
      <c r="AW208" s="13" t="s">
        <v>31</v>
      </c>
      <c r="AX208" s="13" t="s">
        <v>69</v>
      </c>
      <c r="AY208" s="211" t="s">
        <v>161</v>
      </c>
    </row>
    <row r="209" spans="1:65" s="13" customFormat="1">
      <c r="B209" s="201"/>
      <c r="C209" s="202"/>
      <c r="D209" s="199" t="s">
        <v>178</v>
      </c>
      <c r="E209" s="203" t="s">
        <v>19</v>
      </c>
      <c r="F209" s="204" t="s">
        <v>288</v>
      </c>
      <c r="G209" s="202"/>
      <c r="H209" s="205">
        <v>6.1130000000000004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178</v>
      </c>
      <c r="AU209" s="211" t="s">
        <v>79</v>
      </c>
      <c r="AV209" s="13" t="s">
        <v>79</v>
      </c>
      <c r="AW209" s="13" t="s">
        <v>31</v>
      </c>
      <c r="AX209" s="13" t="s">
        <v>69</v>
      </c>
      <c r="AY209" s="211" t="s">
        <v>161</v>
      </c>
    </row>
    <row r="210" spans="1:65" s="13" customFormat="1">
      <c r="B210" s="201"/>
      <c r="C210" s="202"/>
      <c r="D210" s="199" t="s">
        <v>178</v>
      </c>
      <c r="E210" s="203" t="s">
        <v>19</v>
      </c>
      <c r="F210" s="204" t="s">
        <v>289</v>
      </c>
      <c r="G210" s="202"/>
      <c r="H210" s="205">
        <v>4.54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178</v>
      </c>
      <c r="AU210" s="211" t="s">
        <v>79</v>
      </c>
      <c r="AV210" s="13" t="s">
        <v>79</v>
      </c>
      <c r="AW210" s="13" t="s">
        <v>31</v>
      </c>
      <c r="AX210" s="13" t="s">
        <v>69</v>
      </c>
      <c r="AY210" s="211" t="s">
        <v>161</v>
      </c>
    </row>
    <row r="211" spans="1:65" s="13" customFormat="1">
      <c r="B211" s="201"/>
      <c r="C211" s="202"/>
      <c r="D211" s="199" t="s">
        <v>178</v>
      </c>
      <c r="E211" s="203" t="s">
        <v>19</v>
      </c>
      <c r="F211" s="204" t="s">
        <v>290</v>
      </c>
      <c r="G211" s="202"/>
      <c r="H211" s="205">
        <v>4.09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178</v>
      </c>
      <c r="AU211" s="211" t="s">
        <v>79</v>
      </c>
      <c r="AV211" s="13" t="s">
        <v>79</v>
      </c>
      <c r="AW211" s="13" t="s">
        <v>31</v>
      </c>
      <c r="AX211" s="13" t="s">
        <v>69</v>
      </c>
      <c r="AY211" s="211" t="s">
        <v>161</v>
      </c>
    </row>
    <row r="212" spans="1:65" s="13" customFormat="1">
      <c r="B212" s="201"/>
      <c r="C212" s="202"/>
      <c r="D212" s="199" t="s">
        <v>178</v>
      </c>
      <c r="E212" s="203" t="s">
        <v>19</v>
      </c>
      <c r="F212" s="204" t="s">
        <v>291</v>
      </c>
      <c r="G212" s="202"/>
      <c r="H212" s="205">
        <v>6.2480000000000002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178</v>
      </c>
      <c r="AU212" s="211" t="s">
        <v>79</v>
      </c>
      <c r="AV212" s="13" t="s">
        <v>79</v>
      </c>
      <c r="AW212" s="13" t="s">
        <v>31</v>
      </c>
      <c r="AX212" s="13" t="s">
        <v>69</v>
      </c>
      <c r="AY212" s="211" t="s">
        <v>161</v>
      </c>
    </row>
    <row r="213" spans="1:65" s="13" customFormat="1">
      <c r="B213" s="201"/>
      <c r="C213" s="202"/>
      <c r="D213" s="199" t="s">
        <v>178</v>
      </c>
      <c r="E213" s="203" t="s">
        <v>19</v>
      </c>
      <c r="F213" s="204" t="s">
        <v>292</v>
      </c>
      <c r="G213" s="202"/>
      <c r="H213" s="205">
        <v>0.93700000000000006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178</v>
      </c>
      <c r="AU213" s="211" t="s">
        <v>79</v>
      </c>
      <c r="AV213" s="13" t="s">
        <v>79</v>
      </c>
      <c r="AW213" s="13" t="s">
        <v>31</v>
      </c>
      <c r="AX213" s="13" t="s">
        <v>69</v>
      </c>
      <c r="AY213" s="211" t="s">
        <v>161</v>
      </c>
    </row>
    <row r="214" spans="1:65" s="15" customFormat="1">
      <c r="B214" s="222"/>
      <c r="C214" s="223"/>
      <c r="D214" s="199" t="s">
        <v>178</v>
      </c>
      <c r="E214" s="224" t="s">
        <v>19</v>
      </c>
      <c r="F214" s="225" t="s">
        <v>221</v>
      </c>
      <c r="G214" s="223"/>
      <c r="H214" s="226">
        <v>25.388000000000002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178</v>
      </c>
      <c r="AU214" s="232" t="s">
        <v>79</v>
      </c>
      <c r="AV214" s="15" t="s">
        <v>168</v>
      </c>
      <c r="AW214" s="15" t="s">
        <v>31</v>
      </c>
      <c r="AX214" s="15" t="s">
        <v>77</v>
      </c>
      <c r="AY214" s="232" t="s">
        <v>161</v>
      </c>
    </row>
    <row r="215" spans="1:65" s="2" customFormat="1" ht="24.15" customHeight="1">
      <c r="A215" s="37"/>
      <c r="B215" s="38"/>
      <c r="C215" s="181" t="s">
        <v>337</v>
      </c>
      <c r="D215" s="181" t="s">
        <v>163</v>
      </c>
      <c r="E215" s="182" t="s">
        <v>338</v>
      </c>
      <c r="F215" s="183" t="s">
        <v>339</v>
      </c>
      <c r="G215" s="184" t="s">
        <v>166</v>
      </c>
      <c r="H215" s="185">
        <v>101.65</v>
      </c>
      <c r="I215" s="186"/>
      <c r="J215" s="187">
        <f>ROUND(I215*H215,2)</f>
        <v>0</v>
      </c>
      <c r="K215" s="183" t="s">
        <v>167</v>
      </c>
      <c r="L215" s="42"/>
      <c r="M215" s="188" t="s">
        <v>19</v>
      </c>
      <c r="N215" s="189" t="s">
        <v>40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1.7999999999999999E-2</v>
      </c>
      <c r="T215" s="191">
        <f>S215*H215</f>
        <v>1.8296999999999999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168</v>
      </c>
      <c r="AT215" s="192" t="s">
        <v>163</v>
      </c>
      <c r="AU215" s="192" t="s">
        <v>79</v>
      </c>
      <c r="AY215" s="20" t="s">
        <v>161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77</v>
      </c>
      <c r="BK215" s="193">
        <f>ROUND(I215*H215,2)</f>
        <v>0</v>
      </c>
      <c r="BL215" s="20" t="s">
        <v>168</v>
      </c>
      <c r="BM215" s="192" t="s">
        <v>340</v>
      </c>
    </row>
    <row r="216" spans="1:65" s="2" customFormat="1">
      <c r="A216" s="37"/>
      <c r="B216" s="38"/>
      <c r="C216" s="39"/>
      <c r="D216" s="194" t="s">
        <v>170</v>
      </c>
      <c r="E216" s="39"/>
      <c r="F216" s="195" t="s">
        <v>341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170</v>
      </c>
      <c r="AU216" s="20" t="s">
        <v>79</v>
      </c>
    </row>
    <row r="217" spans="1:65" s="13" customFormat="1">
      <c r="B217" s="201"/>
      <c r="C217" s="202"/>
      <c r="D217" s="199" t="s">
        <v>178</v>
      </c>
      <c r="E217" s="203" t="s">
        <v>19</v>
      </c>
      <c r="F217" s="204" t="s">
        <v>342</v>
      </c>
      <c r="G217" s="202"/>
      <c r="H217" s="205">
        <v>101.65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178</v>
      </c>
      <c r="AU217" s="211" t="s">
        <v>79</v>
      </c>
      <c r="AV217" s="13" t="s">
        <v>79</v>
      </c>
      <c r="AW217" s="13" t="s">
        <v>31</v>
      </c>
      <c r="AX217" s="13" t="s">
        <v>77</v>
      </c>
      <c r="AY217" s="211" t="s">
        <v>161</v>
      </c>
    </row>
    <row r="218" spans="1:65" s="2" customFormat="1" ht="24.15" customHeight="1">
      <c r="A218" s="37"/>
      <c r="B218" s="38"/>
      <c r="C218" s="181" t="s">
        <v>343</v>
      </c>
      <c r="D218" s="181" t="s">
        <v>163</v>
      </c>
      <c r="E218" s="182" t="s">
        <v>344</v>
      </c>
      <c r="F218" s="183" t="s">
        <v>345</v>
      </c>
      <c r="G218" s="184" t="s">
        <v>166</v>
      </c>
      <c r="H218" s="185">
        <v>42.57</v>
      </c>
      <c r="I218" s="186"/>
      <c r="J218" s="187">
        <f>ROUND(I218*H218,2)</f>
        <v>0</v>
      </c>
      <c r="K218" s="183" t="s">
        <v>167</v>
      </c>
      <c r="L218" s="42"/>
      <c r="M218" s="188" t="s">
        <v>19</v>
      </c>
      <c r="N218" s="189" t="s">
        <v>40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5.5E-2</v>
      </c>
      <c r="T218" s="191">
        <f>S218*H218</f>
        <v>2.3413499999999998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168</v>
      </c>
      <c r="AT218" s="192" t="s">
        <v>163</v>
      </c>
      <c r="AU218" s="192" t="s">
        <v>79</v>
      </c>
      <c r="AY218" s="20" t="s">
        <v>161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77</v>
      </c>
      <c r="BK218" s="193">
        <f>ROUND(I218*H218,2)</f>
        <v>0</v>
      </c>
      <c r="BL218" s="20" t="s">
        <v>168</v>
      </c>
      <c r="BM218" s="192" t="s">
        <v>346</v>
      </c>
    </row>
    <row r="219" spans="1:65" s="2" customFormat="1">
      <c r="A219" s="37"/>
      <c r="B219" s="38"/>
      <c r="C219" s="39"/>
      <c r="D219" s="194" t="s">
        <v>170</v>
      </c>
      <c r="E219" s="39"/>
      <c r="F219" s="195" t="s">
        <v>347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170</v>
      </c>
      <c r="AU219" s="20" t="s">
        <v>79</v>
      </c>
    </row>
    <row r="220" spans="1:65" s="14" customFormat="1">
      <c r="B220" s="212"/>
      <c r="C220" s="213"/>
      <c r="D220" s="199" t="s">
        <v>178</v>
      </c>
      <c r="E220" s="214" t="s">
        <v>19</v>
      </c>
      <c r="F220" s="215" t="s">
        <v>309</v>
      </c>
      <c r="G220" s="213"/>
      <c r="H220" s="214" t="s">
        <v>19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178</v>
      </c>
      <c r="AU220" s="221" t="s">
        <v>79</v>
      </c>
      <c r="AV220" s="14" t="s">
        <v>77</v>
      </c>
      <c r="AW220" s="14" t="s">
        <v>31</v>
      </c>
      <c r="AX220" s="14" t="s">
        <v>69</v>
      </c>
      <c r="AY220" s="221" t="s">
        <v>161</v>
      </c>
    </row>
    <row r="221" spans="1:65" s="13" customFormat="1">
      <c r="B221" s="201"/>
      <c r="C221" s="202"/>
      <c r="D221" s="199" t="s">
        <v>178</v>
      </c>
      <c r="E221" s="203" t="s">
        <v>19</v>
      </c>
      <c r="F221" s="204" t="s">
        <v>348</v>
      </c>
      <c r="G221" s="202"/>
      <c r="H221" s="205">
        <v>12.074999999999999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79</v>
      </c>
      <c r="AV221" s="13" t="s">
        <v>79</v>
      </c>
      <c r="AW221" s="13" t="s">
        <v>31</v>
      </c>
      <c r="AX221" s="13" t="s">
        <v>69</v>
      </c>
      <c r="AY221" s="211" t="s">
        <v>161</v>
      </c>
    </row>
    <row r="222" spans="1:65" s="14" customFormat="1">
      <c r="B222" s="212"/>
      <c r="C222" s="213"/>
      <c r="D222" s="199" t="s">
        <v>178</v>
      </c>
      <c r="E222" s="214" t="s">
        <v>19</v>
      </c>
      <c r="F222" s="215" t="s">
        <v>307</v>
      </c>
      <c r="G222" s="213"/>
      <c r="H222" s="214" t="s">
        <v>19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178</v>
      </c>
      <c r="AU222" s="221" t="s">
        <v>79</v>
      </c>
      <c r="AV222" s="14" t="s">
        <v>77</v>
      </c>
      <c r="AW222" s="14" t="s">
        <v>31</v>
      </c>
      <c r="AX222" s="14" t="s">
        <v>69</v>
      </c>
      <c r="AY222" s="221" t="s">
        <v>161</v>
      </c>
    </row>
    <row r="223" spans="1:65" s="13" customFormat="1">
      <c r="B223" s="201"/>
      <c r="C223" s="202"/>
      <c r="D223" s="199" t="s">
        <v>178</v>
      </c>
      <c r="E223" s="203" t="s">
        <v>19</v>
      </c>
      <c r="F223" s="204" t="s">
        <v>349</v>
      </c>
      <c r="G223" s="202"/>
      <c r="H223" s="205">
        <v>8.5250000000000004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178</v>
      </c>
      <c r="AU223" s="211" t="s">
        <v>79</v>
      </c>
      <c r="AV223" s="13" t="s">
        <v>79</v>
      </c>
      <c r="AW223" s="13" t="s">
        <v>31</v>
      </c>
      <c r="AX223" s="13" t="s">
        <v>69</v>
      </c>
      <c r="AY223" s="211" t="s">
        <v>161</v>
      </c>
    </row>
    <row r="224" spans="1:65" s="14" customFormat="1">
      <c r="B224" s="212"/>
      <c r="C224" s="213"/>
      <c r="D224" s="199" t="s">
        <v>178</v>
      </c>
      <c r="E224" s="214" t="s">
        <v>19</v>
      </c>
      <c r="F224" s="215" t="s">
        <v>305</v>
      </c>
      <c r="G224" s="213"/>
      <c r="H224" s="214" t="s">
        <v>19</v>
      </c>
      <c r="I224" s="216"/>
      <c r="J224" s="213"/>
      <c r="K224" s="213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178</v>
      </c>
      <c r="AU224" s="221" t="s">
        <v>79</v>
      </c>
      <c r="AV224" s="14" t="s">
        <v>77</v>
      </c>
      <c r="AW224" s="14" t="s">
        <v>31</v>
      </c>
      <c r="AX224" s="14" t="s">
        <v>69</v>
      </c>
      <c r="AY224" s="221" t="s">
        <v>161</v>
      </c>
    </row>
    <row r="225" spans="1:65" s="13" customFormat="1">
      <c r="B225" s="201"/>
      <c r="C225" s="202"/>
      <c r="D225" s="199" t="s">
        <v>178</v>
      </c>
      <c r="E225" s="203" t="s">
        <v>19</v>
      </c>
      <c r="F225" s="204" t="s">
        <v>350</v>
      </c>
      <c r="G225" s="202"/>
      <c r="H225" s="205">
        <v>7.36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178</v>
      </c>
      <c r="AU225" s="211" t="s">
        <v>79</v>
      </c>
      <c r="AV225" s="13" t="s">
        <v>79</v>
      </c>
      <c r="AW225" s="13" t="s">
        <v>31</v>
      </c>
      <c r="AX225" s="13" t="s">
        <v>69</v>
      </c>
      <c r="AY225" s="211" t="s">
        <v>161</v>
      </c>
    </row>
    <row r="226" spans="1:65" s="14" customFormat="1">
      <c r="B226" s="212"/>
      <c r="C226" s="213"/>
      <c r="D226" s="199" t="s">
        <v>178</v>
      </c>
      <c r="E226" s="214" t="s">
        <v>19</v>
      </c>
      <c r="F226" s="215" t="s">
        <v>286</v>
      </c>
      <c r="G226" s="213"/>
      <c r="H226" s="214" t="s">
        <v>19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178</v>
      </c>
      <c r="AU226" s="221" t="s">
        <v>79</v>
      </c>
      <c r="AV226" s="14" t="s">
        <v>77</v>
      </c>
      <c r="AW226" s="14" t="s">
        <v>31</v>
      </c>
      <c r="AX226" s="14" t="s">
        <v>69</v>
      </c>
      <c r="AY226" s="221" t="s">
        <v>161</v>
      </c>
    </row>
    <row r="227" spans="1:65" s="13" customFormat="1">
      <c r="B227" s="201"/>
      <c r="C227" s="202"/>
      <c r="D227" s="199" t="s">
        <v>178</v>
      </c>
      <c r="E227" s="203" t="s">
        <v>19</v>
      </c>
      <c r="F227" s="204" t="s">
        <v>351</v>
      </c>
      <c r="G227" s="202"/>
      <c r="H227" s="205">
        <v>6.21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79</v>
      </c>
      <c r="AV227" s="13" t="s">
        <v>79</v>
      </c>
      <c r="AW227" s="13" t="s">
        <v>31</v>
      </c>
      <c r="AX227" s="13" t="s">
        <v>69</v>
      </c>
      <c r="AY227" s="211" t="s">
        <v>161</v>
      </c>
    </row>
    <row r="228" spans="1:65" s="13" customFormat="1">
      <c r="B228" s="201"/>
      <c r="C228" s="202"/>
      <c r="D228" s="199" t="s">
        <v>178</v>
      </c>
      <c r="E228" s="203" t="s">
        <v>19</v>
      </c>
      <c r="F228" s="204" t="s">
        <v>352</v>
      </c>
      <c r="G228" s="202"/>
      <c r="H228" s="205">
        <v>8.4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178</v>
      </c>
      <c r="AU228" s="211" t="s">
        <v>79</v>
      </c>
      <c r="AV228" s="13" t="s">
        <v>79</v>
      </c>
      <c r="AW228" s="13" t="s">
        <v>31</v>
      </c>
      <c r="AX228" s="13" t="s">
        <v>69</v>
      </c>
      <c r="AY228" s="211" t="s">
        <v>161</v>
      </c>
    </row>
    <row r="229" spans="1:65" s="15" customFormat="1">
      <c r="B229" s="222"/>
      <c r="C229" s="223"/>
      <c r="D229" s="199" t="s">
        <v>178</v>
      </c>
      <c r="E229" s="224" t="s">
        <v>19</v>
      </c>
      <c r="F229" s="225" t="s">
        <v>221</v>
      </c>
      <c r="G229" s="223"/>
      <c r="H229" s="226">
        <v>42.57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178</v>
      </c>
      <c r="AU229" s="232" t="s">
        <v>79</v>
      </c>
      <c r="AV229" s="15" t="s">
        <v>168</v>
      </c>
      <c r="AW229" s="15" t="s">
        <v>31</v>
      </c>
      <c r="AX229" s="15" t="s">
        <v>77</v>
      </c>
      <c r="AY229" s="232" t="s">
        <v>161</v>
      </c>
    </row>
    <row r="230" spans="1:65" s="2" customFormat="1" ht="24.15" customHeight="1">
      <c r="A230" s="37"/>
      <c r="B230" s="38"/>
      <c r="C230" s="181" t="s">
        <v>353</v>
      </c>
      <c r="D230" s="181" t="s">
        <v>163</v>
      </c>
      <c r="E230" s="182" t="s">
        <v>354</v>
      </c>
      <c r="F230" s="183" t="s">
        <v>355</v>
      </c>
      <c r="G230" s="184" t="s">
        <v>166</v>
      </c>
      <c r="H230" s="185">
        <v>15.33</v>
      </c>
      <c r="I230" s="186"/>
      <c r="J230" s="187">
        <f>ROUND(I230*H230,2)</f>
        <v>0</v>
      </c>
      <c r="K230" s="183" t="s">
        <v>167</v>
      </c>
      <c r="L230" s="42"/>
      <c r="M230" s="188" t="s">
        <v>19</v>
      </c>
      <c r="N230" s="189" t="s">
        <v>40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6.2E-2</v>
      </c>
      <c r="T230" s="191">
        <f>S230*H230</f>
        <v>0.95045999999999997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168</v>
      </c>
      <c r="AT230" s="192" t="s">
        <v>163</v>
      </c>
      <c r="AU230" s="192" t="s">
        <v>79</v>
      </c>
      <c r="AY230" s="20" t="s">
        <v>161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77</v>
      </c>
      <c r="BK230" s="193">
        <f>ROUND(I230*H230,2)</f>
        <v>0</v>
      </c>
      <c r="BL230" s="20" t="s">
        <v>168</v>
      </c>
      <c r="BM230" s="192" t="s">
        <v>356</v>
      </c>
    </row>
    <row r="231" spans="1:65" s="2" customFormat="1">
      <c r="A231" s="37"/>
      <c r="B231" s="38"/>
      <c r="C231" s="39"/>
      <c r="D231" s="194" t="s">
        <v>170</v>
      </c>
      <c r="E231" s="39"/>
      <c r="F231" s="195" t="s">
        <v>357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170</v>
      </c>
      <c r="AU231" s="20" t="s">
        <v>79</v>
      </c>
    </row>
    <row r="232" spans="1:65" s="13" customFormat="1">
      <c r="B232" s="201"/>
      <c r="C232" s="202"/>
      <c r="D232" s="199" t="s">
        <v>178</v>
      </c>
      <c r="E232" s="203" t="s">
        <v>19</v>
      </c>
      <c r="F232" s="204" t="s">
        <v>358</v>
      </c>
      <c r="G232" s="202"/>
      <c r="H232" s="205">
        <v>15.33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178</v>
      </c>
      <c r="AU232" s="211" t="s">
        <v>79</v>
      </c>
      <c r="AV232" s="13" t="s">
        <v>79</v>
      </c>
      <c r="AW232" s="13" t="s">
        <v>31</v>
      </c>
      <c r="AX232" s="13" t="s">
        <v>77</v>
      </c>
      <c r="AY232" s="211" t="s">
        <v>161</v>
      </c>
    </row>
    <row r="233" spans="1:65" s="2" customFormat="1" ht="24.15" customHeight="1">
      <c r="A233" s="37"/>
      <c r="B233" s="38"/>
      <c r="C233" s="181" t="s">
        <v>359</v>
      </c>
      <c r="D233" s="181" t="s">
        <v>163</v>
      </c>
      <c r="E233" s="182" t="s">
        <v>360</v>
      </c>
      <c r="F233" s="183" t="s">
        <v>361</v>
      </c>
      <c r="G233" s="184" t="s">
        <v>166</v>
      </c>
      <c r="H233" s="185">
        <v>48.02</v>
      </c>
      <c r="I233" s="186"/>
      <c r="J233" s="187">
        <f>ROUND(I233*H233,2)</f>
        <v>0</v>
      </c>
      <c r="K233" s="183" t="s">
        <v>167</v>
      </c>
      <c r="L233" s="42"/>
      <c r="M233" s="188" t="s">
        <v>19</v>
      </c>
      <c r="N233" s="189" t="s">
        <v>40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7.5999999999999998E-2</v>
      </c>
      <c r="T233" s="191">
        <f>S233*H233</f>
        <v>3.6495200000000003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168</v>
      </c>
      <c r="AT233" s="192" t="s">
        <v>163</v>
      </c>
      <c r="AU233" s="192" t="s">
        <v>79</v>
      </c>
      <c r="AY233" s="20" t="s">
        <v>161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77</v>
      </c>
      <c r="BK233" s="193">
        <f>ROUND(I233*H233,2)</f>
        <v>0</v>
      </c>
      <c r="BL233" s="20" t="s">
        <v>168</v>
      </c>
      <c r="BM233" s="192" t="s">
        <v>362</v>
      </c>
    </row>
    <row r="234" spans="1:65" s="2" customFormat="1">
      <c r="A234" s="37"/>
      <c r="B234" s="38"/>
      <c r="C234" s="39"/>
      <c r="D234" s="194" t="s">
        <v>170</v>
      </c>
      <c r="E234" s="39"/>
      <c r="F234" s="195" t="s">
        <v>363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170</v>
      </c>
      <c r="AU234" s="20" t="s">
        <v>79</v>
      </c>
    </row>
    <row r="235" spans="1:65" s="13" customFormat="1">
      <c r="B235" s="201"/>
      <c r="C235" s="202"/>
      <c r="D235" s="199" t="s">
        <v>178</v>
      </c>
      <c r="E235" s="203" t="s">
        <v>19</v>
      </c>
      <c r="F235" s="204" t="s">
        <v>364</v>
      </c>
      <c r="G235" s="202"/>
      <c r="H235" s="205">
        <v>7.9450000000000003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178</v>
      </c>
      <c r="AU235" s="211" t="s">
        <v>79</v>
      </c>
      <c r="AV235" s="13" t="s">
        <v>79</v>
      </c>
      <c r="AW235" s="13" t="s">
        <v>31</v>
      </c>
      <c r="AX235" s="13" t="s">
        <v>69</v>
      </c>
      <c r="AY235" s="211" t="s">
        <v>161</v>
      </c>
    </row>
    <row r="236" spans="1:65" s="13" customFormat="1">
      <c r="B236" s="201"/>
      <c r="C236" s="202"/>
      <c r="D236" s="199" t="s">
        <v>178</v>
      </c>
      <c r="E236" s="203" t="s">
        <v>19</v>
      </c>
      <c r="F236" s="204" t="s">
        <v>365</v>
      </c>
      <c r="G236" s="202"/>
      <c r="H236" s="205">
        <v>9.8049999999999997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178</v>
      </c>
      <c r="AU236" s="211" t="s">
        <v>79</v>
      </c>
      <c r="AV236" s="13" t="s">
        <v>79</v>
      </c>
      <c r="AW236" s="13" t="s">
        <v>31</v>
      </c>
      <c r="AX236" s="13" t="s">
        <v>69</v>
      </c>
      <c r="AY236" s="211" t="s">
        <v>161</v>
      </c>
    </row>
    <row r="237" spans="1:65" s="13" customFormat="1">
      <c r="B237" s="201"/>
      <c r="C237" s="202"/>
      <c r="D237" s="199" t="s">
        <v>178</v>
      </c>
      <c r="E237" s="203" t="s">
        <v>19</v>
      </c>
      <c r="F237" s="204" t="s">
        <v>366</v>
      </c>
      <c r="G237" s="202"/>
      <c r="H237" s="205">
        <v>18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178</v>
      </c>
      <c r="AU237" s="211" t="s">
        <v>79</v>
      </c>
      <c r="AV237" s="13" t="s">
        <v>79</v>
      </c>
      <c r="AW237" s="13" t="s">
        <v>31</v>
      </c>
      <c r="AX237" s="13" t="s">
        <v>69</v>
      </c>
      <c r="AY237" s="211" t="s">
        <v>161</v>
      </c>
    </row>
    <row r="238" spans="1:65" s="13" customFormat="1">
      <c r="B238" s="201"/>
      <c r="C238" s="202"/>
      <c r="D238" s="199" t="s">
        <v>178</v>
      </c>
      <c r="E238" s="203" t="s">
        <v>19</v>
      </c>
      <c r="F238" s="204" t="s">
        <v>367</v>
      </c>
      <c r="G238" s="202"/>
      <c r="H238" s="205">
        <v>12.27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178</v>
      </c>
      <c r="AU238" s="211" t="s">
        <v>79</v>
      </c>
      <c r="AV238" s="13" t="s">
        <v>79</v>
      </c>
      <c r="AW238" s="13" t="s">
        <v>31</v>
      </c>
      <c r="AX238" s="13" t="s">
        <v>69</v>
      </c>
      <c r="AY238" s="211" t="s">
        <v>161</v>
      </c>
    </row>
    <row r="239" spans="1:65" s="15" customFormat="1">
      <c r="B239" s="222"/>
      <c r="C239" s="223"/>
      <c r="D239" s="199" t="s">
        <v>178</v>
      </c>
      <c r="E239" s="224" t="s">
        <v>19</v>
      </c>
      <c r="F239" s="225" t="s">
        <v>221</v>
      </c>
      <c r="G239" s="223"/>
      <c r="H239" s="226">
        <v>48.02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178</v>
      </c>
      <c r="AU239" s="232" t="s">
        <v>79</v>
      </c>
      <c r="AV239" s="15" t="s">
        <v>168</v>
      </c>
      <c r="AW239" s="15" t="s">
        <v>31</v>
      </c>
      <c r="AX239" s="15" t="s">
        <v>77</v>
      </c>
      <c r="AY239" s="232" t="s">
        <v>161</v>
      </c>
    </row>
    <row r="240" spans="1:65" s="2" customFormat="1" ht="24.15" customHeight="1">
      <c r="A240" s="37"/>
      <c r="B240" s="38"/>
      <c r="C240" s="181" t="s">
        <v>368</v>
      </c>
      <c r="D240" s="181" t="s">
        <v>163</v>
      </c>
      <c r="E240" s="182" t="s">
        <v>369</v>
      </c>
      <c r="F240" s="183" t="s">
        <v>370</v>
      </c>
      <c r="G240" s="184" t="s">
        <v>166</v>
      </c>
      <c r="H240" s="185">
        <v>9.5500000000000007</v>
      </c>
      <c r="I240" s="186"/>
      <c r="J240" s="187">
        <f>ROUND(I240*H240,2)</f>
        <v>0</v>
      </c>
      <c r="K240" s="183" t="s">
        <v>167</v>
      </c>
      <c r="L240" s="42"/>
      <c r="M240" s="188" t="s">
        <v>19</v>
      </c>
      <c r="N240" s="189" t="s">
        <v>40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6.3E-2</v>
      </c>
      <c r="T240" s="191">
        <f>S240*H240</f>
        <v>0.60165000000000002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168</v>
      </c>
      <c r="AT240" s="192" t="s">
        <v>163</v>
      </c>
      <c r="AU240" s="192" t="s">
        <v>79</v>
      </c>
      <c r="AY240" s="20" t="s">
        <v>161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77</v>
      </c>
      <c r="BK240" s="193">
        <f>ROUND(I240*H240,2)</f>
        <v>0</v>
      </c>
      <c r="BL240" s="20" t="s">
        <v>168</v>
      </c>
      <c r="BM240" s="192" t="s">
        <v>371</v>
      </c>
    </row>
    <row r="241" spans="1:65" s="2" customFormat="1">
      <c r="A241" s="37"/>
      <c r="B241" s="38"/>
      <c r="C241" s="39"/>
      <c r="D241" s="194" t="s">
        <v>170</v>
      </c>
      <c r="E241" s="39"/>
      <c r="F241" s="195" t="s">
        <v>372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170</v>
      </c>
      <c r="AU241" s="20" t="s">
        <v>79</v>
      </c>
    </row>
    <row r="242" spans="1:65" s="13" customFormat="1">
      <c r="B242" s="201"/>
      <c r="C242" s="202"/>
      <c r="D242" s="199" t="s">
        <v>178</v>
      </c>
      <c r="E242" s="203" t="s">
        <v>19</v>
      </c>
      <c r="F242" s="204" t="s">
        <v>373</v>
      </c>
      <c r="G242" s="202"/>
      <c r="H242" s="205">
        <v>4.4459999999999997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178</v>
      </c>
      <c r="AU242" s="211" t="s">
        <v>79</v>
      </c>
      <c r="AV242" s="13" t="s">
        <v>79</v>
      </c>
      <c r="AW242" s="13" t="s">
        <v>31</v>
      </c>
      <c r="AX242" s="13" t="s">
        <v>69</v>
      </c>
      <c r="AY242" s="211" t="s">
        <v>161</v>
      </c>
    </row>
    <row r="243" spans="1:65" s="13" customFormat="1">
      <c r="B243" s="201"/>
      <c r="C243" s="202"/>
      <c r="D243" s="199" t="s">
        <v>178</v>
      </c>
      <c r="E243" s="203" t="s">
        <v>19</v>
      </c>
      <c r="F243" s="204" t="s">
        <v>374</v>
      </c>
      <c r="G243" s="202"/>
      <c r="H243" s="205">
        <v>5.1040000000000001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178</v>
      </c>
      <c r="AU243" s="211" t="s">
        <v>79</v>
      </c>
      <c r="AV243" s="13" t="s">
        <v>79</v>
      </c>
      <c r="AW243" s="13" t="s">
        <v>31</v>
      </c>
      <c r="AX243" s="13" t="s">
        <v>69</v>
      </c>
      <c r="AY243" s="211" t="s">
        <v>161</v>
      </c>
    </row>
    <row r="244" spans="1:65" s="15" customFormat="1">
      <c r="B244" s="222"/>
      <c r="C244" s="223"/>
      <c r="D244" s="199" t="s">
        <v>178</v>
      </c>
      <c r="E244" s="224" t="s">
        <v>19</v>
      </c>
      <c r="F244" s="225" t="s">
        <v>221</v>
      </c>
      <c r="G244" s="223"/>
      <c r="H244" s="226">
        <v>9.5500000000000007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178</v>
      </c>
      <c r="AU244" s="232" t="s">
        <v>79</v>
      </c>
      <c r="AV244" s="15" t="s">
        <v>168</v>
      </c>
      <c r="AW244" s="15" t="s">
        <v>31</v>
      </c>
      <c r="AX244" s="15" t="s">
        <v>77</v>
      </c>
      <c r="AY244" s="232" t="s">
        <v>161</v>
      </c>
    </row>
    <row r="245" spans="1:65" s="2" customFormat="1" ht="24.15" customHeight="1">
      <c r="A245" s="37"/>
      <c r="B245" s="38"/>
      <c r="C245" s="181" t="s">
        <v>375</v>
      </c>
      <c r="D245" s="181" t="s">
        <v>163</v>
      </c>
      <c r="E245" s="182" t="s">
        <v>376</v>
      </c>
      <c r="F245" s="183" t="s">
        <v>377</v>
      </c>
      <c r="G245" s="184" t="s">
        <v>206</v>
      </c>
      <c r="H245" s="185">
        <v>12.388999999999999</v>
      </c>
      <c r="I245" s="186"/>
      <c r="J245" s="187">
        <f>ROUND(I245*H245,2)</f>
        <v>0</v>
      </c>
      <c r="K245" s="183" t="s">
        <v>167</v>
      </c>
      <c r="L245" s="42"/>
      <c r="M245" s="188" t="s">
        <v>19</v>
      </c>
      <c r="N245" s="189" t="s">
        <v>40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1.8</v>
      </c>
      <c r="T245" s="191">
        <f>S245*H245</f>
        <v>22.3002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168</v>
      </c>
      <c r="AT245" s="192" t="s">
        <v>163</v>
      </c>
      <c r="AU245" s="192" t="s">
        <v>79</v>
      </c>
      <c r="AY245" s="20" t="s">
        <v>161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77</v>
      </c>
      <c r="BK245" s="193">
        <f>ROUND(I245*H245,2)</f>
        <v>0</v>
      </c>
      <c r="BL245" s="20" t="s">
        <v>168</v>
      </c>
      <c r="BM245" s="192" t="s">
        <v>378</v>
      </c>
    </row>
    <row r="246" spans="1:65" s="2" customFormat="1">
      <c r="A246" s="37"/>
      <c r="B246" s="38"/>
      <c r="C246" s="39"/>
      <c r="D246" s="194" t="s">
        <v>170</v>
      </c>
      <c r="E246" s="39"/>
      <c r="F246" s="195" t="s">
        <v>379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170</v>
      </c>
      <c r="AU246" s="20" t="s">
        <v>79</v>
      </c>
    </row>
    <row r="247" spans="1:65" s="13" customFormat="1">
      <c r="B247" s="201"/>
      <c r="C247" s="202"/>
      <c r="D247" s="199" t="s">
        <v>178</v>
      </c>
      <c r="E247" s="203" t="s">
        <v>19</v>
      </c>
      <c r="F247" s="204" t="s">
        <v>380</v>
      </c>
      <c r="G247" s="202"/>
      <c r="H247" s="205">
        <v>2.4470000000000001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178</v>
      </c>
      <c r="AU247" s="211" t="s">
        <v>79</v>
      </c>
      <c r="AV247" s="13" t="s">
        <v>79</v>
      </c>
      <c r="AW247" s="13" t="s">
        <v>31</v>
      </c>
      <c r="AX247" s="13" t="s">
        <v>69</v>
      </c>
      <c r="AY247" s="211" t="s">
        <v>161</v>
      </c>
    </row>
    <row r="248" spans="1:65" s="13" customFormat="1">
      <c r="B248" s="201"/>
      <c r="C248" s="202"/>
      <c r="D248" s="199" t="s">
        <v>178</v>
      </c>
      <c r="E248" s="203" t="s">
        <v>19</v>
      </c>
      <c r="F248" s="204" t="s">
        <v>381</v>
      </c>
      <c r="G248" s="202"/>
      <c r="H248" s="205">
        <v>3.9470000000000001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178</v>
      </c>
      <c r="AU248" s="211" t="s">
        <v>79</v>
      </c>
      <c r="AV248" s="13" t="s">
        <v>79</v>
      </c>
      <c r="AW248" s="13" t="s">
        <v>31</v>
      </c>
      <c r="AX248" s="13" t="s">
        <v>69</v>
      </c>
      <c r="AY248" s="211" t="s">
        <v>161</v>
      </c>
    </row>
    <row r="249" spans="1:65" s="13" customFormat="1">
      <c r="B249" s="201"/>
      <c r="C249" s="202"/>
      <c r="D249" s="199" t="s">
        <v>178</v>
      </c>
      <c r="E249" s="203" t="s">
        <v>19</v>
      </c>
      <c r="F249" s="204" t="s">
        <v>382</v>
      </c>
      <c r="G249" s="202"/>
      <c r="H249" s="205">
        <v>2.0910000000000002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178</v>
      </c>
      <c r="AU249" s="211" t="s">
        <v>79</v>
      </c>
      <c r="AV249" s="13" t="s">
        <v>79</v>
      </c>
      <c r="AW249" s="13" t="s">
        <v>31</v>
      </c>
      <c r="AX249" s="13" t="s">
        <v>69</v>
      </c>
      <c r="AY249" s="211" t="s">
        <v>161</v>
      </c>
    </row>
    <row r="250" spans="1:65" s="13" customFormat="1">
      <c r="B250" s="201"/>
      <c r="C250" s="202"/>
      <c r="D250" s="199" t="s">
        <v>178</v>
      </c>
      <c r="E250" s="203" t="s">
        <v>19</v>
      </c>
      <c r="F250" s="204" t="s">
        <v>383</v>
      </c>
      <c r="G250" s="202"/>
      <c r="H250" s="205">
        <v>3.9039999999999999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178</v>
      </c>
      <c r="AU250" s="211" t="s">
        <v>79</v>
      </c>
      <c r="AV250" s="13" t="s">
        <v>79</v>
      </c>
      <c r="AW250" s="13" t="s">
        <v>31</v>
      </c>
      <c r="AX250" s="13" t="s">
        <v>69</v>
      </c>
      <c r="AY250" s="211" t="s">
        <v>161</v>
      </c>
    </row>
    <row r="251" spans="1:65" s="15" customFormat="1">
      <c r="B251" s="222"/>
      <c r="C251" s="223"/>
      <c r="D251" s="199" t="s">
        <v>178</v>
      </c>
      <c r="E251" s="224" t="s">
        <v>19</v>
      </c>
      <c r="F251" s="225" t="s">
        <v>221</v>
      </c>
      <c r="G251" s="223"/>
      <c r="H251" s="226">
        <v>12.388999999999999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178</v>
      </c>
      <c r="AU251" s="232" t="s">
        <v>79</v>
      </c>
      <c r="AV251" s="15" t="s">
        <v>168</v>
      </c>
      <c r="AW251" s="15" t="s">
        <v>31</v>
      </c>
      <c r="AX251" s="15" t="s">
        <v>77</v>
      </c>
      <c r="AY251" s="232" t="s">
        <v>161</v>
      </c>
    </row>
    <row r="252" spans="1:65" s="2" customFormat="1" ht="33" customHeight="1">
      <c r="A252" s="37"/>
      <c r="B252" s="38"/>
      <c r="C252" s="181" t="s">
        <v>384</v>
      </c>
      <c r="D252" s="181" t="s">
        <v>163</v>
      </c>
      <c r="E252" s="182" t="s">
        <v>385</v>
      </c>
      <c r="F252" s="183" t="s">
        <v>386</v>
      </c>
      <c r="G252" s="184" t="s">
        <v>387</v>
      </c>
      <c r="H252" s="185">
        <v>6</v>
      </c>
      <c r="I252" s="186"/>
      <c r="J252" s="187">
        <f>ROUND(I252*H252,2)</f>
        <v>0</v>
      </c>
      <c r="K252" s="183" t="s">
        <v>167</v>
      </c>
      <c r="L252" s="42"/>
      <c r="M252" s="188" t="s">
        <v>19</v>
      </c>
      <c r="N252" s="189" t="s">
        <v>40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0.34399999999999997</v>
      </c>
      <c r="T252" s="191">
        <f>S252*H252</f>
        <v>2.0640000000000001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168</v>
      </c>
      <c r="AT252" s="192" t="s">
        <v>163</v>
      </c>
      <c r="AU252" s="192" t="s">
        <v>79</v>
      </c>
      <c r="AY252" s="20" t="s">
        <v>161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77</v>
      </c>
      <c r="BK252" s="193">
        <f>ROUND(I252*H252,2)</f>
        <v>0</v>
      </c>
      <c r="BL252" s="20" t="s">
        <v>168</v>
      </c>
      <c r="BM252" s="192" t="s">
        <v>388</v>
      </c>
    </row>
    <row r="253" spans="1:65" s="2" customFormat="1">
      <c r="A253" s="37"/>
      <c r="B253" s="38"/>
      <c r="C253" s="39"/>
      <c r="D253" s="194" t="s">
        <v>170</v>
      </c>
      <c r="E253" s="39"/>
      <c r="F253" s="195" t="s">
        <v>389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170</v>
      </c>
      <c r="AU253" s="20" t="s">
        <v>79</v>
      </c>
    </row>
    <row r="254" spans="1:65" s="13" customFormat="1">
      <c r="B254" s="201"/>
      <c r="C254" s="202"/>
      <c r="D254" s="199" t="s">
        <v>178</v>
      </c>
      <c r="E254" s="203" t="s">
        <v>19</v>
      </c>
      <c r="F254" s="204" t="s">
        <v>390</v>
      </c>
      <c r="G254" s="202"/>
      <c r="H254" s="205">
        <v>6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178</v>
      </c>
      <c r="AU254" s="211" t="s">
        <v>79</v>
      </c>
      <c r="AV254" s="13" t="s">
        <v>79</v>
      </c>
      <c r="AW254" s="13" t="s">
        <v>31</v>
      </c>
      <c r="AX254" s="13" t="s">
        <v>77</v>
      </c>
      <c r="AY254" s="211" t="s">
        <v>161</v>
      </c>
    </row>
    <row r="255" spans="1:65" s="2" customFormat="1" ht="24.15" customHeight="1">
      <c r="A255" s="37"/>
      <c r="B255" s="38"/>
      <c r="C255" s="181" t="s">
        <v>391</v>
      </c>
      <c r="D255" s="181" t="s">
        <v>163</v>
      </c>
      <c r="E255" s="182" t="s">
        <v>392</v>
      </c>
      <c r="F255" s="183" t="s">
        <v>393</v>
      </c>
      <c r="G255" s="184" t="s">
        <v>387</v>
      </c>
      <c r="H255" s="185">
        <v>1</v>
      </c>
      <c r="I255" s="186"/>
      <c r="J255" s="187">
        <f>ROUND(I255*H255,2)</f>
        <v>0</v>
      </c>
      <c r="K255" s="183" t="s">
        <v>167</v>
      </c>
      <c r="L255" s="42"/>
      <c r="M255" s="188" t="s">
        <v>19</v>
      </c>
      <c r="N255" s="189" t="s">
        <v>40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6.2E-2</v>
      </c>
      <c r="T255" s="191">
        <f>S255*H255</f>
        <v>6.2E-2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168</v>
      </c>
      <c r="AT255" s="192" t="s">
        <v>163</v>
      </c>
      <c r="AU255" s="192" t="s">
        <v>79</v>
      </c>
      <c r="AY255" s="20" t="s">
        <v>161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77</v>
      </c>
      <c r="BK255" s="193">
        <f>ROUND(I255*H255,2)</f>
        <v>0</v>
      </c>
      <c r="BL255" s="20" t="s">
        <v>168</v>
      </c>
      <c r="BM255" s="192" t="s">
        <v>394</v>
      </c>
    </row>
    <row r="256" spans="1:65" s="2" customFormat="1">
      <c r="A256" s="37"/>
      <c r="B256" s="38"/>
      <c r="C256" s="39"/>
      <c r="D256" s="194" t="s">
        <v>170</v>
      </c>
      <c r="E256" s="39"/>
      <c r="F256" s="195" t="s">
        <v>395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170</v>
      </c>
      <c r="AU256" s="20" t="s">
        <v>79</v>
      </c>
    </row>
    <row r="257" spans="1:65" s="13" customFormat="1">
      <c r="B257" s="201"/>
      <c r="C257" s="202"/>
      <c r="D257" s="199" t="s">
        <v>178</v>
      </c>
      <c r="E257" s="203" t="s">
        <v>19</v>
      </c>
      <c r="F257" s="204" t="s">
        <v>396</v>
      </c>
      <c r="G257" s="202"/>
      <c r="H257" s="205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178</v>
      </c>
      <c r="AU257" s="211" t="s">
        <v>79</v>
      </c>
      <c r="AV257" s="13" t="s">
        <v>79</v>
      </c>
      <c r="AW257" s="13" t="s">
        <v>31</v>
      </c>
      <c r="AX257" s="13" t="s">
        <v>77</v>
      </c>
      <c r="AY257" s="211" t="s">
        <v>161</v>
      </c>
    </row>
    <row r="258" spans="1:65" s="2" customFormat="1" ht="24.15" customHeight="1">
      <c r="A258" s="37"/>
      <c r="B258" s="38"/>
      <c r="C258" s="181" t="s">
        <v>397</v>
      </c>
      <c r="D258" s="181" t="s">
        <v>163</v>
      </c>
      <c r="E258" s="182" t="s">
        <v>398</v>
      </c>
      <c r="F258" s="183" t="s">
        <v>399</v>
      </c>
      <c r="G258" s="184" t="s">
        <v>387</v>
      </c>
      <c r="H258" s="185">
        <v>19</v>
      </c>
      <c r="I258" s="186"/>
      <c r="J258" s="187">
        <f>ROUND(I258*H258,2)</f>
        <v>0</v>
      </c>
      <c r="K258" s="183" t="s">
        <v>167</v>
      </c>
      <c r="L258" s="42"/>
      <c r="M258" s="188" t="s">
        <v>19</v>
      </c>
      <c r="N258" s="189" t="s">
        <v>40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9.7000000000000003E-2</v>
      </c>
      <c r="T258" s="191">
        <f>S258*H258</f>
        <v>1.843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168</v>
      </c>
      <c r="AT258" s="192" t="s">
        <v>163</v>
      </c>
      <c r="AU258" s="192" t="s">
        <v>79</v>
      </c>
      <c r="AY258" s="20" t="s">
        <v>161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77</v>
      </c>
      <c r="BK258" s="193">
        <f>ROUND(I258*H258,2)</f>
        <v>0</v>
      </c>
      <c r="BL258" s="20" t="s">
        <v>168</v>
      </c>
      <c r="BM258" s="192" t="s">
        <v>400</v>
      </c>
    </row>
    <row r="259" spans="1:65" s="2" customFormat="1">
      <c r="A259" s="37"/>
      <c r="B259" s="38"/>
      <c r="C259" s="39"/>
      <c r="D259" s="194" t="s">
        <v>170</v>
      </c>
      <c r="E259" s="39"/>
      <c r="F259" s="195" t="s">
        <v>401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170</v>
      </c>
      <c r="AU259" s="20" t="s">
        <v>79</v>
      </c>
    </row>
    <row r="260" spans="1:65" s="13" customFormat="1">
      <c r="B260" s="201"/>
      <c r="C260" s="202"/>
      <c r="D260" s="199" t="s">
        <v>178</v>
      </c>
      <c r="E260" s="203" t="s">
        <v>19</v>
      </c>
      <c r="F260" s="204" t="s">
        <v>402</v>
      </c>
      <c r="G260" s="202"/>
      <c r="H260" s="205">
        <v>7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178</v>
      </c>
      <c r="AU260" s="211" t="s">
        <v>79</v>
      </c>
      <c r="AV260" s="13" t="s">
        <v>79</v>
      </c>
      <c r="AW260" s="13" t="s">
        <v>31</v>
      </c>
      <c r="AX260" s="13" t="s">
        <v>69</v>
      </c>
      <c r="AY260" s="211" t="s">
        <v>161</v>
      </c>
    </row>
    <row r="261" spans="1:65" s="13" customFormat="1">
      <c r="B261" s="201"/>
      <c r="C261" s="202"/>
      <c r="D261" s="199" t="s">
        <v>178</v>
      </c>
      <c r="E261" s="203" t="s">
        <v>19</v>
      </c>
      <c r="F261" s="204" t="s">
        <v>403</v>
      </c>
      <c r="G261" s="202"/>
      <c r="H261" s="205">
        <v>3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178</v>
      </c>
      <c r="AU261" s="211" t="s">
        <v>79</v>
      </c>
      <c r="AV261" s="13" t="s">
        <v>79</v>
      </c>
      <c r="AW261" s="13" t="s">
        <v>31</v>
      </c>
      <c r="AX261" s="13" t="s">
        <v>69</v>
      </c>
      <c r="AY261" s="211" t="s">
        <v>161</v>
      </c>
    </row>
    <row r="262" spans="1:65" s="13" customFormat="1">
      <c r="B262" s="201"/>
      <c r="C262" s="202"/>
      <c r="D262" s="199" t="s">
        <v>178</v>
      </c>
      <c r="E262" s="203" t="s">
        <v>19</v>
      </c>
      <c r="F262" s="204" t="s">
        <v>404</v>
      </c>
      <c r="G262" s="202"/>
      <c r="H262" s="205">
        <v>2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178</v>
      </c>
      <c r="AU262" s="211" t="s">
        <v>79</v>
      </c>
      <c r="AV262" s="13" t="s">
        <v>79</v>
      </c>
      <c r="AW262" s="13" t="s">
        <v>31</v>
      </c>
      <c r="AX262" s="13" t="s">
        <v>69</v>
      </c>
      <c r="AY262" s="211" t="s">
        <v>161</v>
      </c>
    </row>
    <row r="263" spans="1:65" s="13" customFormat="1">
      <c r="B263" s="201"/>
      <c r="C263" s="202"/>
      <c r="D263" s="199" t="s">
        <v>178</v>
      </c>
      <c r="E263" s="203" t="s">
        <v>19</v>
      </c>
      <c r="F263" s="204" t="s">
        <v>405</v>
      </c>
      <c r="G263" s="202"/>
      <c r="H263" s="205">
        <v>7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178</v>
      </c>
      <c r="AU263" s="211" t="s">
        <v>79</v>
      </c>
      <c r="AV263" s="13" t="s">
        <v>79</v>
      </c>
      <c r="AW263" s="13" t="s">
        <v>31</v>
      </c>
      <c r="AX263" s="13" t="s">
        <v>69</v>
      </c>
      <c r="AY263" s="211" t="s">
        <v>161</v>
      </c>
    </row>
    <row r="264" spans="1:65" s="15" customFormat="1">
      <c r="B264" s="222"/>
      <c r="C264" s="223"/>
      <c r="D264" s="199" t="s">
        <v>178</v>
      </c>
      <c r="E264" s="224" t="s">
        <v>19</v>
      </c>
      <c r="F264" s="225" t="s">
        <v>221</v>
      </c>
      <c r="G264" s="223"/>
      <c r="H264" s="226">
        <v>19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178</v>
      </c>
      <c r="AU264" s="232" t="s">
        <v>79</v>
      </c>
      <c r="AV264" s="15" t="s">
        <v>168</v>
      </c>
      <c r="AW264" s="15" t="s">
        <v>31</v>
      </c>
      <c r="AX264" s="15" t="s">
        <v>77</v>
      </c>
      <c r="AY264" s="232" t="s">
        <v>161</v>
      </c>
    </row>
    <row r="265" spans="1:65" s="2" customFormat="1" ht="24.15" customHeight="1">
      <c r="A265" s="37"/>
      <c r="B265" s="38"/>
      <c r="C265" s="181" t="s">
        <v>406</v>
      </c>
      <c r="D265" s="181" t="s">
        <v>163</v>
      </c>
      <c r="E265" s="182" t="s">
        <v>407</v>
      </c>
      <c r="F265" s="183" t="s">
        <v>408</v>
      </c>
      <c r="G265" s="184" t="s">
        <v>189</v>
      </c>
      <c r="H265" s="185">
        <v>11.6</v>
      </c>
      <c r="I265" s="186"/>
      <c r="J265" s="187">
        <f>ROUND(I265*H265,2)</f>
        <v>0</v>
      </c>
      <c r="K265" s="183" t="s">
        <v>167</v>
      </c>
      <c r="L265" s="42"/>
      <c r="M265" s="188" t="s">
        <v>19</v>
      </c>
      <c r="N265" s="189" t="s">
        <v>40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8.9999999999999993E-3</v>
      </c>
      <c r="T265" s="191">
        <f>S265*H265</f>
        <v>0.10439999999999999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168</v>
      </c>
      <c r="AT265" s="192" t="s">
        <v>163</v>
      </c>
      <c r="AU265" s="192" t="s">
        <v>79</v>
      </c>
      <c r="AY265" s="20" t="s">
        <v>161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77</v>
      </c>
      <c r="BK265" s="193">
        <f>ROUND(I265*H265,2)</f>
        <v>0</v>
      </c>
      <c r="BL265" s="20" t="s">
        <v>168</v>
      </c>
      <c r="BM265" s="192" t="s">
        <v>409</v>
      </c>
    </row>
    <row r="266" spans="1:65" s="2" customFormat="1">
      <c r="A266" s="37"/>
      <c r="B266" s="38"/>
      <c r="C266" s="39"/>
      <c r="D266" s="194" t="s">
        <v>170</v>
      </c>
      <c r="E266" s="39"/>
      <c r="F266" s="195" t="s">
        <v>410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170</v>
      </c>
      <c r="AU266" s="20" t="s">
        <v>79</v>
      </c>
    </row>
    <row r="267" spans="1:65" s="13" customFormat="1">
      <c r="B267" s="201"/>
      <c r="C267" s="202"/>
      <c r="D267" s="199" t="s">
        <v>178</v>
      </c>
      <c r="E267" s="203" t="s">
        <v>19</v>
      </c>
      <c r="F267" s="204" t="s">
        <v>411</v>
      </c>
      <c r="G267" s="202"/>
      <c r="H267" s="205">
        <v>11.6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178</v>
      </c>
      <c r="AU267" s="211" t="s">
        <v>79</v>
      </c>
      <c r="AV267" s="13" t="s">
        <v>79</v>
      </c>
      <c r="AW267" s="13" t="s">
        <v>31</v>
      </c>
      <c r="AX267" s="13" t="s">
        <v>77</v>
      </c>
      <c r="AY267" s="211" t="s">
        <v>161</v>
      </c>
    </row>
    <row r="268" spans="1:65" s="2" customFormat="1" ht="24.15" customHeight="1">
      <c r="A268" s="37"/>
      <c r="B268" s="38"/>
      <c r="C268" s="181" t="s">
        <v>412</v>
      </c>
      <c r="D268" s="181" t="s">
        <v>163</v>
      </c>
      <c r="E268" s="182" t="s">
        <v>413</v>
      </c>
      <c r="F268" s="183" t="s">
        <v>414</v>
      </c>
      <c r="G268" s="184" t="s">
        <v>189</v>
      </c>
      <c r="H268" s="185">
        <v>72.8</v>
      </c>
      <c r="I268" s="186"/>
      <c r="J268" s="187">
        <f>ROUND(I268*H268,2)</f>
        <v>0</v>
      </c>
      <c r="K268" s="183" t="s">
        <v>167</v>
      </c>
      <c r="L268" s="42"/>
      <c r="M268" s="188" t="s">
        <v>19</v>
      </c>
      <c r="N268" s="189" t="s">
        <v>40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1.4999999999999999E-2</v>
      </c>
      <c r="T268" s="191">
        <f>S268*H268</f>
        <v>1.0919999999999999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168</v>
      </c>
      <c r="AT268" s="192" t="s">
        <v>163</v>
      </c>
      <c r="AU268" s="192" t="s">
        <v>79</v>
      </c>
      <c r="AY268" s="20" t="s">
        <v>161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77</v>
      </c>
      <c r="BK268" s="193">
        <f>ROUND(I268*H268,2)</f>
        <v>0</v>
      </c>
      <c r="BL268" s="20" t="s">
        <v>168</v>
      </c>
      <c r="BM268" s="192" t="s">
        <v>415</v>
      </c>
    </row>
    <row r="269" spans="1:65" s="2" customFormat="1">
      <c r="A269" s="37"/>
      <c r="B269" s="38"/>
      <c r="C269" s="39"/>
      <c r="D269" s="194" t="s">
        <v>170</v>
      </c>
      <c r="E269" s="39"/>
      <c r="F269" s="195" t="s">
        <v>416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170</v>
      </c>
      <c r="AU269" s="20" t="s">
        <v>79</v>
      </c>
    </row>
    <row r="270" spans="1:65" s="13" customFormat="1">
      <c r="B270" s="201"/>
      <c r="C270" s="202"/>
      <c r="D270" s="199" t="s">
        <v>178</v>
      </c>
      <c r="E270" s="203" t="s">
        <v>19</v>
      </c>
      <c r="F270" s="204" t="s">
        <v>417</v>
      </c>
      <c r="G270" s="202"/>
      <c r="H270" s="205">
        <v>22.4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178</v>
      </c>
      <c r="AU270" s="211" t="s">
        <v>79</v>
      </c>
      <c r="AV270" s="13" t="s">
        <v>79</v>
      </c>
      <c r="AW270" s="13" t="s">
        <v>31</v>
      </c>
      <c r="AX270" s="13" t="s">
        <v>69</v>
      </c>
      <c r="AY270" s="211" t="s">
        <v>161</v>
      </c>
    </row>
    <row r="271" spans="1:65" s="13" customFormat="1">
      <c r="B271" s="201"/>
      <c r="C271" s="202"/>
      <c r="D271" s="199" t="s">
        <v>178</v>
      </c>
      <c r="E271" s="203" t="s">
        <v>19</v>
      </c>
      <c r="F271" s="204" t="s">
        <v>418</v>
      </c>
      <c r="G271" s="202"/>
      <c r="H271" s="205">
        <v>21.6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178</v>
      </c>
      <c r="AU271" s="211" t="s">
        <v>79</v>
      </c>
      <c r="AV271" s="13" t="s">
        <v>79</v>
      </c>
      <c r="AW271" s="13" t="s">
        <v>31</v>
      </c>
      <c r="AX271" s="13" t="s">
        <v>69</v>
      </c>
      <c r="AY271" s="211" t="s">
        <v>161</v>
      </c>
    </row>
    <row r="272" spans="1:65" s="13" customFormat="1">
      <c r="B272" s="201"/>
      <c r="C272" s="202"/>
      <c r="D272" s="199" t="s">
        <v>178</v>
      </c>
      <c r="E272" s="203" t="s">
        <v>19</v>
      </c>
      <c r="F272" s="204" t="s">
        <v>419</v>
      </c>
      <c r="G272" s="202"/>
      <c r="H272" s="205">
        <v>14.4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178</v>
      </c>
      <c r="AU272" s="211" t="s">
        <v>79</v>
      </c>
      <c r="AV272" s="13" t="s">
        <v>79</v>
      </c>
      <c r="AW272" s="13" t="s">
        <v>31</v>
      </c>
      <c r="AX272" s="13" t="s">
        <v>69</v>
      </c>
      <c r="AY272" s="211" t="s">
        <v>161</v>
      </c>
    </row>
    <row r="273" spans="1:65" s="13" customFormat="1">
      <c r="B273" s="201"/>
      <c r="C273" s="202"/>
      <c r="D273" s="199" t="s">
        <v>178</v>
      </c>
      <c r="E273" s="203" t="s">
        <v>19</v>
      </c>
      <c r="F273" s="204" t="s">
        <v>420</v>
      </c>
      <c r="G273" s="202"/>
      <c r="H273" s="205">
        <v>14.4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178</v>
      </c>
      <c r="AU273" s="211" t="s">
        <v>79</v>
      </c>
      <c r="AV273" s="13" t="s">
        <v>79</v>
      </c>
      <c r="AW273" s="13" t="s">
        <v>31</v>
      </c>
      <c r="AX273" s="13" t="s">
        <v>69</v>
      </c>
      <c r="AY273" s="211" t="s">
        <v>161</v>
      </c>
    </row>
    <row r="274" spans="1:65" s="15" customFormat="1">
      <c r="B274" s="222"/>
      <c r="C274" s="223"/>
      <c r="D274" s="199" t="s">
        <v>178</v>
      </c>
      <c r="E274" s="224" t="s">
        <v>19</v>
      </c>
      <c r="F274" s="225" t="s">
        <v>221</v>
      </c>
      <c r="G274" s="223"/>
      <c r="H274" s="226">
        <v>72.8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178</v>
      </c>
      <c r="AU274" s="232" t="s">
        <v>79</v>
      </c>
      <c r="AV274" s="15" t="s">
        <v>168</v>
      </c>
      <c r="AW274" s="15" t="s">
        <v>31</v>
      </c>
      <c r="AX274" s="15" t="s">
        <v>77</v>
      </c>
      <c r="AY274" s="232" t="s">
        <v>161</v>
      </c>
    </row>
    <row r="275" spans="1:65" s="2" customFormat="1" ht="24.15" customHeight="1">
      <c r="A275" s="37"/>
      <c r="B275" s="38"/>
      <c r="C275" s="181" t="s">
        <v>421</v>
      </c>
      <c r="D275" s="181" t="s">
        <v>163</v>
      </c>
      <c r="E275" s="182" t="s">
        <v>422</v>
      </c>
      <c r="F275" s="183" t="s">
        <v>423</v>
      </c>
      <c r="G275" s="184" t="s">
        <v>189</v>
      </c>
      <c r="H275" s="185">
        <v>11.4</v>
      </c>
      <c r="I275" s="186"/>
      <c r="J275" s="187">
        <f>ROUND(I275*H275,2)</f>
        <v>0</v>
      </c>
      <c r="K275" s="183" t="s">
        <v>167</v>
      </c>
      <c r="L275" s="42"/>
      <c r="M275" s="188" t="s">
        <v>19</v>
      </c>
      <c r="N275" s="189" t="s">
        <v>40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6.5000000000000002E-2</v>
      </c>
      <c r="T275" s="191">
        <f>S275*H275</f>
        <v>0.7410000000000001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168</v>
      </c>
      <c r="AT275" s="192" t="s">
        <v>163</v>
      </c>
      <c r="AU275" s="192" t="s">
        <v>79</v>
      </c>
      <c r="AY275" s="20" t="s">
        <v>161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77</v>
      </c>
      <c r="BK275" s="193">
        <f>ROUND(I275*H275,2)</f>
        <v>0</v>
      </c>
      <c r="BL275" s="20" t="s">
        <v>168</v>
      </c>
      <c r="BM275" s="192" t="s">
        <v>424</v>
      </c>
    </row>
    <row r="276" spans="1:65" s="2" customFormat="1">
      <c r="A276" s="37"/>
      <c r="B276" s="38"/>
      <c r="C276" s="39"/>
      <c r="D276" s="194" t="s">
        <v>170</v>
      </c>
      <c r="E276" s="39"/>
      <c r="F276" s="195" t="s">
        <v>425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170</v>
      </c>
      <c r="AU276" s="20" t="s">
        <v>79</v>
      </c>
    </row>
    <row r="277" spans="1:65" s="13" customFormat="1">
      <c r="B277" s="201"/>
      <c r="C277" s="202"/>
      <c r="D277" s="199" t="s">
        <v>178</v>
      </c>
      <c r="E277" s="203" t="s">
        <v>19</v>
      </c>
      <c r="F277" s="204" t="s">
        <v>426</v>
      </c>
      <c r="G277" s="202"/>
      <c r="H277" s="205">
        <v>11.4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178</v>
      </c>
      <c r="AU277" s="211" t="s">
        <v>79</v>
      </c>
      <c r="AV277" s="13" t="s">
        <v>79</v>
      </c>
      <c r="AW277" s="13" t="s">
        <v>31</v>
      </c>
      <c r="AX277" s="13" t="s">
        <v>77</v>
      </c>
      <c r="AY277" s="211" t="s">
        <v>161</v>
      </c>
    </row>
    <row r="278" spans="1:65" s="2" customFormat="1" ht="24.15" customHeight="1">
      <c r="A278" s="37"/>
      <c r="B278" s="38"/>
      <c r="C278" s="181" t="s">
        <v>427</v>
      </c>
      <c r="D278" s="181" t="s">
        <v>163</v>
      </c>
      <c r="E278" s="182" t="s">
        <v>428</v>
      </c>
      <c r="F278" s="183" t="s">
        <v>429</v>
      </c>
      <c r="G278" s="184" t="s">
        <v>166</v>
      </c>
      <c r="H278" s="185">
        <v>48.88</v>
      </c>
      <c r="I278" s="186"/>
      <c r="J278" s="187">
        <f>ROUND(I278*H278,2)</f>
        <v>0</v>
      </c>
      <c r="K278" s="183" t="s">
        <v>167</v>
      </c>
      <c r="L278" s="42"/>
      <c r="M278" s="188" t="s">
        <v>19</v>
      </c>
      <c r="N278" s="189" t="s">
        <v>40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2.9000000000000001E-2</v>
      </c>
      <c r="T278" s="191">
        <f>S278*H278</f>
        <v>1.4175200000000001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168</v>
      </c>
      <c r="AT278" s="192" t="s">
        <v>163</v>
      </c>
      <c r="AU278" s="192" t="s">
        <v>79</v>
      </c>
      <c r="AY278" s="20" t="s">
        <v>161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77</v>
      </c>
      <c r="BK278" s="193">
        <f>ROUND(I278*H278,2)</f>
        <v>0</v>
      </c>
      <c r="BL278" s="20" t="s">
        <v>168</v>
      </c>
      <c r="BM278" s="192" t="s">
        <v>430</v>
      </c>
    </row>
    <row r="279" spans="1:65" s="2" customFormat="1">
      <c r="A279" s="37"/>
      <c r="B279" s="38"/>
      <c r="C279" s="39"/>
      <c r="D279" s="194" t="s">
        <v>170</v>
      </c>
      <c r="E279" s="39"/>
      <c r="F279" s="195" t="s">
        <v>431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170</v>
      </c>
      <c r="AU279" s="20" t="s">
        <v>79</v>
      </c>
    </row>
    <row r="280" spans="1:65" s="13" customFormat="1">
      <c r="B280" s="201"/>
      <c r="C280" s="202"/>
      <c r="D280" s="199" t="s">
        <v>178</v>
      </c>
      <c r="E280" s="203" t="s">
        <v>19</v>
      </c>
      <c r="F280" s="204" t="s">
        <v>432</v>
      </c>
      <c r="G280" s="202"/>
      <c r="H280" s="205">
        <v>48.88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178</v>
      </c>
      <c r="AU280" s="211" t="s">
        <v>79</v>
      </c>
      <c r="AV280" s="13" t="s">
        <v>79</v>
      </c>
      <c r="AW280" s="13" t="s">
        <v>31</v>
      </c>
      <c r="AX280" s="13" t="s">
        <v>77</v>
      </c>
      <c r="AY280" s="211" t="s">
        <v>161</v>
      </c>
    </row>
    <row r="281" spans="1:65" s="2" customFormat="1" ht="24.15" customHeight="1">
      <c r="A281" s="37"/>
      <c r="B281" s="38"/>
      <c r="C281" s="181" t="s">
        <v>433</v>
      </c>
      <c r="D281" s="181" t="s">
        <v>163</v>
      </c>
      <c r="E281" s="182" t="s">
        <v>434</v>
      </c>
      <c r="F281" s="183" t="s">
        <v>435</v>
      </c>
      <c r="G281" s="184" t="s">
        <v>206</v>
      </c>
      <c r="H281" s="185">
        <v>240.31200000000001</v>
      </c>
      <c r="I281" s="186"/>
      <c r="J281" s="187">
        <f>ROUND(I281*H281,2)</f>
        <v>0</v>
      </c>
      <c r="K281" s="183" t="s">
        <v>167</v>
      </c>
      <c r="L281" s="42"/>
      <c r="M281" s="188" t="s">
        <v>19</v>
      </c>
      <c r="N281" s="189" t="s">
        <v>40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0.45</v>
      </c>
      <c r="T281" s="191">
        <f>S281*H281</f>
        <v>108.14040000000001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168</v>
      </c>
      <c r="AT281" s="192" t="s">
        <v>163</v>
      </c>
      <c r="AU281" s="192" t="s">
        <v>79</v>
      </c>
      <c r="AY281" s="20" t="s">
        <v>161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77</v>
      </c>
      <c r="BK281" s="193">
        <f>ROUND(I281*H281,2)</f>
        <v>0</v>
      </c>
      <c r="BL281" s="20" t="s">
        <v>168</v>
      </c>
      <c r="BM281" s="192" t="s">
        <v>436</v>
      </c>
    </row>
    <row r="282" spans="1:65" s="2" customFormat="1">
      <c r="A282" s="37"/>
      <c r="B282" s="38"/>
      <c r="C282" s="39"/>
      <c r="D282" s="194" t="s">
        <v>170</v>
      </c>
      <c r="E282" s="39"/>
      <c r="F282" s="195" t="s">
        <v>437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170</v>
      </c>
      <c r="AU282" s="20" t="s">
        <v>79</v>
      </c>
    </row>
    <row r="283" spans="1:65" s="13" customFormat="1">
      <c r="B283" s="201"/>
      <c r="C283" s="202"/>
      <c r="D283" s="199" t="s">
        <v>178</v>
      </c>
      <c r="E283" s="203" t="s">
        <v>19</v>
      </c>
      <c r="F283" s="204" t="s">
        <v>438</v>
      </c>
      <c r="G283" s="202"/>
      <c r="H283" s="205">
        <v>222.91200000000001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178</v>
      </c>
      <c r="AU283" s="211" t="s">
        <v>79</v>
      </c>
      <c r="AV283" s="13" t="s">
        <v>79</v>
      </c>
      <c r="AW283" s="13" t="s">
        <v>31</v>
      </c>
      <c r="AX283" s="13" t="s">
        <v>69</v>
      </c>
      <c r="AY283" s="211" t="s">
        <v>161</v>
      </c>
    </row>
    <row r="284" spans="1:65" s="13" customFormat="1">
      <c r="B284" s="201"/>
      <c r="C284" s="202"/>
      <c r="D284" s="199" t="s">
        <v>178</v>
      </c>
      <c r="E284" s="203" t="s">
        <v>19</v>
      </c>
      <c r="F284" s="204" t="s">
        <v>439</v>
      </c>
      <c r="G284" s="202"/>
      <c r="H284" s="205">
        <v>17.399999999999999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178</v>
      </c>
      <c r="AU284" s="211" t="s">
        <v>79</v>
      </c>
      <c r="AV284" s="13" t="s">
        <v>79</v>
      </c>
      <c r="AW284" s="13" t="s">
        <v>31</v>
      </c>
      <c r="AX284" s="13" t="s">
        <v>69</v>
      </c>
      <c r="AY284" s="211" t="s">
        <v>161</v>
      </c>
    </row>
    <row r="285" spans="1:65" s="15" customFormat="1">
      <c r="B285" s="222"/>
      <c r="C285" s="223"/>
      <c r="D285" s="199" t="s">
        <v>178</v>
      </c>
      <c r="E285" s="224" t="s">
        <v>19</v>
      </c>
      <c r="F285" s="225" t="s">
        <v>221</v>
      </c>
      <c r="G285" s="223"/>
      <c r="H285" s="226">
        <v>240.31200000000001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178</v>
      </c>
      <c r="AU285" s="232" t="s">
        <v>79</v>
      </c>
      <c r="AV285" s="15" t="s">
        <v>168</v>
      </c>
      <c r="AW285" s="15" t="s">
        <v>31</v>
      </c>
      <c r="AX285" s="15" t="s">
        <v>77</v>
      </c>
      <c r="AY285" s="232" t="s">
        <v>161</v>
      </c>
    </row>
    <row r="286" spans="1:65" s="2" customFormat="1" ht="24.15" customHeight="1">
      <c r="A286" s="37"/>
      <c r="B286" s="38"/>
      <c r="C286" s="181" t="s">
        <v>440</v>
      </c>
      <c r="D286" s="181" t="s">
        <v>163</v>
      </c>
      <c r="E286" s="182" t="s">
        <v>441</v>
      </c>
      <c r="F286" s="183" t="s">
        <v>442</v>
      </c>
      <c r="G286" s="184" t="s">
        <v>214</v>
      </c>
      <c r="H286" s="185">
        <v>397.90899999999999</v>
      </c>
      <c r="I286" s="186"/>
      <c r="J286" s="187">
        <f>ROUND(I286*H286,2)</f>
        <v>0</v>
      </c>
      <c r="K286" s="183" t="s">
        <v>167</v>
      </c>
      <c r="L286" s="42"/>
      <c r="M286" s="188" t="s">
        <v>19</v>
      </c>
      <c r="N286" s="189" t="s">
        <v>40</v>
      </c>
      <c r="O286" s="67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168</v>
      </c>
      <c r="AT286" s="192" t="s">
        <v>163</v>
      </c>
      <c r="AU286" s="192" t="s">
        <v>79</v>
      </c>
      <c r="AY286" s="20" t="s">
        <v>161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77</v>
      </c>
      <c r="BK286" s="193">
        <f>ROUND(I286*H286,2)</f>
        <v>0</v>
      </c>
      <c r="BL286" s="20" t="s">
        <v>168</v>
      </c>
      <c r="BM286" s="192" t="s">
        <v>443</v>
      </c>
    </row>
    <row r="287" spans="1:65" s="2" customFormat="1">
      <c r="A287" s="37"/>
      <c r="B287" s="38"/>
      <c r="C287" s="39"/>
      <c r="D287" s="194" t="s">
        <v>170</v>
      </c>
      <c r="E287" s="39"/>
      <c r="F287" s="195" t="s">
        <v>444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170</v>
      </c>
      <c r="AU287" s="20" t="s">
        <v>79</v>
      </c>
    </row>
    <row r="288" spans="1:65" s="12" customFormat="1" ht="22.8" customHeight="1">
      <c r="B288" s="165"/>
      <c r="C288" s="166"/>
      <c r="D288" s="167" t="s">
        <v>68</v>
      </c>
      <c r="E288" s="179" t="s">
        <v>445</v>
      </c>
      <c r="F288" s="179" t="s">
        <v>446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SUM(P289:P325)</f>
        <v>0</v>
      </c>
      <c r="Q288" s="173"/>
      <c r="R288" s="174">
        <f>SUM(R289:R325)</f>
        <v>0</v>
      </c>
      <c r="S288" s="173"/>
      <c r="T288" s="175">
        <f>SUM(T289:T325)</f>
        <v>0</v>
      </c>
      <c r="AR288" s="176" t="s">
        <v>77</v>
      </c>
      <c r="AT288" s="177" t="s">
        <v>68</v>
      </c>
      <c r="AU288" s="177" t="s">
        <v>77</v>
      </c>
      <c r="AY288" s="176" t="s">
        <v>161</v>
      </c>
      <c r="BK288" s="178">
        <f>SUM(BK289:BK325)</f>
        <v>0</v>
      </c>
    </row>
    <row r="289" spans="1:65" s="2" customFormat="1" ht="16.5" customHeight="1">
      <c r="A289" s="37"/>
      <c r="B289" s="38"/>
      <c r="C289" s="181" t="s">
        <v>447</v>
      </c>
      <c r="D289" s="181" t="s">
        <v>163</v>
      </c>
      <c r="E289" s="182" t="s">
        <v>448</v>
      </c>
      <c r="F289" s="183" t="s">
        <v>449</v>
      </c>
      <c r="G289" s="184" t="s">
        <v>214</v>
      </c>
      <c r="H289" s="185">
        <v>108.14</v>
      </c>
      <c r="I289" s="186"/>
      <c r="J289" s="187">
        <f>ROUND(I289*H289,2)</f>
        <v>0</v>
      </c>
      <c r="K289" s="183" t="s">
        <v>167</v>
      </c>
      <c r="L289" s="42"/>
      <c r="M289" s="188" t="s">
        <v>19</v>
      </c>
      <c r="N289" s="189" t="s">
        <v>40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168</v>
      </c>
      <c r="AT289" s="192" t="s">
        <v>163</v>
      </c>
      <c r="AU289" s="192" t="s">
        <v>79</v>
      </c>
      <c r="AY289" s="20" t="s">
        <v>161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77</v>
      </c>
      <c r="BK289" s="193">
        <f>ROUND(I289*H289,2)</f>
        <v>0</v>
      </c>
      <c r="BL289" s="20" t="s">
        <v>168</v>
      </c>
      <c r="BM289" s="192" t="s">
        <v>450</v>
      </c>
    </row>
    <row r="290" spans="1:65" s="2" customFormat="1">
      <c r="A290" s="37"/>
      <c r="B290" s="38"/>
      <c r="C290" s="39"/>
      <c r="D290" s="194" t="s">
        <v>170</v>
      </c>
      <c r="E290" s="39"/>
      <c r="F290" s="195" t="s">
        <v>451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170</v>
      </c>
      <c r="AU290" s="20" t="s">
        <v>79</v>
      </c>
    </row>
    <row r="291" spans="1:65" s="13" customFormat="1">
      <c r="B291" s="201"/>
      <c r="C291" s="202"/>
      <c r="D291" s="199" t="s">
        <v>178</v>
      </c>
      <c r="E291" s="203" t="s">
        <v>19</v>
      </c>
      <c r="F291" s="204" t="s">
        <v>452</v>
      </c>
      <c r="G291" s="202"/>
      <c r="H291" s="205">
        <v>108.14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178</v>
      </c>
      <c r="AU291" s="211" t="s">
        <v>79</v>
      </c>
      <c r="AV291" s="13" t="s">
        <v>79</v>
      </c>
      <c r="AW291" s="13" t="s">
        <v>31</v>
      </c>
      <c r="AX291" s="13" t="s">
        <v>77</v>
      </c>
      <c r="AY291" s="211" t="s">
        <v>161</v>
      </c>
    </row>
    <row r="292" spans="1:65" s="2" customFormat="1" ht="21.75" customHeight="1">
      <c r="A292" s="37"/>
      <c r="B292" s="38"/>
      <c r="C292" s="181" t="s">
        <v>453</v>
      </c>
      <c r="D292" s="181" t="s">
        <v>163</v>
      </c>
      <c r="E292" s="182" t="s">
        <v>454</v>
      </c>
      <c r="F292" s="183" t="s">
        <v>455</v>
      </c>
      <c r="G292" s="184" t="s">
        <v>214</v>
      </c>
      <c r="H292" s="185">
        <v>397.90899999999999</v>
      </c>
      <c r="I292" s="186"/>
      <c r="J292" s="187">
        <f>ROUND(I292*H292,2)</f>
        <v>0</v>
      </c>
      <c r="K292" s="183" t="s">
        <v>167</v>
      </c>
      <c r="L292" s="42"/>
      <c r="M292" s="188" t="s">
        <v>19</v>
      </c>
      <c r="N292" s="189" t="s">
        <v>40</v>
      </c>
      <c r="O292" s="67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168</v>
      </c>
      <c r="AT292" s="192" t="s">
        <v>163</v>
      </c>
      <c r="AU292" s="192" t="s">
        <v>79</v>
      </c>
      <c r="AY292" s="20" t="s">
        <v>161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77</v>
      </c>
      <c r="BK292" s="193">
        <f>ROUND(I292*H292,2)</f>
        <v>0</v>
      </c>
      <c r="BL292" s="20" t="s">
        <v>168</v>
      </c>
      <c r="BM292" s="192" t="s">
        <v>456</v>
      </c>
    </row>
    <row r="293" spans="1:65" s="2" customFormat="1">
      <c r="A293" s="37"/>
      <c r="B293" s="38"/>
      <c r="C293" s="39"/>
      <c r="D293" s="194" t="s">
        <v>170</v>
      </c>
      <c r="E293" s="39"/>
      <c r="F293" s="195" t="s">
        <v>457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170</v>
      </c>
      <c r="AU293" s="20" t="s">
        <v>79</v>
      </c>
    </row>
    <row r="294" spans="1:65" s="2" customFormat="1" ht="24.15" customHeight="1">
      <c r="A294" s="37"/>
      <c r="B294" s="38"/>
      <c r="C294" s="181" t="s">
        <v>458</v>
      </c>
      <c r="D294" s="181" t="s">
        <v>163</v>
      </c>
      <c r="E294" s="182" t="s">
        <v>459</v>
      </c>
      <c r="F294" s="183" t="s">
        <v>460</v>
      </c>
      <c r="G294" s="184" t="s">
        <v>214</v>
      </c>
      <c r="H294" s="185">
        <v>1586.62</v>
      </c>
      <c r="I294" s="186"/>
      <c r="J294" s="187">
        <f>ROUND(I294*H294,2)</f>
        <v>0</v>
      </c>
      <c r="K294" s="183" t="s">
        <v>167</v>
      </c>
      <c r="L294" s="42"/>
      <c r="M294" s="188" t="s">
        <v>19</v>
      </c>
      <c r="N294" s="189" t="s">
        <v>40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168</v>
      </c>
      <c r="AT294" s="192" t="s">
        <v>163</v>
      </c>
      <c r="AU294" s="192" t="s">
        <v>79</v>
      </c>
      <c r="AY294" s="20" t="s">
        <v>161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77</v>
      </c>
      <c r="BK294" s="193">
        <f>ROUND(I294*H294,2)</f>
        <v>0</v>
      </c>
      <c r="BL294" s="20" t="s">
        <v>168</v>
      </c>
      <c r="BM294" s="192" t="s">
        <v>461</v>
      </c>
    </row>
    <row r="295" spans="1:65" s="2" customFormat="1">
      <c r="A295" s="37"/>
      <c r="B295" s="38"/>
      <c r="C295" s="39"/>
      <c r="D295" s="194" t="s">
        <v>170</v>
      </c>
      <c r="E295" s="39"/>
      <c r="F295" s="195" t="s">
        <v>462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170</v>
      </c>
      <c r="AU295" s="20" t="s">
        <v>79</v>
      </c>
    </row>
    <row r="296" spans="1:65" s="2" customFormat="1" ht="19.2">
      <c r="A296" s="37"/>
      <c r="B296" s="38"/>
      <c r="C296" s="39"/>
      <c r="D296" s="199" t="s">
        <v>176</v>
      </c>
      <c r="E296" s="39"/>
      <c r="F296" s="200" t="s">
        <v>463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176</v>
      </c>
      <c r="AU296" s="20" t="s">
        <v>79</v>
      </c>
    </row>
    <row r="297" spans="1:65" s="13" customFormat="1">
      <c r="B297" s="201"/>
      <c r="C297" s="202"/>
      <c r="D297" s="199" t="s">
        <v>178</v>
      </c>
      <c r="E297" s="202"/>
      <c r="F297" s="204" t="s">
        <v>464</v>
      </c>
      <c r="G297" s="202"/>
      <c r="H297" s="205">
        <v>1586.62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178</v>
      </c>
      <c r="AU297" s="211" t="s">
        <v>79</v>
      </c>
      <c r="AV297" s="13" t="s">
        <v>79</v>
      </c>
      <c r="AW297" s="13" t="s">
        <v>4</v>
      </c>
      <c r="AX297" s="13" t="s">
        <v>77</v>
      </c>
      <c r="AY297" s="211" t="s">
        <v>161</v>
      </c>
    </row>
    <row r="298" spans="1:65" s="2" customFormat="1" ht="24.15" customHeight="1">
      <c r="A298" s="37"/>
      <c r="B298" s="38"/>
      <c r="C298" s="181" t="s">
        <v>465</v>
      </c>
      <c r="D298" s="181" t="s">
        <v>163</v>
      </c>
      <c r="E298" s="182" t="s">
        <v>459</v>
      </c>
      <c r="F298" s="183" t="s">
        <v>460</v>
      </c>
      <c r="G298" s="184" t="s">
        <v>214</v>
      </c>
      <c r="H298" s="185">
        <v>80.677999999999997</v>
      </c>
      <c r="I298" s="186"/>
      <c r="J298" s="187">
        <f>ROUND(I298*H298,2)</f>
        <v>0</v>
      </c>
      <c r="K298" s="183" t="s">
        <v>167</v>
      </c>
      <c r="L298" s="42"/>
      <c r="M298" s="188" t="s">
        <v>19</v>
      </c>
      <c r="N298" s="189" t="s">
        <v>40</v>
      </c>
      <c r="O298" s="67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168</v>
      </c>
      <c r="AT298" s="192" t="s">
        <v>163</v>
      </c>
      <c r="AU298" s="192" t="s">
        <v>79</v>
      </c>
      <c r="AY298" s="20" t="s">
        <v>161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77</v>
      </c>
      <c r="BK298" s="193">
        <f>ROUND(I298*H298,2)</f>
        <v>0</v>
      </c>
      <c r="BL298" s="20" t="s">
        <v>168</v>
      </c>
      <c r="BM298" s="192" t="s">
        <v>466</v>
      </c>
    </row>
    <row r="299" spans="1:65" s="2" customFormat="1">
      <c r="A299" s="37"/>
      <c r="B299" s="38"/>
      <c r="C299" s="39"/>
      <c r="D299" s="194" t="s">
        <v>170</v>
      </c>
      <c r="E299" s="39"/>
      <c r="F299" s="195" t="s">
        <v>462</v>
      </c>
      <c r="G299" s="39"/>
      <c r="H299" s="39"/>
      <c r="I299" s="196"/>
      <c r="J299" s="39"/>
      <c r="K299" s="39"/>
      <c r="L299" s="42"/>
      <c r="M299" s="197"/>
      <c r="N299" s="19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170</v>
      </c>
      <c r="AU299" s="20" t="s">
        <v>79</v>
      </c>
    </row>
    <row r="300" spans="1:65" s="13" customFormat="1">
      <c r="B300" s="201"/>
      <c r="C300" s="202"/>
      <c r="D300" s="199" t="s">
        <v>178</v>
      </c>
      <c r="E300" s="203" t="s">
        <v>19</v>
      </c>
      <c r="F300" s="204" t="s">
        <v>467</v>
      </c>
      <c r="G300" s="202"/>
      <c r="H300" s="205">
        <v>2.782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178</v>
      </c>
      <c r="AU300" s="211" t="s">
        <v>79</v>
      </c>
      <c r="AV300" s="13" t="s">
        <v>79</v>
      </c>
      <c r="AW300" s="13" t="s">
        <v>31</v>
      </c>
      <c r="AX300" s="13" t="s">
        <v>77</v>
      </c>
      <c r="AY300" s="211" t="s">
        <v>161</v>
      </c>
    </row>
    <row r="301" spans="1:65" s="13" customFormat="1">
      <c r="B301" s="201"/>
      <c r="C301" s="202"/>
      <c r="D301" s="199" t="s">
        <v>178</v>
      </c>
      <c r="E301" s="202"/>
      <c r="F301" s="204" t="s">
        <v>468</v>
      </c>
      <c r="G301" s="202"/>
      <c r="H301" s="205">
        <v>80.677999999999997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178</v>
      </c>
      <c r="AU301" s="211" t="s">
        <v>79</v>
      </c>
      <c r="AV301" s="13" t="s">
        <v>79</v>
      </c>
      <c r="AW301" s="13" t="s">
        <v>4</v>
      </c>
      <c r="AX301" s="13" t="s">
        <v>77</v>
      </c>
      <c r="AY301" s="211" t="s">
        <v>161</v>
      </c>
    </row>
    <row r="302" spans="1:65" s="2" customFormat="1" ht="24.15" customHeight="1">
      <c r="A302" s="37"/>
      <c r="B302" s="38"/>
      <c r="C302" s="181" t="s">
        <v>469</v>
      </c>
      <c r="D302" s="181" t="s">
        <v>163</v>
      </c>
      <c r="E302" s="182" t="s">
        <v>470</v>
      </c>
      <c r="F302" s="183" t="s">
        <v>471</v>
      </c>
      <c r="G302" s="184" t="s">
        <v>214</v>
      </c>
      <c r="H302" s="185">
        <v>91.316999999999993</v>
      </c>
      <c r="I302" s="186"/>
      <c r="J302" s="187">
        <f>ROUND(I302*H302,2)</f>
        <v>0</v>
      </c>
      <c r="K302" s="183" t="s">
        <v>167</v>
      </c>
      <c r="L302" s="42"/>
      <c r="M302" s="188" t="s">
        <v>19</v>
      </c>
      <c r="N302" s="189" t="s">
        <v>40</v>
      </c>
      <c r="O302" s="6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168</v>
      </c>
      <c r="AT302" s="192" t="s">
        <v>163</v>
      </c>
      <c r="AU302" s="192" t="s">
        <v>79</v>
      </c>
      <c r="AY302" s="20" t="s">
        <v>161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77</v>
      </c>
      <c r="BK302" s="193">
        <f>ROUND(I302*H302,2)</f>
        <v>0</v>
      </c>
      <c r="BL302" s="20" t="s">
        <v>168</v>
      </c>
      <c r="BM302" s="192" t="s">
        <v>472</v>
      </c>
    </row>
    <row r="303" spans="1:65" s="2" customFormat="1">
      <c r="A303" s="37"/>
      <c r="B303" s="38"/>
      <c r="C303" s="39"/>
      <c r="D303" s="194" t="s">
        <v>170</v>
      </c>
      <c r="E303" s="39"/>
      <c r="F303" s="195" t="s">
        <v>473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170</v>
      </c>
      <c r="AU303" s="20" t="s">
        <v>79</v>
      </c>
    </row>
    <row r="304" spans="1:65" s="13" customFormat="1">
      <c r="B304" s="201"/>
      <c r="C304" s="202"/>
      <c r="D304" s="199" t="s">
        <v>178</v>
      </c>
      <c r="E304" s="203" t="s">
        <v>19</v>
      </c>
      <c r="F304" s="204" t="s">
        <v>474</v>
      </c>
      <c r="G304" s="202"/>
      <c r="H304" s="205">
        <v>91.316999999999993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178</v>
      </c>
      <c r="AU304" s="211" t="s">
        <v>79</v>
      </c>
      <c r="AV304" s="13" t="s">
        <v>79</v>
      </c>
      <c r="AW304" s="13" t="s">
        <v>31</v>
      </c>
      <c r="AX304" s="13" t="s">
        <v>77</v>
      </c>
      <c r="AY304" s="211" t="s">
        <v>161</v>
      </c>
    </row>
    <row r="305" spans="1:65" s="2" customFormat="1" ht="24.15" customHeight="1">
      <c r="A305" s="37"/>
      <c r="B305" s="38"/>
      <c r="C305" s="181" t="s">
        <v>475</v>
      </c>
      <c r="D305" s="181" t="s">
        <v>163</v>
      </c>
      <c r="E305" s="182" t="s">
        <v>476</v>
      </c>
      <c r="F305" s="183" t="s">
        <v>477</v>
      </c>
      <c r="G305" s="184" t="s">
        <v>214</v>
      </c>
      <c r="H305" s="185">
        <v>39.652999999999999</v>
      </c>
      <c r="I305" s="186"/>
      <c r="J305" s="187">
        <f>ROUND(I305*H305,2)</f>
        <v>0</v>
      </c>
      <c r="K305" s="183" t="s">
        <v>167</v>
      </c>
      <c r="L305" s="42"/>
      <c r="M305" s="188" t="s">
        <v>19</v>
      </c>
      <c r="N305" s="189" t="s">
        <v>40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168</v>
      </c>
      <c r="AT305" s="192" t="s">
        <v>163</v>
      </c>
      <c r="AU305" s="192" t="s">
        <v>79</v>
      </c>
      <c r="AY305" s="20" t="s">
        <v>161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77</v>
      </c>
      <c r="BK305" s="193">
        <f>ROUND(I305*H305,2)</f>
        <v>0</v>
      </c>
      <c r="BL305" s="20" t="s">
        <v>168</v>
      </c>
      <c r="BM305" s="192" t="s">
        <v>478</v>
      </c>
    </row>
    <row r="306" spans="1:65" s="2" customFormat="1">
      <c r="A306" s="37"/>
      <c r="B306" s="38"/>
      <c r="C306" s="39"/>
      <c r="D306" s="194" t="s">
        <v>170</v>
      </c>
      <c r="E306" s="39"/>
      <c r="F306" s="195" t="s">
        <v>479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170</v>
      </c>
      <c r="AU306" s="20" t="s">
        <v>79</v>
      </c>
    </row>
    <row r="307" spans="1:65" s="13" customFormat="1">
      <c r="B307" s="201"/>
      <c r="C307" s="202"/>
      <c r="D307" s="199" t="s">
        <v>178</v>
      </c>
      <c r="E307" s="203" t="s">
        <v>19</v>
      </c>
      <c r="F307" s="204" t="s">
        <v>480</v>
      </c>
      <c r="G307" s="202"/>
      <c r="H307" s="205">
        <v>39.652999999999999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178</v>
      </c>
      <c r="AU307" s="211" t="s">
        <v>79</v>
      </c>
      <c r="AV307" s="13" t="s">
        <v>79</v>
      </c>
      <c r="AW307" s="13" t="s">
        <v>31</v>
      </c>
      <c r="AX307" s="13" t="s">
        <v>77</v>
      </c>
      <c r="AY307" s="211" t="s">
        <v>161</v>
      </c>
    </row>
    <row r="308" spans="1:65" s="2" customFormat="1" ht="24.15" customHeight="1">
      <c r="A308" s="37"/>
      <c r="B308" s="38"/>
      <c r="C308" s="181" t="s">
        <v>481</v>
      </c>
      <c r="D308" s="181" t="s">
        <v>163</v>
      </c>
      <c r="E308" s="182" t="s">
        <v>482</v>
      </c>
      <c r="F308" s="183" t="s">
        <v>483</v>
      </c>
      <c r="G308" s="184" t="s">
        <v>214</v>
      </c>
      <c r="H308" s="185">
        <v>79.631</v>
      </c>
      <c r="I308" s="186"/>
      <c r="J308" s="187">
        <f>ROUND(I308*H308,2)</f>
        <v>0</v>
      </c>
      <c r="K308" s="183" t="s">
        <v>167</v>
      </c>
      <c r="L308" s="42"/>
      <c r="M308" s="188" t="s">
        <v>19</v>
      </c>
      <c r="N308" s="189" t="s">
        <v>40</v>
      </c>
      <c r="O308" s="67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168</v>
      </c>
      <c r="AT308" s="192" t="s">
        <v>163</v>
      </c>
      <c r="AU308" s="192" t="s">
        <v>79</v>
      </c>
      <c r="AY308" s="20" t="s">
        <v>161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77</v>
      </c>
      <c r="BK308" s="193">
        <f>ROUND(I308*H308,2)</f>
        <v>0</v>
      </c>
      <c r="BL308" s="20" t="s">
        <v>168</v>
      </c>
      <c r="BM308" s="192" t="s">
        <v>484</v>
      </c>
    </row>
    <row r="309" spans="1:65" s="2" customFormat="1">
      <c r="A309" s="37"/>
      <c r="B309" s="38"/>
      <c r="C309" s="39"/>
      <c r="D309" s="194" t="s">
        <v>170</v>
      </c>
      <c r="E309" s="39"/>
      <c r="F309" s="195" t="s">
        <v>485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170</v>
      </c>
      <c r="AU309" s="20" t="s">
        <v>79</v>
      </c>
    </row>
    <row r="310" spans="1:65" s="13" customFormat="1">
      <c r="B310" s="201"/>
      <c r="C310" s="202"/>
      <c r="D310" s="199" t="s">
        <v>178</v>
      </c>
      <c r="E310" s="203" t="s">
        <v>19</v>
      </c>
      <c r="F310" s="204" t="s">
        <v>486</v>
      </c>
      <c r="G310" s="202"/>
      <c r="H310" s="205">
        <v>79.631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178</v>
      </c>
      <c r="AU310" s="211" t="s">
        <v>79</v>
      </c>
      <c r="AV310" s="13" t="s">
        <v>79</v>
      </c>
      <c r="AW310" s="13" t="s">
        <v>31</v>
      </c>
      <c r="AX310" s="13" t="s">
        <v>77</v>
      </c>
      <c r="AY310" s="211" t="s">
        <v>161</v>
      </c>
    </row>
    <row r="311" spans="1:65" s="2" customFormat="1" ht="24.15" customHeight="1">
      <c r="A311" s="37"/>
      <c r="B311" s="38"/>
      <c r="C311" s="181" t="s">
        <v>487</v>
      </c>
      <c r="D311" s="181" t="s">
        <v>163</v>
      </c>
      <c r="E311" s="182" t="s">
        <v>488</v>
      </c>
      <c r="F311" s="183" t="s">
        <v>489</v>
      </c>
      <c r="G311" s="184" t="s">
        <v>214</v>
      </c>
      <c r="H311" s="185">
        <v>128.43799999999999</v>
      </c>
      <c r="I311" s="186"/>
      <c r="J311" s="187">
        <f>ROUND(I311*H311,2)</f>
        <v>0</v>
      </c>
      <c r="K311" s="183" t="s">
        <v>167</v>
      </c>
      <c r="L311" s="42"/>
      <c r="M311" s="188" t="s">
        <v>19</v>
      </c>
      <c r="N311" s="189" t="s">
        <v>40</v>
      </c>
      <c r="O311" s="67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168</v>
      </c>
      <c r="AT311" s="192" t="s">
        <v>163</v>
      </c>
      <c r="AU311" s="192" t="s">
        <v>79</v>
      </c>
      <c r="AY311" s="20" t="s">
        <v>161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77</v>
      </c>
      <c r="BK311" s="193">
        <f>ROUND(I311*H311,2)</f>
        <v>0</v>
      </c>
      <c r="BL311" s="20" t="s">
        <v>168</v>
      </c>
      <c r="BM311" s="192" t="s">
        <v>490</v>
      </c>
    </row>
    <row r="312" spans="1:65" s="2" customFormat="1">
      <c r="A312" s="37"/>
      <c r="B312" s="38"/>
      <c r="C312" s="39"/>
      <c r="D312" s="194" t="s">
        <v>170</v>
      </c>
      <c r="E312" s="39"/>
      <c r="F312" s="195" t="s">
        <v>491</v>
      </c>
      <c r="G312" s="39"/>
      <c r="H312" s="39"/>
      <c r="I312" s="196"/>
      <c r="J312" s="39"/>
      <c r="K312" s="39"/>
      <c r="L312" s="42"/>
      <c r="M312" s="197"/>
      <c r="N312" s="198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170</v>
      </c>
      <c r="AU312" s="20" t="s">
        <v>79</v>
      </c>
    </row>
    <row r="313" spans="1:65" s="13" customFormat="1">
      <c r="B313" s="201"/>
      <c r="C313" s="202"/>
      <c r="D313" s="199" t="s">
        <v>178</v>
      </c>
      <c r="E313" s="203" t="s">
        <v>19</v>
      </c>
      <c r="F313" s="204" t="s">
        <v>492</v>
      </c>
      <c r="G313" s="202"/>
      <c r="H313" s="205">
        <v>128.43799999999999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178</v>
      </c>
      <c r="AU313" s="211" t="s">
        <v>79</v>
      </c>
      <c r="AV313" s="13" t="s">
        <v>79</v>
      </c>
      <c r="AW313" s="13" t="s">
        <v>31</v>
      </c>
      <c r="AX313" s="13" t="s">
        <v>77</v>
      </c>
      <c r="AY313" s="211" t="s">
        <v>161</v>
      </c>
    </row>
    <row r="314" spans="1:65" s="2" customFormat="1" ht="24.15" customHeight="1">
      <c r="A314" s="37"/>
      <c r="B314" s="38"/>
      <c r="C314" s="181" t="s">
        <v>493</v>
      </c>
      <c r="D314" s="181" t="s">
        <v>163</v>
      </c>
      <c r="E314" s="182" t="s">
        <v>494</v>
      </c>
      <c r="F314" s="183" t="s">
        <v>495</v>
      </c>
      <c r="G314" s="184" t="s">
        <v>214</v>
      </c>
      <c r="H314" s="185">
        <v>6.4909999999999997</v>
      </c>
      <c r="I314" s="186"/>
      <c r="J314" s="187">
        <f>ROUND(I314*H314,2)</f>
        <v>0</v>
      </c>
      <c r="K314" s="183" t="s">
        <v>167</v>
      </c>
      <c r="L314" s="42"/>
      <c r="M314" s="188" t="s">
        <v>19</v>
      </c>
      <c r="N314" s="189" t="s">
        <v>40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168</v>
      </c>
      <c r="AT314" s="192" t="s">
        <v>163</v>
      </c>
      <c r="AU314" s="192" t="s">
        <v>79</v>
      </c>
      <c r="AY314" s="20" t="s">
        <v>161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77</v>
      </c>
      <c r="BK314" s="193">
        <f>ROUND(I314*H314,2)</f>
        <v>0</v>
      </c>
      <c r="BL314" s="20" t="s">
        <v>168</v>
      </c>
      <c r="BM314" s="192" t="s">
        <v>496</v>
      </c>
    </row>
    <row r="315" spans="1:65" s="2" customFormat="1">
      <c r="A315" s="37"/>
      <c r="B315" s="38"/>
      <c r="C315" s="39"/>
      <c r="D315" s="194" t="s">
        <v>170</v>
      </c>
      <c r="E315" s="39"/>
      <c r="F315" s="195" t="s">
        <v>497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170</v>
      </c>
      <c r="AU315" s="20" t="s">
        <v>79</v>
      </c>
    </row>
    <row r="316" spans="1:65" s="13" customFormat="1">
      <c r="B316" s="201"/>
      <c r="C316" s="202"/>
      <c r="D316" s="199" t="s">
        <v>178</v>
      </c>
      <c r="E316" s="203" t="s">
        <v>19</v>
      </c>
      <c r="F316" s="204" t="s">
        <v>498</v>
      </c>
      <c r="G316" s="202"/>
      <c r="H316" s="205">
        <v>6.4909999999999997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178</v>
      </c>
      <c r="AU316" s="211" t="s">
        <v>79</v>
      </c>
      <c r="AV316" s="13" t="s">
        <v>79</v>
      </c>
      <c r="AW316" s="13" t="s">
        <v>31</v>
      </c>
      <c r="AX316" s="13" t="s">
        <v>77</v>
      </c>
      <c r="AY316" s="211" t="s">
        <v>161</v>
      </c>
    </row>
    <row r="317" spans="1:65" s="2" customFormat="1" ht="24.15" customHeight="1">
      <c r="A317" s="37"/>
      <c r="B317" s="38"/>
      <c r="C317" s="181" t="s">
        <v>499</v>
      </c>
      <c r="D317" s="181" t="s">
        <v>163</v>
      </c>
      <c r="E317" s="182" t="s">
        <v>500</v>
      </c>
      <c r="F317" s="183" t="s">
        <v>501</v>
      </c>
      <c r="G317" s="184" t="s">
        <v>214</v>
      </c>
      <c r="H317" s="185">
        <v>47.767000000000003</v>
      </c>
      <c r="I317" s="186"/>
      <c r="J317" s="187">
        <f>ROUND(I317*H317,2)</f>
        <v>0</v>
      </c>
      <c r="K317" s="183" t="s">
        <v>167</v>
      </c>
      <c r="L317" s="42"/>
      <c r="M317" s="188" t="s">
        <v>19</v>
      </c>
      <c r="N317" s="189" t="s">
        <v>40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168</v>
      </c>
      <c r="AT317" s="192" t="s">
        <v>163</v>
      </c>
      <c r="AU317" s="192" t="s">
        <v>79</v>
      </c>
      <c r="AY317" s="20" t="s">
        <v>161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77</v>
      </c>
      <c r="BK317" s="193">
        <f>ROUND(I317*H317,2)</f>
        <v>0</v>
      </c>
      <c r="BL317" s="20" t="s">
        <v>168</v>
      </c>
      <c r="BM317" s="192" t="s">
        <v>502</v>
      </c>
    </row>
    <row r="318" spans="1:65" s="2" customFormat="1">
      <c r="A318" s="37"/>
      <c r="B318" s="38"/>
      <c r="C318" s="39"/>
      <c r="D318" s="194" t="s">
        <v>170</v>
      </c>
      <c r="E318" s="39"/>
      <c r="F318" s="195" t="s">
        <v>503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170</v>
      </c>
      <c r="AU318" s="20" t="s">
        <v>79</v>
      </c>
    </row>
    <row r="319" spans="1:65" s="13" customFormat="1">
      <c r="B319" s="201"/>
      <c r="C319" s="202"/>
      <c r="D319" s="199" t="s">
        <v>178</v>
      </c>
      <c r="E319" s="203" t="s">
        <v>19</v>
      </c>
      <c r="F319" s="204" t="s">
        <v>504</v>
      </c>
      <c r="G319" s="202"/>
      <c r="H319" s="205">
        <v>47.767000000000003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178</v>
      </c>
      <c r="AU319" s="211" t="s">
        <v>79</v>
      </c>
      <c r="AV319" s="13" t="s">
        <v>79</v>
      </c>
      <c r="AW319" s="13" t="s">
        <v>31</v>
      </c>
      <c r="AX319" s="13" t="s">
        <v>77</v>
      </c>
      <c r="AY319" s="211" t="s">
        <v>161</v>
      </c>
    </row>
    <row r="320" spans="1:65" s="2" customFormat="1" ht="24.15" customHeight="1">
      <c r="A320" s="37"/>
      <c r="B320" s="38"/>
      <c r="C320" s="181" t="s">
        <v>505</v>
      </c>
      <c r="D320" s="181" t="s">
        <v>163</v>
      </c>
      <c r="E320" s="182" t="s">
        <v>506</v>
      </c>
      <c r="F320" s="183" t="s">
        <v>507</v>
      </c>
      <c r="G320" s="184" t="s">
        <v>214</v>
      </c>
      <c r="H320" s="185">
        <v>1.83</v>
      </c>
      <c r="I320" s="186"/>
      <c r="J320" s="187">
        <f>ROUND(I320*H320,2)</f>
        <v>0</v>
      </c>
      <c r="K320" s="183" t="s">
        <v>167</v>
      </c>
      <c r="L320" s="42"/>
      <c r="M320" s="188" t="s">
        <v>19</v>
      </c>
      <c r="N320" s="189" t="s">
        <v>40</v>
      </c>
      <c r="O320" s="67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168</v>
      </c>
      <c r="AT320" s="192" t="s">
        <v>163</v>
      </c>
      <c r="AU320" s="192" t="s">
        <v>79</v>
      </c>
      <c r="AY320" s="20" t="s">
        <v>161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77</v>
      </c>
      <c r="BK320" s="193">
        <f>ROUND(I320*H320,2)</f>
        <v>0</v>
      </c>
      <c r="BL320" s="20" t="s">
        <v>168</v>
      </c>
      <c r="BM320" s="192" t="s">
        <v>508</v>
      </c>
    </row>
    <row r="321" spans="1:65" s="2" customFormat="1">
      <c r="A321" s="37"/>
      <c r="B321" s="38"/>
      <c r="C321" s="39"/>
      <c r="D321" s="194" t="s">
        <v>170</v>
      </c>
      <c r="E321" s="39"/>
      <c r="F321" s="195" t="s">
        <v>509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170</v>
      </c>
      <c r="AU321" s="20" t="s">
        <v>79</v>
      </c>
    </row>
    <row r="322" spans="1:65" s="13" customFormat="1">
      <c r="B322" s="201"/>
      <c r="C322" s="202"/>
      <c r="D322" s="199" t="s">
        <v>178</v>
      </c>
      <c r="E322" s="203" t="s">
        <v>19</v>
      </c>
      <c r="F322" s="204" t="s">
        <v>510</v>
      </c>
      <c r="G322" s="202"/>
      <c r="H322" s="205">
        <v>1.83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178</v>
      </c>
      <c r="AU322" s="211" t="s">
        <v>79</v>
      </c>
      <c r="AV322" s="13" t="s">
        <v>79</v>
      </c>
      <c r="AW322" s="13" t="s">
        <v>31</v>
      </c>
      <c r="AX322" s="13" t="s">
        <v>77</v>
      </c>
      <c r="AY322" s="211" t="s">
        <v>161</v>
      </c>
    </row>
    <row r="323" spans="1:65" s="2" customFormat="1" ht="24.15" customHeight="1">
      <c r="A323" s="37"/>
      <c r="B323" s="38"/>
      <c r="C323" s="181" t="s">
        <v>511</v>
      </c>
      <c r="D323" s="181" t="s">
        <v>163</v>
      </c>
      <c r="E323" s="182" t="s">
        <v>512</v>
      </c>
      <c r="F323" s="183" t="s">
        <v>513</v>
      </c>
      <c r="G323" s="184" t="s">
        <v>214</v>
      </c>
      <c r="H323" s="185">
        <v>2.782</v>
      </c>
      <c r="I323" s="186"/>
      <c r="J323" s="187">
        <f>ROUND(I323*H323,2)</f>
        <v>0</v>
      </c>
      <c r="K323" s="183" t="s">
        <v>167</v>
      </c>
      <c r="L323" s="42"/>
      <c r="M323" s="188" t="s">
        <v>19</v>
      </c>
      <c r="N323" s="189" t="s">
        <v>40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168</v>
      </c>
      <c r="AT323" s="192" t="s">
        <v>163</v>
      </c>
      <c r="AU323" s="192" t="s">
        <v>79</v>
      </c>
      <c r="AY323" s="20" t="s">
        <v>161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77</v>
      </c>
      <c r="BK323" s="193">
        <f>ROUND(I323*H323,2)</f>
        <v>0</v>
      </c>
      <c r="BL323" s="20" t="s">
        <v>168</v>
      </c>
      <c r="BM323" s="192" t="s">
        <v>514</v>
      </c>
    </row>
    <row r="324" spans="1:65" s="2" customFormat="1">
      <c r="A324" s="37"/>
      <c r="B324" s="38"/>
      <c r="C324" s="39"/>
      <c r="D324" s="194" t="s">
        <v>170</v>
      </c>
      <c r="E324" s="39"/>
      <c r="F324" s="195" t="s">
        <v>515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170</v>
      </c>
      <c r="AU324" s="20" t="s">
        <v>79</v>
      </c>
    </row>
    <row r="325" spans="1:65" s="13" customFormat="1">
      <c r="B325" s="201"/>
      <c r="C325" s="202"/>
      <c r="D325" s="199" t="s">
        <v>178</v>
      </c>
      <c r="E325" s="203" t="s">
        <v>19</v>
      </c>
      <c r="F325" s="204" t="s">
        <v>516</v>
      </c>
      <c r="G325" s="202"/>
      <c r="H325" s="205">
        <v>2.782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178</v>
      </c>
      <c r="AU325" s="211" t="s">
        <v>79</v>
      </c>
      <c r="AV325" s="13" t="s">
        <v>79</v>
      </c>
      <c r="AW325" s="13" t="s">
        <v>31</v>
      </c>
      <c r="AX325" s="13" t="s">
        <v>77</v>
      </c>
      <c r="AY325" s="211" t="s">
        <v>161</v>
      </c>
    </row>
    <row r="326" spans="1:65" s="12" customFormat="1" ht="22.8" customHeight="1">
      <c r="B326" s="165"/>
      <c r="C326" s="166"/>
      <c r="D326" s="167" t="s">
        <v>68</v>
      </c>
      <c r="E326" s="179" t="s">
        <v>517</v>
      </c>
      <c r="F326" s="179" t="s">
        <v>518</v>
      </c>
      <c r="G326" s="166"/>
      <c r="H326" s="166"/>
      <c r="I326" s="169"/>
      <c r="J326" s="180">
        <f>BK326</f>
        <v>0</v>
      </c>
      <c r="K326" s="166"/>
      <c r="L326" s="171"/>
      <c r="M326" s="172"/>
      <c r="N326" s="173"/>
      <c r="O326" s="173"/>
      <c r="P326" s="174">
        <f>SUM(P327:P329)</f>
        <v>0</v>
      </c>
      <c r="Q326" s="173"/>
      <c r="R326" s="174">
        <f>SUM(R327:R329)</f>
        <v>0</v>
      </c>
      <c r="S326" s="173"/>
      <c r="T326" s="175">
        <f>SUM(T327:T329)</f>
        <v>0</v>
      </c>
      <c r="AR326" s="176" t="s">
        <v>77</v>
      </c>
      <c r="AT326" s="177" t="s">
        <v>68</v>
      </c>
      <c r="AU326" s="177" t="s">
        <v>77</v>
      </c>
      <c r="AY326" s="176" t="s">
        <v>161</v>
      </c>
      <c r="BK326" s="178">
        <f>SUM(BK327:BK329)</f>
        <v>0</v>
      </c>
    </row>
    <row r="327" spans="1:65" s="2" customFormat="1" ht="16.5" customHeight="1">
      <c r="A327" s="37"/>
      <c r="B327" s="38"/>
      <c r="C327" s="181" t="s">
        <v>519</v>
      </c>
      <c r="D327" s="181" t="s">
        <v>163</v>
      </c>
      <c r="E327" s="182" t="s">
        <v>520</v>
      </c>
      <c r="F327" s="183" t="s">
        <v>521</v>
      </c>
      <c r="G327" s="184" t="s">
        <v>214</v>
      </c>
      <c r="H327" s="185">
        <v>100.31</v>
      </c>
      <c r="I327" s="186"/>
      <c r="J327" s="187">
        <f>ROUND(I327*H327,2)</f>
        <v>0</v>
      </c>
      <c r="K327" s="183" t="s">
        <v>167</v>
      </c>
      <c r="L327" s="42"/>
      <c r="M327" s="188" t="s">
        <v>19</v>
      </c>
      <c r="N327" s="189" t="s">
        <v>40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168</v>
      </c>
      <c r="AT327" s="192" t="s">
        <v>163</v>
      </c>
      <c r="AU327" s="192" t="s">
        <v>79</v>
      </c>
      <c r="AY327" s="20" t="s">
        <v>161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77</v>
      </c>
      <c r="BK327" s="193">
        <f>ROUND(I327*H327,2)</f>
        <v>0</v>
      </c>
      <c r="BL327" s="20" t="s">
        <v>168</v>
      </c>
      <c r="BM327" s="192" t="s">
        <v>522</v>
      </c>
    </row>
    <row r="328" spans="1:65" s="2" customFormat="1">
      <c r="A328" s="37"/>
      <c r="B328" s="38"/>
      <c r="C328" s="39"/>
      <c r="D328" s="194" t="s">
        <v>170</v>
      </c>
      <c r="E328" s="39"/>
      <c r="F328" s="195" t="s">
        <v>523</v>
      </c>
      <c r="G328" s="39"/>
      <c r="H328" s="39"/>
      <c r="I328" s="196"/>
      <c r="J328" s="39"/>
      <c r="K328" s="39"/>
      <c r="L328" s="42"/>
      <c r="M328" s="197"/>
      <c r="N328" s="19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170</v>
      </c>
      <c r="AU328" s="20" t="s">
        <v>79</v>
      </c>
    </row>
    <row r="329" spans="1:65" s="13" customFormat="1">
      <c r="B329" s="201"/>
      <c r="C329" s="202"/>
      <c r="D329" s="199" t="s">
        <v>178</v>
      </c>
      <c r="E329" s="203" t="s">
        <v>19</v>
      </c>
      <c r="F329" s="204" t="s">
        <v>524</v>
      </c>
      <c r="G329" s="202"/>
      <c r="H329" s="205">
        <v>100.31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178</v>
      </c>
      <c r="AU329" s="211" t="s">
        <v>79</v>
      </c>
      <c r="AV329" s="13" t="s">
        <v>79</v>
      </c>
      <c r="AW329" s="13" t="s">
        <v>31</v>
      </c>
      <c r="AX329" s="13" t="s">
        <v>77</v>
      </c>
      <c r="AY329" s="211" t="s">
        <v>161</v>
      </c>
    </row>
    <row r="330" spans="1:65" s="12" customFormat="1" ht="25.95" customHeight="1">
      <c r="B330" s="165"/>
      <c r="C330" s="166"/>
      <c r="D330" s="167" t="s">
        <v>68</v>
      </c>
      <c r="E330" s="168" t="s">
        <v>525</v>
      </c>
      <c r="F330" s="168" t="s">
        <v>526</v>
      </c>
      <c r="G330" s="166"/>
      <c r="H330" s="166"/>
      <c r="I330" s="169"/>
      <c r="J330" s="170">
        <f>BK330</f>
        <v>0</v>
      </c>
      <c r="K330" s="166"/>
      <c r="L330" s="171"/>
      <c r="M330" s="172"/>
      <c r="N330" s="173"/>
      <c r="O330" s="173"/>
      <c r="P330" s="174">
        <f>P331+P343+P350+P354+P376</f>
        <v>0</v>
      </c>
      <c r="Q330" s="173"/>
      <c r="R330" s="174">
        <f>R331+R343+R350+R354+R376</f>
        <v>0</v>
      </c>
      <c r="S330" s="173"/>
      <c r="T330" s="175">
        <f>T331+T343+T350+T354+T376</f>
        <v>3.5714180000000004</v>
      </c>
      <c r="AR330" s="176" t="s">
        <v>79</v>
      </c>
      <c r="AT330" s="177" t="s">
        <v>68</v>
      </c>
      <c r="AU330" s="177" t="s">
        <v>69</v>
      </c>
      <c r="AY330" s="176" t="s">
        <v>161</v>
      </c>
      <c r="BK330" s="178">
        <f>BK331+BK343+BK350+BK354+BK376</f>
        <v>0</v>
      </c>
    </row>
    <row r="331" spans="1:65" s="12" customFormat="1" ht="22.8" customHeight="1">
      <c r="B331" s="165"/>
      <c r="C331" s="166"/>
      <c r="D331" s="167" t="s">
        <v>68</v>
      </c>
      <c r="E331" s="179" t="s">
        <v>527</v>
      </c>
      <c r="F331" s="179" t="s">
        <v>528</v>
      </c>
      <c r="G331" s="166"/>
      <c r="H331" s="166"/>
      <c r="I331" s="169"/>
      <c r="J331" s="180">
        <f>BK331</f>
        <v>0</v>
      </c>
      <c r="K331" s="166"/>
      <c r="L331" s="171"/>
      <c r="M331" s="172"/>
      <c r="N331" s="173"/>
      <c r="O331" s="173"/>
      <c r="P331" s="174">
        <f>SUM(P332:P342)</f>
        <v>0</v>
      </c>
      <c r="Q331" s="173"/>
      <c r="R331" s="174">
        <f>SUM(R332:R342)</f>
        <v>0</v>
      </c>
      <c r="S331" s="173"/>
      <c r="T331" s="175">
        <f>SUM(T332:T342)</f>
        <v>0.19142000000000001</v>
      </c>
      <c r="AR331" s="176" t="s">
        <v>79</v>
      </c>
      <c r="AT331" s="177" t="s">
        <v>68</v>
      </c>
      <c r="AU331" s="177" t="s">
        <v>77</v>
      </c>
      <c r="AY331" s="176" t="s">
        <v>161</v>
      </c>
      <c r="BK331" s="178">
        <f>SUM(BK332:BK342)</f>
        <v>0</v>
      </c>
    </row>
    <row r="332" spans="1:65" s="2" customFormat="1" ht="16.5" customHeight="1">
      <c r="A332" s="37"/>
      <c r="B332" s="38"/>
      <c r="C332" s="181" t="s">
        <v>529</v>
      </c>
      <c r="D332" s="181" t="s">
        <v>163</v>
      </c>
      <c r="E332" s="182" t="s">
        <v>530</v>
      </c>
      <c r="F332" s="183" t="s">
        <v>531</v>
      </c>
      <c r="G332" s="184" t="s">
        <v>532</v>
      </c>
      <c r="H332" s="185">
        <v>7</v>
      </c>
      <c r="I332" s="186"/>
      <c r="J332" s="187">
        <f>ROUND(I332*H332,2)</f>
        <v>0</v>
      </c>
      <c r="K332" s="183" t="s">
        <v>167</v>
      </c>
      <c r="L332" s="42"/>
      <c r="M332" s="188" t="s">
        <v>19</v>
      </c>
      <c r="N332" s="189" t="s">
        <v>40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1.9460000000000002E-2</v>
      </c>
      <c r="T332" s="191">
        <f>S332*H332</f>
        <v>0.13622000000000001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279</v>
      </c>
      <c r="AT332" s="192" t="s">
        <v>163</v>
      </c>
      <c r="AU332" s="192" t="s">
        <v>79</v>
      </c>
      <c r="AY332" s="20" t="s">
        <v>161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77</v>
      </c>
      <c r="BK332" s="193">
        <f>ROUND(I332*H332,2)</f>
        <v>0</v>
      </c>
      <c r="BL332" s="20" t="s">
        <v>279</v>
      </c>
      <c r="BM332" s="192" t="s">
        <v>533</v>
      </c>
    </row>
    <row r="333" spans="1:65" s="2" customFormat="1">
      <c r="A333" s="37"/>
      <c r="B333" s="38"/>
      <c r="C333" s="39"/>
      <c r="D333" s="194" t="s">
        <v>170</v>
      </c>
      <c r="E333" s="39"/>
      <c r="F333" s="195" t="s">
        <v>534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170</v>
      </c>
      <c r="AU333" s="20" t="s">
        <v>79</v>
      </c>
    </row>
    <row r="334" spans="1:65" s="13" customFormat="1">
      <c r="B334" s="201"/>
      <c r="C334" s="202"/>
      <c r="D334" s="199" t="s">
        <v>178</v>
      </c>
      <c r="E334" s="203" t="s">
        <v>19</v>
      </c>
      <c r="F334" s="204" t="s">
        <v>535</v>
      </c>
      <c r="G334" s="202"/>
      <c r="H334" s="205">
        <v>3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178</v>
      </c>
      <c r="AU334" s="211" t="s">
        <v>79</v>
      </c>
      <c r="AV334" s="13" t="s">
        <v>79</v>
      </c>
      <c r="AW334" s="13" t="s">
        <v>31</v>
      </c>
      <c r="AX334" s="13" t="s">
        <v>69</v>
      </c>
      <c r="AY334" s="211" t="s">
        <v>161</v>
      </c>
    </row>
    <row r="335" spans="1:65" s="13" customFormat="1">
      <c r="B335" s="201"/>
      <c r="C335" s="202"/>
      <c r="D335" s="199" t="s">
        <v>178</v>
      </c>
      <c r="E335" s="203" t="s">
        <v>19</v>
      </c>
      <c r="F335" s="204" t="s">
        <v>536</v>
      </c>
      <c r="G335" s="202"/>
      <c r="H335" s="205">
        <v>1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178</v>
      </c>
      <c r="AU335" s="211" t="s">
        <v>79</v>
      </c>
      <c r="AV335" s="13" t="s">
        <v>79</v>
      </c>
      <c r="AW335" s="13" t="s">
        <v>31</v>
      </c>
      <c r="AX335" s="13" t="s">
        <v>69</v>
      </c>
      <c r="AY335" s="211" t="s">
        <v>161</v>
      </c>
    </row>
    <row r="336" spans="1:65" s="13" customFormat="1">
      <c r="B336" s="201"/>
      <c r="C336" s="202"/>
      <c r="D336" s="199" t="s">
        <v>178</v>
      </c>
      <c r="E336" s="203" t="s">
        <v>19</v>
      </c>
      <c r="F336" s="204" t="s">
        <v>537</v>
      </c>
      <c r="G336" s="202"/>
      <c r="H336" s="205">
        <v>3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178</v>
      </c>
      <c r="AU336" s="211" t="s">
        <v>79</v>
      </c>
      <c r="AV336" s="13" t="s">
        <v>79</v>
      </c>
      <c r="AW336" s="13" t="s">
        <v>31</v>
      </c>
      <c r="AX336" s="13" t="s">
        <v>69</v>
      </c>
      <c r="AY336" s="211" t="s">
        <v>161</v>
      </c>
    </row>
    <row r="337" spans="1:65" s="15" customFormat="1">
      <c r="B337" s="222"/>
      <c r="C337" s="223"/>
      <c r="D337" s="199" t="s">
        <v>178</v>
      </c>
      <c r="E337" s="224" t="s">
        <v>19</v>
      </c>
      <c r="F337" s="225" t="s">
        <v>221</v>
      </c>
      <c r="G337" s="223"/>
      <c r="H337" s="226">
        <v>7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178</v>
      </c>
      <c r="AU337" s="232" t="s">
        <v>79</v>
      </c>
      <c r="AV337" s="15" t="s">
        <v>168</v>
      </c>
      <c r="AW337" s="15" t="s">
        <v>31</v>
      </c>
      <c r="AX337" s="15" t="s">
        <v>77</v>
      </c>
      <c r="AY337" s="232" t="s">
        <v>161</v>
      </c>
    </row>
    <row r="338" spans="1:65" s="2" customFormat="1" ht="16.5" customHeight="1">
      <c r="A338" s="37"/>
      <c r="B338" s="38"/>
      <c r="C338" s="181" t="s">
        <v>538</v>
      </c>
      <c r="D338" s="181" t="s">
        <v>163</v>
      </c>
      <c r="E338" s="182" t="s">
        <v>539</v>
      </c>
      <c r="F338" s="183" t="s">
        <v>540</v>
      </c>
      <c r="G338" s="184" t="s">
        <v>532</v>
      </c>
      <c r="H338" s="185">
        <v>6</v>
      </c>
      <c r="I338" s="186"/>
      <c r="J338" s="187">
        <f>ROUND(I338*H338,2)</f>
        <v>0</v>
      </c>
      <c r="K338" s="183" t="s">
        <v>19</v>
      </c>
      <c r="L338" s="42"/>
      <c r="M338" s="188" t="s">
        <v>19</v>
      </c>
      <c r="N338" s="189" t="s">
        <v>40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9.1999999999999998E-3</v>
      </c>
      <c r="T338" s="191">
        <f>S338*H338</f>
        <v>5.5199999999999999E-2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279</v>
      </c>
      <c r="AT338" s="192" t="s">
        <v>163</v>
      </c>
      <c r="AU338" s="192" t="s">
        <v>79</v>
      </c>
      <c r="AY338" s="20" t="s">
        <v>161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77</v>
      </c>
      <c r="BK338" s="193">
        <f>ROUND(I338*H338,2)</f>
        <v>0</v>
      </c>
      <c r="BL338" s="20" t="s">
        <v>279</v>
      </c>
      <c r="BM338" s="192" t="s">
        <v>541</v>
      </c>
    </row>
    <row r="339" spans="1:65" s="13" customFormat="1">
      <c r="B339" s="201"/>
      <c r="C339" s="202"/>
      <c r="D339" s="199" t="s">
        <v>178</v>
      </c>
      <c r="E339" s="203" t="s">
        <v>19</v>
      </c>
      <c r="F339" s="204" t="s">
        <v>542</v>
      </c>
      <c r="G339" s="202"/>
      <c r="H339" s="205">
        <v>1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178</v>
      </c>
      <c r="AU339" s="211" t="s">
        <v>79</v>
      </c>
      <c r="AV339" s="13" t="s">
        <v>79</v>
      </c>
      <c r="AW339" s="13" t="s">
        <v>31</v>
      </c>
      <c r="AX339" s="13" t="s">
        <v>69</v>
      </c>
      <c r="AY339" s="211" t="s">
        <v>161</v>
      </c>
    </row>
    <row r="340" spans="1:65" s="13" customFormat="1">
      <c r="B340" s="201"/>
      <c r="C340" s="202"/>
      <c r="D340" s="199" t="s">
        <v>178</v>
      </c>
      <c r="E340" s="203" t="s">
        <v>19</v>
      </c>
      <c r="F340" s="204" t="s">
        <v>543</v>
      </c>
      <c r="G340" s="202"/>
      <c r="H340" s="205">
        <v>4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178</v>
      </c>
      <c r="AU340" s="211" t="s">
        <v>79</v>
      </c>
      <c r="AV340" s="13" t="s">
        <v>79</v>
      </c>
      <c r="AW340" s="13" t="s">
        <v>31</v>
      </c>
      <c r="AX340" s="13" t="s">
        <v>69</v>
      </c>
      <c r="AY340" s="211" t="s">
        <v>161</v>
      </c>
    </row>
    <row r="341" spans="1:65" s="13" customFormat="1">
      <c r="B341" s="201"/>
      <c r="C341" s="202"/>
      <c r="D341" s="199" t="s">
        <v>178</v>
      </c>
      <c r="E341" s="203" t="s">
        <v>19</v>
      </c>
      <c r="F341" s="204" t="s">
        <v>544</v>
      </c>
      <c r="G341" s="202"/>
      <c r="H341" s="205">
        <v>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178</v>
      </c>
      <c r="AU341" s="211" t="s">
        <v>79</v>
      </c>
      <c r="AV341" s="13" t="s">
        <v>79</v>
      </c>
      <c r="AW341" s="13" t="s">
        <v>31</v>
      </c>
      <c r="AX341" s="13" t="s">
        <v>69</v>
      </c>
      <c r="AY341" s="211" t="s">
        <v>161</v>
      </c>
    </row>
    <row r="342" spans="1:65" s="15" customFormat="1">
      <c r="B342" s="222"/>
      <c r="C342" s="223"/>
      <c r="D342" s="199" t="s">
        <v>178</v>
      </c>
      <c r="E342" s="224" t="s">
        <v>19</v>
      </c>
      <c r="F342" s="225" t="s">
        <v>221</v>
      </c>
      <c r="G342" s="223"/>
      <c r="H342" s="226">
        <v>6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178</v>
      </c>
      <c r="AU342" s="232" t="s">
        <v>79</v>
      </c>
      <c r="AV342" s="15" t="s">
        <v>168</v>
      </c>
      <c r="AW342" s="15" t="s">
        <v>31</v>
      </c>
      <c r="AX342" s="15" t="s">
        <v>77</v>
      </c>
      <c r="AY342" s="232" t="s">
        <v>161</v>
      </c>
    </row>
    <row r="343" spans="1:65" s="12" customFormat="1" ht="22.8" customHeight="1">
      <c r="B343" s="165"/>
      <c r="C343" s="166"/>
      <c r="D343" s="167" t="s">
        <v>68</v>
      </c>
      <c r="E343" s="179" t="s">
        <v>545</v>
      </c>
      <c r="F343" s="179" t="s">
        <v>546</v>
      </c>
      <c r="G343" s="166"/>
      <c r="H343" s="166"/>
      <c r="I343" s="169"/>
      <c r="J343" s="180">
        <f>BK343</f>
        <v>0</v>
      </c>
      <c r="K343" s="166"/>
      <c r="L343" s="171"/>
      <c r="M343" s="172"/>
      <c r="N343" s="173"/>
      <c r="O343" s="173"/>
      <c r="P343" s="174">
        <f>SUM(P344:P349)</f>
        <v>0</v>
      </c>
      <c r="Q343" s="173"/>
      <c r="R343" s="174">
        <f>SUM(R344:R349)</f>
        <v>0</v>
      </c>
      <c r="S343" s="173"/>
      <c r="T343" s="175">
        <f>SUM(T344:T349)</f>
        <v>0.73236900000000005</v>
      </c>
      <c r="AR343" s="176" t="s">
        <v>79</v>
      </c>
      <c r="AT343" s="177" t="s">
        <v>68</v>
      </c>
      <c r="AU343" s="177" t="s">
        <v>77</v>
      </c>
      <c r="AY343" s="176" t="s">
        <v>161</v>
      </c>
      <c r="BK343" s="178">
        <f>SUM(BK344:BK349)</f>
        <v>0</v>
      </c>
    </row>
    <row r="344" spans="1:65" s="2" customFormat="1" ht="24.15" customHeight="1">
      <c r="A344" s="37"/>
      <c r="B344" s="38"/>
      <c r="C344" s="181" t="s">
        <v>547</v>
      </c>
      <c r="D344" s="181" t="s">
        <v>163</v>
      </c>
      <c r="E344" s="182" t="s">
        <v>548</v>
      </c>
      <c r="F344" s="183" t="s">
        <v>549</v>
      </c>
      <c r="G344" s="184" t="s">
        <v>166</v>
      </c>
      <c r="H344" s="185">
        <v>38.244</v>
      </c>
      <c r="I344" s="186"/>
      <c r="J344" s="187">
        <f>ROUND(I344*H344,2)</f>
        <v>0</v>
      </c>
      <c r="K344" s="183" t="s">
        <v>167</v>
      </c>
      <c r="L344" s="42"/>
      <c r="M344" s="188" t="s">
        <v>19</v>
      </c>
      <c r="N344" s="189" t="s">
        <v>40</v>
      </c>
      <c r="O344" s="67"/>
      <c r="P344" s="190">
        <f>O344*H344</f>
        <v>0</v>
      </c>
      <c r="Q344" s="190">
        <v>0</v>
      </c>
      <c r="R344" s="190">
        <f>Q344*H344</f>
        <v>0</v>
      </c>
      <c r="S344" s="190">
        <v>1.7250000000000001E-2</v>
      </c>
      <c r="T344" s="191">
        <f>S344*H344</f>
        <v>0.6597090000000001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279</v>
      </c>
      <c r="AT344" s="192" t="s">
        <v>163</v>
      </c>
      <c r="AU344" s="192" t="s">
        <v>79</v>
      </c>
      <c r="AY344" s="20" t="s">
        <v>161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77</v>
      </c>
      <c r="BK344" s="193">
        <f>ROUND(I344*H344,2)</f>
        <v>0</v>
      </c>
      <c r="BL344" s="20" t="s">
        <v>279</v>
      </c>
      <c r="BM344" s="192" t="s">
        <v>550</v>
      </c>
    </row>
    <row r="345" spans="1:65" s="2" customFormat="1">
      <c r="A345" s="37"/>
      <c r="B345" s="38"/>
      <c r="C345" s="39"/>
      <c r="D345" s="194" t="s">
        <v>170</v>
      </c>
      <c r="E345" s="39"/>
      <c r="F345" s="195" t="s">
        <v>551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170</v>
      </c>
      <c r="AU345" s="20" t="s">
        <v>79</v>
      </c>
    </row>
    <row r="346" spans="1:65" s="13" customFormat="1">
      <c r="B346" s="201"/>
      <c r="C346" s="202"/>
      <c r="D346" s="199" t="s">
        <v>178</v>
      </c>
      <c r="E346" s="203" t="s">
        <v>19</v>
      </c>
      <c r="F346" s="204" t="s">
        <v>552</v>
      </c>
      <c r="G346" s="202"/>
      <c r="H346" s="205">
        <v>38.244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178</v>
      </c>
      <c r="AU346" s="211" t="s">
        <v>79</v>
      </c>
      <c r="AV346" s="13" t="s">
        <v>79</v>
      </c>
      <c r="AW346" s="13" t="s">
        <v>31</v>
      </c>
      <c r="AX346" s="13" t="s">
        <v>77</v>
      </c>
      <c r="AY346" s="211" t="s">
        <v>161</v>
      </c>
    </row>
    <row r="347" spans="1:65" s="2" customFormat="1" ht="16.5" customHeight="1">
      <c r="A347" s="37"/>
      <c r="B347" s="38"/>
      <c r="C347" s="181" t="s">
        <v>553</v>
      </c>
      <c r="D347" s="181" t="s">
        <v>163</v>
      </c>
      <c r="E347" s="182" t="s">
        <v>554</v>
      </c>
      <c r="F347" s="183" t="s">
        <v>555</v>
      </c>
      <c r="G347" s="184" t="s">
        <v>166</v>
      </c>
      <c r="H347" s="185">
        <v>34.6</v>
      </c>
      <c r="I347" s="186"/>
      <c r="J347" s="187">
        <f>ROUND(I347*H347,2)</f>
        <v>0</v>
      </c>
      <c r="K347" s="183" t="s">
        <v>167</v>
      </c>
      <c r="L347" s="42"/>
      <c r="M347" s="188" t="s">
        <v>19</v>
      </c>
      <c r="N347" s="189" t="s">
        <v>40</v>
      </c>
      <c r="O347" s="67"/>
      <c r="P347" s="190">
        <f>O347*H347</f>
        <v>0</v>
      </c>
      <c r="Q347" s="190">
        <v>0</v>
      </c>
      <c r="R347" s="190">
        <f>Q347*H347</f>
        <v>0</v>
      </c>
      <c r="S347" s="190">
        <v>2.0999999999999999E-3</v>
      </c>
      <c r="T347" s="191">
        <f>S347*H347</f>
        <v>7.2660000000000002E-2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279</v>
      </c>
      <c r="AT347" s="192" t="s">
        <v>163</v>
      </c>
      <c r="AU347" s="192" t="s">
        <v>79</v>
      </c>
      <c r="AY347" s="20" t="s">
        <v>161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77</v>
      </c>
      <c r="BK347" s="193">
        <f>ROUND(I347*H347,2)</f>
        <v>0</v>
      </c>
      <c r="BL347" s="20" t="s">
        <v>279</v>
      </c>
      <c r="BM347" s="192" t="s">
        <v>556</v>
      </c>
    </row>
    <row r="348" spans="1:65" s="2" customFormat="1">
      <c r="A348" s="37"/>
      <c r="B348" s="38"/>
      <c r="C348" s="39"/>
      <c r="D348" s="194" t="s">
        <v>170</v>
      </c>
      <c r="E348" s="39"/>
      <c r="F348" s="195" t="s">
        <v>557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170</v>
      </c>
      <c r="AU348" s="20" t="s">
        <v>79</v>
      </c>
    </row>
    <row r="349" spans="1:65" s="13" customFormat="1">
      <c r="B349" s="201"/>
      <c r="C349" s="202"/>
      <c r="D349" s="199" t="s">
        <v>178</v>
      </c>
      <c r="E349" s="203" t="s">
        <v>19</v>
      </c>
      <c r="F349" s="204" t="s">
        <v>558</v>
      </c>
      <c r="G349" s="202"/>
      <c r="H349" s="205">
        <v>34.6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178</v>
      </c>
      <c r="AU349" s="211" t="s">
        <v>79</v>
      </c>
      <c r="AV349" s="13" t="s">
        <v>79</v>
      </c>
      <c r="AW349" s="13" t="s">
        <v>31</v>
      </c>
      <c r="AX349" s="13" t="s">
        <v>77</v>
      </c>
      <c r="AY349" s="211" t="s">
        <v>161</v>
      </c>
    </row>
    <row r="350" spans="1:65" s="12" customFormat="1" ht="22.8" customHeight="1">
      <c r="B350" s="165"/>
      <c r="C350" s="166"/>
      <c r="D350" s="167" t="s">
        <v>68</v>
      </c>
      <c r="E350" s="179" t="s">
        <v>559</v>
      </c>
      <c r="F350" s="179" t="s">
        <v>560</v>
      </c>
      <c r="G350" s="166"/>
      <c r="H350" s="166"/>
      <c r="I350" s="169"/>
      <c r="J350" s="180">
        <f>BK350</f>
        <v>0</v>
      </c>
      <c r="K350" s="166"/>
      <c r="L350" s="171"/>
      <c r="M350" s="172"/>
      <c r="N350" s="173"/>
      <c r="O350" s="173"/>
      <c r="P350" s="174">
        <f>SUM(P351:P353)</f>
        <v>0</v>
      </c>
      <c r="Q350" s="173"/>
      <c r="R350" s="174">
        <f>SUM(R351:R353)</f>
        <v>0</v>
      </c>
      <c r="S350" s="173"/>
      <c r="T350" s="175">
        <f>SUM(T351:T353)</f>
        <v>0.02</v>
      </c>
      <c r="AR350" s="176" t="s">
        <v>79</v>
      </c>
      <c r="AT350" s="177" t="s">
        <v>68</v>
      </c>
      <c r="AU350" s="177" t="s">
        <v>77</v>
      </c>
      <c r="AY350" s="176" t="s">
        <v>161</v>
      </c>
      <c r="BK350" s="178">
        <f>SUM(BK351:BK353)</f>
        <v>0</v>
      </c>
    </row>
    <row r="351" spans="1:65" s="2" customFormat="1" ht="16.5" customHeight="1">
      <c r="A351" s="37"/>
      <c r="B351" s="38"/>
      <c r="C351" s="181" t="s">
        <v>561</v>
      </c>
      <c r="D351" s="181" t="s">
        <v>163</v>
      </c>
      <c r="E351" s="182" t="s">
        <v>562</v>
      </c>
      <c r="F351" s="183" t="s">
        <v>563</v>
      </c>
      <c r="G351" s="184" t="s">
        <v>189</v>
      </c>
      <c r="H351" s="185">
        <v>4</v>
      </c>
      <c r="I351" s="186"/>
      <c r="J351" s="187">
        <f>ROUND(I351*H351,2)</f>
        <v>0</v>
      </c>
      <c r="K351" s="183" t="s">
        <v>167</v>
      </c>
      <c r="L351" s="42"/>
      <c r="M351" s="188" t="s">
        <v>19</v>
      </c>
      <c r="N351" s="189" t="s">
        <v>40</v>
      </c>
      <c r="O351" s="67"/>
      <c r="P351" s="190">
        <f>O351*H351</f>
        <v>0</v>
      </c>
      <c r="Q351" s="190">
        <v>0</v>
      </c>
      <c r="R351" s="190">
        <f>Q351*H351</f>
        <v>0</v>
      </c>
      <c r="S351" s="190">
        <v>5.0000000000000001E-3</v>
      </c>
      <c r="T351" s="191">
        <f>S351*H351</f>
        <v>0.02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279</v>
      </c>
      <c r="AT351" s="192" t="s">
        <v>163</v>
      </c>
      <c r="AU351" s="192" t="s">
        <v>79</v>
      </c>
      <c r="AY351" s="20" t="s">
        <v>161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77</v>
      </c>
      <c r="BK351" s="193">
        <f>ROUND(I351*H351,2)</f>
        <v>0</v>
      </c>
      <c r="BL351" s="20" t="s">
        <v>279</v>
      </c>
      <c r="BM351" s="192" t="s">
        <v>564</v>
      </c>
    </row>
    <row r="352" spans="1:65" s="2" customFormat="1">
      <c r="A352" s="37"/>
      <c r="B352" s="38"/>
      <c r="C352" s="39"/>
      <c r="D352" s="194" t="s">
        <v>170</v>
      </c>
      <c r="E352" s="39"/>
      <c r="F352" s="195" t="s">
        <v>565</v>
      </c>
      <c r="G352" s="39"/>
      <c r="H352" s="39"/>
      <c r="I352" s="196"/>
      <c r="J352" s="39"/>
      <c r="K352" s="39"/>
      <c r="L352" s="42"/>
      <c r="M352" s="197"/>
      <c r="N352" s="198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170</v>
      </c>
      <c r="AU352" s="20" t="s">
        <v>79</v>
      </c>
    </row>
    <row r="353" spans="1:65" s="13" customFormat="1">
      <c r="B353" s="201"/>
      <c r="C353" s="202"/>
      <c r="D353" s="199" t="s">
        <v>178</v>
      </c>
      <c r="E353" s="203" t="s">
        <v>19</v>
      </c>
      <c r="F353" s="204" t="s">
        <v>566</v>
      </c>
      <c r="G353" s="202"/>
      <c r="H353" s="205">
        <v>4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178</v>
      </c>
      <c r="AU353" s="211" t="s">
        <v>79</v>
      </c>
      <c r="AV353" s="13" t="s">
        <v>79</v>
      </c>
      <c r="AW353" s="13" t="s">
        <v>31</v>
      </c>
      <c r="AX353" s="13" t="s">
        <v>77</v>
      </c>
      <c r="AY353" s="211" t="s">
        <v>161</v>
      </c>
    </row>
    <row r="354" spans="1:65" s="12" customFormat="1" ht="22.8" customHeight="1">
      <c r="B354" s="165"/>
      <c r="C354" s="166"/>
      <c r="D354" s="167" t="s">
        <v>68</v>
      </c>
      <c r="E354" s="179" t="s">
        <v>567</v>
      </c>
      <c r="F354" s="179" t="s">
        <v>568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SUM(P355:P375)</f>
        <v>0</v>
      </c>
      <c r="Q354" s="173"/>
      <c r="R354" s="174">
        <f>SUM(R355:R375)</f>
        <v>0</v>
      </c>
      <c r="S354" s="173"/>
      <c r="T354" s="175">
        <f>SUM(T355:T375)</f>
        <v>1.175421</v>
      </c>
      <c r="AR354" s="176" t="s">
        <v>79</v>
      </c>
      <c r="AT354" s="177" t="s">
        <v>68</v>
      </c>
      <c r="AU354" s="177" t="s">
        <v>77</v>
      </c>
      <c r="AY354" s="176" t="s">
        <v>161</v>
      </c>
      <c r="BK354" s="178">
        <f>SUM(BK355:BK375)</f>
        <v>0</v>
      </c>
    </row>
    <row r="355" spans="1:65" s="2" customFormat="1" ht="16.5" customHeight="1">
      <c r="A355" s="37"/>
      <c r="B355" s="38"/>
      <c r="C355" s="181" t="s">
        <v>569</v>
      </c>
      <c r="D355" s="181" t="s">
        <v>163</v>
      </c>
      <c r="E355" s="182" t="s">
        <v>570</v>
      </c>
      <c r="F355" s="183" t="s">
        <v>571</v>
      </c>
      <c r="G355" s="184" t="s">
        <v>166</v>
      </c>
      <c r="H355" s="185">
        <v>370.06799999999998</v>
      </c>
      <c r="I355" s="186"/>
      <c r="J355" s="187">
        <f>ROUND(I355*H355,2)</f>
        <v>0</v>
      </c>
      <c r="K355" s="183" t="s">
        <v>167</v>
      </c>
      <c r="L355" s="42"/>
      <c r="M355" s="188" t="s">
        <v>19</v>
      </c>
      <c r="N355" s="189" t="s">
        <v>40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3.0000000000000001E-3</v>
      </c>
      <c r="T355" s="191">
        <f>S355*H355</f>
        <v>1.110204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279</v>
      </c>
      <c r="AT355" s="192" t="s">
        <v>163</v>
      </c>
      <c r="AU355" s="192" t="s">
        <v>79</v>
      </c>
      <c r="AY355" s="20" t="s">
        <v>161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77</v>
      </c>
      <c r="BK355" s="193">
        <f>ROUND(I355*H355,2)</f>
        <v>0</v>
      </c>
      <c r="BL355" s="20" t="s">
        <v>279</v>
      </c>
      <c r="BM355" s="192" t="s">
        <v>572</v>
      </c>
    </row>
    <row r="356" spans="1:65" s="2" customFormat="1">
      <c r="A356" s="37"/>
      <c r="B356" s="38"/>
      <c r="C356" s="39"/>
      <c r="D356" s="194" t="s">
        <v>170</v>
      </c>
      <c r="E356" s="39"/>
      <c r="F356" s="195" t="s">
        <v>573</v>
      </c>
      <c r="G356" s="39"/>
      <c r="H356" s="39"/>
      <c r="I356" s="196"/>
      <c r="J356" s="39"/>
      <c r="K356" s="39"/>
      <c r="L356" s="42"/>
      <c r="M356" s="197"/>
      <c r="N356" s="198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170</v>
      </c>
      <c r="AU356" s="20" t="s">
        <v>79</v>
      </c>
    </row>
    <row r="357" spans="1:65" s="14" customFormat="1">
      <c r="B357" s="212"/>
      <c r="C357" s="213"/>
      <c r="D357" s="199" t="s">
        <v>178</v>
      </c>
      <c r="E357" s="214" t="s">
        <v>19</v>
      </c>
      <c r="F357" s="215" t="s">
        <v>286</v>
      </c>
      <c r="G357" s="213"/>
      <c r="H357" s="214" t="s">
        <v>19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178</v>
      </c>
      <c r="AU357" s="221" t="s">
        <v>79</v>
      </c>
      <c r="AV357" s="14" t="s">
        <v>77</v>
      </c>
      <c r="AW357" s="14" t="s">
        <v>31</v>
      </c>
      <c r="AX357" s="14" t="s">
        <v>69</v>
      </c>
      <c r="AY357" s="221" t="s">
        <v>161</v>
      </c>
    </row>
    <row r="358" spans="1:65" s="13" customFormat="1">
      <c r="B358" s="201"/>
      <c r="C358" s="202"/>
      <c r="D358" s="199" t="s">
        <v>178</v>
      </c>
      <c r="E358" s="203" t="s">
        <v>19</v>
      </c>
      <c r="F358" s="204" t="s">
        <v>574</v>
      </c>
      <c r="G358" s="202"/>
      <c r="H358" s="205">
        <v>61.134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178</v>
      </c>
      <c r="AU358" s="211" t="s">
        <v>79</v>
      </c>
      <c r="AV358" s="13" t="s">
        <v>79</v>
      </c>
      <c r="AW358" s="13" t="s">
        <v>31</v>
      </c>
      <c r="AX358" s="13" t="s">
        <v>69</v>
      </c>
      <c r="AY358" s="211" t="s">
        <v>161</v>
      </c>
    </row>
    <row r="359" spans="1:65" s="13" customFormat="1">
      <c r="B359" s="201"/>
      <c r="C359" s="202"/>
      <c r="D359" s="199" t="s">
        <v>178</v>
      </c>
      <c r="E359" s="203" t="s">
        <v>19</v>
      </c>
      <c r="F359" s="204" t="s">
        <v>575</v>
      </c>
      <c r="G359" s="202"/>
      <c r="H359" s="205">
        <v>62.484000000000002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178</v>
      </c>
      <c r="AU359" s="211" t="s">
        <v>79</v>
      </c>
      <c r="AV359" s="13" t="s">
        <v>79</v>
      </c>
      <c r="AW359" s="13" t="s">
        <v>31</v>
      </c>
      <c r="AX359" s="13" t="s">
        <v>69</v>
      </c>
      <c r="AY359" s="211" t="s">
        <v>161</v>
      </c>
    </row>
    <row r="360" spans="1:65" s="14" customFormat="1">
      <c r="B360" s="212"/>
      <c r="C360" s="213"/>
      <c r="D360" s="199" t="s">
        <v>178</v>
      </c>
      <c r="E360" s="214" t="s">
        <v>19</v>
      </c>
      <c r="F360" s="215" t="s">
        <v>305</v>
      </c>
      <c r="G360" s="213"/>
      <c r="H360" s="214" t="s">
        <v>19</v>
      </c>
      <c r="I360" s="216"/>
      <c r="J360" s="213"/>
      <c r="K360" s="213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178</v>
      </c>
      <c r="AU360" s="221" t="s">
        <v>79</v>
      </c>
      <c r="AV360" s="14" t="s">
        <v>77</v>
      </c>
      <c r="AW360" s="14" t="s">
        <v>31</v>
      </c>
      <c r="AX360" s="14" t="s">
        <v>69</v>
      </c>
      <c r="AY360" s="221" t="s">
        <v>161</v>
      </c>
    </row>
    <row r="361" spans="1:65" s="13" customFormat="1">
      <c r="B361" s="201"/>
      <c r="C361" s="202"/>
      <c r="D361" s="199" t="s">
        <v>178</v>
      </c>
      <c r="E361" s="203" t="s">
        <v>19</v>
      </c>
      <c r="F361" s="204" t="s">
        <v>576</v>
      </c>
      <c r="G361" s="202"/>
      <c r="H361" s="205">
        <v>18.850000000000001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178</v>
      </c>
      <c r="AU361" s="211" t="s">
        <v>79</v>
      </c>
      <c r="AV361" s="13" t="s">
        <v>79</v>
      </c>
      <c r="AW361" s="13" t="s">
        <v>31</v>
      </c>
      <c r="AX361" s="13" t="s">
        <v>69</v>
      </c>
      <c r="AY361" s="211" t="s">
        <v>161</v>
      </c>
    </row>
    <row r="362" spans="1:65" s="13" customFormat="1">
      <c r="B362" s="201"/>
      <c r="C362" s="202"/>
      <c r="D362" s="199" t="s">
        <v>178</v>
      </c>
      <c r="E362" s="203" t="s">
        <v>19</v>
      </c>
      <c r="F362" s="204" t="s">
        <v>577</v>
      </c>
      <c r="G362" s="202"/>
      <c r="H362" s="205">
        <v>47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178</v>
      </c>
      <c r="AU362" s="211" t="s">
        <v>79</v>
      </c>
      <c r="AV362" s="13" t="s">
        <v>79</v>
      </c>
      <c r="AW362" s="13" t="s">
        <v>31</v>
      </c>
      <c r="AX362" s="13" t="s">
        <v>69</v>
      </c>
      <c r="AY362" s="211" t="s">
        <v>161</v>
      </c>
    </row>
    <row r="363" spans="1:65" s="14" customFormat="1">
      <c r="B363" s="212"/>
      <c r="C363" s="213"/>
      <c r="D363" s="199" t="s">
        <v>178</v>
      </c>
      <c r="E363" s="214" t="s">
        <v>19</v>
      </c>
      <c r="F363" s="215" t="s">
        <v>307</v>
      </c>
      <c r="G363" s="213"/>
      <c r="H363" s="214" t="s">
        <v>19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178</v>
      </c>
      <c r="AU363" s="221" t="s">
        <v>79</v>
      </c>
      <c r="AV363" s="14" t="s">
        <v>77</v>
      </c>
      <c r="AW363" s="14" t="s">
        <v>31</v>
      </c>
      <c r="AX363" s="14" t="s">
        <v>69</v>
      </c>
      <c r="AY363" s="221" t="s">
        <v>161</v>
      </c>
    </row>
    <row r="364" spans="1:65" s="13" customFormat="1">
      <c r="B364" s="201"/>
      <c r="C364" s="202"/>
      <c r="D364" s="199" t="s">
        <v>178</v>
      </c>
      <c r="E364" s="203" t="s">
        <v>19</v>
      </c>
      <c r="F364" s="204" t="s">
        <v>578</v>
      </c>
      <c r="G364" s="202"/>
      <c r="H364" s="205">
        <v>56.8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178</v>
      </c>
      <c r="AU364" s="211" t="s">
        <v>79</v>
      </c>
      <c r="AV364" s="13" t="s">
        <v>79</v>
      </c>
      <c r="AW364" s="13" t="s">
        <v>31</v>
      </c>
      <c r="AX364" s="13" t="s">
        <v>69</v>
      </c>
      <c r="AY364" s="211" t="s">
        <v>161</v>
      </c>
    </row>
    <row r="365" spans="1:65" s="14" customFormat="1">
      <c r="B365" s="212"/>
      <c r="C365" s="213"/>
      <c r="D365" s="199" t="s">
        <v>178</v>
      </c>
      <c r="E365" s="214" t="s">
        <v>19</v>
      </c>
      <c r="F365" s="215" t="s">
        <v>309</v>
      </c>
      <c r="G365" s="213"/>
      <c r="H365" s="214" t="s">
        <v>19</v>
      </c>
      <c r="I365" s="216"/>
      <c r="J365" s="213"/>
      <c r="K365" s="213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178</v>
      </c>
      <c r="AU365" s="221" t="s">
        <v>79</v>
      </c>
      <c r="AV365" s="14" t="s">
        <v>77</v>
      </c>
      <c r="AW365" s="14" t="s">
        <v>31</v>
      </c>
      <c r="AX365" s="14" t="s">
        <v>69</v>
      </c>
      <c r="AY365" s="221" t="s">
        <v>161</v>
      </c>
    </row>
    <row r="366" spans="1:65" s="13" customFormat="1">
      <c r="B366" s="201"/>
      <c r="C366" s="202"/>
      <c r="D366" s="199" t="s">
        <v>178</v>
      </c>
      <c r="E366" s="203" t="s">
        <v>19</v>
      </c>
      <c r="F366" s="204" t="s">
        <v>310</v>
      </c>
      <c r="G366" s="202"/>
      <c r="H366" s="205">
        <v>123.8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178</v>
      </c>
      <c r="AU366" s="211" t="s">
        <v>79</v>
      </c>
      <c r="AV366" s="13" t="s">
        <v>79</v>
      </c>
      <c r="AW366" s="13" t="s">
        <v>31</v>
      </c>
      <c r="AX366" s="13" t="s">
        <v>69</v>
      </c>
      <c r="AY366" s="211" t="s">
        <v>161</v>
      </c>
    </row>
    <row r="367" spans="1:65" s="15" customFormat="1">
      <c r="B367" s="222"/>
      <c r="C367" s="223"/>
      <c r="D367" s="199" t="s">
        <v>178</v>
      </c>
      <c r="E367" s="224" t="s">
        <v>19</v>
      </c>
      <c r="F367" s="225" t="s">
        <v>221</v>
      </c>
      <c r="G367" s="223"/>
      <c r="H367" s="226">
        <v>370.06799999999998</v>
      </c>
      <c r="I367" s="227"/>
      <c r="J367" s="223"/>
      <c r="K367" s="223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178</v>
      </c>
      <c r="AU367" s="232" t="s">
        <v>79</v>
      </c>
      <c r="AV367" s="15" t="s">
        <v>168</v>
      </c>
      <c r="AW367" s="15" t="s">
        <v>31</v>
      </c>
      <c r="AX367" s="15" t="s">
        <v>77</v>
      </c>
      <c r="AY367" s="232" t="s">
        <v>161</v>
      </c>
    </row>
    <row r="368" spans="1:65" s="2" customFormat="1" ht="16.5" customHeight="1">
      <c r="A368" s="37"/>
      <c r="B368" s="38"/>
      <c r="C368" s="181" t="s">
        <v>579</v>
      </c>
      <c r="D368" s="181" t="s">
        <v>163</v>
      </c>
      <c r="E368" s="182" t="s">
        <v>580</v>
      </c>
      <c r="F368" s="183" t="s">
        <v>581</v>
      </c>
      <c r="G368" s="184" t="s">
        <v>189</v>
      </c>
      <c r="H368" s="185">
        <v>217.39</v>
      </c>
      <c r="I368" s="186"/>
      <c r="J368" s="187">
        <f>ROUND(I368*H368,2)</f>
        <v>0</v>
      </c>
      <c r="K368" s="183" t="s">
        <v>167</v>
      </c>
      <c r="L368" s="42"/>
      <c r="M368" s="188" t="s">
        <v>19</v>
      </c>
      <c r="N368" s="189" t="s">
        <v>40</v>
      </c>
      <c r="O368" s="67"/>
      <c r="P368" s="190">
        <f>O368*H368</f>
        <v>0</v>
      </c>
      <c r="Q368" s="190">
        <v>0</v>
      </c>
      <c r="R368" s="190">
        <f>Q368*H368</f>
        <v>0</v>
      </c>
      <c r="S368" s="190">
        <v>2.9999999999999997E-4</v>
      </c>
      <c r="T368" s="191">
        <f>S368*H368</f>
        <v>6.5216999999999983E-2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279</v>
      </c>
      <c r="AT368" s="192" t="s">
        <v>163</v>
      </c>
      <c r="AU368" s="192" t="s">
        <v>79</v>
      </c>
      <c r="AY368" s="20" t="s">
        <v>161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77</v>
      </c>
      <c r="BK368" s="193">
        <f>ROUND(I368*H368,2)</f>
        <v>0</v>
      </c>
      <c r="BL368" s="20" t="s">
        <v>279</v>
      </c>
      <c r="BM368" s="192" t="s">
        <v>582</v>
      </c>
    </row>
    <row r="369" spans="1:65" s="2" customFormat="1">
      <c r="A369" s="37"/>
      <c r="B369" s="38"/>
      <c r="C369" s="39"/>
      <c r="D369" s="194" t="s">
        <v>170</v>
      </c>
      <c r="E369" s="39"/>
      <c r="F369" s="195" t="s">
        <v>583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170</v>
      </c>
      <c r="AU369" s="20" t="s">
        <v>79</v>
      </c>
    </row>
    <row r="370" spans="1:65" s="13" customFormat="1">
      <c r="B370" s="201"/>
      <c r="C370" s="202"/>
      <c r="D370" s="199" t="s">
        <v>178</v>
      </c>
      <c r="E370" s="203" t="s">
        <v>19</v>
      </c>
      <c r="F370" s="204" t="s">
        <v>584</v>
      </c>
      <c r="G370" s="202"/>
      <c r="H370" s="205">
        <v>31.88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178</v>
      </c>
      <c r="AU370" s="211" t="s">
        <v>79</v>
      </c>
      <c r="AV370" s="13" t="s">
        <v>79</v>
      </c>
      <c r="AW370" s="13" t="s">
        <v>31</v>
      </c>
      <c r="AX370" s="13" t="s">
        <v>69</v>
      </c>
      <c r="AY370" s="211" t="s">
        <v>161</v>
      </c>
    </row>
    <row r="371" spans="1:65" s="13" customFormat="1">
      <c r="B371" s="201"/>
      <c r="C371" s="202"/>
      <c r="D371" s="199" t="s">
        <v>178</v>
      </c>
      <c r="E371" s="203" t="s">
        <v>19</v>
      </c>
      <c r="F371" s="204" t="s">
        <v>585</v>
      </c>
      <c r="G371" s="202"/>
      <c r="H371" s="205">
        <v>41.51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178</v>
      </c>
      <c r="AU371" s="211" t="s">
        <v>79</v>
      </c>
      <c r="AV371" s="13" t="s">
        <v>79</v>
      </c>
      <c r="AW371" s="13" t="s">
        <v>31</v>
      </c>
      <c r="AX371" s="13" t="s">
        <v>69</v>
      </c>
      <c r="AY371" s="211" t="s">
        <v>161</v>
      </c>
    </row>
    <row r="372" spans="1:65" s="13" customFormat="1">
      <c r="B372" s="201"/>
      <c r="C372" s="202"/>
      <c r="D372" s="199" t="s">
        <v>178</v>
      </c>
      <c r="E372" s="203" t="s">
        <v>19</v>
      </c>
      <c r="F372" s="204" t="s">
        <v>586</v>
      </c>
      <c r="G372" s="202"/>
      <c r="H372" s="205">
        <v>40.200000000000003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178</v>
      </c>
      <c r="AU372" s="211" t="s">
        <v>79</v>
      </c>
      <c r="AV372" s="13" t="s">
        <v>79</v>
      </c>
      <c r="AW372" s="13" t="s">
        <v>31</v>
      </c>
      <c r="AX372" s="13" t="s">
        <v>69</v>
      </c>
      <c r="AY372" s="211" t="s">
        <v>161</v>
      </c>
    </row>
    <row r="373" spans="1:65" s="13" customFormat="1">
      <c r="B373" s="201"/>
      <c r="C373" s="202"/>
      <c r="D373" s="199" t="s">
        <v>178</v>
      </c>
      <c r="E373" s="203" t="s">
        <v>19</v>
      </c>
      <c r="F373" s="204" t="s">
        <v>587</v>
      </c>
      <c r="G373" s="202"/>
      <c r="H373" s="205">
        <v>42.2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178</v>
      </c>
      <c r="AU373" s="211" t="s">
        <v>79</v>
      </c>
      <c r="AV373" s="13" t="s">
        <v>79</v>
      </c>
      <c r="AW373" s="13" t="s">
        <v>31</v>
      </c>
      <c r="AX373" s="13" t="s">
        <v>69</v>
      </c>
      <c r="AY373" s="211" t="s">
        <v>161</v>
      </c>
    </row>
    <row r="374" spans="1:65" s="13" customFormat="1">
      <c r="B374" s="201"/>
      <c r="C374" s="202"/>
      <c r="D374" s="199" t="s">
        <v>178</v>
      </c>
      <c r="E374" s="203" t="s">
        <v>19</v>
      </c>
      <c r="F374" s="204" t="s">
        <v>588</v>
      </c>
      <c r="G374" s="202"/>
      <c r="H374" s="205">
        <v>61.6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178</v>
      </c>
      <c r="AU374" s="211" t="s">
        <v>79</v>
      </c>
      <c r="AV374" s="13" t="s">
        <v>79</v>
      </c>
      <c r="AW374" s="13" t="s">
        <v>31</v>
      </c>
      <c r="AX374" s="13" t="s">
        <v>69</v>
      </c>
      <c r="AY374" s="211" t="s">
        <v>161</v>
      </c>
    </row>
    <row r="375" spans="1:65" s="15" customFormat="1">
      <c r="B375" s="222"/>
      <c r="C375" s="223"/>
      <c r="D375" s="199" t="s">
        <v>178</v>
      </c>
      <c r="E375" s="224" t="s">
        <v>19</v>
      </c>
      <c r="F375" s="225" t="s">
        <v>221</v>
      </c>
      <c r="G375" s="223"/>
      <c r="H375" s="226">
        <v>217.39</v>
      </c>
      <c r="I375" s="227"/>
      <c r="J375" s="223"/>
      <c r="K375" s="223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178</v>
      </c>
      <c r="AU375" s="232" t="s">
        <v>79</v>
      </c>
      <c r="AV375" s="15" t="s">
        <v>168</v>
      </c>
      <c r="AW375" s="15" t="s">
        <v>31</v>
      </c>
      <c r="AX375" s="15" t="s">
        <v>77</v>
      </c>
      <c r="AY375" s="232" t="s">
        <v>161</v>
      </c>
    </row>
    <row r="376" spans="1:65" s="12" customFormat="1" ht="22.8" customHeight="1">
      <c r="B376" s="165"/>
      <c r="C376" s="166"/>
      <c r="D376" s="167" t="s">
        <v>68</v>
      </c>
      <c r="E376" s="179" t="s">
        <v>589</v>
      </c>
      <c r="F376" s="179" t="s">
        <v>590</v>
      </c>
      <c r="G376" s="166"/>
      <c r="H376" s="166"/>
      <c r="I376" s="169"/>
      <c r="J376" s="180">
        <f>BK376</f>
        <v>0</v>
      </c>
      <c r="K376" s="166"/>
      <c r="L376" s="171"/>
      <c r="M376" s="172"/>
      <c r="N376" s="173"/>
      <c r="O376" s="173"/>
      <c r="P376" s="174">
        <f>SUM(P377:P385)</f>
        <v>0</v>
      </c>
      <c r="Q376" s="173"/>
      <c r="R376" s="174">
        <f>SUM(R377:R385)</f>
        <v>0</v>
      </c>
      <c r="S376" s="173"/>
      <c r="T376" s="175">
        <f>SUM(T377:T385)</f>
        <v>1.4522079999999999</v>
      </c>
      <c r="AR376" s="176" t="s">
        <v>79</v>
      </c>
      <c r="AT376" s="177" t="s">
        <v>68</v>
      </c>
      <c r="AU376" s="177" t="s">
        <v>77</v>
      </c>
      <c r="AY376" s="176" t="s">
        <v>161</v>
      </c>
      <c r="BK376" s="178">
        <f>SUM(BK377:BK385)</f>
        <v>0</v>
      </c>
    </row>
    <row r="377" spans="1:65" s="2" customFormat="1" ht="16.5" customHeight="1">
      <c r="A377" s="37"/>
      <c r="B377" s="38"/>
      <c r="C377" s="181" t="s">
        <v>591</v>
      </c>
      <c r="D377" s="181" t="s">
        <v>163</v>
      </c>
      <c r="E377" s="182" t="s">
        <v>592</v>
      </c>
      <c r="F377" s="183" t="s">
        <v>593</v>
      </c>
      <c r="G377" s="184" t="s">
        <v>166</v>
      </c>
      <c r="H377" s="185">
        <v>53.39</v>
      </c>
      <c r="I377" s="186"/>
      <c r="J377" s="187">
        <f>ROUND(I377*H377,2)</f>
        <v>0</v>
      </c>
      <c r="K377" s="183" t="s">
        <v>167</v>
      </c>
      <c r="L377" s="42"/>
      <c r="M377" s="188" t="s">
        <v>19</v>
      </c>
      <c r="N377" s="189" t="s">
        <v>40</v>
      </c>
      <c r="O377" s="67"/>
      <c r="P377" s="190">
        <f>O377*H377</f>
        <v>0</v>
      </c>
      <c r="Q377" s="190">
        <v>0</v>
      </c>
      <c r="R377" s="190">
        <f>Q377*H377</f>
        <v>0</v>
      </c>
      <c r="S377" s="190">
        <v>2.7199999999999998E-2</v>
      </c>
      <c r="T377" s="191">
        <f>S377*H377</f>
        <v>1.4522079999999999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279</v>
      </c>
      <c r="AT377" s="192" t="s">
        <v>163</v>
      </c>
      <c r="AU377" s="192" t="s">
        <v>79</v>
      </c>
      <c r="AY377" s="20" t="s">
        <v>161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0" t="s">
        <v>77</v>
      </c>
      <c r="BK377" s="193">
        <f>ROUND(I377*H377,2)</f>
        <v>0</v>
      </c>
      <c r="BL377" s="20" t="s">
        <v>279</v>
      </c>
      <c r="BM377" s="192" t="s">
        <v>594</v>
      </c>
    </row>
    <row r="378" spans="1:65" s="2" customFormat="1">
      <c r="A378" s="37"/>
      <c r="B378" s="38"/>
      <c r="C378" s="39"/>
      <c r="D378" s="194" t="s">
        <v>170</v>
      </c>
      <c r="E378" s="39"/>
      <c r="F378" s="195" t="s">
        <v>595</v>
      </c>
      <c r="G378" s="39"/>
      <c r="H378" s="39"/>
      <c r="I378" s="196"/>
      <c r="J378" s="39"/>
      <c r="K378" s="39"/>
      <c r="L378" s="42"/>
      <c r="M378" s="197"/>
      <c r="N378" s="198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170</v>
      </c>
      <c r="AU378" s="20" t="s">
        <v>79</v>
      </c>
    </row>
    <row r="379" spans="1:65" s="14" customFormat="1">
      <c r="B379" s="212"/>
      <c r="C379" s="213"/>
      <c r="D379" s="199" t="s">
        <v>178</v>
      </c>
      <c r="E379" s="214" t="s">
        <v>19</v>
      </c>
      <c r="F379" s="215" t="s">
        <v>286</v>
      </c>
      <c r="G379" s="213"/>
      <c r="H379" s="214" t="s">
        <v>19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178</v>
      </c>
      <c r="AU379" s="221" t="s">
        <v>79</v>
      </c>
      <c r="AV379" s="14" t="s">
        <v>77</v>
      </c>
      <c r="AW379" s="14" t="s">
        <v>31</v>
      </c>
      <c r="AX379" s="14" t="s">
        <v>69</v>
      </c>
      <c r="AY379" s="221" t="s">
        <v>161</v>
      </c>
    </row>
    <row r="380" spans="1:65" s="13" customFormat="1">
      <c r="B380" s="201"/>
      <c r="C380" s="202"/>
      <c r="D380" s="199" t="s">
        <v>178</v>
      </c>
      <c r="E380" s="203" t="s">
        <v>19</v>
      </c>
      <c r="F380" s="204" t="s">
        <v>596</v>
      </c>
      <c r="G380" s="202"/>
      <c r="H380" s="205">
        <v>37.159999999999997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178</v>
      </c>
      <c r="AU380" s="211" t="s">
        <v>79</v>
      </c>
      <c r="AV380" s="13" t="s">
        <v>79</v>
      </c>
      <c r="AW380" s="13" t="s">
        <v>31</v>
      </c>
      <c r="AX380" s="13" t="s">
        <v>69</v>
      </c>
      <c r="AY380" s="211" t="s">
        <v>161</v>
      </c>
    </row>
    <row r="381" spans="1:65" s="14" customFormat="1">
      <c r="B381" s="212"/>
      <c r="C381" s="213"/>
      <c r="D381" s="199" t="s">
        <v>178</v>
      </c>
      <c r="E381" s="214" t="s">
        <v>19</v>
      </c>
      <c r="F381" s="215" t="s">
        <v>305</v>
      </c>
      <c r="G381" s="213"/>
      <c r="H381" s="214" t="s">
        <v>19</v>
      </c>
      <c r="I381" s="216"/>
      <c r="J381" s="213"/>
      <c r="K381" s="213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178</v>
      </c>
      <c r="AU381" s="221" t="s">
        <v>79</v>
      </c>
      <c r="AV381" s="14" t="s">
        <v>77</v>
      </c>
      <c r="AW381" s="14" t="s">
        <v>31</v>
      </c>
      <c r="AX381" s="14" t="s">
        <v>69</v>
      </c>
      <c r="AY381" s="221" t="s">
        <v>161</v>
      </c>
    </row>
    <row r="382" spans="1:65" s="13" customFormat="1">
      <c r="B382" s="201"/>
      <c r="C382" s="202"/>
      <c r="D382" s="199" t="s">
        <v>178</v>
      </c>
      <c r="E382" s="203" t="s">
        <v>19</v>
      </c>
      <c r="F382" s="204" t="s">
        <v>597</v>
      </c>
      <c r="G382" s="202"/>
      <c r="H382" s="205">
        <v>10.47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178</v>
      </c>
      <c r="AU382" s="211" t="s">
        <v>79</v>
      </c>
      <c r="AV382" s="13" t="s">
        <v>79</v>
      </c>
      <c r="AW382" s="13" t="s">
        <v>31</v>
      </c>
      <c r="AX382" s="13" t="s">
        <v>69</v>
      </c>
      <c r="AY382" s="211" t="s">
        <v>161</v>
      </c>
    </row>
    <row r="383" spans="1:65" s="14" customFormat="1">
      <c r="B383" s="212"/>
      <c r="C383" s="213"/>
      <c r="D383" s="199" t="s">
        <v>178</v>
      </c>
      <c r="E383" s="214" t="s">
        <v>19</v>
      </c>
      <c r="F383" s="215" t="s">
        <v>309</v>
      </c>
      <c r="G383" s="213"/>
      <c r="H383" s="214" t="s">
        <v>19</v>
      </c>
      <c r="I383" s="216"/>
      <c r="J383" s="213"/>
      <c r="K383" s="213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178</v>
      </c>
      <c r="AU383" s="221" t="s">
        <v>79</v>
      </c>
      <c r="AV383" s="14" t="s">
        <v>77</v>
      </c>
      <c r="AW383" s="14" t="s">
        <v>31</v>
      </c>
      <c r="AX383" s="14" t="s">
        <v>69</v>
      </c>
      <c r="AY383" s="221" t="s">
        <v>161</v>
      </c>
    </row>
    <row r="384" spans="1:65" s="13" customFormat="1">
      <c r="B384" s="201"/>
      <c r="C384" s="202"/>
      <c r="D384" s="199" t="s">
        <v>178</v>
      </c>
      <c r="E384" s="203" t="s">
        <v>19</v>
      </c>
      <c r="F384" s="204" t="s">
        <v>598</v>
      </c>
      <c r="G384" s="202"/>
      <c r="H384" s="205">
        <v>5.76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178</v>
      </c>
      <c r="AU384" s="211" t="s">
        <v>79</v>
      </c>
      <c r="AV384" s="13" t="s">
        <v>79</v>
      </c>
      <c r="AW384" s="13" t="s">
        <v>31</v>
      </c>
      <c r="AX384" s="13" t="s">
        <v>69</v>
      </c>
      <c r="AY384" s="211" t="s">
        <v>161</v>
      </c>
    </row>
    <row r="385" spans="1:51" s="15" customFormat="1">
      <c r="B385" s="222"/>
      <c r="C385" s="223"/>
      <c r="D385" s="199" t="s">
        <v>178</v>
      </c>
      <c r="E385" s="224" t="s">
        <v>19</v>
      </c>
      <c r="F385" s="225" t="s">
        <v>221</v>
      </c>
      <c r="G385" s="223"/>
      <c r="H385" s="226">
        <v>53.39</v>
      </c>
      <c r="I385" s="227"/>
      <c r="J385" s="223"/>
      <c r="K385" s="223"/>
      <c r="L385" s="228"/>
      <c r="M385" s="233"/>
      <c r="N385" s="234"/>
      <c r="O385" s="234"/>
      <c r="P385" s="234"/>
      <c r="Q385" s="234"/>
      <c r="R385" s="234"/>
      <c r="S385" s="234"/>
      <c r="T385" s="235"/>
      <c r="AT385" s="232" t="s">
        <v>178</v>
      </c>
      <c r="AU385" s="232" t="s">
        <v>79</v>
      </c>
      <c r="AV385" s="15" t="s">
        <v>168</v>
      </c>
      <c r="AW385" s="15" t="s">
        <v>31</v>
      </c>
      <c r="AX385" s="15" t="s">
        <v>77</v>
      </c>
      <c r="AY385" s="232" t="s">
        <v>161</v>
      </c>
    </row>
    <row r="386" spans="1:51" s="2" customFormat="1" ht="6.9" customHeight="1">
      <c r="A386" s="37"/>
      <c r="B386" s="50"/>
      <c r="C386" s="51"/>
      <c r="D386" s="51"/>
      <c r="E386" s="51"/>
      <c r="F386" s="51"/>
      <c r="G386" s="51"/>
      <c r="H386" s="51"/>
      <c r="I386" s="51"/>
      <c r="J386" s="51"/>
      <c r="K386" s="51"/>
      <c r="L386" s="42"/>
      <c r="M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</row>
  </sheetData>
  <sheetProtection algorithmName="SHA-512" hashValue="KNcEt8yRW4kplypml4spM/8sdYe74wM02tPsx4mrwKQjWU26wrJE5dHkXYnRuW9RvbBkV39bZKIZQpc210Mm+Q==" saltValue="D2tVZ90Ec3PiI0f7hZqpF3voR+g6QWHRR4XPHEmn59MHArgp0WDWtjE4M0YszuEEux9EIntd+ZgJlljK5nJGxA==" spinCount="100000" sheet="1" objects="1" scenarios="1" formatColumns="0" formatRows="0" autoFilter="0"/>
  <autoFilter ref="C91:K385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98" r:id="rId2"/>
    <hyperlink ref="F102" r:id="rId3"/>
    <hyperlink ref="F106" r:id="rId4"/>
    <hyperlink ref="F108" r:id="rId5"/>
    <hyperlink ref="F110" r:id="rId6"/>
    <hyperlink ref="F114" r:id="rId7"/>
    <hyperlink ref="F118" r:id="rId8"/>
    <hyperlink ref="F125" r:id="rId9"/>
    <hyperlink ref="F138" r:id="rId10"/>
    <hyperlink ref="F146" r:id="rId11"/>
    <hyperlink ref="F149" r:id="rId12"/>
    <hyperlink ref="F156" r:id="rId13"/>
    <hyperlink ref="F159" r:id="rId14"/>
    <hyperlink ref="F162" r:id="rId15"/>
    <hyperlink ref="F165" r:id="rId16"/>
    <hyperlink ref="F177" r:id="rId17"/>
    <hyperlink ref="F180" r:id="rId18"/>
    <hyperlink ref="F191" r:id="rId19"/>
    <hyperlink ref="F194" r:id="rId20"/>
    <hyperlink ref="F202" r:id="rId21"/>
    <hyperlink ref="F206" r:id="rId22"/>
    <hyperlink ref="F216" r:id="rId23"/>
    <hyperlink ref="F219" r:id="rId24"/>
    <hyperlink ref="F231" r:id="rId25"/>
    <hyperlink ref="F234" r:id="rId26"/>
    <hyperlink ref="F241" r:id="rId27"/>
    <hyperlink ref="F246" r:id="rId28"/>
    <hyperlink ref="F253" r:id="rId29"/>
    <hyperlink ref="F256" r:id="rId30"/>
    <hyperlink ref="F259" r:id="rId31"/>
    <hyperlink ref="F266" r:id="rId32"/>
    <hyperlink ref="F269" r:id="rId33"/>
    <hyperlink ref="F276" r:id="rId34"/>
    <hyperlink ref="F279" r:id="rId35"/>
    <hyperlink ref="F282" r:id="rId36"/>
    <hyperlink ref="F287" r:id="rId37"/>
    <hyperlink ref="F290" r:id="rId38"/>
    <hyperlink ref="F293" r:id="rId39"/>
    <hyperlink ref="F295" r:id="rId40"/>
    <hyperlink ref="F299" r:id="rId41"/>
    <hyperlink ref="F303" r:id="rId42"/>
    <hyperlink ref="F306" r:id="rId43"/>
    <hyperlink ref="F309" r:id="rId44"/>
    <hyperlink ref="F312" r:id="rId45"/>
    <hyperlink ref="F315" r:id="rId46"/>
    <hyperlink ref="F318" r:id="rId47"/>
    <hyperlink ref="F321" r:id="rId48"/>
    <hyperlink ref="F324" r:id="rId49"/>
    <hyperlink ref="F328" r:id="rId50"/>
    <hyperlink ref="F333" r:id="rId51"/>
    <hyperlink ref="F345" r:id="rId52"/>
    <hyperlink ref="F348" r:id="rId53"/>
    <hyperlink ref="F352" r:id="rId54"/>
    <hyperlink ref="F356" r:id="rId55"/>
    <hyperlink ref="F369" r:id="rId56"/>
    <hyperlink ref="F378" r:id="rId5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85</v>
      </c>
      <c r="AZ2" s="236" t="s">
        <v>599</v>
      </c>
      <c r="BA2" s="236" t="s">
        <v>600</v>
      </c>
      <c r="BB2" s="236" t="s">
        <v>166</v>
      </c>
      <c r="BC2" s="236" t="s">
        <v>601</v>
      </c>
      <c r="BD2" s="236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  <c r="AZ3" s="236" t="s">
        <v>602</v>
      </c>
      <c r="BA3" s="236" t="s">
        <v>603</v>
      </c>
      <c r="BB3" s="236" t="s">
        <v>166</v>
      </c>
      <c r="BC3" s="236" t="s">
        <v>604</v>
      </c>
      <c r="BD3" s="236" t="s">
        <v>79</v>
      </c>
    </row>
    <row r="4" spans="1:5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  <c r="AZ4" s="236" t="s">
        <v>605</v>
      </c>
      <c r="BA4" s="236" t="s">
        <v>606</v>
      </c>
      <c r="BB4" s="236" t="s">
        <v>166</v>
      </c>
      <c r="BC4" s="236" t="s">
        <v>607</v>
      </c>
      <c r="BD4" s="236" t="s">
        <v>79</v>
      </c>
    </row>
    <row r="5" spans="1:56" s="1" customFormat="1" ht="6.9" customHeight="1">
      <c r="B5" s="23"/>
      <c r="L5" s="23"/>
      <c r="AZ5" s="236" t="s">
        <v>608</v>
      </c>
      <c r="BA5" s="236" t="s">
        <v>609</v>
      </c>
      <c r="BB5" s="236" t="s">
        <v>189</v>
      </c>
      <c r="BC5" s="236" t="s">
        <v>610</v>
      </c>
      <c r="BD5" s="236" t="s">
        <v>79</v>
      </c>
    </row>
    <row r="6" spans="1:56" s="1" customFormat="1" ht="12" customHeight="1">
      <c r="B6" s="23"/>
      <c r="D6" s="115" t="s">
        <v>16</v>
      </c>
      <c r="L6" s="23"/>
      <c r="AZ6" s="236" t="s">
        <v>611</v>
      </c>
      <c r="BA6" s="236" t="s">
        <v>612</v>
      </c>
      <c r="BB6" s="236" t="s">
        <v>166</v>
      </c>
      <c r="BC6" s="236" t="s">
        <v>613</v>
      </c>
      <c r="BD6" s="236" t="s">
        <v>79</v>
      </c>
    </row>
    <row r="7" spans="1:5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  <c r="AZ7" s="236" t="s">
        <v>614</v>
      </c>
      <c r="BA7" s="236" t="s">
        <v>615</v>
      </c>
      <c r="BB7" s="236" t="s">
        <v>166</v>
      </c>
      <c r="BC7" s="236" t="s">
        <v>616</v>
      </c>
      <c r="BD7" s="236" t="s">
        <v>79</v>
      </c>
    </row>
    <row r="8" spans="1:56" s="1" customFormat="1" ht="12" customHeight="1">
      <c r="B8" s="23"/>
      <c r="D8" s="115" t="s">
        <v>123</v>
      </c>
      <c r="L8" s="23"/>
      <c r="AZ8" s="236" t="s">
        <v>617</v>
      </c>
      <c r="BA8" s="236" t="s">
        <v>618</v>
      </c>
      <c r="BB8" s="236" t="s">
        <v>166</v>
      </c>
      <c r="BC8" s="236" t="s">
        <v>619</v>
      </c>
      <c r="BD8" s="236" t="s">
        <v>79</v>
      </c>
    </row>
    <row r="9" spans="1:56" s="2" customFormat="1" ht="16.5" customHeight="1">
      <c r="A9" s="37"/>
      <c r="B9" s="42"/>
      <c r="C9" s="37"/>
      <c r="D9" s="37"/>
      <c r="E9" s="418" t="s">
        <v>620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236" t="s">
        <v>621</v>
      </c>
      <c r="BA9" s="236" t="s">
        <v>622</v>
      </c>
      <c r="BB9" s="236" t="s">
        <v>166</v>
      </c>
      <c r="BC9" s="236" t="s">
        <v>623</v>
      </c>
      <c r="BD9" s="236" t="s">
        <v>79</v>
      </c>
    </row>
    <row r="10" spans="1:5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236" t="s">
        <v>625</v>
      </c>
      <c r="BA10" s="236" t="s">
        <v>626</v>
      </c>
      <c r="BB10" s="236" t="s">
        <v>166</v>
      </c>
      <c r="BC10" s="236" t="s">
        <v>627</v>
      </c>
      <c r="BD10" s="236" t="s">
        <v>79</v>
      </c>
    </row>
    <row r="11" spans="1:56" s="2" customFormat="1" ht="16.5" customHeight="1">
      <c r="A11" s="37"/>
      <c r="B11" s="42"/>
      <c r="C11" s="37"/>
      <c r="D11" s="37"/>
      <c r="E11" s="420" t="s">
        <v>628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236" t="s">
        <v>629</v>
      </c>
      <c r="BA11" s="236" t="s">
        <v>630</v>
      </c>
      <c r="BB11" s="236" t="s">
        <v>166</v>
      </c>
      <c r="BC11" s="236" t="s">
        <v>337</v>
      </c>
      <c r="BD11" s="236" t="s">
        <v>79</v>
      </c>
    </row>
    <row r="12" spans="1:5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236" t="s">
        <v>631</v>
      </c>
      <c r="BA12" s="236" t="s">
        <v>632</v>
      </c>
      <c r="BB12" s="236" t="s">
        <v>633</v>
      </c>
      <c r="BC12" s="236" t="s">
        <v>634</v>
      </c>
      <c r="BD12" s="236" t="s">
        <v>79</v>
      </c>
    </row>
    <row r="13" spans="1:5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236" t="s">
        <v>635</v>
      </c>
      <c r="BA13" s="236" t="s">
        <v>636</v>
      </c>
      <c r="BB13" s="236" t="s">
        <v>166</v>
      </c>
      <c r="BC13" s="236" t="s">
        <v>637</v>
      </c>
      <c r="BD13" s="236" t="s">
        <v>79</v>
      </c>
    </row>
    <row r="14" spans="1:56" s="2" customFormat="1" ht="12" customHeight="1">
      <c r="A14" s="37"/>
      <c r="B14" s="42"/>
      <c r="C14" s="37"/>
      <c r="D14" s="115" t="s">
        <v>21</v>
      </c>
      <c r="E14" s="37"/>
      <c r="F14" s="106" t="s">
        <v>125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236" t="s">
        <v>638</v>
      </c>
      <c r="BA14" s="236" t="s">
        <v>639</v>
      </c>
      <c r="BB14" s="236" t="s">
        <v>166</v>
      </c>
      <c r="BC14" s="236" t="s">
        <v>640</v>
      </c>
      <c r="BD14" s="236" t="s">
        <v>79</v>
      </c>
    </row>
    <row r="15" spans="1:5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236" t="s">
        <v>641</v>
      </c>
      <c r="BA15" s="236" t="s">
        <v>642</v>
      </c>
      <c r="BB15" s="236" t="s">
        <v>206</v>
      </c>
      <c r="BC15" s="236" t="s">
        <v>643</v>
      </c>
      <c r="BD15" s="236" t="s">
        <v>79</v>
      </c>
    </row>
    <row r="16" spans="1:5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236" t="s">
        <v>644</v>
      </c>
      <c r="BA16" s="236" t="s">
        <v>645</v>
      </c>
      <c r="BB16" s="236" t="s">
        <v>206</v>
      </c>
      <c r="BC16" s="236" t="s">
        <v>646</v>
      </c>
      <c r="BD16" s="236" t="s">
        <v>79</v>
      </c>
    </row>
    <row r="17" spans="1:31" s="2" customFormat="1" ht="18" customHeight="1">
      <c r="A17" s="37"/>
      <c r="B17" s="42"/>
      <c r="C17" s="37"/>
      <c r="D17" s="37"/>
      <c r="E17" s="106" t="s">
        <v>126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127</v>
      </c>
      <c r="F23" s="37"/>
      <c r="G23" s="37"/>
      <c r="H23" s="37"/>
      <c r="I23" s="115" t="s">
        <v>27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128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ROUND(J110,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ROUND((SUM(BE110:BE1238)),  2)</f>
        <v>0</v>
      </c>
      <c r="G35" s="37"/>
      <c r="H35" s="37"/>
      <c r="I35" s="127">
        <v>0.21</v>
      </c>
      <c r="J35" s="126">
        <f>ROUND(((SUM(BE110:BE1238))*I35),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ROUND((SUM(BF110:BF1238)),  2)</f>
        <v>0</v>
      </c>
      <c r="G36" s="37"/>
      <c r="H36" s="37"/>
      <c r="I36" s="127">
        <v>0.15</v>
      </c>
      <c r="J36" s="126">
        <f>ROUND(((SUM(BF110:BF1238))*I36),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ROUND((SUM(BG110:BG1238)),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ROUND((SUM(BH110:BH1238)),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ROUND((SUM(BI110:BI1238)),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620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01 - SO 01.1 - Stavební část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Český Brod k.ú. 622737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65" customHeight="1">
      <c r="A58" s="37"/>
      <c r="B58" s="38"/>
      <c r="C58" s="32" t="s">
        <v>25</v>
      </c>
      <c r="D58" s="39"/>
      <c r="E58" s="39"/>
      <c r="F58" s="30" t="str">
        <f>E17</f>
        <v>Město Český Brod</v>
      </c>
      <c r="G58" s="39"/>
      <c r="H58" s="39"/>
      <c r="I58" s="32" t="s">
        <v>30</v>
      </c>
      <c r="J58" s="35" t="str">
        <f>E23</f>
        <v>GREBNER spol. s 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>Ing. Josef Němeček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J110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133</v>
      </c>
      <c r="E64" s="146"/>
      <c r="F64" s="146"/>
      <c r="G64" s="146"/>
      <c r="H64" s="146"/>
      <c r="I64" s="146"/>
      <c r="J64" s="147">
        <f>J111</f>
        <v>0</v>
      </c>
      <c r="K64" s="144"/>
      <c r="L64" s="148"/>
    </row>
    <row r="65" spans="2:12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J112</f>
        <v>0</v>
      </c>
      <c r="K65" s="100"/>
      <c r="L65" s="153"/>
    </row>
    <row r="66" spans="2:12" s="10" customFormat="1" ht="19.95" customHeight="1">
      <c r="B66" s="149"/>
      <c r="C66" s="100"/>
      <c r="D66" s="150" t="s">
        <v>647</v>
      </c>
      <c r="E66" s="151"/>
      <c r="F66" s="151"/>
      <c r="G66" s="151"/>
      <c r="H66" s="151"/>
      <c r="I66" s="151"/>
      <c r="J66" s="152">
        <f>J146</f>
        <v>0</v>
      </c>
      <c r="K66" s="100"/>
      <c r="L66" s="153"/>
    </row>
    <row r="67" spans="2:12" s="10" customFormat="1" ht="19.95" customHeight="1">
      <c r="B67" s="149"/>
      <c r="C67" s="100"/>
      <c r="D67" s="150" t="s">
        <v>135</v>
      </c>
      <c r="E67" s="151"/>
      <c r="F67" s="151"/>
      <c r="G67" s="151"/>
      <c r="H67" s="151"/>
      <c r="I67" s="151"/>
      <c r="J67" s="152">
        <f>J190</f>
        <v>0</v>
      </c>
      <c r="K67" s="100"/>
      <c r="L67" s="153"/>
    </row>
    <row r="68" spans="2:12" s="10" customFormat="1" ht="19.95" customHeight="1">
      <c r="B68" s="149"/>
      <c r="C68" s="100"/>
      <c r="D68" s="150" t="s">
        <v>648</v>
      </c>
      <c r="E68" s="151"/>
      <c r="F68" s="151"/>
      <c r="G68" s="151"/>
      <c r="H68" s="151"/>
      <c r="I68" s="151"/>
      <c r="J68" s="152">
        <f>J241</f>
        <v>0</v>
      </c>
      <c r="K68" s="100"/>
      <c r="L68" s="153"/>
    </row>
    <row r="69" spans="2:12" s="10" customFormat="1" ht="19.95" customHeight="1">
      <c r="B69" s="149"/>
      <c r="C69" s="100"/>
      <c r="D69" s="150" t="s">
        <v>136</v>
      </c>
      <c r="E69" s="151"/>
      <c r="F69" s="151"/>
      <c r="G69" s="151"/>
      <c r="H69" s="151"/>
      <c r="I69" s="151"/>
      <c r="J69" s="152">
        <f>J325</f>
        <v>0</v>
      </c>
      <c r="K69" s="100"/>
      <c r="L69" s="153"/>
    </row>
    <row r="70" spans="2:12" s="10" customFormat="1" ht="19.95" customHeight="1">
      <c r="B70" s="149"/>
      <c r="C70" s="100"/>
      <c r="D70" s="150" t="s">
        <v>137</v>
      </c>
      <c r="E70" s="151"/>
      <c r="F70" s="151"/>
      <c r="G70" s="151"/>
      <c r="H70" s="151"/>
      <c r="I70" s="151"/>
      <c r="J70" s="152">
        <f>J449</f>
        <v>0</v>
      </c>
      <c r="K70" s="100"/>
      <c r="L70" s="153"/>
    </row>
    <row r="71" spans="2:12" s="10" customFormat="1" ht="19.95" customHeight="1">
      <c r="B71" s="149"/>
      <c r="C71" s="100"/>
      <c r="D71" s="150" t="s">
        <v>139</v>
      </c>
      <c r="E71" s="151"/>
      <c r="F71" s="151"/>
      <c r="G71" s="151"/>
      <c r="H71" s="151"/>
      <c r="I71" s="151"/>
      <c r="J71" s="152">
        <f>J492</f>
        <v>0</v>
      </c>
      <c r="K71" s="100"/>
      <c r="L71" s="153"/>
    </row>
    <row r="72" spans="2:12" s="9" customFormat="1" ht="24.9" customHeight="1">
      <c r="B72" s="143"/>
      <c r="C72" s="144"/>
      <c r="D72" s="145" t="s">
        <v>140</v>
      </c>
      <c r="E72" s="146"/>
      <c r="F72" s="146"/>
      <c r="G72" s="146"/>
      <c r="H72" s="146"/>
      <c r="I72" s="146"/>
      <c r="J72" s="147">
        <f>J495</f>
        <v>0</v>
      </c>
      <c r="K72" s="144"/>
      <c r="L72" s="148"/>
    </row>
    <row r="73" spans="2:12" s="10" customFormat="1" ht="19.95" customHeight="1">
      <c r="B73" s="149"/>
      <c r="C73" s="100"/>
      <c r="D73" s="150" t="s">
        <v>649</v>
      </c>
      <c r="E73" s="151"/>
      <c r="F73" s="151"/>
      <c r="G73" s="151"/>
      <c r="H73" s="151"/>
      <c r="I73" s="151"/>
      <c r="J73" s="152">
        <f>J496</f>
        <v>0</v>
      </c>
      <c r="K73" s="100"/>
      <c r="L73" s="153"/>
    </row>
    <row r="74" spans="2:12" s="10" customFormat="1" ht="19.95" customHeight="1">
      <c r="B74" s="149"/>
      <c r="C74" s="100"/>
      <c r="D74" s="150" t="s">
        <v>650</v>
      </c>
      <c r="E74" s="151"/>
      <c r="F74" s="151"/>
      <c r="G74" s="151"/>
      <c r="H74" s="151"/>
      <c r="I74" s="151"/>
      <c r="J74" s="152">
        <f>J553</f>
        <v>0</v>
      </c>
      <c r="K74" s="100"/>
      <c r="L74" s="153"/>
    </row>
    <row r="75" spans="2:12" s="10" customFormat="1" ht="19.95" customHeight="1">
      <c r="B75" s="149"/>
      <c r="C75" s="100"/>
      <c r="D75" s="150" t="s">
        <v>651</v>
      </c>
      <c r="E75" s="151"/>
      <c r="F75" s="151"/>
      <c r="G75" s="151"/>
      <c r="H75" s="151"/>
      <c r="I75" s="151"/>
      <c r="J75" s="152">
        <f>J601</f>
        <v>0</v>
      </c>
      <c r="K75" s="100"/>
      <c r="L75" s="153"/>
    </row>
    <row r="76" spans="2:12" s="10" customFormat="1" ht="19.95" customHeight="1">
      <c r="B76" s="149"/>
      <c r="C76" s="100"/>
      <c r="D76" s="150" t="s">
        <v>652</v>
      </c>
      <c r="E76" s="151"/>
      <c r="F76" s="151"/>
      <c r="G76" s="151"/>
      <c r="H76" s="151"/>
      <c r="I76" s="151"/>
      <c r="J76" s="152">
        <f>J659</f>
        <v>0</v>
      </c>
      <c r="K76" s="100"/>
      <c r="L76" s="153"/>
    </row>
    <row r="77" spans="2:12" s="10" customFormat="1" ht="19.95" customHeight="1">
      <c r="B77" s="149"/>
      <c r="C77" s="100"/>
      <c r="D77" s="150" t="s">
        <v>653</v>
      </c>
      <c r="E77" s="151"/>
      <c r="F77" s="151"/>
      <c r="G77" s="151"/>
      <c r="H77" s="151"/>
      <c r="I77" s="151"/>
      <c r="J77" s="152">
        <f>J688</f>
        <v>0</v>
      </c>
      <c r="K77" s="100"/>
      <c r="L77" s="153"/>
    </row>
    <row r="78" spans="2:12" s="10" customFormat="1" ht="19.95" customHeight="1">
      <c r="B78" s="149"/>
      <c r="C78" s="100"/>
      <c r="D78" s="150" t="s">
        <v>654</v>
      </c>
      <c r="E78" s="151"/>
      <c r="F78" s="151"/>
      <c r="G78" s="151"/>
      <c r="H78" s="151"/>
      <c r="I78" s="151"/>
      <c r="J78" s="152">
        <f>J716</f>
        <v>0</v>
      </c>
      <c r="K78" s="100"/>
      <c r="L78" s="153"/>
    </row>
    <row r="79" spans="2:12" s="10" customFormat="1" ht="19.95" customHeight="1">
      <c r="B79" s="149"/>
      <c r="C79" s="100"/>
      <c r="D79" s="150" t="s">
        <v>142</v>
      </c>
      <c r="E79" s="151"/>
      <c r="F79" s="151"/>
      <c r="G79" s="151"/>
      <c r="H79" s="151"/>
      <c r="I79" s="151"/>
      <c r="J79" s="152">
        <f>J722</f>
        <v>0</v>
      </c>
      <c r="K79" s="100"/>
      <c r="L79" s="153"/>
    </row>
    <row r="80" spans="2:12" s="10" customFormat="1" ht="19.95" customHeight="1">
      <c r="B80" s="149"/>
      <c r="C80" s="100"/>
      <c r="D80" s="150" t="s">
        <v>655</v>
      </c>
      <c r="E80" s="151"/>
      <c r="F80" s="151"/>
      <c r="G80" s="151"/>
      <c r="H80" s="151"/>
      <c r="I80" s="151"/>
      <c r="J80" s="152">
        <f>J822</f>
        <v>0</v>
      </c>
      <c r="K80" s="100"/>
      <c r="L80" s="153"/>
    </row>
    <row r="81" spans="1:31" s="10" customFormat="1" ht="19.95" customHeight="1">
      <c r="B81" s="149"/>
      <c r="C81" s="100"/>
      <c r="D81" s="150" t="s">
        <v>143</v>
      </c>
      <c r="E81" s="151"/>
      <c r="F81" s="151"/>
      <c r="G81" s="151"/>
      <c r="H81" s="151"/>
      <c r="I81" s="151"/>
      <c r="J81" s="152">
        <f>J843</f>
        <v>0</v>
      </c>
      <c r="K81" s="100"/>
      <c r="L81" s="153"/>
    </row>
    <row r="82" spans="1:31" s="10" customFormat="1" ht="19.95" customHeight="1">
      <c r="B82" s="149"/>
      <c r="C82" s="100"/>
      <c r="D82" s="150" t="s">
        <v>656</v>
      </c>
      <c r="E82" s="151"/>
      <c r="F82" s="151"/>
      <c r="G82" s="151"/>
      <c r="H82" s="151"/>
      <c r="I82" s="151"/>
      <c r="J82" s="152">
        <f>J882</f>
        <v>0</v>
      </c>
      <c r="K82" s="100"/>
      <c r="L82" s="153"/>
    </row>
    <row r="83" spans="1:31" s="10" customFormat="1" ht="19.95" customHeight="1">
      <c r="B83" s="149"/>
      <c r="C83" s="100"/>
      <c r="D83" s="150" t="s">
        <v>657</v>
      </c>
      <c r="E83" s="151"/>
      <c r="F83" s="151"/>
      <c r="G83" s="151"/>
      <c r="H83" s="151"/>
      <c r="I83" s="151"/>
      <c r="J83" s="152">
        <f>J1035</f>
        <v>0</v>
      </c>
      <c r="K83" s="100"/>
      <c r="L83" s="153"/>
    </row>
    <row r="84" spans="1:31" s="10" customFormat="1" ht="19.95" customHeight="1">
      <c r="B84" s="149"/>
      <c r="C84" s="100"/>
      <c r="D84" s="150" t="s">
        <v>144</v>
      </c>
      <c r="E84" s="151"/>
      <c r="F84" s="151"/>
      <c r="G84" s="151"/>
      <c r="H84" s="151"/>
      <c r="I84" s="151"/>
      <c r="J84" s="152">
        <f>J1068</f>
        <v>0</v>
      </c>
      <c r="K84" s="100"/>
      <c r="L84" s="153"/>
    </row>
    <row r="85" spans="1:31" s="10" customFormat="1" ht="19.95" customHeight="1">
      <c r="B85" s="149"/>
      <c r="C85" s="100"/>
      <c r="D85" s="150" t="s">
        <v>658</v>
      </c>
      <c r="E85" s="151"/>
      <c r="F85" s="151"/>
      <c r="G85" s="151"/>
      <c r="H85" s="151"/>
      <c r="I85" s="151"/>
      <c r="J85" s="152">
        <f>J1103</f>
        <v>0</v>
      </c>
      <c r="K85" s="100"/>
      <c r="L85" s="153"/>
    </row>
    <row r="86" spans="1:31" s="10" customFormat="1" ht="19.95" customHeight="1">
      <c r="B86" s="149"/>
      <c r="C86" s="100"/>
      <c r="D86" s="150" t="s">
        <v>145</v>
      </c>
      <c r="E86" s="151"/>
      <c r="F86" s="151"/>
      <c r="G86" s="151"/>
      <c r="H86" s="151"/>
      <c r="I86" s="151"/>
      <c r="J86" s="152">
        <f>J1153</f>
        <v>0</v>
      </c>
      <c r="K86" s="100"/>
      <c r="L86" s="153"/>
    </row>
    <row r="87" spans="1:31" s="10" customFormat="1" ht="19.95" customHeight="1">
      <c r="B87" s="149"/>
      <c r="C87" s="100"/>
      <c r="D87" s="150" t="s">
        <v>659</v>
      </c>
      <c r="E87" s="151"/>
      <c r="F87" s="151"/>
      <c r="G87" s="151"/>
      <c r="H87" s="151"/>
      <c r="I87" s="151"/>
      <c r="J87" s="152">
        <f>J1178</f>
        <v>0</v>
      </c>
      <c r="K87" s="100"/>
      <c r="L87" s="153"/>
    </row>
    <row r="88" spans="1:31" s="10" customFormat="1" ht="19.95" customHeight="1">
      <c r="B88" s="149"/>
      <c r="C88" s="100"/>
      <c r="D88" s="150" t="s">
        <v>660</v>
      </c>
      <c r="E88" s="151"/>
      <c r="F88" s="151"/>
      <c r="G88" s="151"/>
      <c r="H88" s="151"/>
      <c r="I88" s="151"/>
      <c r="J88" s="152">
        <f>J1222</f>
        <v>0</v>
      </c>
      <c r="K88" s="100"/>
      <c r="L88" s="153"/>
    </row>
    <row r="89" spans="1:31" s="2" customFormat="1" ht="21.7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" customHeight="1">
      <c r="A90" s="37"/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4" spans="1:31" s="2" customFormat="1" ht="6.9" customHeight="1">
      <c r="A94" s="37"/>
      <c r="B94" s="52"/>
      <c r="C94" s="53"/>
      <c r="D94" s="53"/>
      <c r="E94" s="53"/>
      <c r="F94" s="53"/>
      <c r="G94" s="53"/>
      <c r="H94" s="53"/>
      <c r="I94" s="53"/>
      <c r="J94" s="53"/>
      <c r="K94" s="53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4.9" customHeight="1">
      <c r="A95" s="37"/>
      <c r="B95" s="38"/>
      <c r="C95" s="26" t="s">
        <v>146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3" s="2" customFormat="1" ht="12" customHeight="1">
      <c r="A97" s="37"/>
      <c r="B97" s="38"/>
      <c r="C97" s="32" t="s">
        <v>16</v>
      </c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3" s="2" customFormat="1" ht="16.5" customHeight="1">
      <c r="A98" s="37"/>
      <c r="B98" s="38"/>
      <c r="C98" s="39"/>
      <c r="D98" s="39"/>
      <c r="E98" s="416" t="str">
        <f>E7</f>
        <v>Stavební úpravy základní školy ŽITOMÍRSKÁ - úprava 12.2. 2025</v>
      </c>
      <c r="F98" s="417"/>
      <c r="G98" s="417"/>
      <c r="H98" s="417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3" s="1" customFormat="1" ht="12" customHeight="1">
      <c r="B99" s="24"/>
      <c r="C99" s="32" t="s">
        <v>123</v>
      </c>
      <c r="D99" s="25"/>
      <c r="E99" s="25"/>
      <c r="F99" s="25"/>
      <c r="G99" s="25"/>
      <c r="H99" s="25"/>
      <c r="I99" s="25"/>
      <c r="J99" s="25"/>
      <c r="K99" s="25"/>
      <c r="L99" s="23"/>
    </row>
    <row r="100" spans="1:63" s="2" customFormat="1" ht="16.5" customHeight="1">
      <c r="A100" s="37"/>
      <c r="B100" s="38"/>
      <c r="C100" s="39"/>
      <c r="D100" s="39"/>
      <c r="E100" s="416" t="s">
        <v>620</v>
      </c>
      <c r="F100" s="415"/>
      <c r="G100" s="415"/>
      <c r="H100" s="415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3" s="2" customFormat="1" ht="12" customHeight="1">
      <c r="A101" s="37"/>
      <c r="B101" s="38"/>
      <c r="C101" s="32" t="s">
        <v>624</v>
      </c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3" s="2" customFormat="1" ht="16.5" customHeight="1">
      <c r="A102" s="37"/>
      <c r="B102" s="38"/>
      <c r="C102" s="39"/>
      <c r="D102" s="39"/>
      <c r="E102" s="412" t="str">
        <f>E11</f>
        <v>01 - SO 01.1 - Stavební část</v>
      </c>
      <c r="F102" s="415"/>
      <c r="G102" s="415"/>
      <c r="H102" s="415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3" s="2" customFormat="1" ht="6.9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3" s="2" customFormat="1" ht="12" customHeight="1">
      <c r="A104" s="37"/>
      <c r="B104" s="38"/>
      <c r="C104" s="32" t="s">
        <v>21</v>
      </c>
      <c r="D104" s="39"/>
      <c r="E104" s="39"/>
      <c r="F104" s="30" t="str">
        <f>F14</f>
        <v xml:space="preserve"> Český Brod k.ú. 622737</v>
      </c>
      <c r="G104" s="39"/>
      <c r="H104" s="39"/>
      <c r="I104" s="32" t="s">
        <v>23</v>
      </c>
      <c r="J104" s="62" t="str">
        <f>IF(J14="","",J14)</f>
        <v>9. 8. 2024</v>
      </c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3" s="2" customFormat="1" ht="6.9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3" s="2" customFormat="1" ht="25.65" customHeight="1">
      <c r="A106" s="37"/>
      <c r="B106" s="38"/>
      <c r="C106" s="32" t="s">
        <v>25</v>
      </c>
      <c r="D106" s="39"/>
      <c r="E106" s="39"/>
      <c r="F106" s="30" t="str">
        <f>E17</f>
        <v>Město Český Brod</v>
      </c>
      <c r="G106" s="39"/>
      <c r="H106" s="39"/>
      <c r="I106" s="32" t="s">
        <v>30</v>
      </c>
      <c r="J106" s="35" t="str">
        <f>E23</f>
        <v>GREBNER spol. s r.o.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3" s="2" customFormat="1" ht="15.15" customHeight="1">
      <c r="A107" s="37"/>
      <c r="B107" s="38"/>
      <c r="C107" s="32" t="s">
        <v>28</v>
      </c>
      <c r="D107" s="39"/>
      <c r="E107" s="39"/>
      <c r="F107" s="30" t="str">
        <f>IF(E20="","",E20)</f>
        <v>Vyplň údaj</v>
      </c>
      <c r="G107" s="39"/>
      <c r="H107" s="39"/>
      <c r="I107" s="32" t="s">
        <v>32</v>
      </c>
      <c r="J107" s="35" t="str">
        <f>E26</f>
        <v>Ing. Josef Němeček</v>
      </c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3" s="2" customFormat="1" ht="10.3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3" s="11" customFormat="1" ht="29.25" customHeight="1">
      <c r="A109" s="154"/>
      <c r="B109" s="155"/>
      <c r="C109" s="156" t="s">
        <v>147</v>
      </c>
      <c r="D109" s="157" t="s">
        <v>54</v>
      </c>
      <c r="E109" s="157" t="s">
        <v>50</v>
      </c>
      <c r="F109" s="157" t="s">
        <v>51</v>
      </c>
      <c r="G109" s="157" t="s">
        <v>148</v>
      </c>
      <c r="H109" s="157" t="s">
        <v>149</v>
      </c>
      <c r="I109" s="157" t="s">
        <v>150</v>
      </c>
      <c r="J109" s="157" t="s">
        <v>131</v>
      </c>
      <c r="K109" s="158" t="s">
        <v>151</v>
      </c>
      <c r="L109" s="159"/>
      <c r="M109" s="71" t="s">
        <v>19</v>
      </c>
      <c r="N109" s="72" t="s">
        <v>39</v>
      </c>
      <c r="O109" s="72" t="s">
        <v>152</v>
      </c>
      <c r="P109" s="72" t="s">
        <v>153</v>
      </c>
      <c r="Q109" s="72" t="s">
        <v>154</v>
      </c>
      <c r="R109" s="72" t="s">
        <v>155</v>
      </c>
      <c r="S109" s="72" t="s">
        <v>156</v>
      </c>
      <c r="T109" s="73" t="s">
        <v>157</v>
      </c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</row>
    <row r="110" spans="1:63" s="2" customFormat="1" ht="22.8" customHeight="1">
      <c r="A110" s="37"/>
      <c r="B110" s="38"/>
      <c r="C110" s="78" t="s">
        <v>158</v>
      </c>
      <c r="D110" s="39"/>
      <c r="E110" s="39"/>
      <c r="F110" s="39"/>
      <c r="G110" s="39"/>
      <c r="H110" s="39"/>
      <c r="I110" s="39"/>
      <c r="J110" s="160">
        <f>BK110</f>
        <v>0</v>
      </c>
      <c r="K110" s="39"/>
      <c r="L110" s="42"/>
      <c r="M110" s="74"/>
      <c r="N110" s="161"/>
      <c r="O110" s="75"/>
      <c r="P110" s="162">
        <f>P111+P495</f>
        <v>0</v>
      </c>
      <c r="Q110" s="75"/>
      <c r="R110" s="162">
        <f>R111+R495</f>
        <v>423.18411122999993</v>
      </c>
      <c r="S110" s="75"/>
      <c r="T110" s="163">
        <f>T111+T495</f>
        <v>20.268683400000004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68</v>
      </c>
      <c r="AU110" s="20" t="s">
        <v>132</v>
      </c>
      <c r="BK110" s="164">
        <f>BK111+BK495</f>
        <v>0</v>
      </c>
    </row>
    <row r="111" spans="1:63" s="12" customFormat="1" ht="25.95" customHeight="1">
      <c r="B111" s="165"/>
      <c r="C111" s="166"/>
      <c r="D111" s="167" t="s">
        <v>68</v>
      </c>
      <c r="E111" s="168" t="s">
        <v>159</v>
      </c>
      <c r="F111" s="168" t="s">
        <v>160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P112+P146+P190+P241+P325+P449+P492</f>
        <v>0</v>
      </c>
      <c r="Q111" s="173"/>
      <c r="R111" s="174">
        <f>R112+R146+R190+R241+R325+R449+R492</f>
        <v>343.25429282999994</v>
      </c>
      <c r="S111" s="173"/>
      <c r="T111" s="175">
        <f>T112+T146+T190+T241+T325+T449+T492</f>
        <v>3.3980000000000001</v>
      </c>
      <c r="AR111" s="176" t="s">
        <v>77</v>
      </c>
      <c r="AT111" s="177" t="s">
        <v>68</v>
      </c>
      <c r="AU111" s="177" t="s">
        <v>69</v>
      </c>
      <c r="AY111" s="176" t="s">
        <v>161</v>
      </c>
      <c r="BK111" s="178">
        <f>BK112+BK146+BK190+BK241+BK325+BK449+BK492</f>
        <v>0</v>
      </c>
    </row>
    <row r="112" spans="1:63" s="12" customFormat="1" ht="22.8" customHeight="1">
      <c r="B112" s="165"/>
      <c r="C112" s="166"/>
      <c r="D112" s="167" t="s">
        <v>68</v>
      </c>
      <c r="E112" s="179" t="s">
        <v>77</v>
      </c>
      <c r="F112" s="179" t="s">
        <v>162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SUM(P113:P145)</f>
        <v>0</v>
      </c>
      <c r="Q112" s="173"/>
      <c r="R112" s="174">
        <f>SUM(R113:R145)</f>
        <v>3.9E-2</v>
      </c>
      <c r="S112" s="173"/>
      <c r="T112" s="175">
        <f>SUM(T113:T145)</f>
        <v>0</v>
      </c>
      <c r="AR112" s="176" t="s">
        <v>77</v>
      </c>
      <c r="AT112" s="177" t="s">
        <v>68</v>
      </c>
      <c r="AU112" s="177" t="s">
        <v>77</v>
      </c>
      <c r="AY112" s="176" t="s">
        <v>161</v>
      </c>
      <c r="BK112" s="178">
        <f>SUM(BK113:BK145)</f>
        <v>0</v>
      </c>
    </row>
    <row r="113" spans="1:65" s="2" customFormat="1" ht="24.15" customHeight="1">
      <c r="A113" s="37"/>
      <c r="B113" s="38"/>
      <c r="C113" s="181" t="s">
        <v>77</v>
      </c>
      <c r="D113" s="181" t="s">
        <v>163</v>
      </c>
      <c r="E113" s="182" t="s">
        <v>187</v>
      </c>
      <c r="F113" s="183" t="s">
        <v>188</v>
      </c>
      <c r="G113" s="184" t="s">
        <v>189</v>
      </c>
      <c r="H113" s="185">
        <v>130</v>
      </c>
      <c r="I113" s="186"/>
      <c r="J113" s="187">
        <f>ROUND(I113*H113,2)</f>
        <v>0</v>
      </c>
      <c r="K113" s="183" t="s">
        <v>167</v>
      </c>
      <c r="L113" s="42"/>
      <c r="M113" s="188" t="s">
        <v>19</v>
      </c>
      <c r="N113" s="189" t="s">
        <v>40</v>
      </c>
      <c r="O113" s="67"/>
      <c r="P113" s="190">
        <f>O113*H113</f>
        <v>0</v>
      </c>
      <c r="Q113" s="190">
        <v>2.9999999999999997E-4</v>
      </c>
      <c r="R113" s="190">
        <f>Q113*H113</f>
        <v>3.9E-2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77</v>
      </c>
      <c r="BK113" s="193">
        <f>ROUND(I113*H113,2)</f>
        <v>0</v>
      </c>
      <c r="BL113" s="20" t="s">
        <v>168</v>
      </c>
      <c r="BM113" s="192" t="s">
        <v>661</v>
      </c>
    </row>
    <row r="114" spans="1:65" s="2" customFormat="1">
      <c r="A114" s="37"/>
      <c r="B114" s="38"/>
      <c r="C114" s="39"/>
      <c r="D114" s="194" t="s">
        <v>170</v>
      </c>
      <c r="E114" s="39"/>
      <c r="F114" s="195" t="s">
        <v>191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170</v>
      </c>
      <c r="AU114" s="20" t="s">
        <v>79</v>
      </c>
    </row>
    <row r="115" spans="1:65" s="2" customFormat="1" ht="24.15" customHeight="1">
      <c r="A115" s="37"/>
      <c r="B115" s="38"/>
      <c r="C115" s="181" t="s">
        <v>79</v>
      </c>
      <c r="D115" s="181" t="s">
        <v>163</v>
      </c>
      <c r="E115" s="182" t="s">
        <v>193</v>
      </c>
      <c r="F115" s="183" t="s">
        <v>194</v>
      </c>
      <c r="G115" s="184" t="s">
        <v>189</v>
      </c>
      <c r="H115" s="185">
        <v>130</v>
      </c>
      <c r="I115" s="186"/>
      <c r="J115" s="187">
        <f>ROUND(I115*H115,2)</f>
        <v>0</v>
      </c>
      <c r="K115" s="183" t="s">
        <v>167</v>
      </c>
      <c r="L115" s="42"/>
      <c r="M115" s="188" t="s">
        <v>19</v>
      </c>
      <c r="N115" s="189" t="s">
        <v>40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168</v>
      </c>
      <c r="AT115" s="192" t="s">
        <v>163</v>
      </c>
      <c r="AU115" s="192" t="s">
        <v>79</v>
      </c>
      <c r="AY115" s="20" t="s">
        <v>161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77</v>
      </c>
      <c r="BK115" s="193">
        <f>ROUND(I115*H115,2)</f>
        <v>0</v>
      </c>
      <c r="BL115" s="20" t="s">
        <v>168</v>
      </c>
      <c r="BM115" s="192" t="s">
        <v>662</v>
      </c>
    </row>
    <row r="116" spans="1:65" s="2" customFormat="1">
      <c r="A116" s="37"/>
      <c r="B116" s="38"/>
      <c r="C116" s="39"/>
      <c r="D116" s="194" t="s">
        <v>170</v>
      </c>
      <c r="E116" s="39"/>
      <c r="F116" s="195" t="s">
        <v>196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170</v>
      </c>
      <c r="AU116" s="20" t="s">
        <v>79</v>
      </c>
    </row>
    <row r="117" spans="1:65" s="2" customFormat="1" ht="24.15" customHeight="1">
      <c r="A117" s="37"/>
      <c r="B117" s="38"/>
      <c r="C117" s="181" t="s">
        <v>180</v>
      </c>
      <c r="D117" s="181" t="s">
        <v>163</v>
      </c>
      <c r="E117" s="182" t="s">
        <v>663</v>
      </c>
      <c r="F117" s="183" t="s">
        <v>664</v>
      </c>
      <c r="G117" s="184" t="s">
        <v>206</v>
      </c>
      <c r="H117" s="185">
        <v>336.64</v>
      </c>
      <c r="I117" s="186"/>
      <c r="J117" s="187">
        <f>ROUND(I117*H117,2)</f>
        <v>0</v>
      </c>
      <c r="K117" s="183" t="s">
        <v>167</v>
      </c>
      <c r="L117" s="42"/>
      <c r="M117" s="188" t="s">
        <v>19</v>
      </c>
      <c r="N117" s="189" t="s">
        <v>40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168</v>
      </c>
      <c r="AT117" s="192" t="s">
        <v>163</v>
      </c>
      <c r="AU117" s="192" t="s">
        <v>79</v>
      </c>
      <c r="AY117" s="20" t="s">
        <v>161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77</v>
      </c>
      <c r="BK117" s="193">
        <f>ROUND(I117*H117,2)</f>
        <v>0</v>
      </c>
      <c r="BL117" s="20" t="s">
        <v>168</v>
      </c>
      <c r="BM117" s="192" t="s">
        <v>665</v>
      </c>
    </row>
    <row r="118" spans="1:65" s="2" customFormat="1">
      <c r="A118" s="37"/>
      <c r="B118" s="38"/>
      <c r="C118" s="39"/>
      <c r="D118" s="194" t="s">
        <v>170</v>
      </c>
      <c r="E118" s="39"/>
      <c r="F118" s="195" t="s">
        <v>666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170</v>
      </c>
      <c r="AU118" s="20" t="s">
        <v>79</v>
      </c>
    </row>
    <row r="119" spans="1:65" s="13" customFormat="1">
      <c r="B119" s="201"/>
      <c r="C119" s="202"/>
      <c r="D119" s="199" t="s">
        <v>178</v>
      </c>
      <c r="E119" s="203" t="s">
        <v>19</v>
      </c>
      <c r="F119" s="204" t="s">
        <v>667</v>
      </c>
      <c r="G119" s="202"/>
      <c r="H119" s="205">
        <v>307.02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178</v>
      </c>
      <c r="AU119" s="211" t="s">
        <v>79</v>
      </c>
      <c r="AV119" s="13" t="s">
        <v>79</v>
      </c>
      <c r="AW119" s="13" t="s">
        <v>31</v>
      </c>
      <c r="AX119" s="13" t="s">
        <v>69</v>
      </c>
      <c r="AY119" s="211" t="s">
        <v>161</v>
      </c>
    </row>
    <row r="120" spans="1:65" s="13" customFormat="1">
      <c r="B120" s="201"/>
      <c r="C120" s="202"/>
      <c r="D120" s="199" t="s">
        <v>178</v>
      </c>
      <c r="E120" s="203" t="s">
        <v>19</v>
      </c>
      <c r="F120" s="204" t="s">
        <v>668</v>
      </c>
      <c r="G120" s="202"/>
      <c r="H120" s="205">
        <v>29.62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178</v>
      </c>
      <c r="AU120" s="211" t="s">
        <v>79</v>
      </c>
      <c r="AV120" s="13" t="s">
        <v>79</v>
      </c>
      <c r="AW120" s="13" t="s">
        <v>31</v>
      </c>
      <c r="AX120" s="13" t="s">
        <v>69</v>
      </c>
      <c r="AY120" s="211" t="s">
        <v>161</v>
      </c>
    </row>
    <row r="121" spans="1:65" s="15" customFormat="1">
      <c r="B121" s="222"/>
      <c r="C121" s="223"/>
      <c r="D121" s="199" t="s">
        <v>178</v>
      </c>
      <c r="E121" s="224" t="s">
        <v>641</v>
      </c>
      <c r="F121" s="225" t="s">
        <v>221</v>
      </c>
      <c r="G121" s="223"/>
      <c r="H121" s="226">
        <v>336.64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178</v>
      </c>
      <c r="AU121" s="232" t="s">
        <v>79</v>
      </c>
      <c r="AV121" s="15" t="s">
        <v>168</v>
      </c>
      <c r="AW121" s="15" t="s">
        <v>31</v>
      </c>
      <c r="AX121" s="15" t="s">
        <v>77</v>
      </c>
      <c r="AY121" s="232" t="s">
        <v>161</v>
      </c>
    </row>
    <row r="122" spans="1:65" s="13" customFormat="1">
      <c r="B122" s="201"/>
      <c r="C122" s="202"/>
      <c r="D122" s="199" t="s">
        <v>178</v>
      </c>
      <c r="E122" s="203" t="s">
        <v>608</v>
      </c>
      <c r="F122" s="204" t="s">
        <v>669</v>
      </c>
      <c r="G122" s="202"/>
      <c r="H122" s="205">
        <v>129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178</v>
      </c>
      <c r="AU122" s="211" t="s">
        <v>79</v>
      </c>
      <c r="AV122" s="13" t="s">
        <v>79</v>
      </c>
      <c r="AW122" s="13" t="s">
        <v>31</v>
      </c>
      <c r="AX122" s="13" t="s">
        <v>69</v>
      </c>
      <c r="AY122" s="211" t="s">
        <v>161</v>
      </c>
    </row>
    <row r="123" spans="1:65" s="2" customFormat="1" ht="37.799999999999997" customHeight="1">
      <c r="A123" s="37"/>
      <c r="B123" s="38"/>
      <c r="C123" s="181" t="s">
        <v>168</v>
      </c>
      <c r="D123" s="181" t="s">
        <v>163</v>
      </c>
      <c r="E123" s="182" t="s">
        <v>670</v>
      </c>
      <c r="F123" s="183" t="s">
        <v>671</v>
      </c>
      <c r="G123" s="184" t="s">
        <v>206</v>
      </c>
      <c r="H123" s="185">
        <v>639.65200000000004</v>
      </c>
      <c r="I123" s="186"/>
      <c r="J123" s="187">
        <f>ROUND(I123*H123,2)</f>
        <v>0</v>
      </c>
      <c r="K123" s="183" t="s">
        <v>167</v>
      </c>
      <c r="L123" s="42"/>
      <c r="M123" s="188" t="s">
        <v>19</v>
      </c>
      <c r="N123" s="189" t="s">
        <v>40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77</v>
      </c>
      <c r="BK123" s="193">
        <f>ROUND(I123*H123,2)</f>
        <v>0</v>
      </c>
      <c r="BL123" s="20" t="s">
        <v>168</v>
      </c>
      <c r="BM123" s="192" t="s">
        <v>672</v>
      </c>
    </row>
    <row r="124" spans="1:65" s="2" customFormat="1">
      <c r="A124" s="37"/>
      <c r="B124" s="38"/>
      <c r="C124" s="39"/>
      <c r="D124" s="194" t="s">
        <v>170</v>
      </c>
      <c r="E124" s="39"/>
      <c r="F124" s="195" t="s">
        <v>673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170</v>
      </c>
      <c r="AU124" s="20" t="s">
        <v>79</v>
      </c>
    </row>
    <row r="125" spans="1:65" s="13" customFormat="1">
      <c r="B125" s="201"/>
      <c r="C125" s="202"/>
      <c r="D125" s="199" t="s">
        <v>178</v>
      </c>
      <c r="E125" s="203" t="s">
        <v>19</v>
      </c>
      <c r="F125" s="204" t="s">
        <v>674</v>
      </c>
      <c r="G125" s="202"/>
      <c r="H125" s="205">
        <v>639.65200000000004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178</v>
      </c>
      <c r="AU125" s="211" t="s">
        <v>79</v>
      </c>
      <c r="AV125" s="13" t="s">
        <v>79</v>
      </c>
      <c r="AW125" s="13" t="s">
        <v>31</v>
      </c>
      <c r="AX125" s="13" t="s">
        <v>77</v>
      </c>
      <c r="AY125" s="211" t="s">
        <v>161</v>
      </c>
    </row>
    <row r="126" spans="1:65" s="2" customFormat="1" ht="37.799999999999997" customHeight="1">
      <c r="A126" s="37"/>
      <c r="B126" s="38"/>
      <c r="C126" s="181" t="s">
        <v>192</v>
      </c>
      <c r="D126" s="181" t="s">
        <v>163</v>
      </c>
      <c r="E126" s="182" t="s">
        <v>675</v>
      </c>
      <c r="F126" s="183" t="s">
        <v>676</v>
      </c>
      <c r="G126" s="184" t="s">
        <v>206</v>
      </c>
      <c r="H126" s="185">
        <v>43.680999999999997</v>
      </c>
      <c r="I126" s="186"/>
      <c r="J126" s="187">
        <f>ROUND(I126*H126,2)</f>
        <v>0</v>
      </c>
      <c r="K126" s="183" t="s">
        <v>167</v>
      </c>
      <c r="L126" s="42"/>
      <c r="M126" s="188" t="s">
        <v>19</v>
      </c>
      <c r="N126" s="189" t="s">
        <v>40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168</v>
      </c>
      <c r="AT126" s="192" t="s">
        <v>163</v>
      </c>
      <c r="AU126" s="192" t="s">
        <v>79</v>
      </c>
      <c r="AY126" s="20" t="s">
        <v>161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77</v>
      </c>
      <c r="BK126" s="193">
        <f>ROUND(I126*H126,2)</f>
        <v>0</v>
      </c>
      <c r="BL126" s="20" t="s">
        <v>168</v>
      </c>
      <c r="BM126" s="192" t="s">
        <v>677</v>
      </c>
    </row>
    <row r="127" spans="1:65" s="2" customFormat="1">
      <c r="A127" s="37"/>
      <c r="B127" s="38"/>
      <c r="C127" s="39"/>
      <c r="D127" s="194" t="s">
        <v>170</v>
      </c>
      <c r="E127" s="39"/>
      <c r="F127" s="195" t="s">
        <v>678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170</v>
      </c>
      <c r="AU127" s="20" t="s">
        <v>79</v>
      </c>
    </row>
    <row r="128" spans="1:65" s="13" customFormat="1">
      <c r="B128" s="201"/>
      <c r="C128" s="202"/>
      <c r="D128" s="199" t="s">
        <v>178</v>
      </c>
      <c r="E128" s="203" t="s">
        <v>19</v>
      </c>
      <c r="F128" s="204" t="s">
        <v>679</v>
      </c>
      <c r="G128" s="202"/>
      <c r="H128" s="205">
        <v>33.628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178</v>
      </c>
      <c r="AU128" s="211" t="s">
        <v>79</v>
      </c>
      <c r="AV128" s="13" t="s">
        <v>79</v>
      </c>
      <c r="AW128" s="13" t="s">
        <v>31</v>
      </c>
      <c r="AX128" s="13" t="s">
        <v>69</v>
      </c>
      <c r="AY128" s="211" t="s">
        <v>161</v>
      </c>
    </row>
    <row r="129" spans="1:65" s="13" customFormat="1">
      <c r="B129" s="201"/>
      <c r="C129" s="202"/>
      <c r="D129" s="199" t="s">
        <v>178</v>
      </c>
      <c r="E129" s="203" t="s">
        <v>19</v>
      </c>
      <c r="F129" s="204" t="s">
        <v>680</v>
      </c>
      <c r="G129" s="202"/>
      <c r="H129" s="205">
        <v>10.053000000000001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178</v>
      </c>
      <c r="AU129" s="211" t="s">
        <v>79</v>
      </c>
      <c r="AV129" s="13" t="s">
        <v>79</v>
      </c>
      <c r="AW129" s="13" t="s">
        <v>31</v>
      </c>
      <c r="AX129" s="13" t="s">
        <v>69</v>
      </c>
      <c r="AY129" s="211" t="s">
        <v>161</v>
      </c>
    </row>
    <row r="130" spans="1:65" s="15" customFormat="1">
      <c r="B130" s="222"/>
      <c r="C130" s="223"/>
      <c r="D130" s="199" t="s">
        <v>178</v>
      </c>
      <c r="E130" s="224" t="s">
        <v>19</v>
      </c>
      <c r="F130" s="225" t="s">
        <v>221</v>
      </c>
      <c r="G130" s="223"/>
      <c r="H130" s="226">
        <v>43.680999999999997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178</v>
      </c>
      <c r="AU130" s="232" t="s">
        <v>79</v>
      </c>
      <c r="AV130" s="15" t="s">
        <v>168</v>
      </c>
      <c r="AW130" s="15" t="s">
        <v>31</v>
      </c>
      <c r="AX130" s="15" t="s">
        <v>77</v>
      </c>
      <c r="AY130" s="232" t="s">
        <v>161</v>
      </c>
    </row>
    <row r="131" spans="1:65" s="2" customFormat="1" ht="24.15" customHeight="1">
      <c r="A131" s="37"/>
      <c r="B131" s="38"/>
      <c r="C131" s="181" t="s">
        <v>197</v>
      </c>
      <c r="D131" s="181" t="s">
        <v>163</v>
      </c>
      <c r="E131" s="182" t="s">
        <v>681</v>
      </c>
      <c r="F131" s="183" t="s">
        <v>682</v>
      </c>
      <c r="G131" s="184" t="s">
        <v>206</v>
      </c>
      <c r="H131" s="185">
        <v>336.64</v>
      </c>
      <c r="I131" s="186"/>
      <c r="J131" s="187">
        <f>ROUND(I131*H131,2)</f>
        <v>0</v>
      </c>
      <c r="K131" s="183" t="s">
        <v>167</v>
      </c>
      <c r="L131" s="42"/>
      <c r="M131" s="188" t="s">
        <v>19</v>
      </c>
      <c r="N131" s="189" t="s">
        <v>40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168</v>
      </c>
      <c r="AT131" s="192" t="s">
        <v>163</v>
      </c>
      <c r="AU131" s="192" t="s">
        <v>79</v>
      </c>
      <c r="AY131" s="20" t="s">
        <v>161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77</v>
      </c>
      <c r="BK131" s="193">
        <f>ROUND(I131*H131,2)</f>
        <v>0</v>
      </c>
      <c r="BL131" s="20" t="s">
        <v>168</v>
      </c>
      <c r="BM131" s="192" t="s">
        <v>683</v>
      </c>
    </row>
    <row r="132" spans="1:65" s="2" customFormat="1">
      <c r="A132" s="37"/>
      <c r="B132" s="38"/>
      <c r="C132" s="39"/>
      <c r="D132" s="194" t="s">
        <v>170</v>
      </c>
      <c r="E132" s="39"/>
      <c r="F132" s="195" t="s">
        <v>684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170</v>
      </c>
      <c r="AU132" s="20" t="s">
        <v>79</v>
      </c>
    </row>
    <row r="133" spans="1:65" s="13" customFormat="1">
      <c r="B133" s="201"/>
      <c r="C133" s="202"/>
      <c r="D133" s="199" t="s">
        <v>178</v>
      </c>
      <c r="E133" s="203" t="s">
        <v>19</v>
      </c>
      <c r="F133" s="204" t="s">
        <v>685</v>
      </c>
      <c r="G133" s="202"/>
      <c r="H133" s="205">
        <v>336.64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178</v>
      </c>
      <c r="AU133" s="211" t="s">
        <v>79</v>
      </c>
      <c r="AV133" s="13" t="s">
        <v>79</v>
      </c>
      <c r="AW133" s="13" t="s">
        <v>31</v>
      </c>
      <c r="AX133" s="13" t="s">
        <v>77</v>
      </c>
      <c r="AY133" s="211" t="s">
        <v>161</v>
      </c>
    </row>
    <row r="134" spans="1:65" s="2" customFormat="1" ht="24.15" customHeight="1">
      <c r="A134" s="37"/>
      <c r="B134" s="38"/>
      <c r="C134" s="181" t="s">
        <v>203</v>
      </c>
      <c r="D134" s="181" t="s">
        <v>163</v>
      </c>
      <c r="E134" s="182" t="s">
        <v>686</v>
      </c>
      <c r="F134" s="183" t="s">
        <v>501</v>
      </c>
      <c r="G134" s="184" t="s">
        <v>214</v>
      </c>
      <c r="H134" s="185">
        <v>74.257999999999996</v>
      </c>
      <c r="I134" s="186"/>
      <c r="J134" s="187">
        <f>ROUND(I134*H134,2)</f>
        <v>0</v>
      </c>
      <c r="K134" s="183" t="s">
        <v>167</v>
      </c>
      <c r="L134" s="42"/>
      <c r="M134" s="188" t="s">
        <v>19</v>
      </c>
      <c r="N134" s="189" t="s">
        <v>40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168</v>
      </c>
      <c r="AT134" s="192" t="s">
        <v>163</v>
      </c>
      <c r="AU134" s="192" t="s">
        <v>79</v>
      </c>
      <c r="AY134" s="20" t="s">
        <v>161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77</v>
      </c>
      <c r="BK134" s="193">
        <f>ROUND(I134*H134,2)</f>
        <v>0</v>
      </c>
      <c r="BL134" s="20" t="s">
        <v>168</v>
      </c>
      <c r="BM134" s="192" t="s">
        <v>687</v>
      </c>
    </row>
    <row r="135" spans="1:65" s="2" customFormat="1">
      <c r="A135" s="37"/>
      <c r="B135" s="38"/>
      <c r="C135" s="39"/>
      <c r="D135" s="194" t="s">
        <v>170</v>
      </c>
      <c r="E135" s="39"/>
      <c r="F135" s="195" t="s">
        <v>688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170</v>
      </c>
      <c r="AU135" s="20" t="s">
        <v>79</v>
      </c>
    </row>
    <row r="136" spans="1:65" s="13" customFormat="1">
      <c r="B136" s="201"/>
      <c r="C136" s="202"/>
      <c r="D136" s="199" t="s">
        <v>178</v>
      </c>
      <c r="E136" s="203" t="s">
        <v>19</v>
      </c>
      <c r="F136" s="204" t="s">
        <v>689</v>
      </c>
      <c r="G136" s="202"/>
      <c r="H136" s="205">
        <v>33.628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178</v>
      </c>
      <c r="AU136" s="211" t="s">
        <v>79</v>
      </c>
      <c r="AV136" s="13" t="s">
        <v>79</v>
      </c>
      <c r="AW136" s="13" t="s">
        <v>31</v>
      </c>
      <c r="AX136" s="13" t="s">
        <v>69</v>
      </c>
      <c r="AY136" s="211" t="s">
        <v>161</v>
      </c>
    </row>
    <row r="137" spans="1:65" s="13" customFormat="1">
      <c r="B137" s="201"/>
      <c r="C137" s="202"/>
      <c r="D137" s="199" t="s">
        <v>178</v>
      </c>
      <c r="E137" s="203" t="s">
        <v>19</v>
      </c>
      <c r="F137" s="204" t="s">
        <v>680</v>
      </c>
      <c r="G137" s="202"/>
      <c r="H137" s="205">
        <v>10.053000000000001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79</v>
      </c>
      <c r="AV137" s="13" t="s">
        <v>79</v>
      </c>
      <c r="AW137" s="13" t="s">
        <v>31</v>
      </c>
      <c r="AX137" s="13" t="s">
        <v>69</v>
      </c>
      <c r="AY137" s="211" t="s">
        <v>161</v>
      </c>
    </row>
    <row r="138" spans="1:65" s="15" customFormat="1">
      <c r="B138" s="222"/>
      <c r="C138" s="223"/>
      <c r="D138" s="199" t="s">
        <v>178</v>
      </c>
      <c r="E138" s="224" t="s">
        <v>19</v>
      </c>
      <c r="F138" s="225" t="s">
        <v>221</v>
      </c>
      <c r="G138" s="223"/>
      <c r="H138" s="226">
        <v>43.680999999999997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178</v>
      </c>
      <c r="AU138" s="232" t="s">
        <v>79</v>
      </c>
      <c r="AV138" s="15" t="s">
        <v>168</v>
      </c>
      <c r="AW138" s="15" t="s">
        <v>31</v>
      </c>
      <c r="AX138" s="15" t="s">
        <v>77</v>
      </c>
      <c r="AY138" s="232" t="s">
        <v>161</v>
      </c>
    </row>
    <row r="139" spans="1:65" s="13" customFormat="1">
      <c r="B139" s="201"/>
      <c r="C139" s="202"/>
      <c r="D139" s="199" t="s">
        <v>178</v>
      </c>
      <c r="E139" s="202"/>
      <c r="F139" s="204" t="s">
        <v>690</v>
      </c>
      <c r="G139" s="202"/>
      <c r="H139" s="205">
        <v>74.257999999999996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178</v>
      </c>
      <c r="AU139" s="211" t="s">
        <v>79</v>
      </c>
      <c r="AV139" s="13" t="s">
        <v>79</v>
      </c>
      <c r="AW139" s="13" t="s">
        <v>4</v>
      </c>
      <c r="AX139" s="13" t="s">
        <v>77</v>
      </c>
      <c r="AY139" s="211" t="s">
        <v>161</v>
      </c>
    </row>
    <row r="140" spans="1:65" s="2" customFormat="1" ht="24.15" customHeight="1">
      <c r="A140" s="37"/>
      <c r="B140" s="38"/>
      <c r="C140" s="181" t="s">
        <v>211</v>
      </c>
      <c r="D140" s="181" t="s">
        <v>163</v>
      </c>
      <c r="E140" s="182" t="s">
        <v>691</v>
      </c>
      <c r="F140" s="183" t="s">
        <v>692</v>
      </c>
      <c r="G140" s="184" t="s">
        <v>206</v>
      </c>
      <c r="H140" s="185">
        <v>303.012</v>
      </c>
      <c r="I140" s="186"/>
      <c r="J140" s="187">
        <f>ROUND(I140*H140,2)</f>
        <v>0</v>
      </c>
      <c r="K140" s="183" t="s">
        <v>167</v>
      </c>
      <c r="L140" s="42"/>
      <c r="M140" s="188" t="s">
        <v>19</v>
      </c>
      <c r="N140" s="189" t="s">
        <v>40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168</v>
      </c>
      <c r="AT140" s="192" t="s">
        <v>163</v>
      </c>
      <c r="AU140" s="192" t="s">
        <v>79</v>
      </c>
      <c r="AY140" s="20" t="s">
        <v>161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77</v>
      </c>
      <c r="BK140" s="193">
        <f>ROUND(I140*H140,2)</f>
        <v>0</v>
      </c>
      <c r="BL140" s="20" t="s">
        <v>168</v>
      </c>
      <c r="BM140" s="192" t="s">
        <v>693</v>
      </c>
    </row>
    <row r="141" spans="1:65" s="2" customFormat="1">
      <c r="A141" s="37"/>
      <c r="B141" s="38"/>
      <c r="C141" s="39"/>
      <c r="D141" s="194" t="s">
        <v>170</v>
      </c>
      <c r="E141" s="39"/>
      <c r="F141" s="195" t="s">
        <v>694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170</v>
      </c>
      <c r="AU141" s="20" t="s">
        <v>79</v>
      </c>
    </row>
    <row r="142" spans="1:65" s="13" customFormat="1">
      <c r="B142" s="201"/>
      <c r="C142" s="202"/>
      <c r="D142" s="199" t="s">
        <v>178</v>
      </c>
      <c r="E142" s="203" t="s">
        <v>19</v>
      </c>
      <c r="F142" s="204" t="s">
        <v>695</v>
      </c>
      <c r="G142" s="202"/>
      <c r="H142" s="205">
        <v>336.64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79</v>
      </c>
      <c r="AV142" s="13" t="s">
        <v>79</v>
      </c>
      <c r="AW142" s="13" t="s">
        <v>31</v>
      </c>
      <c r="AX142" s="13" t="s">
        <v>69</v>
      </c>
      <c r="AY142" s="211" t="s">
        <v>161</v>
      </c>
    </row>
    <row r="143" spans="1:65" s="13" customFormat="1">
      <c r="B143" s="201"/>
      <c r="C143" s="202"/>
      <c r="D143" s="199" t="s">
        <v>178</v>
      </c>
      <c r="E143" s="203" t="s">
        <v>19</v>
      </c>
      <c r="F143" s="204" t="s">
        <v>696</v>
      </c>
      <c r="G143" s="202"/>
      <c r="H143" s="205">
        <v>-23.22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178</v>
      </c>
      <c r="AU143" s="211" t="s">
        <v>79</v>
      </c>
      <c r="AV143" s="13" t="s">
        <v>79</v>
      </c>
      <c r="AW143" s="13" t="s">
        <v>31</v>
      </c>
      <c r="AX143" s="13" t="s">
        <v>69</v>
      </c>
      <c r="AY143" s="211" t="s">
        <v>161</v>
      </c>
    </row>
    <row r="144" spans="1:65" s="13" customFormat="1">
      <c r="B144" s="201"/>
      <c r="C144" s="202"/>
      <c r="D144" s="199" t="s">
        <v>178</v>
      </c>
      <c r="E144" s="203" t="s">
        <v>19</v>
      </c>
      <c r="F144" s="204" t="s">
        <v>697</v>
      </c>
      <c r="G144" s="202"/>
      <c r="H144" s="205">
        <v>-10.407999999999999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79</v>
      </c>
      <c r="AV144" s="13" t="s">
        <v>79</v>
      </c>
      <c r="AW144" s="13" t="s">
        <v>31</v>
      </c>
      <c r="AX144" s="13" t="s">
        <v>69</v>
      </c>
      <c r="AY144" s="211" t="s">
        <v>161</v>
      </c>
    </row>
    <row r="145" spans="1:65" s="15" customFormat="1">
      <c r="B145" s="222"/>
      <c r="C145" s="223"/>
      <c r="D145" s="199" t="s">
        <v>178</v>
      </c>
      <c r="E145" s="224" t="s">
        <v>644</v>
      </c>
      <c r="F145" s="225" t="s">
        <v>221</v>
      </c>
      <c r="G145" s="223"/>
      <c r="H145" s="226">
        <v>303.012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178</v>
      </c>
      <c r="AU145" s="232" t="s">
        <v>79</v>
      </c>
      <c r="AV145" s="15" t="s">
        <v>168</v>
      </c>
      <c r="AW145" s="15" t="s">
        <v>31</v>
      </c>
      <c r="AX145" s="15" t="s">
        <v>77</v>
      </c>
      <c r="AY145" s="232" t="s">
        <v>161</v>
      </c>
    </row>
    <row r="146" spans="1:65" s="12" customFormat="1" ht="22.8" customHeight="1">
      <c r="B146" s="165"/>
      <c r="C146" s="166"/>
      <c r="D146" s="167" t="s">
        <v>68</v>
      </c>
      <c r="E146" s="179" t="s">
        <v>79</v>
      </c>
      <c r="F146" s="179" t="s">
        <v>698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SUM(P147:P189)</f>
        <v>0</v>
      </c>
      <c r="Q146" s="173"/>
      <c r="R146" s="174">
        <f>SUM(R147:R189)</f>
        <v>76.146106189999998</v>
      </c>
      <c r="S146" s="173"/>
      <c r="T146" s="175">
        <f>SUM(T147:T189)</f>
        <v>3.3980000000000001</v>
      </c>
      <c r="AR146" s="176" t="s">
        <v>77</v>
      </c>
      <c r="AT146" s="177" t="s">
        <v>68</v>
      </c>
      <c r="AU146" s="177" t="s">
        <v>77</v>
      </c>
      <c r="AY146" s="176" t="s">
        <v>161</v>
      </c>
      <c r="BK146" s="178">
        <f>SUM(BK147:BK189)</f>
        <v>0</v>
      </c>
    </row>
    <row r="147" spans="1:65" s="2" customFormat="1" ht="24.15" customHeight="1">
      <c r="A147" s="37"/>
      <c r="B147" s="38"/>
      <c r="C147" s="181" t="s">
        <v>222</v>
      </c>
      <c r="D147" s="181" t="s">
        <v>163</v>
      </c>
      <c r="E147" s="182" t="s">
        <v>699</v>
      </c>
      <c r="F147" s="183" t="s">
        <v>700</v>
      </c>
      <c r="G147" s="184" t="s">
        <v>189</v>
      </c>
      <c r="H147" s="185">
        <v>17</v>
      </c>
      <c r="I147" s="186"/>
      <c r="J147" s="187">
        <f>ROUND(I147*H147,2)</f>
        <v>0</v>
      </c>
      <c r="K147" s="183" t="s">
        <v>167</v>
      </c>
      <c r="L147" s="42"/>
      <c r="M147" s="188" t="s">
        <v>19</v>
      </c>
      <c r="N147" s="189" t="s">
        <v>40</v>
      </c>
      <c r="O147" s="67"/>
      <c r="P147" s="190">
        <f>O147*H147</f>
        <v>0</v>
      </c>
      <c r="Q147" s="190">
        <v>1.4999999999999999E-4</v>
      </c>
      <c r="R147" s="190">
        <f>Q147*H147</f>
        <v>2.5499999999999997E-3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168</v>
      </c>
      <c r="AT147" s="192" t="s">
        <v>163</v>
      </c>
      <c r="AU147" s="192" t="s">
        <v>79</v>
      </c>
      <c r="AY147" s="20" t="s">
        <v>161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77</v>
      </c>
      <c r="BK147" s="193">
        <f>ROUND(I147*H147,2)</f>
        <v>0</v>
      </c>
      <c r="BL147" s="20" t="s">
        <v>168</v>
      </c>
      <c r="BM147" s="192" t="s">
        <v>701</v>
      </c>
    </row>
    <row r="148" spans="1:65" s="2" customFormat="1">
      <c r="A148" s="37"/>
      <c r="B148" s="38"/>
      <c r="C148" s="39"/>
      <c r="D148" s="194" t="s">
        <v>170</v>
      </c>
      <c r="E148" s="39"/>
      <c r="F148" s="195" t="s">
        <v>702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170</v>
      </c>
      <c r="AU148" s="20" t="s">
        <v>79</v>
      </c>
    </row>
    <row r="149" spans="1:65" s="2" customFormat="1" ht="19.2">
      <c r="A149" s="37"/>
      <c r="B149" s="38"/>
      <c r="C149" s="39"/>
      <c r="D149" s="199" t="s">
        <v>176</v>
      </c>
      <c r="E149" s="39"/>
      <c r="F149" s="200" t="s">
        <v>703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176</v>
      </c>
      <c r="AU149" s="20" t="s">
        <v>79</v>
      </c>
    </row>
    <row r="150" spans="1:65" s="13" customFormat="1">
      <c r="B150" s="201"/>
      <c r="C150" s="202"/>
      <c r="D150" s="199" t="s">
        <v>178</v>
      </c>
      <c r="E150" s="203" t="s">
        <v>19</v>
      </c>
      <c r="F150" s="204" t="s">
        <v>704</v>
      </c>
      <c r="G150" s="202"/>
      <c r="H150" s="205">
        <v>17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178</v>
      </c>
      <c r="AU150" s="211" t="s">
        <v>79</v>
      </c>
      <c r="AV150" s="13" t="s">
        <v>79</v>
      </c>
      <c r="AW150" s="13" t="s">
        <v>31</v>
      </c>
      <c r="AX150" s="13" t="s">
        <v>77</v>
      </c>
      <c r="AY150" s="211" t="s">
        <v>161</v>
      </c>
    </row>
    <row r="151" spans="1:65" s="2" customFormat="1" ht="24.15" customHeight="1">
      <c r="A151" s="37"/>
      <c r="B151" s="38"/>
      <c r="C151" s="181" t="s">
        <v>237</v>
      </c>
      <c r="D151" s="181" t="s">
        <v>163</v>
      </c>
      <c r="E151" s="182" t="s">
        <v>705</v>
      </c>
      <c r="F151" s="183" t="s">
        <v>706</v>
      </c>
      <c r="G151" s="184" t="s">
        <v>189</v>
      </c>
      <c r="H151" s="185">
        <v>3</v>
      </c>
      <c r="I151" s="186"/>
      <c r="J151" s="187">
        <f>ROUND(I151*H151,2)</f>
        <v>0</v>
      </c>
      <c r="K151" s="183" t="s">
        <v>167</v>
      </c>
      <c r="L151" s="42"/>
      <c r="M151" s="188" t="s">
        <v>19</v>
      </c>
      <c r="N151" s="189" t="s">
        <v>40</v>
      </c>
      <c r="O151" s="67"/>
      <c r="P151" s="190">
        <f>O151*H151</f>
        <v>0</v>
      </c>
      <c r="Q151" s="190">
        <v>1.8000000000000001E-4</v>
      </c>
      <c r="R151" s="190">
        <f>Q151*H151</f>
        <v>5.4000000000000001E-4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168</v>
      </c>
      <c r="AT151" s="192" t="s">
        <v>163</v>
      </c>
      <c r="AU151" s="192" t="s">
        <v>79</v>
      </c>
      <c r="AY151" s="20" t="s">
        <v>161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77</v>
      </c>
      <c r="BK151" s="193">
        <f>ROUND(I151*H151,2)</f>
        <v>0</v>
      </c>
      <c r="BL151" s="20" t="s">
        <v>168</v>
      </c>
      <c r="BM151" s="192" t="s">
        <v>707</v>
      </c>
    </row>
    <row r="152" spans="1:65" s="2" customFormat="1">
      <c r="A152" s="37"/>
      <c r="B152" s="38"/>
      <c r="C152" s="39"/>
      <c r="D152" s="194" t="s">
        <v>170</v>
      </c>
      <c r="E152" s="39"/>
      <c r="F152" s="195" t="s">
        <v>708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170</v>
      </c>
      <c r="AU152" s="20" t="s">
        <v>79</v>
      </c>
    </row>
    <row r="153" spans="1:65" s="13" customFormat="1">
      <c r="B153" s="201"/>
      <c r="C153" s="202"/>
      <c r="D153" s="199" t="s">
        <v>178</v>
      </c>
      <c r="E153" s="203" t="s">
        <v>19</v>
      </c>
      <c r="F153" s="204" t="s">
        <v>709</v>
      </c>
      <c r="G153" s="202"/>
      <c r="H153" s="205">
        <v>3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79</v>
      </c>
      <c r="AV153" s="13" t="s">
        <v>79</v>
      </c>
      <c r="AW153" s="13" t="s">
        <v>31</v>
      </c>
      <c r="AX153" s="13" t="s">
        <v>77</v>
      </c>
      <c r="AY153" s="211" t="s">
        <v>161</v>
      </c>
    </row>
    <row r="154" spans="1:65" s="2" customFormat="1" ht="24.15" customHeight="1">
      <c r="A154" s="37"/>
      <c r="B154" s="38"/>
      <c r="C154" s="181" t="s">
        <v>247</v>
      </c>
      <c r="D154" s="181" t="s">
        <v>163</v>
      </c>
      <c r="E154" s="182" t="s">
        <v>710</v>
      </c>
      <c r="F154" s="183" t="s">
        <v>711</v>
      </c>
      <c r="G154" s="184" t="s">
        <v>189</v>
      </c>
      <c r="H154" s="185">
        <v>20</v>
      </c>
      <c r="I154" s="186"/>
      <c r="J154" s="187">
        <f>ROUND(I154*H154,2)</f>
        <v>0</v>
      </c>
      <c r="K154" s="183" t="s">
        <v>167</v>
      </c>
      <c r="L154" s="42"/>
      <c r="M154" s="188" t="s">
        <v>19</v>
      </c>
      <c r="N154" s="189" t="s">
        <v>40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168</v>
      </c>
      <c r="AT154" s="192" t="s">
        <v>163</v>
      </c>
      <c r="AU154" s="192" t="s">
        <v>79</v>
      </c>
      <c r="AY154" s="20" t="s">
        <v>161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77</v>
      </c>
      <c r="BK154" s="193">
        <f>ROUND(I154*H154,2)</f>
        <v>0</v>
      </c>
      <c r="BL154" s="20" t="s">
        <v>168</v>
      </c>
      <c r="BM154" s="192" t="s">
        <v>712</v>
      </c>
    </row>
    <row r="155" spans="1:65" s="2" customFormat="1">
      <c r="A155" s="37"/>
      <c r="B155" s="38"/>
      <c r="C155" s="39"/>
      <c r="D155" s="194" t="s">
        <v>170</v>
      </c>
      <c r="E155" s="39"/>
      <c r="F155" s="195" t="s">
        <v>713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170</v>
      </c>
      <c r="AU155" s="20" t="s">
        <v>79</v>
      </c>
    </row>
    <row r="156" spans="1:65" s="13" customFormat="1">
      <c r="B156" s="201"/>
      <c r="C156" s="202"/>
      <c r="D156" s="199" t="s">
        <v>178</v>
      </c>
      <c r="E156" s="203" t="s">
        <v>19</v>
      </c>
      <c r="F156" s="204" t="s">
        <v>714</v>
      </c>
      <c r="G156" s="202"/>
      <c r="H156" s="205">
        <v>20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178</v>
      </c>
      <c r="AU156" s="211" t="s">
        <v>79</v>
      </c>
      <c r="AV156" s="13" t="s">
        <v>79</v>
      </c>
      <c r="AW156" s="13" t="s">
        <v>31</v>
      </c>
      <c r="AX156" s="13" t="s">
        <v>77</v>
      </c>
      <c r="AY156" s="211" t="s">
        <v>161</v>
      </c>
    </row>
    <row r="157" spans="1:65" s="2" customFormat="1" ht="16.5" customHeight="1">
      <c r="A157" s="37"/>
      <c r="B157" s="38"/>
      <c r="C157" s="237" t="s">
        <v>253</v>
      </c>
      <c r="D157" s="237" t="s">
        <v>715</v>
      </c>
      <c r="E157" s="238" t="s">
        <v>716</v>
      </c>
      <c r="F157" s="239" t="s">
        <v>717</v>
      </c>
      <c r="G157" s="240" t="s">
        <v>206</v>
      </c>
      <c r="H157" s="241">
        <v>10.053000000000001</v>
      </c>
      <c r="I157" s="242"/>
      <c r="J157" s="243">
        <f>ROUND(I157*H157,2)</f>
        <v>0</v>
      </c>
      <c r="K157" s="239" t="s">
        <v>167</v>
      </c>
      <c r="L157" s="244"/>
      <c r="M157" s="245" t="s">
        <v>19</v>
      </c>
      <c r="N157" s="246" t="s">
        <v>40</v>
      </c>
      <c r="O157" s="67"/>
      <c r="P157" s="190">
        <f>O157*H157</f>
        <v>0</v>
      </c>
      <c r="Q157" s="190">
        <v>2.4289999999999998</v>
      </c>
      <c r="R157" s="190">
        <f>Q157*H157</f>
        <v>24.418737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211</v>
      </c>
      <c r="AT157" s="192" t="s">
        <v>715</v>
      </c>
      <c r="AU157" s="192" t="s">
        <v>79</v>
      </c>
      <c r="AY157" s="20" t="s">
        <v>161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77</v>
      </c>
      <c r="BK157" s="193">
        <f>ROUND(I157*H157,2)</f>
        <v>0</v>
      </c>
      <c r="BL157" s="20" t="s">
        <v>168</v>
      </c>
      <c r="BM157" s="192" t="s">
        <v>718</v>
      </c>
    </row>
    <row r="158" spans="1:65" s="13" customFormat="1">
      <c r="B158" s="201"/>
      <c r="C158" s="202"/>
      <c r="D158" s="199" t="s">
        <v>178</v>
      </c>
      <c r="E158" s="203" t="s">
        <v>19</v>
      </c>
      <c r="F158" s="204" t="s">
        <v>680</v>
      </c>
      <c r="G158" s="202"/>
      <c r="H158" s="205">
        <v>10.053000000000001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178</v>
      </c>
      <c r="AU158" s="211" t="s">
        <v>79</v>
      </c>
      <c r="AV158" s="13" t="s">
        <v>79</v>
      </c>
      <c r="AW158" s="13" t="s">
        <v>31</v>
      </c>
      <c r="AX158" s="13" t="s">
        <v>77</v>
      </c>
      <c r="AY158" s="211" t="s">
        <v>161</v>
      </c>
    </row>
    <row r="159" spans="1:65" s="2" customFormat="1" ht="16.5" customHeight="1">
      <c r="A159" s="37"/>
      <c r="B159" s="38"/>
      <c r="C159" s="181" t="s">
        <v>262</v>
      </c>
      <c r="D159" s="181" t="s">
        <v>163</v>
      </c>
      <c r="E159" s="182" t="s">
        <v>719</v>
      </c>
      <c r="F159" s="183" t="s">
        <v>720</v>
      </c>
      <c r="G159" s="184" t="s">
        <v>214</v>
      </c>
      <c r="H159" s="185">
        <v>0.23499999999999999</v>
      </c>
      <c r="I159" s="186"/>
      <c r="J159" s="187">
        <f>ROUND(I159*H159,2)</f>
        <v>0</v>
      </c>
      <c r="K159" s="183" t="s">
        <v>167</v>
      </c>
      <c r="L159" s="42"/>
      <c r="M159" s="188" t="s">
        <v>19</v>
      </c>
      <c r="N159" s="189" t="s">
        <v>40</v>
      </c>
      <c r="O159" s="67"/>
      <c r="P159" s="190">
        <f>O159*H159</f>
        <v>0</v>
      </c>
      <c r="Q159" s="190">
        <v>1.11381</v>
      </c>
      <c r="R159" s="190">
        <f>Q159*H159</f>
        <v>0.26174534999999999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168</v>
      </c>
      <c r="AT159" s="192" t="s">
        <v>163</v>
      </c>
      <c r="AU159" s="192" t="s">
        <v>79</v>
      </c>
      <c r="AY159" s="20" t="s">
        <v>161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77</v>
      </c>
      <c r="BK159" s="193">
        <f>ROUND(I159*H159,2)</f>
        <v>0</v>
      </c>
      <c r="BL159" s="20" t="s">
        <v>168</v>
      </c>
      <c r="BM159" s="192" t="s">
        <v>721</v>
      </c>
    </row>
    <row r="160" spans="1:65" s="2" customFormat="1">
      <c r="A160" s="37"/>
      <c r="B160" s="38"/>
      <c r="C160" s="39"/>
      <c r="D160" s="194" t="s">
        <v>170</v>
      </c>
      <c r="E160" s="39"/>
      <c r="F160" s="195" t="s">
        <v>722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170</v>
      </c>
      <c r="AU160" s="20" t="s">
        <v>79</v>
      </c>
    </row>
    <row r="161" spans="1:65" s="13" customFormat="1">
      <c r="B161" s="201"/>
      <c r="C161" s="202"/>
      <c r="D161" s="199" t="s">
        <v>178</v>
      </c>
      <c r="E161" s="203" t="s">
        <v>19</v>
      </c>
      <c r="F161" s="204" t="s">
        <v>723</v>
      </c>
      <c r="G161" s="202"/>
      <c r="H161" s="205">
        <v>0.23499999999999999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178</v>
      </c>
      <c r="AU161" s="211" t="s">
        <v>79</v>
      </c>
      <c r="AV161" s="13" t="s">
        <v>79</v>
      </c>
      <c r="AW161" s="13" t="s">
        <v>31</v>
      </c>
      <c r="AX161" s="13" t="s">
        <v>77</v>
      </c>
      <c r="AY161" s="211" t="s">
        <v>161</v>
      </c>
    </row>
    <row r="162" spans="1:65" s="2" customFormat="1" ht="21.75" customHeight="1">
      <c r="A162" s="37"/>
      <c r="B162" s="38"/>
      <c r="C162" s="181" t="s">
        <v>268</v>
      </c>
      <c r="D162" s="181" t="s">
        <v>163</v>
      </c>
      <c r="E162" s="182" t="s">
        <v>724</v>
      </c>
      <c r="F162" s="183" t="s">
        <v>725</v>
      </c>
      <c r="G162" s="184" t="s">
        <v>189</v>
      </c>
      <c r="H162" s="185">
        <v>2</v>
      </c>
      <c r="I162" s="186"/>
      <c r="J162" s="187">
        <f>ROUND(I162*H162,2)</f>
        <v>0</v>
      </c>
      <c r="K162" s="183" t="s">
        <v>167</v>
      </c>
      <c r="L162" s="42"/>
      <c r="M162" s="188" t="s">
        <v>19</v>
      </c>
      <c r="N162" s="189" t="s">
        <v>40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1.6990000000000001</v>
      </c>
      <c r="T162" s="191">
        <f>S162*H162</f>
        <v>3.3980000000000001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79</v>
      </c>
      <c r="AY162" s="20" t="s">
        <v>161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77</v>
      </c>
      <c r="BK162" s="193">
        <f>ROUND(I162*H162,2)</f>
        <v>0</v>
      </c>
      <c r="BL162" s="20" t="s">
        <v>168</v>
      </c>
      <c r="BM162" s="192" t="s">
        <v>726</v>
      </c>
    </row>
    <row r="163" spans="1:65" s="2" customFormat="1">
      <c r="A163" s="37"/>
      <c r="B163" s="38"/>
      <c r="C163" s="39"/>
      <c r="D163" s="194" t="s">
        <v>170</v>
      </c>
      <c r="E163" s="39"/>
      <c r="F163" s="195" t="s">
        <v>727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170</v>
      </c>
      <c r="AU163" s="20" t="s">
        <v>79</v>
      </c>
    </row>
    <row r="164" spans="1:65" s="2" customFormat="1" ht="19.2">
      <c r="A164" s="37"/>
      <c r="B164" s="38"/>
      <c r="C164" s="39"/>
      <c r="D164" s="199" t="s">
        <v>176</v>
      </c>
      <c r="E164" s="39"/>
      <c r="F164" s="200" t="s">
        <v>728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176</v>
      </c>
      <c r="AU164" s="20" t="s">
        <v>79</v>
      </c>
    </row>
    <row r="165" spans="1:65" s="13" customFormat="1">
      <c r="B165" s="201"/>
      <c r="C165" s="202"/>
      <c r="D165" s="199" t="s">
        <v>178</v>
      </c>
      <c r="E165" s="203" t="s">
        <v>19</v>
      </c>
      <c r="F165" s="204" t="s">
        <v>729</v>
      </c>
      <c r="G165" s="202"/>
      <c r="H165" s="205">
        <v>2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79</v>
      </c>
      <c r="AV165" s="13" t="s">
        <v>79</v>
      </c>
      <c r="AW165" s="13" t="s">
        <v>31</v>
      </c>
      <c r="AX165" s="13" t="s">
        <v>77</v>
      </c>
      <c r="AY165" s="211" t="s">
        <v>161</v>
      </c>
    </row>
    <row r="166" spans="1:65" s="2" customFormat="1" ht="16.5" customHeight="1">
      <c r="A166" s="37"/>
      <c r="B166" s="38"/>
      <c r="C166" s="181" t="s">
        <v>8</v>
      </c>
      <c r="D166" s="181" t="s">
        <v>163</v>
      </c>
      <c r="E166" s="182" t="s">
        <v>730</v>
      </c>
      <c r="F166" s="183" t="s">
        <v>731</v>
      </c>
      <c r="G166" s="184" t="s">
        <v>206</v>
      </c>
      <c r="H166" s="185">
        <v>2.8130000000000002</v>
      </c>
      <c r="I166" s="186"/>
      <c r="J166" s="187">
        <f>ROUND(I166*H166,2)</f>
        <v>0</v>
      </c>
      <c r="K166" s="183" t="s">
        <v>167</v>
      </c>
      <c r="L166" s="42"/>
      <c r="M166" s="188" t="s">
        <v>19</v>
      </c>
      <c r="N166" s="189" t="s">
        <v>40</v>
      </c>
      <c r="O166" s="67"/>
      <c r="P166" s="190">
        <f>O166*H166</f>
        <v>0</v>
      </c>
      <c r="Q166" s="190">
        <v>2.3010199999999998</v>
      </c>
      <c r="R166" s="190">
        <f>Q166*H166</f>
        <v>6.4727692599999997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168</v>
      </c>
      <c r="AT166" s="192" t="s">
        <v>163</v>
      </c>
      <c r="AU166" s="192" t="s">
        <v>79</v>
      </c>
      <c r="AY166" s="20" t="s">
        <v>161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77</v>
      </c>
      <c r="BK166" s="193">
        <f>ROUND(I166*H166,2)</f>
        <v>0</v>
      </c>
      <c r="BL166" s="20" t="s">
        <v>168</v>
      </c>
      <c r="BM166" s="192" t="s">
        <v>732</v>
      </c>
    </row>
    <row r="167" spans="1:65" s="2" customFormat="1">
      <c r="A167" s="37"/>
      <c r="B167" s="38"/>
      <c r="C167" s="39"/>
      <c r="D167" s="194" t="s">
        <v>170</v>
      </c>
      <c r="E167" s="39"/>
      <c r="F167" s="195" t="s">
        <v>733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170</v>
      </c>
      <c r="AU167" s="20" t="s">
        <v>79</v>
      </c>
    </row>
    <row r="168" spans="1:65" s="13" customFormat="1">
      <c r="B168" s="201"/>
      <c r="C168" s="202"/>
      <c r="D168" s="199" t="s">
        <v>178</v>
      </c>
      <c r="E168" s="203" t="s">
        <v>19</v>
      </c>
      <c r="F168" s="204" t="s">
        <v>734</v>
      </c>
      <c r="G168" s="202"/>
      <c r="H168" s="205">
        <v>2.8130000000000002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178</v>
      </c>
      <c r="AU168" s="211" t="s">
        <v>79</v>
      </c>
      <c r="AV168" s="13" t="s">
        <v>79</v>
      </c>
      <c r="AW168" s="13" t="s">
        <v>31</v>
      </c>
      <c r="AX168" s="13" t="s">
        <v>77</v>
      </c>
      <c r="AY168" s="211" t="s">
        <v>161</v>
      </c>
    </row>
    <row r="169" spans="1:65" s="2" customFormat="1" ht="21.75" customHeight="1">
      <c r="A169" s="37"/>
      <c r="B169" s="38"/>
      <c r="C169" s="181" t="s">
        <v>279</v>
      </c>
      <c r="D169" s="181" t="s">
        <v>163</v>
      </c>
      <c r="E169" s="182" t="s">
        <v>735</v>
      </c>
      <c r="F169" s="183" t="s">
        <v>736</v>
      </c>
      <c r="G169" s="184" t="s">
        <v>206</v>
      </c>
      <c r="H169" s="185">
        <v>7.2</v>
      </c>
      <c r="I169" s="186"/>
      <c r="J169" s="187">
        <f>ROUND(I169*H169,2)</f>
        <v>0</v>
      </c>
      <c r="K169" s="183" t="s">
        <v>167</v>
      </c>
      <c r="L169" s="42"/>
      <c r="M169" s="188" t="s">
        <v>19</v>
      </c>
      <c r="N169" s="189" t="s">
        <v>40</v>
      </c>
      <c r="O169" s="67"/>
      <c r="P169" s="190">
        <f>O169*H169</f>
        <v>0</v>
      </c>
      <c r="Q169" s="190">
        <v>2.5018699999999998</v>
      </c>
      <c r="R169" s="190">
        <f>Q169*H169</f>
        <v>18.013463999999999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168</v>
      </c>
      <c r="AT169" s="192" t="s">
        <v>163</v>
      </c>
      <c r="AU169" s="192" t="s">
        <v>79</v>
      </c>
      <c r="AY169" s="20" t="s">
        <v>161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77</v>
      </c>
      <c r="BK169" s="193">
        <f>ROUND(I169*H169,2)</f>
        <v>0</v>
      </c>
      <c r="BL169" s="20" t="s">
        <v>168</v>
      </c>
      <c r="BM169" s="192" t="s">
        <v>737</v>
      </c>
    </row>
    <row r="170" spans="1:65" s="2" customFormat="1">
      <c r="A170" s="37"/>
      <c r="B170" s="38"/>
      <c r="C170" s="39"/>
      <c r="D170" s="194" t="s">
        <v>170</v>
      </c>
      <c r="E170" s="39"/>
      <c r="F170" s="195" t="s">
        <v>738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170</v>
      </c>
      <c r="AU170" s="20" t="s">
        <v>79</v>
      </c>
    </row>
    <row r="171" spans="1:65" s="13" customFormat="1">
      <c r="B171" s="201"/>
      <c r="C171" s="202"/>
      <c r="D171" s="199" t="s">
        <v>178</v>
      </c>
      <c r="E171" s="203" t="s">
        <v>19</v>
      </c>
      <c r="F171" s="204" t="s">
        <v>739</v>
      </c>
      <c r="G171" s="202"/>
      <c r="H171" s="205">
        <v>7.2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178</v>
      </c>
      <c r="AU171" s="211" t="s">
        <v>79</v>
      </c>
      <c r="AV171" s="13" t="s">
        <v>79</v>
      </c>
      <c r="AW171" s="13" t="s">
        <v>31</v>
      </c>
      <c r="AX171" s="13" t="s">
        <v>77</v>
      </c>
      <c r="AY171" s="211" t="s">
        <v>161</v>
      </c>
    </row>
    <row r="172" spans="1:65" s="2" customFormat="1" ht="16.5" customHeight="1">
      <c r="A172" s="37"/>
      <c r="B172" s="38"/>
      <c r="C172" s="181" t="s">
        <v>293</v>
      </c>
      <c r="D172" s="181" t="s">
        <v>163</v>
      </c>
      <c r="E172" s="182" t="s">
        <v>740</v>
      </c>
      <c r="F172" s="183" t="s">
        <v>741</v>
      </c>
      <c r="G172" s="184" t="s">
        <v>214</v>
      </c>
      <c r="H172" s="185">
        <v>0.622</v>
      </c>
      <c r="I172" s="186"/>
      <c r="J172" s="187">
        <f>ROUND(I172*H172,2)</f>
        <v>0</v>
      </c>
      <c r="K172" s="183" t="s">
        <v>167</v>
      </c>
      <c r="L172" s="42"/>
      <c r="M172" s="188" t="s">
        <v>19</v>
      </c>
      <c r="N172" s="189" t="s">
        <v>40</v>
      </c>
      <c r="O172" s="67"/>
      <c r="P172" s="190">
        <f>O172*H172</f>
        <v>0</v>
      </c>
      <c r="Q172" s="190">
        <v>1.06277</v>
      </c>
      <c r="R172" s="190">
        <f>Q172*H172</f>
        <v>0.66104293999999997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168</v>
      </c>
      <c r="AT172" s="192" t="s">
        <v>163</v>
      </c>
      <c r="AU172" s="192" t="s">
        <v>79</v>
      </c>
      <c r="AY172" s="20" t="s">
        <v>161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77</v>
      </c>
      <c r="BK172" s="193">
        <f>ROUND(I172*H172,2)</f>
        <v>0</v>
      </c>
      <c r="BL172" s="20" t="s">
        <v>168</v>
      </c>
      <c r="BM172" s="192" t="s">
        <v>742</v>
      </c>
    </row>
    <row r="173" spans="1:65" s="2" customFormat="1">
      <c r="A173" s="37"/>
      <c r="B173" s="38"/>
      <c r="C173" s="39"/>
      <c r="D173" s="194" t="s">
        <v>170</v>
      </c>
      <c r="E173" s="39"/>
      <c r="F173" s="195" t="s">
        <v>743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170</v>
      </c>
      <c r="AU173" s="20" t="s">
        <v>79</v>
      </c>
    </row>
    <row r="174" spans="1:65" s="13" customFormat="1">
      <c r="B174" s="201"/>
      <c r="C174" s="202"/>
      <c r="D174" s="199" t="s">
        <v>178</v>
      </c>
      <c r="E174" s="203" t="s">
        <v>19</v>
      </c>
      <c r="F174" s="204" t="s">
        <v>744</v>
      </c>
      <c r="G174" s="202"/>
      <c r="H174" s="205">
        <v>0.622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178</v>
      </c>
      <c r="AU174" s="211" t="s">
        <v>79</v>
      </c>
      <c r="AV174" s="13" t="s">
        <v>79</v>
      </c>
      <c r="AW174" s="13" t="s">
        <v>31</v>
      </c>
      <c r="AX174" s="13" t="s">
        <v>77</v>
      </c>
      <c r="AY174" s="211" t="s">
        <v>161</v>
      </c>
    </row>
    <row r="175" spans="1:65" s="2" customFormat="1" ht="21.75" customHeight="1">
      <c r="A175" s="37"/>
      <c r="B175" s="38"/>
      <c r="C175" s="181" t="s">
        <v>299</v>
      </c>
      <c r="D175" s="181" t="s">
        <v>163</v>
      </c>
      <c r="E175" s="182" t="s">
        <v>745</v>
      </c>
      <c r="F175" s="183" t="s">
        <v>746</v>
      </c>
      <c r="G175" s="184" t="s">
        <v>206</v>
      </c>
      <c r="H175" s="185">
        <v>10.098000000000001</v>
      </c>
      <c r="I175" s="186"/>
      <c r="J175" s="187">
        <f>ROUND(I175*H175,2)</f>
        <v>0</v>
      </c>
      <c r="K175" s="183" t="s">
        <v>167</v>
      </c>
      <c r="L175" s="42"/>
      <c r="M175" s="188" t="s">
        <v>19</v>
      </c>
      <c r="N175" s="189" t="s">
        <v>40</v>
      </c>
      <c r="O175" s="67"/>
      <c r="P175" s="190">
        <f>O175*H175</f>
        <v>0</v>
      </c>
      <c r="Q175" s="190">
        <v>2.5018699999999998</v>
      </c>
      <c r="R175" s="190">
        <f>Q175*H175</f>
        <v>25.26388326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168</v>
      </c>
      <c r="AT175" s="192" t="s">
        <v>163</v>
      </c>
      <c r="AU175" s="192" t="s">
        <v>79</v>
      </c>
      <c r="AY175" s="20" t="s">
        <v>161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77</v>
      </c>
      <c r="BK175" s="193">
        <f>ROUND(I175*H175,2)</f>
        <v>0</v>
      </c>
      <c r="BL175" s="20" t="s">
        <v>168</v>
      </c>
      <c r="BM175" s="192" t="s">
        <v>747</v>
      </c>
    </row>
    <row r="176" spans="1:65" s="2" customFormat="1">
      <c r="A176" s="37"/>
      <c r="B176" s="38"/>
      <c r="C176" s="39"/>
      <c r="D176" s="194" t="s">
        <v>170</v>
      </c>
      <c r="E176" s="39"/>
      <c r="F176" s="195" t="s">
        <v>748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170</v>
      </c>
      <c r="AU176" s="20" t="s">
        <v>79</v>
      </c>
    </row>
    <row r="177" spans="1:65" s="13" customFormat="1">
      <c r="B177" s="201"/>
      <c r="C177" s="202"/>
      <c r="D177" s="199" t="s">
        <v>178</v>
      </c>
      <c r="E177" s="203" t="s">
        <v>19</v>
      </c>
      <c r="F177" s="204" t="s">
        <v>749</v>
      </c>
      <c r="G177" s="202"/>
      <c r="H177" s="205">
        <v>10.098000000000001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178</v>
      </c>
      <c r="AU177" s="211" t="s">
        <v>79</v>
      </c>
      <c r="AV177" s="13" t="s">
        <v>79</v>
      </c>
      <c r="AW177" s="13" t="s">
        <v>31</v>
      </c>
      <c r="AX177" s="13" t="s">
        <v>69</v>
      </c>
      <c r="AY177" s="211" t="s">
        <v>161</v>
      </c>
    </row>
    <row r="178" spans="1:65" s="15" customFormat="1">
      <c r="B178" s="222"/>
      <c r="C178" s="223"/>
      <c r="D178" s="199" t="s">
        <v>178</v>
      </c>
      <c r="E178" s="224" t="s">
        <v>19</v>
      </c>
      <c r="F178" s="225" t="s">
        <v>221</v>
      </c>
      <c r="G178" s="223"/>
      <c r="H178" s="226">
        <v>10.098000000000001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178</v>
      </c>
      <c r="AU178" s="232" t="s">
        <v>79</v>
      </c>
      <c r="AV178" s="15" t="s">
        <v>168</v>
      </c>
      <c r="AW178" s="15" t="s">
        <v>31</v>
      </c>
      <c r="AX178" s="15" t="s">
        <v>77</v>
      </c>
      <c r="AY178" s="232" t="s">
        <v>161</v>
      </c>
    </row>
    <row r="179" spans="1:65" s="2" customFormat="1" ht="16.5" customHeight="1">
      <c r="A179" s="37"/>
      <c r="B179" s="38"/>
      <c r="C179" s="181" t="s">
        <v>311</v>
      </c>
      <c r="D179" s="181" t="s">
        <v>163</v>
      </c>
      <c r="E179" s="182" t="s">
        <v>750</v>
      </c>
      <c r="F179" s="183" t="s">
        <v>751</v>
      </c>
      <c r="G179" s="184" t="s">
        <v>166</v>
      </c>
      <c r="H179" s="185">
        <v>45.454000000000001</v>
      </c>
      <c r="I179" s="186"/>
      <c r="J179" s="187">
        <f>ROUND(I179*H179,2)</f>
        <v>0</v>
      </c>
      <c r="K179" s="183" t="s">
        <v>167</v>
      </c>
      <c r="L179" s="42"/>
      <c r="M179" s="188" t="s">
        <v>19</v>
      </c>
      <c r="N179" s="189" t="s">
        <v>40</v>
      </c>
      <c r="O179" s="67"/>
      <c r="P179" s="190">
        <f>O179*H179</f>
        <v>0</v>
      </c>
      <c r="Q179" s="190">
        <v>2.6900000000000001E-3</v>
      </c>
      <c r="R179" s="190">
        <f>Q179*H179</f>
        <v>0.12227126000000001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168</v>
      </c>
      <c r="AT179" s="192" t="s">
        <v>163</v>
      </c>
      <c r="AU179" s="192" t="s">
        <v>79</v>
      </c>
      <c r="AY179" s="20" t="s">
        <v>161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77</v>
      </c>
      <c r="BK179" s="193">
        <f>ROUND(I179*H179,2)</f>
        <v>0</v>
      </c>
      <c r="BL179" s="20" t="s">
        <v>168</v>
      </c>
      <c r="BM179" s="192" t="s">
        <v>752</v>
      </c>
    </row>
    <row r="180" spans="1:65" s="2" customFormat="1">
      <c r="A180" s="37"/>
      <c r="B180" s="38"/>
      <c r="C180" s="39"/>
      <c r="D180" s="194" t="s">
        <v>170</v>
      </c>
      <c r="E180" s="39"/>
      <c r="F180" s="195" t="s">
        <v>753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170</v>
      </c>
      <c r="AU180" s="20" t="s">
        <v>79</v>
      </c>
    </row>
    <row r="181" spans="1:65" s="13" customFormat="1">
      <c r="B181" s="201"/>
      <c r="C181" s="202"/>
      <c r="D181" s="199" t="s">
        <v>178</v>
      </c>
      <c r="E181" s="203" t="s">
        <v>19</v>
      </c>
      <c r="F181" s="204" t="s">
        <v>754</v>
      </c>
      <c r="G181" s="202"/>
      <c r="H181" s="205">
        <v>39.524999999999999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178</v>
      </c>
      <c r="AU181" s="211" t="s">
        <v>79</v>
      </c>
      <c r="AV181" s="13" t="s">
        <v>79</v>
      </c>
      <c r="AW181" s="13" t="s">
        <v>31</v>
      </c>
      <c r="AX181" s="13" t="s">
        <v>69</v>
      </c>
      <c r="AY181" s="211" t="s">
        <v>161</v>
      </c>
    </row>
    <row r="182" spans="1:65" s="15" customFormat="1">
      <c r="B182" s="222"/>
      <c r="C182" s="223"/>
      <c r="D182" s="199" t="s">
        <v>178</v>
      </c>
      <c r="E182" s="224" t="s">
        <v>19</v>
      </c>
      <c r="F182" s="225" t="s">
        <v>221</v>
      </c>
      <c r="G182" s="223"/>
      <c r="H182" s="226">
        <v>39.524999999999999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178</v>
      </c>
      <c r="AU182" s="232" t="s">
        <v>79</v>
      </c>
      <c r="AV182" s="15" t="s">
        <v>168</v>
      </c>
      <c r="AW182" s="15" t="s">
        <v>31</v>
      </c>
      <c r="AX182" s="15" t="s">
        <v>77</v>
      </c>
      <c r="AY182" s="232" t="s">
        <v>161</v>
      </c>
    </row>
    <row r="183" spans="1:65" s="13" customFormat="1">
      <c r="B183" s="201"/>
      <c r="C183" s="202"/>
      <c r="D183" s="199" t="s">
        <v>178</v>
      </c>
      <c r="E183" s="202"/>
      <c r="F183" s="204" t="s">
        <v>755</v>
      </c>
      <c r="G183" s="202"/>
      <c r="H183" s="205">
        <v>45.454000000000001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178</v>
      </c>
      <c r="AU183" s="211" t="s">
        <v>79</v>
      </c>
      <c r="AV183" s="13" t="s">
        <v>79</v>
      </c>
      <c r="AW183" s="13" t="s">
        <v>4</v>
      </c>
      <c r="AX183" s="13" t="s">
        <v>77</v>
      </c>
      <c r="AY183" s="211" t="s">
        <v>161</v>
      </c>
    </row>
    <row r="184" spans="1:65" s="2" customFormat="1" ht="16.5" customHeight="1">
      <c r="A184" s="37"/>
      <c r="B184" s="38"/>
      <c r="C184" s="181" t="s">
        <v>317</v>
      </c>
      <c r="D184" s="181" t="s">
        <v>163</v>
      </c>
      <c r="E184" s="182" t="s">
        <v>756</v>
      </c>
      <c r="F184" s="183" t="s">
        <v>757</v>
      </c>
      <c r="G184" s="184" t="s">
        <v>166</v>
      </c>
      <c r="H184" s="185">
        <v>45.454000000000001</v>
      </c>
      <c r="I184" s="186"/>
      <c r="J184" s="187">
        <f>ROUND(I184*H184,2)</f>
        <v>0</v>
      </c>
      <c r="K184" s="183" t="s">
        <v>167</v>
      </c>
      <c r="L184" s="42"/>
      <c r="M184" s="188" t="s">
        <v>19</v>
      </c>
      <c r="N184" s="189" t="s">
        <v>40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168</v>
      </c>
      <c r="AT184" s="192" t="s">
        <v>163</v>
      </c>
      <c r="AU184" s="192" t="s">
        <v>79</v>
      </c>
      <c r="AY184" s="20" t="s">
        <v>161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77</v>
      </c>
      <c r="BK184" s="193">
        <f>ROUND(I184*H184,2)</f>
        <v>0</v>
      </c>
      <c r="BL184" s="20" t="s">
        <v>168</v>
      </c>
      <c r="BM184" s="192" t="s">
        <v>758</v>
      </c>
    </row>
    <row r="185" spans="1:65" s="2" customFormat="1">
      <c r="A185" s="37"/>
      <c r="B185" s="38"/>
      <c r="C185" s="39"/>
      <c r="D185" s="194" t="s">
        <v>170</v>
      </c>
      <c r="E185" s="39"/>
      <c r="F185" s="195" t="s">
        <v>759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170</v>
      </c>
      <c r="AU185" s="20" t="s">
        <v>79</v>
      </c>
    </row>
    <row r="186" spans="1:65" s="2" customFormat="1" ht="16.5" customHeight="1">
      <c r="A186" s="37"/>
      <c r="B186" s="38"/>
      <c r="C186" s="181" t="s">
        <v>7</v>
      </c>
      <c r="D186" s="181" t="s">
        <v>163</v>
      </c>
      <c r="E186" s="182" t="s">
        <v>760</v>
      </c>
      <c r="F186" s="183" t="s">
        <v>761</v>
      </c>
      <c r="G186" s="184" t="s">
        <v>214</v>
      </c>
      <c r="H186" s="185">
        <v>0.876</v>
      </c>
      <c r="I186" s="186"/>
      <c r="J186" s="187">
        <f>ROUND(I186*H186,2)</f>
        <v>0</v>
      </c>
      <c r="K186" s="183" t="s">
        <v>167</v>
      </c>
      <c r="L186" s="42"/>
      <c r="M186" s="188" t="s">
        <v>19</v>
      </c>
      <c r="N186" s="189" t="s">
        <v>40</v>
      </c>
      <c r="O186" s="67"/>
      <c r="P186" s="190">
        <f>O186*H186</f>
        <v>0</v>
      </c>
      <c r="Q186" s="190">
        <v>1.0606199999999999</v>
      </c>
      <c r="R186" s="190">
        <f>Q186*H186</f>
        <v>0.92910311999999995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168</v>
      </c>
      <c r="AT186" s="192" t="s">
        <v>163</v>
      </c>
      <c r="AU186" s="192" t="s">
        <v>79</v>
      </c>
      <c r="AY186" s="20" t="s">
        <v>161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77</v>
      </c>
      <c r="BK186" s="193">
        <f>ROUND(I186*H186,2)</f>
        <v>0</v>
      </c>
      <c r="BL186" s="20" t="s">
        <v>168</v>
      </c>
      <c r="BM186" s="192" t="s">
        <v>762</v>
      </c>
    </row>
    <row r="187" spans="1:65" s="2" customFormat="1">
      <c r="A187" s="37"/>
      <c r="B187" s="38"/>
      <c r="C187" s="39"/>
      <c r="D187" s="194" t="s">
        <v>170</v>
      </c>
      <c r="E187" s="39"/>
      <c r="F187" s="195" t="s">
        <v>763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170</v>
      </c>
      <c r="AU187" s="20" t="s">
        <v>79</v>
      </c>
    </row>
    <row r="188" spans="1:65" s="13" customFormat="1">
      <c r="B188" s="201"/>
      <c r="C188" s="202"/>
      <c r="D188" s="199" t="s">
        <v>178</v>
      </c>
      <c r="E188" s="203" t="s">
        <v>19</v>
      </c>
      <c r="F188" s="204" t="s">
        <v>764</v>
      </c>
      <c r="G188" s="202"/>
      <c r="H188" s="205">
        <v>0.876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79</v>
      </c>
      <c r="AV188" s="13" t="s">
        <v>79</v>
      </c>
      <c r="AW188" s="13" t="s">
        <v>31</v>
      </c>
      <c r="AX188" s="13" t="s">
        <v>69</v>
      </c>
      <c r="AY188" s="211" t="s">
        <v>161</v>
      </c>
    </row>
    <row r="189" spans="1:65" s="15" customFormat="1">
      <c r="B189" s="222"/>
      <c r="C189" s="223"/>
      <c r="D189" s="199" t="s">
        <v>178</v>
      </c>
      <c r="E189" s="224" t="s">
        <v>19</v>
      </c>
      <c r="F189" s="225" t="s">
        <v>221</v>
      </c>
      <c r="G189" s="223"/>
      <c r="H189" s="226">
        <v>0.876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178</v>
      </c>
      <c r="AU189" s="232" t="s">
        <v>79</v>
      </c>
      <c r="AV189" s="15" t="s">
        <v>168</v>
      </c>
      <c r="AW189" s="15" t="s">
        <v>31</v>
      </c>
      <c r="AX189" s="15" t="s">
        <v>77</v>
      </c>
      <c r="AY189" s="232" t="s">
        <v>161</v>
      </c>
    </row>
    <row r="190" spans="1:65" s="12" customFormat="1" ht="22.8" customHeight="1">
      <c r="B190" s="165"/>
      <c r="C190" s="166"/>
      <c r="D190" s="167" t="s">
        <v>68</v>
      </c>
      <c r="E190" s="179" t="s">
        <v>180</v>
      </c>
      <c r="F190" s="179" t="s">
        <v>210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SUM(P191:P240)</f>
        <v>0</v>
      </c>
      <c r="Q190" s="173"/>
      <c r="R190" s="174">
        <f>SUM(R191:R240)</f>
        <v>94.367501519999976</v>
      </c>
      <c r="S190" s="173"/>
      <c r="T190" s="175">
        <f>SUM(T191:T240)</f>
        <v>0</v>
      </c>
      <c r="AR190" s="176" t="s">
        <v>77</v>
      </c>
      <c r="AT190" s="177" t="s">
        <v>68</v>
      </c>
      <c r="AU190" s="177" t="s">
        <v>77</v>
      </c>
      <c r="AY190" s="176" t="s">
        <v>161</v>
      </c>
      <c r="BK190" s="178">
        <f>SUM(BK191:BK240)</f>
        <v>0</v>
      </c>
    </row>
    <row r="191" spans="1:65" s="2" customFormat="1" ht="24.15" customHeight="1">
      <c r="A191" s="37"/>
      <c r="B191" s="38"/>
      <c r="C191" s="181" t="s">
        <v>332</v>
      </c>
      <c r="D191" s="181" t="s">
        <v>163</v>
      </c>
      <c r="E191" s="182" t="s">
        <v>765</v>
      </c>
      <c r="F191" s="183" t="s">
        <v>766</v>
      </c>
      <c r="G191" s="184" t="s">
        <v>206</v>
      </c>
      <c r="H191" s="185">
        <v>15.016999999999999</v>
      </c>
      <c r="I191" s="186"/>
      <c r="J191" s="187">
        <f>ROUND(I191*H191,2)</f>
        <v>0</v>
      </c>
      <c r="K191" s="183" t="s">
        <v>167</v>
      </c>
      <c r="L191" s="42"/>
      <c r="M191" s="188" t="s">
        <v>19</v>
      </c>
      <c r="N191" s="189" t="s">
        <v>40</v>
      </c>
      <c r="O191" s="67"/>
      <c r="P191" s="190">
        <f>O191*H191</f>
        <v>0</v>
      </c>
      <c r="Q191" s="190">
        <v>1.8774999999999999</v>
      </c>
      <c r="R191" s="190">
        <f>Q191*H191</f>
        <v>28.194417499999997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168</v>
      </c>
      <c r="AT191" s="192" t="s">
        <v>163</v>
      </c>
      <c r="AU191" s="192" t="s">
        <v>79</v>
      </c>
      <c r="AY191" s="20" t="s">
        <v>161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77</v>
      </c>
      <c r="BK191" s="193">
        <f>ROUND(I191*H191,2)</f>
        <v>0</v>
      </c>
      <c r="BL191" s="20" t="s">
        <v>168</v>
      </c>
      <c r="BM191" s="192" t="s">
        <v>767</v>
      </c>
    </row>
    <row r="192" spans="1:65" s="2" customFormat="1">
      <c r="A192" s="37"/>
      <c r="B192" s="38"/>
      <c r="C192" s="39"/>
      <c r="D192" s="194" t="s">
        <v>170</v>
      </c>
      <c r="E192" s="39"/>
      <c r="F192" s="195" t="s">
        <v>768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170</v>
      </c>
      <c r="AU192" s="20" t="s">
        <v>79</v>
      </c>
    </row>
    <row r="193" spans="1:65" s="14" customFormat="1">
      <c r="B193" s="212"/>
      <c r="C193" s="213"/>
      <c r="D193" s="199" t="s">
        <v>178</v>
      </c>
      <c r="E193" s="214" t="s">
        <v>19</v>
      </c>
      <c r="F193" s="215" t="s">
        <v>769</v>
      </c>
      <c r="G193" s="213"/>
      <c r="H193" s="214" t="s">
        <v>19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178</v>
      </c>
      <c r="AU193" s="221" t="s">
        <v>79</v>
      </c>
      <c r="AV193" s="14" t="s">
        <v>77</v>
      </c>
      <c r="AW193" s="14" t="s">
        <v>31</v>
      </c>
      <c r="AX193" s="14" t="s">
        <v>69</v>
      </c>
      <c r="AY193" s="221" t="s">
        <v>161</v>
      </c>
    </row>
    <row r="194" spans="1:65" s="13" customFormat="1">
      <c r="B194" s="201"/>
      <c r="C194" s="202"/>
      <c r="D194" s="199" t="s">
        <v>178</v>
      </c>
      <c r="E194" s="203" t="s">
        <v>19</v>
      </c>
      <c r="F194" s="204" t="s">
        <v>770</v>
      </c>
      <c r="G194" s="202"/>
      <c r="H194" s="205">
        <v>5.0679999999999996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79</v>
      </c>
      <c r="AV194" s="13" t="s">
        <v>79</v>
      </c>
      <c r="AW194" s="13" t="s">
        <v>31</v>
      </c>
      <c r="AX194" s="13" t="s">
        <v>69</v>
      </c>
      <c r="AY194" s="211" t="s">
        <v>161</v>
      </c>
    </row>
    <row r="195" spans="1:65" s="14" customFormat="1">
      <c r="B195" s="212"/>
      <c r="C195" s="213"/>
      <c r="D195" s="199" t="s">
        <v>178</v>
      </c>
      <c r="E195" s="214" t="s">
        <v>19</v>
      </c>
      <c r="F195" s="215" t="s">
        <v>305</v>
      </c>
      <c r="G195" s="213"/>
      <c r="H195" s="214" t="s">
        <v>19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178</v>
      </c>
      <c r="AU195" s="221" t="s">
        <v>79</v>
      </c>
      <c r="AV195" s="14" t="s">
        <v>77</v>
      </c>
      <c r="AW195" s="14" t="s">
        <v>31</v>
      </c>
      <c r="AX195" s="14" t="s">
        <v>69</v>
      </c>
      <c r="AY195" s="221" t="s">
        <v>161</v>
      </c>
    </row>
    <row r="196" spans="1:65" s="13" customFormat="1">
      <c r="B196" s="201"/>
      <c r="C196" s="202"/>
      <c r="D196" s="199" t="s">
        <v>178</v>
      </c>
      <c r="E196" s="203" t="s">
        <v>19</v>
      </c>
      <c r="F196" s="204" t="s">
        <v>771</v>
      </c>
      <c r="G196" s="202"/>
      <c r="H196" s="205">
        <v>1.1259999999999999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79</v>
      </c>
      <c r="AV196" s="13" t="s">
        <v>79</v>
      </c>
      <c r="AW196" s="13" t="s">
        <v>31</v>
      </c>
      <c r="AX196" s="13" t="s">
        <v>69</v>
      </c>
      <c r="AY196" s="211" t="s">
        <v>161</v>
      </c>
    </row>
    <row r="197" spans="1:65" s="14" customFormat="1">
      <c r="B197" s="212"/>
      <c r="C197" s="213"/>
      <c r="D197" s="199" t="s">
        <v>178</v>
      </c>
      <c r="E197" s="214" t="s">
        <v>19</v>
      </c>
      <c r="F197" s="215" t="s">
        <v>307</v>
      </c>
      <c r="G197" s="213"/>
      <c r="H197" s="214" t="s">
        <v>19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178</v>
      </c>
      <c r="AU197" s="221" t="s">
        <v>79</v>
      </c>
      <c r="AV197" s="14" t="s">
        <v>77</v>
      </c>
      <c r="AW197" s="14" t="s">
        <v>31</v>
      </c>
      <c r="AX197" s="14" t="s">
        <v>69</v>
      </c>
      <c r="AY197" s="221" t="s">
        <v>161</v>
      </c>
    </row>
    <row r="198" spans="1:65" s="13" customFormat="1">
      <c r="B198" s="201"/>
      <c r="C198" s="202"/>
      <c r="D198" s="199" t="s">
        <v>178</v>
      </c>
      <c r="E198" s="203" t="s">
        <v>19</v>
      </c>
      <c r="F198" s="204" t="s">
        <v>772</v>
      </c>
      <c r="G198" s="202"/>
      <c r="H198" s="205">
        <v>1.5840000000000001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178</v>
      </c>
      <c r="AU198" s="211" t="s">
        <v>79</v>
      </c>
      <c r="AV198" s="13" t="s">
        <v>79</v>
      </c>
      <c r="AW198" s="13" t="s">
        <v>31</v>
      </c>
      <c r="AX198" s="13" t="s">
        <v>69</v>
      </c>
      <c r="AY198" s="211" t="s">
        <v>161</v>
      </c>
    </row>
    <row r="199" spans="1:65" s="14" customFormat="1">
      <c r="B199" s="212"/>
      <c r="C199" s="213"/>
      <c r="D199" s="199" t="s">
        <v>178</v>
      </c>
      <c r="E199" s="214" t="s">
        <v>19</v>
      </c>
      <c r="F199" s="215" t="s">
        <v>309</v>
      </c>
      <c r="G199" s="213"/>
      <c r="H199" s="214" t="s">
        <v>19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178</v>
      </c>
      <c r="AU199" s="221" t="s">
        <v>79</v>
      </c>
      <c r="AV199" s="14" t="s">
        <v>77</v>
      </c>
      <c r="AW199" s="14" t="s">
        <v>31</v>
      </c>
      <c r="AX199" s="14" t="s">
        <v>69</v>
      </c>
      <c r="AY199" s="221" t="s">
        <v>161</v>
      </c>
    </row>
    <row r="200" spans="1:65" s="13" customFormat="1">
      <c r="B200" s="201"/>
      <c r="C200" s="202"/>
      <c r="D200" s="199" t="s">
        <v>178</v>
      </c>
      <c r="E200" s="203" t="s">
        <v>19</v>
      </c>
      <c r="F200" s="204" t="s">
        <v>773</v>
      </c>
      <c r="G200" s="202"/>
      <c r="H200" s="205">
        <v>5.6550000000000002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79</v>
      </c>
      <c r="AV200" s="13" t="s">
        <v>79</v>
      </c>
      <c r="AW200" s="13" t="s">
        <v>31</v>
      </c>
      <c r="AX200" s="13" t="s">
        <v>69</v>
      </c>
      <c r="AY200" s="211" t="s">
        <v>161</v>
      </c>
    </row>
    <row r="201" spans="1:65" s="13" customFormat="1">
      <c r="B201" s="201"/>
      <c r="C201" s="202"/>
      <c r="D201" s="199" t="s">
        <v>178</v>
      </c>
      <c r="E201" s="203" t="s">
        <v>19</v>
      </c>
      <c r="F201" s="204" t="s">
        <v>772</v>
      </c>
      <c r="G201" s="202"/>
      <c r="H201" s="205">
        <v>1.5840000000000001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178</v>
      </c>
      <c r="AU201" s="211" t="s">
        <v>79</v>
      </c>
      <c r="AV201" s="13" t="s">
        <v>79</v>
      </c>
      <c r="AW201" s="13" t="s">
        <v>31</v>
      </c>
      <c r="AX201" s="13" t="s">
        <v>69</v>
      </c>
      <c r="AY201" s="211" t="s">
        <v>161</v>
      </c>
    </row>
    <row r="202" spans="1:65" s="15" customFormat="1">
      <c r="B202" s="222"/>
      <c r="C202" s="223"/>
      <c r="D202" s="199" t="s">
        <v>178</v>
      </c>
      <c r="E202" s="224" t="s">
        <v>19</v>
      </c>
      <c r="F202" s="225" t="s">
        <v>221</v>
      </c>
      <c r="G202" s="223"/>
      <c r="H202" s="226">
        <v>15.016999999999999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178</v>
      </c>
      <c r="AU202" s="232" t="s">
        <v>79</v>
      </c>
      <c r="AV202" s="15" t="s">
        <v>168</v>
      </c>
      <c r="AW202" s="15" t="s">
        <v>31</v>
      </c>
      <c r="AX202" s="15" t="s">
        <v>77</v>
      </c>
      <c r="AY202" s="232" t="s">
        <v>161</v>
      </c>
    </row>
    <row r="203" spans="1:65" s="2" customFormat="1" ht="16.5" customHeight="1">
      <c r="A203" s="37"/>
      <c r="B203" s="38"/>
      <c r="C203" s="181" t="s">
        <v>337</v>
      </c>
      <c r="D203" s="181" t="s">
        <v>163</v>
      </c>
      <c r="E203" s="182" t="s">
        <v>774</v>
      </c>
      <c r="F203" s="183" t="s">
        <v>775</v>
      </c>
      <c r="G203" s="184" t="s">
        <v>206</v>
      </c>
      <c r="H203" s="185">
        <v>2.3199999999999998</v>
      </c>
      <c r="I203" s="186"/>
      <c r="J203" s="187">
        <f>ROUND(I203*H203,2)</f>
        <v>0</v>
      </c>
      <c r="K203" s="183" t="s">
        <v>167</v>
      </c>
      <c r="L203" s="42"/>
      <c r="M203" s="188" t="s">
        <v>19</v>
      </c>
      <c r="N203" s="189" t="s">
        <v>40</v>
      </c>
      <c r="O203" s="67"/>
      <c r="P203" s="190">
        <f>O203*H203</f>
        <v>0</v>
      </c>
      <c r="Q203" s="190">
        <v>1.7842800000000001</v>
      </c>
      <c r="R203" s="190">
        <f>Q203*H203</f>
        <v>4.1395295999999995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168</v>
      </c>
      <c r="AT203" s="192" t="s">
        <v>163</v>
      </c>
      <c r="AU203" s="192" t="s">
        <v>79</v>
      </c>
      <c r="AY203" s="20" t="s">
        <v>161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77</v>
      </c>
      <c r="BK203" s="193">
        <f>ROUND(I203*H203,2)</f>
        <v>0</v>
      </c>
      <c r="BL203" s="20" t="s">
        <v>168</v>
      </c>
      <c r="BM203" s="192" t="s">
        <v>776</v>
      </c>
    </row>
    <row r="204" spans="1:65" s="2" customFormat="1">
      <c r="A204" s="37"/>
      <c r="B204" s="38"/>
      <c r="C204" s="39"/>
      <c r="D204" s="194" t="s">
        <v>170</v>
      </c>
      <c r="E204" s="39"/>
      <c r="F204" s="195" t="s">
        <v>777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170</v>
      </c>
      <c r="AU204" s="20" t="s">
        <v>79</v>
      </c>
    </row>
    <row r="205" spans="1:65" s="13" customFormat="1">
      <c r="B205" s="201"/>
      <c r="C205" s="202"/>
      <c r="D205" s="199" t="s">
        <v>178</v>
      </c>
      <c r="E205" s="203" t="s">
        <v>19</v>
      </c>
      <c r="F205" s="204" t="s">
        <v>778</v>
      </c>
      <c r="G205" s="202"/>
      <c r="H205" s="205">
        <v>2.3199999999999998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79</v>
      </c>
      <c r="AV205" s="13" t="s">
        <v>79</v>
      </c>
      <c r="AW205" s="13" t="s">
        <v>31</v>
      </c>
      <c r="AX205" s="13" t="s">
        <v>77</v>
      </c>
      <c r="AY205" s="211" t="s">
        <v>161</v>
      </c>
    </row>
    <row r="206" spans="1:65" s="2" customFormat="1" ht="24.15" customHeight="1">
      <c r="A206" s="37"/>
      <c r="B206" s="38"/>
      <c r="C206" s="181" t="s">
        <v>343</v>
      </c>
      <c r="D206" s="181" t="s">
        <v>163</v>
      </c>
      <c r="E206" s="182" t="s">
        <v>779</v>
      </c>
      <c r="F206" s="183" t="s">
        <v>780</v>
      </c>
      <c r="G206" s="184" t="s">
        <v>166</v>
      </c>
      <c r="H206" s="185">
        <v>18.669</v>
      </c>
      <c r="I206" s="186"/>
      <c r="J206" s="187">
        <f>ROUND(I206*H206,2)</f>
        <v>0</v>
      </c>
      <c r="K206" s="183" t="s">
        <v>167</v>
      </c>
      <c r="L206" s="42"/>
      <c r="M206" s="188" t="s">
        <v>19</v>
      </c>
      <c r="N206" s="189" t="s">
        <v>40</v>
      </c>
      <c r="O206" s="67"/>
      <c r="P206" s="190">
        <f>O206*H206</f>
        <v>0</v>
      </c>
      <c r="Q206" s="190">
        <v>0.69501000000000002</v>
      </c>
      <c r="R206" s="190">
        <f>Q206*H206</f>
        <v>12.975141690000001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168</v>
      </c>
      <c r="AT206" s="192" t="s">
        <v>163</v>
      </c>
      <c r="AU206" s="192" t="s">
        <v>79</v>
      </c>
      <c r="AY206" s="20" t="s">
        <v>161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77</v>
      </c>
      <c r="BK206" s="193">
        <f>ROUND(I206*H206,2)</f>
        <v>0</v>
      </c>
      <c r="BL206" s="20" t="s">
        <v>168</v>
      </c>
      <c r="BM206" s="192" t="s">
        <v>781</v>
      </c>
    </row>
    <row r="207" spans="1:65" s="2" customFormat="1">
      <c r="A207" s="37"/>
      <c r="B207" s="38"/>
      <c r="C207" s="39"/>
      <c r="D207" s="194" t="s">
        <v>170</v>
      </c>
      <c r="E207" s="39"/>
      <c r="F207" s="195" t="s">
        <v>782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170</v>
      </c>
      <c r="AU207" s="20" t="s">
        <v>79</v>
      </c>
    </row>
    <row r="208" spans="1:65" s="13" customFormat="1">
      <c r="B208" s="201"/>
      <c r="C208" s="202"/>
      <c r="D208" s="199" t="s">
        <v>178</v>
      </c>
      <c r="E208" s="203" t="s">
        <v>19</v>
      </c>
      <c r="F208" s="204" t="s">
        <v>783</v>
      </c>
      <c r="G208" s="202"/>
      <c r="H208" s="205">
        <v>18.669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79</v>
      </c>
      <c r="AV208" s="13" t="s">
        <v>79</v>
      </c>
      <c r="AW208" s="13" t="s">
        <v>31</v>
      </c>
      <c r="AX208" s="13" t="s">
        <v>77</v>
      </c>
      <c r="AY208" s="211" t="s">
        <v>161</v>
      </c>
    </row>
    <row r="209" spans="1:65" s="2" customFormat="1" ht="24.15" customHeight="1">
      <c r="A209" s="37"/>
      <c r="B209" s="38"/>
      <c r="C209" s="181" t="s">
        <v>353</v>
      </c>
      <c r="D209" s="181" t="s">
        <v>163</v>
      </c>
      <c r="E209" s="182" t="s">
        <v>784</v>
      </c>
      <c r="F209" s="183" t="s">
        <v>785</v>
      </c>
      <c r="G209" s="184" t="s">
        <v>166</v>
      </c>
      <c r="H209" s="185">
        <v>142.21799999999999</v>
      </c>
      <c r="I209" s="186"/>
      <c r="J209" s="187">
        <f>ROUND(I209*H209,2)</f>
        <v>0</v>
      </c>
      <c r="K209" s="183" t="s">
        <v>167</v>
      </c>
      <c r="L209" s="42"/>
      <c r="M209" s="188" t="s">
        <v>19</v>
      </c>
      <c r="N209" s="189" t="s">
        <v>40</v>
      </c>
      <c r="O209" s="67"/>
      <c r="P209" s="190">
        <f>O209*H209</f>
        <v>0</v>
      </c>
      <c r="Q209" s="190">
        <v>0.26878000000000002</v>
      </c>
      <c r="R209" s="190">
        <f>Q209*H209</f>
        <v>38.225354039999999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168</v>
      </c>
      <c r="AT209" s="192" t="s">
        <v>163</v>
      </c>
      <c r="AU209" s="192" t="s">
        <v>79</v>
      </c>
      <c r="AY209" s="20" t="s">
        <v>161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77</v>
      </c>
      <c r="BK209" s="193">
        <f>ROUND(I209*H209,2)</f>
        <v>0</v>
      </c>
      <c r="BL209" s="20" t="s">
        <v>168</v>
      </c>
      <c r="BM209" s="192" t="s">
        <v>786</v>
      </c>
    </row>
    <row r="210" spans="1:65" s="2" customFormat="1">
      <c r="A210" s="37"/>
      <c r="B210" s="38"/>
      <c r="C210" s="39"/>
      <c r="D210" s="194" t="s">
        <v>170</v>
      </c>
      <c r="E210" s="39"/>
      <c r="F210" s="195" t="s">
        <v>787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170</v>
      </c>
      <c r="AU210" s="20" t="s">
        <v>79</v>
      </c>
    </row>
    <row r="211" spans="1:65" s="14" customFormat="1">
      <c r="B211" s="212"/>
      <c r="C211" s="213"/>
      <c r="D211" s="199" t="s">
        <v>178</v>
      </c>
      <c r="E211" s="214" t="s">
        <v>19</v>
      </c>
      <c r="F211" s="215" t="s">
        <v>788</v>
      </c>
      <c r="G211" s="213"/>
      <c r="H211" s="214" t="s">
        <v>19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178</v>
      </c>
      <c r="AU211" s="221" t="s">
        <v>79</v>
      </c>
      <c r="AV211" s="14" t="s">
        <v>77</v>
      </c>
      <c r="AW211" s="14" t="s">
        <v>31</v>
      </c>
      <c r="AX211" s="14" t="s">
        <v>69</v>
      </c>
      <c r="AY211" s="221" t="s">
        <v>161</v>
      </c>
    </row>
    <row r="212" spans="1:65" s="13" customFormat="1">
      <c r="B212" s="201"/>
      <c r="C212" s="202"/>
      <c r="D212" s="199" t="s">
        <v>178</v>
      </c>
      <c r="E212" s="203" t="s">
        <v>19</v>
      </c>
      <c r="F212" s="204" t="s">
        <v>789</v>
      </c>
      <c r="G212" s="202"/>
      <c r="H212" s="205">
        <v>77.11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178</v>
      </c>
      <c r="AU212" s="211" t="s">
        <v>79</v>
      </c>
      <c r="AV212" s="13" t="s">
        <v>79</v>
      </c>
      <c r="AW212" s="13" t="s">
        <v>31</v>
      </c>
      <c r="AX212" s="13" t="s">
        <v>69</v>
      </c>
      <c r="AY212" s="211" t="s">
        <v>161</v>
      </c>
    </row>
    <row r="213" spans="1:65" s="13" customFormat="1">
      <c r="B213" s="201"/>
      <c r="C213" s="202"/>
      <c r="D213" s="199" t="s">
        <v>178</v>
      </c>
      <c r="E213" s="203" t="s">
        <v>19</v>
      </c>
      <c r="F213" s="204" t="s">
        <v>790</v>
      </c>
      <c r="G213" s="202"/>
      <c r="H213" s="205">
        <v>105.108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178</v>
      </c>
      <c r="AU213" s="211" t="s">
        <v>79</v>
      </c>
      <c r="AV213" s="13" t="s">
        <v>79</v>
      </c>
      <c r="AW213" s="13" t="s">
        <v>31</v>
      </c>
      <c r="AX213" s="13" t="s">
        <v>69</v>
      </c>
      <c r="AY213" s="211" t="s">
        <v>161</v>
      </c>
    </row>
    <row r="214" spans="1:65" s="13" customFormat="1">
      <c r="B214" s="201"/>
      <c r="C214" s="202"/>
      <c r="D214" s="199" t="s">
        <v>178</v>
      </c>
      <c r="E214" s="203" t="s">
        <v>19</v>
      </c>
      <c r="F214" s="204" t="s">
        <v>791</v>
      </c>
      <c r="G214" s="202"/>
      <c r="H214" s="205">
        <v>-40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79</v>
      </c>
      <c r="AV214" s="13" t="s">
        <v>79</v>
      </c>
      <c r="AW214" s="13" t="s">
        <v>31</v>
      </c>
      <c r="AX214" s="13" t="s">
        <v>69</v>
      </c>
      <c r="AY214" s="211" t="s">
        <v>161</v>
      </c>
    </row>
    <row r="215" spans="1:65" s="15" customFormat="1">
      <c r="B215" s="222"/>
      <c r="C215" s="223"/>
      <c r="D215" s="199" t="s">
        <v>178</v>
      </c>
      <c r="E215" s="224" t="s">
        <v>19</v>
      </c>
      <c r="F215" s="225" t="s">
        <v>221</v>
      </c>
      <c r="G215" s="223"/>
      <c r="H215" s="226">
        <v>142.21799999999999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178</v>
      </c>
      <c r="AU215" s="232" t="s">
        <v>79</v>
      </c>
      <c r="AV215" s="15" t="s">
        <v>168</v>
      </c>
      <c r="AW215" s="15" t="s">
        <v>31</v>
      </c>
      <c r="AX215" s="15" t="s">
        <v>77</v>
      </c>
      <c r="AY215" s="232" t="s">
        <v>161</v>
      </c>
    </row>
    <row r="216" spans="1:65" s="2" customFormat="1" ht="24.15" customHeight="1">
      <c r="A216" s="37"/>
      <c r="B216" s="38"/>
      <c r="C216" s="181" t="s">
        <v>359</v>
      </c>
      <c r="D216" s="181" t="s">
        <v>163</v>
      </c>
      <c r="E216" s="182" t="s">
        <v>792</v>
      </c>
      <c r="F216" s="183" t="s">
        <v>793</v>
      </c>
      <c r="G216" s="184" t="s">
        <v>166</v>
      </c>
      <c r="H216" s="185">
        <v>17.670000000000002</v>
      </c>
      <c r="I216" s="186"/>
      <c r="J216" s="187">
        <f>ROUND(I216*H216,2)</f>
        <v>0</v>
      </c>
      <c r="K216" s="183" t="s">
        <v>167</v>
      </c>
      <c r="L216" s="42"/>
      <c r="M216" s="188" t="s">
        <v>19</v>
      </c>
      <c r="N216" s="189" t="s">
        <v>40</v>
      </c>
      <c r="O216" s="67"/>
      <c r="P216" s="190">
        <f>O216*H216</f>
        <v>0</v>
      </c>
      <c r="Q216" s="190">
        <v>0.18071999999999999</v>
      </c>
      <c r="R216" s="190">
        <f>Q216*H216</f>
        <v>3.1933224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168</v>
      </c>
      <c r="AT216" s="192" t="s">
        <v>163</v>
      </c>
      <c r="AU216" s="192" t="s">
        <v>79</v>
      </c>
      <c r="AY216" s="20" t="s">
        <v>161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77</v>
      </c>
      <c r="BK216" s="193">
        <f>ROUND(I216*H216,2)</f>
        <v>0</v>
      </c>
      <c r="BL216" s="20" t="s">
        <v>168</v>
      </c>
      <c r="BM216" s="192" t="s">
        <v>794</v>
      </c>
    </row>
    <row r="217" spans="1:65" s="2" customFormat="1">
      <c r="A217" s="37"/>
      <c r="B217" s="38"/>
      <c r="C217" s="39"/>
      <c r="D217" s="194" t="s">
        <v>170</v>
      </c>
      <c r="E217" s="39"/>
      <c r="F217" s="195" t="s">
        <v>795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170</v>
      </c>
      <c r="AU217" s="20" t="s">
        <v>79</v>
      </c>
    </row>
    <row r="218" spans="1:65" s="13" customFormat="1">
      <c r="B218" s="201"/>
      <c r="C218" s="202"/>
      <c r="D218" s="199" t="s">
        <v>178</v>
      </c>
      <c r="E218" s="203" t="s">
        <v>19</v>
      </c>
      <c r="F218" s="204" t="s">
        <v>796</v>
      </c>
      <c r="G218" s="202"/>
      <c r="H218" s="205">
        <v>17.670000000000002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178</v>
      </c>
      <c r="AU218" s="211" t="s">
        <v>79</v>
      </c>
      <c r="AV218" s="13" t="s">
        <v>79</v>
      </c>
      <c r="AW218" s="13" t="s">
        <v>31</v>
      </c>
      <c r="AX218" s="13" t="s">
        <v>77</v>
      </c>
      <c r="AY218" s="211" t="s">
        <v>161</v>
      </c>
    </row>
    <row r="219" spans="1:65" s="2" customFormat="1" ht="24.15" customHeight="1">
      <c r="A219" s="37"/>
      <c r="B219" s="38"/>
      <c r="C219" s="181" t="s">
        <v>368</v>
      </c>
      <c r="D219" s="181" t="s">
        <v>163</v>
      </c>
      <c r="E219" s="182" t="s">
        <v>797</v>
      </c>
      <c r="F219" s="183" t="s">
        <v>798</v>
      </c>
      <c r="G219" s="184" t="s">
        <v>214</v>
      </c>
      <c r="H219" s="185">
        <v>0.158</v>
      </c>
      <c r="I219" s="186"/>
      <c r="J219" s="187">
        <f>ROUND(I219*H219,2)</f>
        <v>0</v>
      </c>
      <c r="K219" s="183" t="s">
        <v>167</v>
      </c>
      <c r="L219" s="42"/>
      <c r="M219" s="188" t="s">
        <v>19</v>
      </c>
      <c r="N219" s="189" t="s">
        <v>40</v>
      </c>
      <c r="O219" s="67"/>
      <c r="P219" s="190">
        <f>O219*H219</f>
        <v>0</v>
      </c>
      <c r="Q219" s="190">
        <v>1.04922</v>
      </c>
      <c r="R219" s="190">
        <f>Q219*H219</f>
        <v>0.16577676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168</v>
      </c>
      <c r="AT219" s="192" t="s">
        <v>163</v>
      </c>
      <c r="AU219" s="192" t="s">
        <v>79</v>
      </c>
      <c r="AY219" s="20" t="s">
        <v>161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77</v>
      </c>
      <c r="BK219" s="193">
        <f>ROUND(I219*H219,2)</f>
        <v>0</v>
      </c>
      <c r="BL219" s="20" t="s">
        <v>168</v>
      </c>
      <c r="BM219" s="192" t="s">
        <v>799</v>
      </c>
    </row>
    <row r="220" spans="1:65" s="2" customFormat="1">
      <c r="A220" s="37"/>
      <c r="B220" s="38"/>
      <c r="C220" s="39"/>
      <c r="D220" s="194" t="s">
        <v>170</v>
      </c>
      <c r="E220" s="39"/>
      <c r="F220" s="195" t="s">
        <v>800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170</v>
      </c>
      <c r="AU220" s="20" t="s">
        <v>79</v>
      </c>
    </row>
    <row r="221" spans="1:65" s="13" customFormat="1">
      <c r="B221" s="201"/>
      <c r="C221" s="202"/>
      <c r="D221" s="199" t="s">
        <v>178</v>
      </c>
      <c r="E221" s="203" t="s">
        <v>19</v>
      </c>
      <c r="F221" s="204" t="s">
        <v>801</v>
      </c>
      <c r="G221" s="202"/>
      <c r="H221" s="205">
        <v>0.158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79</v>
      </c>
      <c r="AV221" s="13" t="s">
        <v>79</v>
      </c>
      <c r="AW221" s="13" t="s">
        <v>31</v>
      </c>
      <c r="AX221" s="13" t="s">
        <v>77</v>
      </c>
      <c r="AY221" s="211" t="s">
        <v>161</v>
      </c>
    </row>
    <row r="222" spans="1:65" s="2" customFormat="1" ht="33" customHeight="1">
      <c r="A222" s="37"/>
      <c r="B222" s="38"/>
      <c r="C222" s="181" t="s">
        <v>375</v>
      </c>
      <c r="D222" s="181" t="s">
        <v>163</v>
      </c>
      <c r="E222" s="182" t="s">
        <v>802</v>
      </c>
      <c r="F222" s="183" t="s">
        <v>803</v>
      </c>
      <c r="G222" s="184" t="s">
        <v>206</v>
      </c>
      <c r="H222" s="185">
        <v>1.704</v>
      </c>
      <c r="I222" s="186"/>
      <c r="J222" s="187">
        <f>ROUND(I222*H222,2)</f>
        <v>0</v>
      </c>
      <c r="K222" s="183" t="s">
        <v>167</v>
      </c>
      <c r="L222" s="42"/>
      <c r="M222" s="188" t="s">
        <v>19</v>
      </c>
      <c r="N222" s="189" t="s">
        <v>40</v>
      </c>
      <c r="O222" s="67"/>
      <c r="P222" s="190">
        <f>O222*H222</f>
        <v>0</v>
      </c>
      <c r="Q222" s="190">
        <v>1.89706</v>
      </c>
      <c r="R222" s="190">
        <f>Q222*H222</f>
        <v>3.2325902399999999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168</v>
      </c>
      <c r="AT222" s="192" t="s">
        <v>163</v>
      </c>
      <c r="AU222" s="192" t="s">
        <v>79</v>
      </c>
      <c r="AY222" s="20" t="s">
        <v>161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77</v>
      </c>
      <c r="BK222" s="193">
        <f>ROUND(I222*H222,2)</f>
        <v>0</v>
      </c>
      <c r="BL222" s="20" t="s">
        <v>168</v>
      </c>
      <c r="BM222" s="192" t="s">
        <v>804</v>
      </c>
    </row>
    <row r="223" spans="1:65" s="2" customFormat="1">
      <c r="A223" s="37"/>
      <c r="B223" s="38"/>
      <c r="C223" s="39"/>
      <c r="D223" s="194" t="s">
        <v>170</v>
      </c>
      <c r="E223" s="39"/>
      <c r="F223" s="195" t="s">
        <v>805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170</v>
      </c>
      <c r="AU223" s="20" t="s">
        <v>79</v>
      </c>
    </row>
    <row r="224" spans="1:65" s="13" customFormat="1">
      <c r="B224" s="201"/>
      <c r="C224" s="202"/>
      <c r="D224" s="199" t="s">
        <v>178</v>
      </c>
      <c r="E224" s="203" t="s">
        <v>19</v>
      </c>
      <c r="F224" s="204" t="s">
        <v>806</v>
      </c>
      <c r="G224" s="202"/>
      <c r="H224" s="205">
        <v>1.704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178</v>
      </c>
      <c r="AU224" s="211" t="s">
        <v>79</v>
      </c>
      <c r="AV224" s="13" t="s">
        <v>79</v>
      </c>
      <c r="AW224" s="13" t="s">
        <v>31</v>
      </c>
      <c r="AX224" s="13" t="s">
        <v>77</v>
      </c>
      <c r="AY224" s="211" t="s">
        <v>161</v>
      </c>
    </row>
    <row r="225" spans="1:65" s="2" customFormat="1" ht="24.15" customHeight="1">
      <c r="A225" s="37"/>
      <c r="B225" s="38"/>
      <c r="C225" s="181" t="s">
        <v>384</v>
      </c>
      <c r="D225" s="181" t="s">
        <v>163</v>
      </c>
      <c r="E225" s="182" t="s">
        <v>807</v>
      </c>
      <c r="F225" s="183" t="s">
        <v>808</v>
      </c>
      <c r="G225" s="184" t="s">
        <v>166</v>
      </c>
      <c r="H225" s="185">
        <v>2.8650000000000002</v>
      </c>
      <c r="I225" s="186"/>
      <c r="J225" s="187">
        <f>ROUND(I225*H225,2)</f>
        <v>0</v>
      </c>
      <c r="K225" s="183" t="s">
        <v>167</v>
      </c>
      <c r="L225" s="42"/>
      <c r="M225" s="188" t="s">
        <v>19</v>
      </c>
      <c r="N225" s="189" t="s">
        <v>40</v>
      </c>
      <c r="O225" s="67"/>
      <c r="P225" s="190">
        <f>O225*H225</f>
        <v>0</v>
      </c>
      <c r="Q225" s="190">
        <v>0.14605000000000001</v>
      </c>
      <c r="R225" s="190">
        <f>Q225*H225</f>
        <v>0.41843325000000009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168</v>
      </c>
      <c r="AT225" s="192" t="s">
        <v>163</v>
      </c>
      <c r="AU225" s="192" t="s">
        <v>79</v>
      </c>
      <c r="AY225" s="20" t="s">
        <v>161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77</v>
      </c>
      <c r="BK225" s="193">
        <f>ROUND(I225*H225,2)</f>
        <v>0</v>
      </c>
      <c r="BL225" s="20" t="s">
        <v>168</v>
      </c>
      <c r="BM225" s="192" t="s">
        <v>809</v>
      </c>
    </row>
    <row r="226" spans="1:65" s="2" customFormat="1">
      <c r="A226" s="37"/>
      <c r="B226" s="38"/>
      <c r="C226" s="39"/>
      <c r="D226" s="194" t="s">
        <v>170</v>
      </c>
      <c r="E226" s="39"/>
      <c r="F226" s="195" t="s">
        <v>810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170</v>
      </c>
      <c r="AU226" s="20" t="s">
        <v>79</v>
      </c>
    </row>
    <row r="227" spans="1:65" s="13" customFormat="1">
      <c r="B227" s="201"/>
      <c r="C227" s="202"/>
      <c r="D227" s="199" t="s">
        <v>178</v>
      </c>
      <c r="E227" s="203" t="s">
        <v>19</v>
      </c>
      <c r="F227" s="204" t="s">
        <v>811</v>
      </c>
      <c r="G227" s="202"/>
      <c r="H227" s="205">
        <v>2.8650000000000002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79</v>
      </c>
      <c r="AV227" s="13" t="s">
        <v>79</v>
      </c>
      <c r="AW227" s="13" t="s">
        <v>31</v>
      </c>
      <c r="AX227" s="13" t="s">
        <v>77</v>
      </c>
      <c r="AY227" s="211" t="s">
        <v>161</v>
      </c>
    </row>
    <row r="228" spans="1:65" s="2" customFormat="1" ht="24.15" customHeight="1">
      <c r="A228" s="37"/>
      <c r="B228" s="38"/>
      <c r="C228" s="181" t="s">
        <v>391</v>
      </c>
      <c r="D228" s="181" t="s">
        <v>163</v>
      </c>
      <c r="E228" s="182" t="s">
        <v>812</v>
      </c>
      <c r="F228" s="183" t="s">
        <v>813</v>
      </c>
      <c r="G228" s="184" t="s">
        <v>166</v>
      </c>
      <c r="H228" s="185">
        <v>13.02</v>
      </c>
      <c r="I228" s="186"/>
      <c r="J228" s="187">
        <f>ROUND(I228*H228,2)</f>
        <v>0</v>
      </c>
      <c r="K228" s="183" t="s">
        <v>167</v>
      </c>
      <c r="L228" s="42"/>
      <c r="M228" s="188" t="s">
        <v>19</v>
      </c>
      <c r="N228" s="189" t="s">
        <v>40</v>
      </c>
      <c r="O228" s="67"/>
      <c r="P228" s="190">
        <f>O228*H228</f>
        <v>0</v>
      </c>
      <c r="Q228" s="190">
        <v>0.11396000000000001</v>
      </c>
      <c r="R228" s="190">
        <f>Q228*H228</f>
        <v>1.4837591999999999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168</v>
      </c>
      <c r="AT228" s="192" t="s">
        <v>163</v>
      </c>
      <c r="AU228" s="192" t="s">
        <v>79</v>
      </c>
      <c r="AY228" s="20" t="s">
        <v>161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77</v>
      </c>
      <c r="BK228" s="193">
        <f>ROUND(I228*H228,2)</f>
        <v>0</v>
      </c>
      <c r="BL228" s="20" t="s">
        <v>168</v>
      </c>
      <c r="BM228" s="192" t="s">
        <v>814</v>
      </c>
    </row>
    <row r="229" spans="1:65" s="2" customFormat="1">
      <c r="A229" s="37"/>
      <c r="B229" s="38"/>
      <c r="C229" s="39"/>
      <c r="D229" s="194" t="s">
        <v>170</v>
      </c>
      <c r="E229" s="39"/>
      <c r="F229" s="195" t="s">
        <v>815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170</v>
      </c>
      <c r="AU229" s="20" t="s">
        <v>79</v>
      </c>
    </row>
    <row r="230" spans="1:65" s="13" customFormat="1">
      <c r="B230" s="201"/>
      <c r="C230" s="202"/>
      <c r="D230" s="199" t="s">
        <v>178</v>
      </c>
      <c r="E230" s="203" t="s">
        <v>19</v>
      </c>
      <c r="F230" s="204" t="s">
        <v>816</v>
      </c>
      <c r="G230" s="202"/>
      <c r="H230" s="205">
        <v>12.4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178</v>
      </c>
      <c r="AU230" s="211" t="s">
        <v>79</v>
      </c>
      <c r="AV230" s="13" t="s">
        <v>79</v>
      </c>
      <c r="AW230" s="13" t="s">
        <v>31</v>
      </c>
      <c r="AX230" s="13" t="s">
        <v>77</v>
      </c>
      <c r="AY230" s="211" t="s">
        <v>161</v>
      </c>
    </row>
    <row r="231" spans="1:65" s="13" customFormat="1">
      <c r="B231" s="201"/>
      <c r="C231" s="202"/>
      <c r="D231" s="199" t="s">
        <v>178</v>
      </c>
      <c r="E231" s="202"/>
      <c r="F231" s="204" t="s">
        <v>817</v>
      </c>
      <c r="G231" s="202"/>
      <c r="H231" s="205">
        <v>13.02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79</v>
      </c>
      <c r="AV231" s="13" t="s">
        <v>79</v>
      </c>
      <c r="AW231" s="13" t="s">
        <v>4</v>
      </c>
      <c r="AX231" s="13" t="s">
        <v>77</v>
      </c>
      <c r="AY231" s="211" t="s">
        <v>161</v>
      </c>
    </row>
    <row r="232" spans="1:65" s="2" customFormat="1" ht="16.5" customHeight="1">
      <c r="A232" s="37"/>
      <c r="B232" s="38"/>
      <c r="C232" s="181" t="s">
        <v>397</v>
      </c>
      <c r="D232" s="181" t="s">
        <v>163</v>
      </c>
      <c r="E232" s="182" t="s">
        <v>818</v>
      </c>
      <c r="F232" s="183" t="s">
        <v>819</v>
      </c>
      <c r="G232" s="184" t="s">
        <v>189</v>
      </c>
      <c r="H232" s="185">
        <v>12</v>
      </c>
      <c r="I232" s="186"/>
      <c r="J232" s="187">
        <f>ROUND(I232*H232,2)</f>
        <v>0</v>
      </c>
      <c r="K232" s="183" t="s">
        <v>167</v>
      </c>
      <c r="L232" s="42"/>
      <c r="M232" s="188" t="s">
        <v>19</v>
      </c>
      <c r="N232" s="189" t="s">
        <v>40</v>
      </c>
      <c r="O232" s="67"/>
      <c r="P232" s="190">
        <f>O232*H232</f>
        <v>0</v>
      </c>
      <c r="Q232" s="190">
        <v>1.3999999999999999E-4</v>
      </c>
      <c r="R232" s="190">
        <f>Q232*H232</f>
        <v>1.6799999999999999E-3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168</v>
      </c>
      <c r="AT232" s="192" t="s">
        <v>163</v>
      </c>
      <c r="AU232" s="192" t="s">
        <v>79</v>
      </c>
      <c r="AY232" s="20" t="s">
        <v>161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77</v>
      </c>
      <c r="BK232" s="193">
        <f>ROUND(I232*H232,2)</f>
        <v>0</v>
      </c>
      <c r="BL232" s="20" t="s">
        <v>168</v>
      </c>
      <c r="BM232" s="192" t="s">
        <v>820</v>
      </c>
    </row>
    <row r="233" spans="1:65" s="2" customFormat="1">
      <c r="A233" s="37"/>
      <c r="B233" s="38"/>
      <c r="C233" s="39"/>
      <c r="D233" s="194" t="s">
        <v>170</v>
      </c>
      <c r="E233" s="39"/>
      <c r="F233" s="195" t="s">
        <v>821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170</v>
      </c>
      <c r="AU233" s="20" t="s">
        <v>79</v>
      </c>
    </row>
    <row r="234" spans="1:65" s="13" customFormat="1">
      <c r="B234" s="201"/>
      <c r="C234" s="202"/>
      <c r="D234" s="199" t="s">
        <v>178</v>
      </c>
      <c r="E234" s="203" t="s">
        <v>19</v>
      </c>
      <c r="F234" s="204" t="s">
        <v>822</v>
      </c>
      <c r="G234" s="202"/>
      <c r="H234" s="205">
        <v>12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178</v>
      </c>
      <c r="AU234" s="211" t="s">
        <v>79</v>
      </c>
      <c r="AV234" s="13" t="s">
        <v>79</v>
      </c>
      <c r="AW234" s="13" t="s">
        <v>31</v>
      </c>
      <c r="AX234" s="13" t="s">
        <v>77</v>
      </c>
      <c r="AY234" s="211" t="s">
        <v>161</v>
      </c>
    </row>
    <row r="235" spans="1:65" s="2" customFormat="1" ht="24.15" customHeight="1">
      <c r="A235" s="37"/>
      <c r="B235" s="38"/>
      <c r="C235" s="181" t="s">
        <v>406</v>
      </c>
      <c r="D235" s="181" t="s">
        <v>163</v>
      </c>
      <c r="E235" s="182" t="s">
        <v>823</v>
      </c>
      <c r="F235" s="183" t="s">
        <v>824</v>
      </c>
      <c r="G235" s="184" t="s">
        <v>166</v>
      </c>
      <c r="H235" s="185">
        <v>14.506</v>
      </c>
      <c r="I235" s="186"/>
      <c r="J235" s="187">
        <f>ROUND(I235*H235,2)</f>
        <v>0</v>
      </c>
      <c r="K235" s="183" t="s">
        <v>167</v>
      </c>
      <c r="L235" s="42"/>
      <c r="M235" s="188" t="s">
        <v>19</v>
      </c>
      <c r="N235" s="189" t="s">
        <v>40</v>
      </c>
      <c r="O235" s="67"/>
      <c r="P235" s="190">
        <f>O235*H235</f>
        <v>0</v>
      </c>
      <c r="Q235" s="190">
        <v>0.16114000000000001</v>
      </c>
      <c r="R235" s="190">
        <f>Q235*H235</f>
        <v>2.33749684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168</v>
      </c>
      <c r="AT235" s="192" t="s">
        <v>163</v>
      </c>
      <c r="AU235" s="192" t="s">
        <v>79</v>
      </c>
      <c r="AY235" s="20" t="s">
        <v>161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77</v>
      </c>
      <c r="BK235" s="193">
        <f>ROUND(I235*H235,2)</f>
        <v>0</v>
      </c>
      <c r="BL235" s="20" t="s">
        <v>168</v>
      </c>
      <c r="BM235" s="192" t="s">
        <v>825</v>
      </c>
    </row>
    <row r="236" spans="1:65" s="2" customFormat="1">
      <c r="A236" s="37"/>
      <c r="B236" s="38"/>
      <c r="C236" s="39"/>
      <c r="D236" s="194" t="s">
        <v>170</v>
      </c>
      <c r="E236" s="39"/>
      <c r="F236" s="195" t="s">
        <v>826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170</v>
      </c>
      <c r="AU236" s="20" t="s">
        <v>79</v>
      </c>
    </row>
    <row r="237" spans="1:65" s="13" customFormat="1">
      <c r="B237" s="201"/>
      <c r="C237" s="202"/>
      <c r="D237" s="199" t="s">
        <v>178</v>
      </c>
      <c r="E237" s="203" t="s">
        <v>19</v>
      </c>
      <c r="F237" s="204" t="s">
        <v>827</v>
      </c>
      <c r="G237" s="202"/>
      <c r="H237" s="205">
        <v>10.5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178</v>
      </c>
      <c r="AU237" s="211" t="s">
        <v>79</v>
      </c>
      <c r="AV237" s="13" t="s">
        <v>79</v>
      </c>
      <c r="AW237" s="13" t="s">
        <v>31</v>
      </c>
      <c r="AX237" s="13" t="s">
        <v>69</v>
      </c>
      <c r="AY237" s="211" t="s">
        <v>161</v>
      </c>
    </row>
    <row r="238" spans="1:65" s="13" customFormat="1">
      <c r="B238" s="201"/>
      <c r="C238" s="202"/>
      <c r="D238" s="199" t="s">
        <v>178</v>
      </c>
      <c r="E238" s="203" t="s">
        <v>19</v>
      </c>
      <c r="F238" s="204" t="s">
        <v>828</v>
      </c>
      <c r="G238" s="202"/>
      <c r="H238" s="205">
        <v>3.3149999999999999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178</v>
      </c>
      <c r="AU238" s="211" t="s">
        <v>79</v>
      </c>
      <c r="AV238" s="13" t="s">
        <v>79</v>
      </c>
      <c r="AW238" s="13" t="s">
        <v>31</v>
      </c>
      <c r="AX238" s="13" t="s">
        <v>69</v>
      </c>
      <c r="AY238" s="211" t="s">
        <v>161</v>
      </c>
    </row>
    <row r="239" spans="1:65" s="15" customFormat="1">
      <c r="B239" s="222"/>
      <c r="C239" s="223"/>
      <c r="D239" s="199" t="s">
        <v>178</v>
      </c>
      <c r="E239" s="224" t="s">
        <v>19</v>
      </c>
      <c r="F239" s="225" t="s">
        <v>221</v>
      </c>
      <c r="G239" s="223"/>
      <c r="H239" s="226">
        <v>13.815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178</v>
      </c>
      <c r="AU239" s="232" t="s">
        <v>79</v>
      </c>
      <c r="AV239" s="15" t="s">
        <v>168</v>
      </c>
      <c r="AW239" s="15" t="s">
        <v>31</v>
      </c>
      <c r="AX239" s="15" t="s">
        <v>77</v>
      </c>
      <c r="AY239" s="232" t="s">
        <v>161</v>
      </c>
    </row>
    <row r="240" spans="1:65" s="13" customFormat="1">
      <c r="B240" s="201"/>
      <c r="C240" s="202"/>
      <c r="D240" s="199" t="s">
        <v>178</v>
      </c>
      <c r="E240" s="202"/>
      <c r="F240" s="204" t="s">
        <v>829</v>
      </c>
      <c r="G240" s="202"/>
      <c r="H240" s="205">
        <v>14.506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178</v>
      </c>
      <c r="AU240" s="211" t="s">
        <v>79</v>
      </c>
      <c r="AV240" s="13" t="s">
        <v>79</v>
      </c>
      <c r="AW240" s="13" t="s">
        <v>4</v>
      </c>
      <c r="AX240" s="13" t="s">
        <v>77</v>
      </c>
      <c r="AY240" s="211" t="s">
        <v>161</v>
      </c>
    </row>
    <row r="241" spans="1:65" s="12" customFormat="1" ht="22.8" customHeight="1">
      <c r="B241" s="165"/>
      <c r="C241" s="166"/>
      <c r="D241" s="167" t="s">
        <v>68</v>
      </c>
      <c r="E241" s="179" t="s">
        <v>168</v>
      </c>
      <c r="F241" s="179" t="s">
        <v>830</v>
      </c>
      <c r="G241" s="166"/>
      <c r="H241" s="166"/>
      <c r="I241" s="169"/>
      <c r="J241" s="180">
        <f>BK241</f>
        <v>0</v>
      </c>
      <c r="K241" s="166"/>
      <c r="L241" s="171"/>
      <c r="M241" s="172"/>
      <c r="N241" s="173"/>
      <c r="O241" s="173"/>
      <c r="P241" s="174">
        <f>SUM(P242:P324)</f>
        <v>0</v>
      </c>
      <c r="Q241" s="173"/>
      <c r="R241" s="174">
        <f>SUM(R242:R324)</f>
        <v>79.903463799999997</v>
      </c>
      <c r="S241" s="173"/>
      <c r="T241" s="175">
        <f>SUM(T242:T324)</f>
        <v>0</v>
      </c>
      <c r="AR241" s="176" t="s">
        <v>77</v>
      </c>
      <c r="AT241" s="177" t="s">
        <v>68</v>
      </c>
      <c r="AU241" s="177" t="s">
        <v>77</v>
      </c>
      <c r="AY241" s="176" t="s">
        <v>161</v>
      </c>
      <c r="BK241" s="178">
        <f>SUM(BK242:BK324)</f>
        <v>0</v>
      </c>
    </row>
    <row r="242" spans="1:65" s="2" customFormat="1" ht="24.15" customHeight="1">
      <c r="A242" s="37"/>
      <c r="B242" s="38"/>
      <c r="C242" s="181" t="s">
        <v>412</v>
      </c>
      <c r="D242" s="181" t="s">
        <v>163</v>
      </c>
      <c r="E242" s="182" t="s">
        <v>831</v>
      </c>
      <c r="F242" s="183" t="s">
        <v>832</v>
      </c>
      <c r="G242" s="184" t="s">
        <v>206</v>
      </c>
      <c r="H242" s="185">
        <v>15.84</v>
      </c>
      <c r="I242" s="186"/>
      <c r="J242" s="187">
        <f>ROUND(I242*H242,2)</f>
        <v>0</v>
      </c>
      <c r="K242" s="183" t="s">
        <v>167</v>
      </c>
      <c r="L242" s="42"/>
      <c r="M242" s="188" t="s">
        <v>19</v>
      </c>
      <c r="N242" s="189" t="s">
        <v>40</v>
      </c>
      <c r="O242" s="67"/>
      <c r="P242" s="190">
        <f>O242*H242</f>
        <v>0</v>
      </c>
      <c r="Q242" s="190">
        <v>2.5020099999999998</v>
      </c>
      <c r="R242" s="190">
        <f>Q242*H242</f>
        <v>39.631838399999999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168</v>
      </c>
      <c r="AT242" s="192" t="s">
        <v>163</v>
      </c>
      <c r="AU242" s="192" t="s">
        <v>79</v>
      </c>
      <c r="AY242" s="20" t="s">
        <v>161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77</v>
      </c>
      <c r="BK242" s="193">
        <f>ROUND(I242*H242,2)</f>
        <v>0</v>
      </c>
      <c r="BL242" s="20" t="s">
        <v>168</v>
      </c>
      <c r="BM242" s="192" t="s">
        <v>833</v>
      </c>
    </row>
    <row r="243" spans="1:65" s="2" customFormat="1">
      <c r="A243" s="37"/>
      <c r="B243" s="38"/>
      <c r="C243" s="39"/>
      <c r="D243" s="194" t="s">
        <v>170</v>
      </c>
      <c r="E243" s="39"/>
      <c r="F243" s="195" t="s">
        <v>834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170</v>
      </c>
      <c r="AU243" s="20" t="s">
        <v>79</v>
      </c>
    </row>
    <row r="244" spans="1:65" s="13" customFormat="1">
      <c r="B244" s="201"/>
      <c r="C244" s="202"/>
      <c r="D244" s="199" t="s">
        <v>178</v>
      </c>
      <c r="E244" s="203" t="s">
        <v>19</v>
      </c>
      <c r="F244" s="204" t="s">
        <v>835</v>
      </c>
      <c r="G244" s="202"/>
      <c r="H244" s="205">
        <v>15.84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178</v>
      </c>
      <c r="AU244" s="211" t="s">
        <v>79</v>
      </c>
      <c r="AV244" s="13" t="s">
        <v>79</v>
      </c>
      <c r="AW244" s="13" t="s">
        <v>31</v>
      </c>
      <c r="AX244" s="13" t="s">
        <v>77</v>
      </c>
      <c r="AY244" s="211" t="s">
        <v>161</v>
      </c>
    </row>
    <row r="245" spans="1:65" s="2" customFormat="1" ht="21.75" customHeight="1">
      <c r="A245" s="37"/>
      <c r="B245" s="38"/>
      <c r="C245" s="181" t="s">
        <v>421</v>
      </c>
      <c r="D245" s="181" t="s">
        <v>163</v>
      </c>
      <c r="E245" s="182" t="s">
        <v>836</v>
      </c>
      <c r="F245" s="183" t="s">
        <v>837</v>
      </c>
      <c r="G245" s="184" t="s">
        <v>166</v>
      </c>
      <c r="H245" s="185">
        <v>7.4</v>
      </c>
      <c r="I245" s="186"/>
      <c r="J245" s="187">
        <f>ROUND(I245*H245,2)</f>
        <v>0</v>
      </c>
      <c r="K245" s="183" t="s">
        <v>167</v>
      </c>
      <c r="L245" s="42"/>
      <c r="M245" s="188" t="s">
        <v>19</v>
      </c>
      <c r="N245" s="189" t="s">
        <v>40</v>
      </c>
      <c r="O245" s="67"/>
      <c r="P245" s="190">
        <f>O245*H245</f>
        <v>0</v>
      </c>
      <c r="Q245" s="190">
        <v>5.3299999999999997E-3</v>
      </c>
      <c r="R245" s="190">
        <f>Q245*H245</f>
        <v>3.9441999999999998E-2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168</v>
      </c>
      <c r="AT245" s="192" t="s">
        <v>163</v>
      </c>
      <c r="AU245" s="192" t="s">
        <v>79</v>
      </c>
      <c r="AY245" s="20" t="s">
        <v>161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77</v>
      </c>
      <c r="BK245" s="193">
        <f>ROUND(I245*H245,2)</f>
        <v>0</v>
      </c>
      <c r="BL245" s="20" t="s">
        <v>168</v>
      </c>
      <c r="BM245" s="192" t="s">
        <v>838</v>
      </c>
    </row>
    <row r="246" spans="1:65" s="2" customFormat="1">
      <c r="A246" s="37"/>
      <c r="B246" s="38"/>
      <c r="C246" s="39"/>
      <c r="D246" s="194" t="s">
        <v>170</v>
      </c>
      <c r="E246" s="39"/>
      <c r="F246" s="195" t="s">
        <v>839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170</v>
      </c>
      <c r="AU246" s="20" t="s">
        <v>79</v>
      </c>
    </row>
    <row r="247" spans="1:65" s="13" customFormat="1">
      <c r="B247" s="201"/>
      <c r="C247" s="202"/>
      <c r="D247" s="199" t="s">
        <v>178</v>
      </c>
      <c r="E247" s="203" t="s">
        <v>19</v>
      </c>
      <c r="F247" s="204" t="s">
        <v>840</v>
      </c>
      <c r="G247" s="202"/>
      <c r="H247" s="205">
        <v>6.4349999999999996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178</v>
      </c>
      <c r="AU247" s="211" t="s">
        <v>79</v>
      </c>
      <c r="AV247" s="13" t="s">
        <v>79</v>
      </c>
      <c r="AW247" s="13" t="s">
        <v>31</v>
      </c>
      <c r="AX247" s="13" t="s">
        <v>77</v>
      </c>
      <c r="AY247" s="211" t="s">
        <v>161</v>
      </c>
    </row>
    <row r="248" spans="1:65" s="13" customFormat="1">
      <c r="B248" s="201"/>
      <c r="C248" s="202"/>
      <c r="D248" s="199" t="s">
        <v>178</v>
      </c>
      <c r="E248" s="202"/>
      <c r="F248" s="204" t="s">
        <v>841</v>
      </c>
      <c r="G248" s="202"/>
      <c r="H248" s="205">
        <v>7.4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178</v>
      </c>
      <c r="AU248" s="211" t="s">
        <v>79</v>
      </c>
      <c r="AV248" s="13" t="s">
        <v>79</v>
      </c>
      <c r="AW248" s="13" t="s">
        <v>4</v>
      </c>
      <c r="AX248" s="13" t="s">
        <v>77</v>
      </c>
      <c r="AY248" s="211" t="s">
        <v>161</v>
      </c>
    </row>
    <row r="249" spans="1:65" s="2" customFormat="1" ht="24.15" customHeight="1">
      <c r="A249" s="37"/>
      <c r="B249" s="38"/>
      <c r="C249" s="181" t="s">
        <v>427</v>
      </c>
      <c r="D249" s="181" t="s">
        <v>163</v>
      </c>
      <c r="E249" s="182" t="s">
        <v>842</v>
      </c>
      <c r="F249" s="183" t="s">
        <v>843</v>
      </c>
      <c r="G249" s="184" t="s">
        <v>166</v>
      </c>
      <c r="H249" s="185">
        <v>7.4</v>
      </c>
      <c r="I249" s="186"/>
      <c r="J249" s="187">
        <f>ROUND(I249*H249,2)</f>
        <v>0</v>
      </c>
      <c r="K249" s="183" t="s">
        <v>167</v>
      </c>
      <c r="L249" s="42"/>
      <c r="M249" s="188" t="s">
        <v>19</v>
      </c>
      <c r="N249" s="189" t="s">
        <v>40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168</v>
      </c>
      <c r="AT249" s="192" t="s">
        <v>163</v>
      </c>
      <c r="AU249" s="192" t="s">
        <v>79</v>
      </c>
      <c r="AY249" s="20" t="s">
        <v>161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77</v>
      </c>
      <c r="BK249" s="193">
        <f>ROUND(I249*H249,2)</f>
        <v>0</v>
      </c>
      <c r="BL249" s="20" t="s">
        <v>168</v>
      </c>
      <c r="BM249" s="192" t="s">
        <v>844</v>
      </c>
    </row>
    <row r="250" spans="1:65" s="2" customFormat="1">
      <c r="A250" s="37"/>
      <c r="B250" s="38"/>
      <c r="C250" s="39"/>
      <c r="D250" s="194" t="s">
        <v>170</v>
      </c>
      <c r="E250" s="39"/>
      <c r="F250" s="195" t="s">
        <v>845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170</v>
      </c>
      <c r="AU250" s="20" t="s">
        <v>79</v>
      </c>
    </row>
    <row r="251" spans="1:65" s="2" customFormat="1" ht="49.05" customHeight="1">
      <c r="A251" s="37"/>
      <c r="B251" s="38"/>
      <c r="C251" s="181" t="s">
        <v>433</v>
      </c>
      <c r="D251" s="181" t="s">
        <v>163</v>
      </c>
      <c r="E251" s="182" t="s">
        <v>846</v>
      </c>
      <c r="F251" s="183" t="s">
        <v>847</v>
      </c>
      <c r="G251" s="184" t="s">
        <v>166</v>
      </c>
      <c r="H251" s="185">
        <v>151.80000000000001</v>
      </c>
      <c r="I251" s="186"/>
      <c r="J251" s="187">
        <f>ROUND(I251*H251,2)</f>
        <v>0</v>
      </c>
      <c r="K251" s="183" t="s">
        <v>167</v>
      </c>
      <c r="L251" s="42"/>
      <c r="M251" s="188" t="s">
        <v>19</v>
      </c>
      <c r="N251" s="189" t="s">
        <v>40</v>
      </c>
      <c r="O251" s="67"/>
      <c r="P251" s="190">
        <f>O251*H251</f>
        <v>0</v>
      </c>
      <c r="Q251" s="190">
        <v>7.0800000000000004E-3</v>
      </c>
      <c r="R251" s="190">
        <f>Q251*H251</f>
        <v>1.0747440000000001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168</v>
      </c>
      <c r="AT251" s="192" t="s">
        <v>163</v>
      </c>
      <c r="AU251" s="192" t="s">
        <v>79</v>
      </c>
      <c r="AY251" s="20" t="s">
        <v>161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77</v>
      </c>
      <c r="BK251" s="193">
        <f>ROUND(I251*H251,2)</f>
        <v>0</v>
      </c>
      <c r="BL251" s="20" t="s">
        <v>168</v>
      </c>
      <c r="BM251" s="192" t="s">
        <v>848</v>
      </c>
    </row>
    <row r="252" spans="1:65" s="2" customFormat="1">
      <c r="A252" s="37"/>
      <c r="B252" s="38"/>
      <c r="C252" s="39"/>
      <c r="D252" s="194" t="s">
        <v>170</v>
      </c>
      <c r="E252" s="39"/>
      <c r="F252" s="195" t="s">
        <v>849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170</v>
      </c>
      <c r="AU252" s="20" t="s">
        <v>79</v>
      </c>
    </row>
    <row r="253" spans="1:65" s="2" customFormat="1" ht="28.8">
      <c r="A253" s="37"/>
      <c r="B253" s="38"/>
      <c r="C253" s="39"/>
      <c r="D253" s="199" t="s">
        <v>176</v>
      </c>
      <c r="E253" s="39"/>
      <c r="F253" s="200" t="s">
        <v>850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176</v>
      </c>
      <c r="AU253" s="20" t="s">
        <v>79</v>
      </c>
    </row>
    <row r="254" spans="1:65" s="13" customFormat="1">
      <c r="B254" s="201"/>
      <c r="C254" s="202"/>
      <c r="D254" s="199" t="s">
        <v>178</v>
      </c>
      <c r="E254" s="203" t="s">
        <v>19</v>
      </c>
      <c r="F254" s="204" t="s">
        <v>851</v>
      </c>
      <c r="G254" s="202"/>
      <c r="H254" s="205">
        <v>132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178</v>
      </c>
      <c r="AU254" s="211" t="s">
        <v>79</v>
      </c>
      <c r="AV254" s="13" t="s">
        <v>79</v>
      </c>
      <c r="AW254" s="13" t="s">
        <v>31</v>
      </c>
      <c r="AX254" s="13" t="s">
        <v>77</v>
      </c>
      <c r="AY254" s="211" t="s">
        <v>161</v>
      </c>
    </row>
    <row r="255" spans="1:65" s="13" customFormat="1">
      <c r="B255" s="201"/>
      <c r="C255" s="202"/>
      <c r="D255" s="199" t="s">
        <v>178</v>
      </c>
      <c r="E255" s="202"/>
      <c r="F255" s="204" t="s">
        <v>852</v>
      </c>
      <c r="G255" s="202"/>
      <c r="H255" s="205">
        <v>151.80000000000001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178</v>
      </c>
      <c r="AU255" s="211" t="s">
        <v>79</v>
      </c>
      <c r="AV255" s="13" t="s">
        <v>79</v>
      </c>
      <c r="AW255" s="13" t="s">
        <v>4</v>
      </c>
      <c r="AX255" s="13" t="s">
        <v>77</v>
      </c>
      <c r="AY255" s="211" t="s">
        <v>161</v>
      </c>
    </row>
    <row r="256" spans="1:65" s="2" customFormat="1" ht="24.15" customHeight="1">
      <c r="A256" s="37"/>
      <c r="B256" s="38"/>
      <c r="C256" s="181" t="s">
        <v>440</v>
      </c>
      <c r="D256" s="181" t="s">
        <v>163</v>
      </c>
      <c r="E256" s="182" t="s">
        <v>853</v>
      </c>
      <c r="F256" s="183" t="s">
        <v>854</v>
      </c>
      <c r="G256" s="184" t="s">
        <v>166</v>
      </c>
      <c r="H256" s="185">
        <v>144</v>
      </c>
      <c r="I256" s="186"/>
      <c r="J256" s="187">
        <f>ROUND(I256*H256,2)</f>
        <v>0</v>
      </c>
      <c r="K256" s="183" t="s">
        <v>167</v>
      </c>
      <c r="L256" s="42"/>
      <c r="M256" s="188" t="s">
        <v>19</v>
      </c>
      <c r="N256" s="189" t="s">
        <v>40</v>
      </c>
      <c r="O256" s="67"/>
      <c r="P256" s="190">
        <f>O256*H256</f>
        <v>0</v>
      </c>
      <c r="Q256" s="190">
        <v>8.0999999999999996E-4</v>
      </c>
      <c r="R256" s="190">
        <f>Q256*H256</f>
        <v>0.11663999999999999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168</v>
      </c>
      <c r="AT256" s="192" t="s">
        <v>163</v>
      </c>
      <c r="AU256" s="192" t="s">
        <v>79</v>
      </c>
      <c r="AY256" s="20" t="s">
        <v>161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77</v>
      </c>
      <c r="BK256" s="193">
        <f>ROUND(I256*H256,2)</f>
        <v>0</v>
      </c>
      <c r="BL256" s="20" t="s">
        <v>168</v>
      </c>
      <c r="BM256" s="192" t="s">
        <v>855</v>
      </c>
    </row>
    <row r="257" spans="1:65" s="2" customFormat="1">
      <c r="A257" s="37"/>
      <c r="B257" s="38"/>
      <c r="C257" s="39"/>
      <c r="D257" s="194" t="s">
        <v>170</v>
      </c>
      <c r="E257" s="39"/>
      <c r="F257" s="195" t="s">
        <v>856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170</v>
      </c>
      <c r="AU257" s="20" t="s">
        <v>79</v>
      </c>
    </row>
    <row r="258" spans="1:65" s="13" customFormat="1">
      <c r="B258" s="201"/>
      <c r="C258" s="202"/>
      <c r="D258" s="199" t="s">
        <v>178</v>
      </c>
      <c r="E258" s="203" t="s">
        <v>19</v>
      </c>
      <c r="F258" s="204" t="s">
        <v>857</v>
      </c>
      <c r="G258" s="202"/>
      <c r="H258" s="205">
        <v>144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178</v>
      </c>
      <c r="AU258" s="211" t="s">
        <v>79</v>
      </c>
      <c r="AV258" s="13" t="s">
        <v>79</v>
      </c>
      <c r="AW258" s="13" t="s">
        <v>31</v>
      </c>
      <c r="AX258" s="13" t="s">
        <v>69</v>
      </c>
      <c r="AY258" s="211" t="s">
        <v>161</v>
      </c>
    </row>
    <row r="259" spans="1:65" s="15" customFormat="1">
      <c r="B259" s="222"/>
      <c r="C259" s="223"/>
      <c r="D259" s="199" t="s">
        <v>178</v>
      </c>
      <c r="E259" s="224" t="s">
        <v>19</v>
      </c>
      <c r="F259" s="225" t="s">
        <v>221</v>
      </c>
      <c r="G259" s="223"/>
      <c r="H259" s="226">
        <v>144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178</v>
      </c>
      <c r="AU259" s="232" t="s">
        <v>79</v>
      </c>
      <c r="AV259" s="15" t="s">
        <v>168</v>
      </c>
      <c r="AW259" s="15" t="s">
        <v>31</v>
      </c>
      <c r="AX259" s="15" t="s">
        <v>77</v>
      </c>
      <c r="AY259" s="232" t="s">
        <v>161</v>
      </c>
    </row>
    <row r="260" spans="1:65" s="2" customFormat="1" ht="24.15" customHeight="1">
      <c r="A260" s="37"/>
      <c r="B260" s="38"/>
      <c r="C260" s="181" t="s">
        <v>447</v>
      </c>
      <c r="D260" s="181" t="s">
        <v>163</v>
      </c>
      <c r="E260" s="182" t="s">
        <v>858</v>
      </c>
      <c r="F260" s="183" t="s">
        <v>859</v>
      </c>
      <c r="G260" s="184" t="s">
        <v>166</v>
      </c>
      <c r="H260" s="185">
        <v>144</v>
      </c>
      <c r="I260" s="186"/>
      <c r="J260" s="187">
        <f>ROUND(I260*H260,2)</f>
        <v>0</v>
      </c>
      <c r="K260" s="183" t="s">
        <v>167</v>
      </c>
      <c r="L260" s="42"/>
      <c r="M260" s="188" t="s">
        <v>19</v>
      </c>
      <c r="N260" s="189" t="s">
        <v>40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168</v>
      </c>
      <c r="AT260" s="192" t="s">
        <v>163</v>
      </c>
      <c r="AU260" s="192" t="s">
        <v>79</v>
      </c>
      <c r="AY260" s="20" t="s">
        <v>161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77</v>
      </c>
      <c r="BK260" s="193">
        <f>ROUND(I260*H260,2)</f>
        <v>0</v>
      </c>
      <c r="BL260" s="20" t="s">
        <v>168</v>
      </c>
      <c r="BM260" s="192" t="s">
        <v>860</v>
      </c>
    </row>
    <row r="261" spans="1:65" s="2" customFormat="1">
      <c r="A261" s="37"/>
      <c r="B261" s="38"/>
      <c r="C261" s="39"/>
      <c r="D261" s="194" t="s">
        <v>170</v>
      </c>
      <c r="E261" s="39"/>
      <c r="F261" s="195" t="s">
        <v>861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170</v>
      </c>
      <c r="AU261" s="20" t="s">
        <v>79</v>
      </c>
    </row>
    <row r="262" spans="1:65" s="2" customFormat="1" ht="44.25" customHeight="1">
      <c r="A262" s="37"/>
      <c r="B262" s="38"/>
      <c r="C262" s="181" t="s">
        <v>453</v>
      </c>
      <c r="D262" s="181" t="s">
        <v>163</v>
      </c>
      <c r="E262" s="182" t="s">
        <v>862</v>
      </c>
      <c r="F262" s="183" t="s">
        <v>863</v>
      </c>
      <c r="G262" s="184" t="s">
        <v>214</v>
      </c>
      <c r="H262" s="185">
        <v>2.008</v>
      </c>
      <c r="I262" s="186"/>
      <c r="J262" s="187">
        <f>ROUND(I262*H262,2)</f>
        <v>0</v>
      </c>
      <c r="K262" s="183" t="s">
        <v>167</v>
      </c>
      <c r="L262" s="42"/>
      <c r="M262" s="188" t="s">
        <v>19</v>
      </c>
      <c r="N262" s="189" t="s">
        <v>40</v>
      </c>
      <c r="O262" s="67"/>
      <c r="P262" s="190">
        <f>O262*H262</f>
        <v>0</v>
      </c>
      <c r="Q262" s="190">
        <v>1.06277</v>
      </c>
      <c r="R262" s="190">
        <f>Q262*H262</f>
        <v>2.1340421599999999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168</v>
      </c>
      <c r="AT262" s="192" t="s">
        <v>163</v>
      </c>
      <c r="AU262" s="192" t="s">
        <v>79</v>
      </c>
      <c r="AY262" s="20" t="s">
        <v>161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77</v>
      </c>
      <c r="BK262" s="193">
        <f>ROUND(I262*H262,2)</f>
        <v>0</v>
      </c>
      <c r="BL262" s="20" t="s">
        <v>168</v>
      </c>
      <c r="BM262" s="192" t="s">
        <v>864</v>
      </c>
    </row>
    <row r="263" spans="1:65" s="2" customFormat="1">
      <c r="A263" s="37"/>
      <c r="B263" s="38"/>
      <c r="C263" s="39"/>
      <c r="D263" s="194" t="s">
        <v>170</v>
      </c>
      <c r="E263" s="39"/>
      <c r="F263" s="195" t="s">
        <v>865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170</v>
      </c>
      <c r="AU263" s="20" t="s">
        <v>79</v>
      </c>
    </row>
    <row r="264" spans="1:65" s="13" customFormat="1">
      <c r="B264" s="201"/>
      <c r="C264" s="202"/>
      <c r="D264" s="199" t="s">
        <v>178</v>
      </c>
      <c r="E264" s="203" t="s">
        <v>19</v>
      </c>
      <c r="F264" s="204" t="s">
        <v>866</v>
      </c>
      <c r="G264" s="202"/>
      <c r="H264" s="205">
        <v>0.70299999999999996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178</v>
      </c>
      <c r="AU264" s="211" t="s">
        <v>79</v>
      </c>
      <c r="AV264" s="13" t="s">
        <v>79</v>
      </c>
      <c r="AW264" s="13" t="s">
        <v>31</v>
      </c>
      <c r="AX264" s="13" t="s">
        <v>69</v>
      </c>
      <c r="AY264" s="211" t="s">
        <v>161</v>
      </c>
    </row>
    <row r="265" spans="1:65" s="13" customFormat="1">
      <c r="B265" s="201"/>
      <c r="C265" s="202"/>
      <c r="D265" s="199" t="s">
        <v>178</v>
      </c>
      <c r="E265" s="203" t="s">
        <v>19</v>
      </c>
      <c r="F265" s="204" t="s">
        <v>867</v>
      </c>
      <c r="G265" s="202"/>
      <c r="H265" s="205">
        <v>0.627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178</v>
      </c>
      <c r="AU265" s="211" t="s">
        <v>79</v>
      </c>
      <c r="AV265" s="13" t="s">
        <v>79</v>
      </c>
      <c r="AW265" s="13" t="s">
        <v>31</v>
      </c>
      <c r="AX265" s="13" t="s">
        <v>69</v>
      </c>
      <c r="AY265" s="211" t="s">
        <v>161</v>
      </c>
    </row>
    <row r="266" spans="1:65" s="13" customFormat="1">
      <c r="B266" s="201"/>
      <c r="C266" s="202"/>
      <c r="D266" s="199" t="s">
        <v>178</v>
      </c>
      <c r="E266" s="203" t="s">
        <v>19</v>
      </c>
      <c r="F266" s="204" t="s">
        <v>868</v>
      </c>
      <c r="G266" s="202"/>
      <c r="H266" s="205">
        <v>0.67800000000000005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178</v>
      </c>
      <c r="AU266" s="211" t="s">
        <v>79</v>
      </c>
      <c r="AV266" s="13" t="s">
        <v>79</v>
      </c>
      <c r="AW266" s="13" t="s">
        <v>31</v>
      </c>
      <c r="AX266" s="13" t="s">
        <v>69</v>
      </c>
      <c r="AY266" s="211" t="s">
        <v>161</v>
      </c>
    </row>
    <row r="267" spans="1:65" s="15" customFormat="1">
      <c r="B267" s="222"/>
      <c r="C267" s="223"/>
      <c r="D267" s="199" t="s">
        <v>178</v>
      </c>
      <c r="E267" s="224" t="s">
        <v>19</v>
      </c>
      <c r="F267" s="225" t="s">
        <v>221</v>
      </c>
      <c r="G267" s="223"/>
      <c r="H267" s="226">
        <v>2.008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178</v>
      </c>
      <c r="AU267" s="232" t="s">
        <v>79</v>
      </c>
      <c r="AV267" s="15" t="s">
        <v>168</v>
      </c>
      <c r="AW267" s="15" t="s">
        <v>31</v>
      </c>
      <c r="AX267" s="15" t="s">
        <v>77</v>
      </c>
      <c r="AY267" s="232" t="s">
        <v>161</v>
      </c>
    </row>
    <row r="268" spans="1:65" s="2" customFormat="1" ht="24.15" customHeight="1">
      <c r="A268" s="37"/>
      <c r="B268" s="38"/>
      <c r="C268" s="181" t="s">
        <v>458</v>
      </c>
      <c r="D268" s="181" t="s">
        <v>163</v>
      </c>
      <c r="E268" s="182" t="s">
        <v>869</v>
      </c>
      <c r="F268" s="183" t="s">
        <v>870</v>
      </c>
      <c r="G268" s="184" t="s">
        <v>214</v>
      </c>
      <c r="H268" s="185">
        <v>0.57099999999999995</v>
      </c>
      <c r="I268" s="186"/>
      <c r="J268" s="187">
        <f>ROUND(I268*H268,2)</f>
        <v>0</v>
      </c>
      <c r="K268" s="183" t="s">
        <v>167</v>
      </c>
      <c r="L268" s="42"/>
      <c r="M268" s="188" t="s">
        <v>19</v>
      </c>
      <c r="N268" s="189" t="s">
        <v>40</v>
      </c>
      <c r="O268" s="67"/>
      <c r="P268" s="190">
        <f>O268*H268</f>
        <v>0</v>
      </c>
      <c r="Q268" s="190">
        <v>1.7090000000000001E-2</v>
      </c>
      <c r="R268" s="190">
        <f>Q268*H268</f>
        <v>9.7583900000000005E-3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168</v>
      </c>
      <c r="AT268" s="192" t="s">
        <v>163</v>
      </c>
      <c r="AU268" s="192" t="s">
        <v>79</v>
      </c>
      <c r="AY268" s="20" t="s">
        <v>161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77</v>
      </c>
      <c r="BK268" s="193">
        <f>ROUND(I268*H268,2)</f>
        <v>0</v>
      </c>
      <c r="BL268" s="20" t="s">
        <v>168</v>
      </c>
      <c r="BM268" s="192" t="s">
        <v>871</v>
      </c>
    </row>
    <row r="269" spans="1:65" s="2" customFormat="1">
      <c r="A269" s="37"/>
      <c r="B269" s="38"/>
      <c r="C269" s="39"/>
      <c r="D269" s="194" t="s">
        <v>170</v>
      </c>
      <c r="E269" s="39"/>
      <c r="F269" s="195" t="s">
        <v>872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170</v>
      </c>
      <c r="AU269" s="20" t="s">
        <v>79</v>
      </c>
    </row>
    <row r="270" spans="1:65" s="2" customFormat="1" ht="16.5" customHeight="1">
      <c r="A270" s="37"/>
      <c r="B270" s="38"/>
      <c r="C270" s="237" t="s">
        <v>465</v>
      </c>
      <c r="D270" s="237" t="s">
        <v>715</v>
      </c>
      <c r="E270" s="238" t="s">
        <v>873</v>
      </c>
      <c r="F270" s="239" t="s">
        <v>874</v>
      </c>
      <c r="G270" s="240" t="s">
        <v>214</v>
      </c>
      <c r="H270" s="241">
        <v>0.57099999999999995</v>
      </c>
      <c r="I270" s="242"/>
      <c r="J270" s="243">
        <f>ROUND(I270*H270,2)</f>
        <v>0</v>
      </c>
      <c r="K270" s="239" t="s">
        <v>167</v>
      </c>
      <c r="L270" s="244"/>
      <c r="M270" s="245" t="s">
        <v>19</v>
      </c>
      <c r="N270" s="246" t="s">
        <v>40</v>
      </c>
      <c r="O270" s="67"/>
      <c r="P270" s="190">
        <f>O270*H270</f>
        <v>0</v>
      </c>
      <c r="Q270" s="190">
        <v>1</v>
      </c>
      <c r="R270" s="190">
        <f>Q270*H270</f>
        <v>0.57099999999999995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211</v>
      </c>
      <c r="AT270" s="192" t="s">
        <v>715</v>
      </c>
      <c r="AU270" s="192" t="s">
        <v>79</v>
      </c>
      <c r="AY270" s="20" t="s">
        <v>161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77</v>
      </c>
      <c r="BK270" s="193">
        <f>ROUND(I270*H270,2)</f>
        <v>0</v>
      </c>
      <c r="BL270" s="20" t="s">
        <v>168</v>
      </c>
      <c r="BM270" s="192" t="s">
        <v>875</v>
      </c>
    </row>
    <row r="271" spans="1:65" s="13" customFormat="1">
      <c r="B271" s="201"/>
      <c r="C271" s="202"/>
      <c r="D271" s="199" t="s">
        <v>178</v>
      </c>
      <c r="E271" s="203" t="s">
        <v>19</v>
      </c>
      <c r="F271" s="204" t="s">
        <v>876</v>
      </c>
      <c r="G271" s="202"/>
      <c r="H271" s="205">
        <v>0.57099999999999995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178</v>
      </c>
      <c r="AU271" s="211" t="s">
        <v>79</v>
      </c>
      <c r="AV271" s="13" t="s">
        <v>79</v>
      </c>
      <c r="AW271" s="13" t="s">
        <v>31</v>
      </c>
      <c r="AX271" s="13" t="s">
        <v>77</v>
      </c>
      <c r="AY271" s="211" t="s">
        <v>161</v>
      </c>
    </row>
    <row r="272" spans="1:65" s="2" customFormat="1" ht="24.15" customHeight="1">
      <c r="A272" s="37"/>
      <c r="B272" s="38"/>
      <c r="C272" s="181" t="s">
        <v>469</v>
      </c>
      <c r="D272" s="181" t="s">
        <v>163</v>
      </c>
      <c r="E272" s="182" t="s">
        <v>877</v>
      </c>
      <c r="F272" s="183" t="s">
        <v>878</v>
      </c>
      <c r="G272" s="184" t="s">
        <v>214</v>
      </c>
      <c r="H272" s="185">
        <v>0.40899999999999997</v>
      </c>
      <c r="I272" s="186"/>
      <c r="J272" s="187">
        <f>ROUND(I272*H272,2)</f>
        <v>0</v>
      </c>
      <c r="K272" s="183" t="s">
        <v>167</v>
      </c>
      <c r="L272" s="42"/>
      <c r="M272" s="188" t="s">
        <v>19</v>
      </c>
      <c r="N272" s="189" t="s">
        <v>40</v>
      </c>
      <c r="O272" s="67"/>
      <c r="P272" s="190">
        <f>O272*H272</f>
        <v>0</v>
      </c>
      <c r="Q272" s="190">
        <v>1.221E-2</v>
      </c>
      <c r="R272" s="190">
        <f>Q272*H272</f>
        <v>4.99389E-3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168</v>
      </c>
      <c r="AT272" s="192" t="s">
        <v>163</v>
      </c>
      <c r="AU272" s="192" t="s">
        <v>79</v>
      </c>
      <c r="AY272" s="20" t="s">
        <v>161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77</v>
      </c>
      <c r="BK272" s="193">
        <f>ROUND(I272*H272,2)</f>
        <v>0</v>
      </c>
      <c r="BL272" s="20" t="s">
        <v>168</v>
      </c>
      <c r="BM272" s="192" t="s">
        <v>879</v>
      </c>
    </row>
    <row r="273" spans="1:65" s="2" customFormat="1">
      <c r="A273" s="37"/>
      <c r="B273" s="38"/>
      <c r="C273" s="39"/>
      <c r="D273" s="194" t="s">
        <v>170</v>
      </c>
      <c r="E273" s="39"/>
      <c r="F273" s="195" t="s">
        <v>880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170</v>
      </c>
      <c r="AU273" s="20" t="s">
        <v>79</v>
      </c>
    </row>
    <row r="274" spans="1:65" s="2" customFormat="1" ht="16.5" customHeight="1">
      <c r="A274" s="37"/>
      <c r="B274" s="38"/>
      <c r="C274" s="237" t="s">
        <v>475</v>
      </c>
      <c r="D274" s="237" t="s">
        <v>715</v>
      </c>
      <c r="E274" s="238" t="s">
        <v>881</v>
      </c>
      <c r="F274" s="239" t="s">
        <v>882</v>
      </c>
      <c r="G274" s="240" t="s">
        <v>214</v>
      </c>
      <c r="H274" s="241">
        <v>0.40899999999999997</v>
      </c>
      <c r="I274" s="242"/>
      <c r="J274" s="243">
        <f>ROUND(I274*H274,2)</f>
        <v>0</v>
      </c>
      <c r="K274" s="239" t="s">
        <v>167</v>
      </c>
      <c r="L274" s="244"/>
      <c r="M274" s="245" t="s">
        <v>19</v>
      </c>
      <c r="N274" s="246" t="s">
        <v>40</v>
      </c>
      <c r="O274" s="67"/>
      <c r="P274" s="190">
        <f>O274*H274</f>
        <v>0</v>
      </c>
      <c r="Q274" s="190">
        <v>1</v>
      </c>
      <c r="R274" s="190">
        <f>Q274*H274</f>
        <v>0.40899999999999997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211</v>
      </c>
      <c r="AT274" s="192" t="s">
        <v>715</v>
      </c>
      <c r="AU274" s="192" t="s">
        <v>79</v>
      </c>
      <c r="AY274" s="20" t="s">
        <v>161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77</v>
      </c>
      <c r="BK274" s="193">
        <f>ROUND(I274*H274,2)</f>
        <v>0</v>
      </c>
      <c r="BL274" s="20" t="s">
        <v>168</v>
      </c>
      <c r="BM274" s="192" t="s">
        <v>883</v>
      </c>
    </row>
    <row r="275" spans="1:65" s="13" customFormat="1">
      <c r="B275" s="201"/>
      <c r="C275" s="202"/>
      <c r="D275" s="199" t="s">
        <v>178</v>
      </c>
      <c r="E275" s="203" t="s">
        <v>19</v>
      </c>
      <c r="F275" s="204" t="s">
        <v>884</v>
      </c>
      <c r="G275" s="202"/>
      <c r="H275" s="205">
        <v>0.40899999999999997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178</v>
      </c>
      <c r="AU275" s="211" t="s">
        <v>79</v>
      </c>
      <c r="AV275" s="13" t="s">
        <v>79</v>
      </c>
      <c r="AW275" s="13" t="s">
        <v>31</v>
      </c>
      <c r="AX275" s="13" t="s">
        <v>77</v>
      </c>
      <c r="AY275" s="211" t="s">
        <v>161</v>
      </c>
    </row>
    <row r="276" spans="1:65" s="2" customFormat="1" ht="21.75" customHeight="1">
      <c r="A276" s="37"/>
      <c r="B276" s="38"/>
      <c r="C276" s="181" t="s">
        <v>481</v>
      </c>
      <c r="D276" s="181" t="s">
        <v>163</v>
      </c>
      <c r="E276" s="182" t="s">
        <v>885</v>
      </c>
      <c r="F276" s="183" t="s">
        <v>886</v>
      </c>
      <c r="G276" s="184" t="s">
        <v>214</v>
      </c>
      <c r="H276" s="185">
        <v>2.4630000000000001</v>
      </c>
      <c r="I276" s="186"/>
      <c r="J276" s="187">
        <f>ROUND(I276*H276,2)</f>
        <v>0</v>
      </c>
      <c r="K276" s="183" t="s">
        <v>167</v>
      </c>
      <c r="L276" s="42"/>
      <c r="M276" s="188" t="s">
        <v>19</v>
      </c>
      <c r="N276" s="189" t="s">
        <v>40</v>
      </c>
      <c r="O276" s="67"/>
      <c r="P276" s="190">
        <f>O276*H276</f>
        <v>0</v>
      </c>
      <c r="Q276" s="190">
        <v>1.221E-2</v>
      </c>
      <c r="R276" s="190">
        <f>Q276*H276</f>
        <v>3.0073230000000003E-2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168</v>
      </c>
      <c r="AT276" s="192" t="s">
        <v>163</v>
      </c>
      <c r="AU276" s="192" t="s">
        <v>79</v>
      </c>
      <c r="AY276" s="20" t="s">
        <v>161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77</v>
      </c>
      <c r="BK276" s="193">
        <f>ROUND(I276*H276,2)</f>
        <v>0</v>
      </c>
      <c r="BL276" s="20" t="s">
        <v>168</v>
      </c>
      <c r="BM276" s="192" t="s">
        <v>887</v>
      </c>
    </row>
    <row r="277" spans="1:65" s="2" customFormat="1">
      <c r="A277" s="37"/>
      <c r="B277" s="38"/>
      <c r="C277" s="39"/>
      <c r="D277" s="194" t="s">
        <v>170</v>
      </c>
      <c r="E277" s="39"/>
      <c r="F277" s="195" t="s">
        <v>888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170</v>
      </c>
      <c r="AU277" s="20" t="s">
        <v>79</v>
      </c>
    </row>
    <row r="278" spans="1:65" s="2" customFormat="1" ht="16.5" customHeight="1">
      <c r="A278" s="37"/>
      <c r="B278" s="38"/>
      <c r="C278" s="237" t="s">
        <v>487</v>
      </c>
      <c r="D278" s="237" t="s">
        <v>715</v>
      </c>
      <c r="E278" s="238" t="s">
        <v>889</v>
      </c>
      <c r="F278" s="239" t="s">
        <v>890</v>
      </c>
      <c r="G278" s="240" t="s">
        <v>214</v>
      </c>
      <c r="H278" s="241">
        <v>2.4630000000000001</v>
      </c>
      <c r="I278" s="242"/>
      <c r="J278" s="243">
        <f>ROUND(I278*H278,2)</f>
        <v>0</v>
      </c>
      <c r="K278" s="239" t="s">
        <v>167</v>
      </c>
      <c r="L278" s="244"/>
      <c r="M278" s="245" t="s">
        <v>19</v>
      </c>
      <c r="N278" s="246" t="s">
        <v>40</v>
      </c>
      <c r="O278" s="67"/>
      <c r="P278" s="190">
        <f>O278*H278</f>
        <v>0</v>
      </c>
      <c r="Q278" s="190">
        <v>1</v>
      </c>
      <c r="R278" s="190">
        <f>Q278*H278</f>
        <v>2.4630000000000001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211</v>
      </c>
      <c r="AT278" s="192" t="s">
        <v>715</v>
      </c>
      <c r="AU278" s="192" t="s">
        <v>79</v>
      </c>
      <c r="AY278" s="20" t="s">
        <v>161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77</v>
      </c>
      <c r="BK278" s="193">
        <f>ROUND(I278*H278,2)</f>
        <v>0</v>
      </c>
      <c r="BL278" s="20" t="s">
        <v>168</v>
      </c>
      <c r="BM278" s="192" t="s">
        <v>891</v>
      </c>
    </row>
    <row r="279" spans="1:65" s="13" customFormat="1">
      <c r="B279" s="201"/>
      <c r="C279" s="202"/>
      <c r="D279" s="199" t="s">
        <v>178</v>
      </c>
      <c r="E279" s="203" t="s">
        <v>19</v>
      </c>
      <c r="F279" s="204" t="s">
        <v>892</v>
      </c>
      <c r="G279" s="202"/>
      <c r="H279" s="205">
        <v>2.4630000000000001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178</v>
      </c>
      <c r="AU279" s="211" t="s">
        <v>79</v>
      </c>
      <c r="AV279" s="13" t="s">
        <v>79</v>
      </c>
      <c r="AW279" s="13" t="s">
        <v>31</v>
      </c>
      <c r="AX279" s="13" t="s">
        <v>77</v>
      </c>
      <c r="AY279" s="211" t="s">
        <v>161</v>
      </c>
    </row>
    <row r="280" spans="1:65" s="2" customFormat="1" ht="16.5" customHeight="1">
      <c r="A280" s="37"/>
      <c r="B280" s="38"/>
      <c r="C280" s="181" t="s">
        <v>493</v>
      </c>
      <c r="D280" s="181" t="s">
        <v>163</v>
      </c>
      <c r="E280" s="182" t="s">
        <v>893</v>
      </c>
      <c r="F280" s="183" t="s">
        <v>894</v>
      </c>
      <c r="G280" s="184" t="s">
        <v>214</v>
      </c>
      <c r="H280" s="185">
        <v>3.2559999999999998</v>
      </c>
      <c r="I280" s="186"/>
      <c r="J280" s="187">
        <f>ROUND(I280*H280,2)</f>
        <v>0</v>
      </c>
      <c r="K280" s="183" t="s">
        <v>167</v>
      </c>
      <c r="L280" s="42"/>
      <c r="M280" s="188" t="s">
        <v>19</v>
      </c>
      <c r="N280" s="189" t="s">
        <v>40</v>
      </c>
      <c r="O280" s="67"/>
      <c r="P280" s="190">
        <f>O280*H280</f>
        <v>0</v>
      </c>
      <c r="Q280" s="190">
        <v>8.5500000000000003E-3</v>
      </c>
      <c r="R280" s="190">
        <f>Q280*H280</f>
        <v>2.78388E-2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168</v>
      </c>
      <c r="AT280" s="192" t="s">
        <v>163</v>
      </c>
      <c r="AU280" s="192" t="s">
        <v>79</v>
      </c>
      <c r="AY280" s="20" t="s">
        <v>161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77</v>
      </c>
      <c r="BK280" s="193">
        <f>ROUND(I280*H280,2)</f>
        <v>0</v>
      </c>
      <c r="BL280" s="20" t="s">
        <v>168</v>
      </c>
      <c r="BM280" s="192" t="s">
        <v>895</v>
      </c>
    </row>
    <row r="281" spans="1:65" s="2" customFormat="1">
      <c r="A281" s="37"/>
      <c r="B281" s="38"/>
      <c r="C281" s="39"/>
      <c r="D281" s="194" t="s">
        <v>170</v>
      </c>
      <c r="E281" s="39"/>
      <c r="F281" s="195" t="s">
        <v>896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170</v>
      </c>
      <c r="AU281" s="20" t="s">
        <v>79</v>
      </c>
    </row>
    <row r="282" spans="1:65" s="2" customFormat="1" ht="16.5" customHeight="1">
      <c r="A282" s="37"/>
      <c r="B282" s="38"/>
      <c r="C282" s="237" t="s">
        <v>499</v>
      </c>
      <c r="D282" s="237" t="s">
        <v>715</v>
      </c>
      <c r="E282" s="238" t="s">
        <v>897</v>
      </c>
      <c r="F282" s="239" t="s">
        <v>898</v>
      </c>
      <c r="G282" s="240" t="s">
        <v>214</v>
      </c>
      <c r="H282" s="241">
        <v>3.2559999999999998</v>
      </c>
      <c r="I282" s="242"/>
      <c r="J282" s="243">
        <f>ROUND(I282*H282,2)</f>
        <v>0</v>
      </c>
      <c r="K282" s="239" t="s">
        <v>167</v>
      </c>
      <c r="L282" s="244"/>
      <c r="M282" s="245" t="s">
        <v>19</v>
      </c>
      <c r="N282" s="246" t="s">
        <v>40</v>
      </c>
      <c r="O282" s="67"/>
      <c r="P282" s="190">
        <f>O282*H282</f>
        <v>0</v>
      </c>
      <c r="Q282" s="190">
        <v>1</v>
      </c>
      <c r="R282" s="190">
        <f>Q282*H282</f>
        <v>3.2559999999999998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211</v>
      </c>
      <c r="AT282" s="192" t="s">
        <v>715</v>
      </c>
      <c r="AU282" s="192" t="s">
        <v>79</v>
      </c>
      <c r="AY282" s="20" t="s">
        <v>161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77</v>
      </c>
      <c r="BK282" s="193">
        <f>ROUND(I282*H282,2)</f>
        <v>0</v>
      </c>
      <c r="BL282" s="20" t="s">
        <v>168</v>
      </c>
      <c r="BM282" s="192" t="s">
        <v>899</v>
      </c>
    </row>
    <row r="283" spans="1:65" s="13" customFormat="1">
      <c r="B283" s="201"/>
      <c r="C283" s="202"/>
      <c r="D283" s="199" t="s">
        <v>178</v>
      </c>
      <c r="E283" s="203" t="s">
        <v>19</v>
      </c>
      <c r="F283" s="204" t="s">
        <v>900</v>
      </c>
      <c r="G283" s="202"/>
      <c r="H283" s="205">
        <v>3.2559999999999998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178</v>
      </c>
      <c r="AU283" s="211" t="s">
        <v>79</v>
      </c>
      <c r="AV283" s="13" t="s">
        <v>79</v>
      </c>
      <c r="AW283" s="13" t="s">
        <v>31</v>
      </c>
      <c r="AX283" s="13" t="s">
        <v>77</v>
      </c>
      <c r="AY283" s="211" t="s">
        <v>161</v>
      </c>
    </row>
    <row r="284" spans="1:65" s="2" customFormat="1" ht="16.5" customHeight="1">
      <c r="A284" s="37"/>
      <c r="B284" s="38"/>
      <c r="C284" s="181" t="s">
        <v>505</v>
      </c>
      <c r="D284" s="181" t="s">
        <v>163</v>
      </c>
      <c r="E284" s="182" t="s">
        <v>901</v>
      </c>
      <c r="F284" s="183" t="s">
        <v>902</v>
      </c>
      <c r="G284" s="184" t="s">
        <v>206</v>
      </c>
      <c r="H284" s="185">
        <v>10.455</v>
      </c>
      <c r="I284" s="186"/>
      <c r="J284" s="187">
        <f>ROUND(I284*H284,2)</f>
        <v>0</v>
      </c>
      <c r="K284" s="183" t="s">
        <v>167</v>
      </c>
      <c r="L284" s="42"/>
      <c r="M284" s="188" t="s">
        <v>19</v>
      </c>
      <c r="N284" s="189" t="s">
        <v>40</v>
      </c>
      <c r="O284" s="67"/>
      <c r="P284" s="190">
        <f>O284*H284</f>
        <v>0</v>
      </c>
      <c r="Q284" s="190">
        <v>2.5019800000000001</v>
      </c>
      <c r="R284" s="190">
        <f>Q284*H284</f>
        <v>26.158200900000001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168</v>
      </c>
      <c r="AT284" s="192" t="s">
        <v>163</v>
      </c>
      <c r="AU284" s="192" t="s">
        <v>79</v>
      </c>
      <c r="AY284" s="20" t="s">
        <v>161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77</v>
      </c>
      <c r="BK284" s="193">
        <f>ROUND(I284*H284,2)</f>
        <v>0</v>
      </c>
      <c r="BL284" s="20" t="s">
        <v>168</v>
      </c>
      <c r="BM284" s="192" t="s">
        <v>903</v>
      </c>
    </row>
    <row r="285" spans="1:65" s="2" customFormat="1">
      <c r="A285" s="37"/>
      <c r="B285" s="38"/>
      <c r="C285" s="39"/>
      <c r="D285" s="194" t="s">
        <v>170</v>
      </c>
      <c r="E285" s="39"/>
      <c r="F285" s="195" t="s">
        <v>904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170</v>
      </c>
      <c r="AU285" s="20" t="s">
        <v>79</v>
      </c>
    </row>
    <row r="286" spans="1:65" s="13" customFormat="1">
      <c r="B286" s="201"/>
      <c r="C286" s="202"/>
      <c r="D286" s="199" t="s">
        <v>178</v>
      </c>
      <c r="E286" s="203" t="s">
        <v>19</v>
      </c>
      <c r="F286" s="204" t="s">
        <v>905</v>
      </c>
      <c r="G286" s="202"/>
      <c r="H286" s="205">
        <v>1.665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178</v>
      </c>
      <c r="AU286" s="211" t="s">
        <v>79</v>
      </c>
      <c r="AV286" s="13" t="s">
        <v>79</v>
      </c>
      <c r="AW286" s="13" t="s">
        <v>31</v>
      </c>
      <c r="AX286" s="13" t="s">
        <v>69</v>
      </c>
      <c r="AY286" s="211" t="s">
        <v>161</v>
      </c>
    </row>
    <row r="287" spans="1:65" s="13" customFormat="1">
      <c r="B287" s="201"/>
      <c r="C287" s="202"/>
      <c r="D287" s="199" t="s">
        <v>178</v>
      </c>
      <c r="E287" s="203" t="s">
        <v>19</v>
      </c>
      <c r="F287" s="204" t="s">
        <v>906</v>
      </c>
      <c r="G287" s="202"/>
      <c r="H287" s="205">
        <v>0.255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178</v>
      </c>
      <c r="AU287" s="211" t="s">
        <v>79</v>
      </c>
      <c r="AV287" s="13" t="s">
        <v>79</v>
      </c>
      <c r="AW287" s="13" t="s">
        <v>31</v>
      </c>
      <c r="AX287" s="13" t="s">
        <v>69</v>
      </c>
      <c r="AY287" s="211" t="s">
        <v>161</v>
      </c>
    </row>
    <row r="288" spans="1:65" s="13" customFormat="1">
      <c r="B288" s="201"/>
      <c r="C288" s="202"/>
      <c r="D288" s="199" t="s">
        <v>178</v>
      </c>
      <c r="E288" s="203" t="s">
        <v>19</v>
      </c>
      <c r="F288" s="204" t="s">
        <v>907</v>
      </c>
      <c r="G288" s="202"/>
      <c r="H288" s="205">
        <v>1.08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178</v>
      </c>
      <c r="AU288" s="211" t="s">
        <v>79</v>
      </c>
      <c r="AV288" s="13" t="s">
        <v>79</v>
      </c>
      <c r="AW288" s="13" t="s">
        <v>31</v>
      </c>
      <c r="AX288" s="13" t="s">
        <v>69</v>
      </c>
      <c r="AY288" s="211" t="s">
        <v>161</v>
      </c>
    </row>
    <row r="289" spans="1:65" s="13" customFormat="1">
      <c r="B289" s="201"/>
      <c r="C289" s="202"/>
      <c r="D289" s="199" t="s">
        <v>178</v>
      </c>
      <c r="E289" s="203" t="s">
        <v>19</v>
      </c>
      <c r="F289" s="204" t="s">
        <v>908</v>
      </c>
      <c r="G289" s="202"/>
      <c r="H289" s="205">
        <v>2.145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178</v>
      </c>
      <c r="AU289" s="211" t="s">
        <v>79</v>
      </c>
      <c r="AV289" s="13" t="s">
        <v>79</v>
      </c>
      <c r="AW289" s="13" t="s">
        <v>31</v>
      </c>
      <c r="AX289" s="13" t="s">
        <v>69</v>
      </c>
      <c r="AY289" s="211" t="s">
        <v>161</v>
      </c>
    </row>
    <row r="290" spans="1:65" s="13" customFormat="1">
      <c r="B290" s="201"/>
      <c r="C290" s="202"/>
      <c r="D290" s="199" t="s">
        <v>178</v>
      </c>
      <c r="E290" s="203" t="s">
        <v>19</v>
      </c>
      <c r="F290" s="204" t="s">
        <v>909</v>
      </c>
      <c r="G290" s="202"/>
      <c r="H290" s="205">
        <v>0.73899999999999999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178</v>
      </c>
      <c r="AU290" s="211" t="s">
        <v>79</v>
      </c>
      <c r="AV290" s="13" t="s">
        <v>79</v>
      </c>
      <c r="AW290" s="13" t="s">
        <v>31</v>
      </c>
      <c r="AX290" s="13" t="s">
        <v>69</v>
      </c>
      <c r="AY290" s="211" t="s">
        <v>161</v>
      </c>
    </row>
    <row r="291" spans="1:65" s="13" customFormat="1">
      <c r="B291" s="201"/>
      <c r="C291" s="202"/>
      <c r="D291" s="199" t="s">
        <v>178</v>
      </c>
      <c r="E291" s="203" t="s">
        <v>19</v>
      </c>
      <c r="F291" s="204" t="s">
        <v>910</v>
      </c>
      <c r="G291" s="202"/>
      <c r="H291" s="205">
        <v>1.68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178</v>
      </c>
      <c r="AU291" s="211" t="s">
        <v>79</v>
      </c>
      <c r="AV291" s="13" t="s">
        <v>79</v>
      </c>
      <c r="AW291" s="13" t="s">
        <v>31</v>
      </c>
      <c r="AX291" s="13" t="s">
        <v>69</v>
      </c>
      <c r="AY291" s="211" t="s">
        <v>161</v>
      </c>
    </row>
    <row r="292" spans="1:65" s="13" customFormat="1">
      <c r="B292" s="201"/>
      <c r="C292" s="202"/>
      <c r="D292" s="199" t="s">
        <v>178</v>
      </c>
      <c r="E292" s="203" t="s">
        <v>19</v>
      </c>
      <c r="F292" s="204" t="s">
        <v>911</v>
      </c>
      <c r="G292" s="202"/>
      <c r="H292" s="205">
        <v>0.91100000000000003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178</v>
      </c>
      <c r="AU292" s="211" t="s">
        <v>79</v>
      </c>
      <c r="AV292" s="13" t="s">
        <v>79</v>
      </c>
      <c r="AW292" s="13" t="s">
        <v>31</v>
      </c>
      <c r="AX292" s="13" t="s">
        <v>69</v>
      </c>
      <c r="AY292" s="211" t="s">
        <v>161</v>
      </c>
    </row>
    <row r="293" spans="1:65" s="13" customFormat="1">
      <c r="B293" s="201"/>
      <c r="C293" s="202"/>
      <c r="D293" s="199" t="s">
        <v>178</v>
      </c>
      <c r="E293" s="203" t="s">
        <v>19</v>
      </c>
      <c r="F293" s="204" t="s">
        <v>912</v>
      </c>
      <c r="G293" s="202"/>
      <c r="H293" s="205">
        <v>1.98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178</v>
      </c>
      <c r="AU293" s="211" t="s">
        <v>79</v>
      </c>
      <c r="AV293" s="13" t="s">
        <v>79</v>
      </c>
      <c r="AW293" s="13" t="s">
        <v>31</v>
      </c>
      <c r="AX293" s="13" t="s">
        <v>69</v>
      </c>
      <c r="AY293" s="211" t="s">
        <v>161</v>
      </c>
    </row>
    <row r="294" spans="1:65" s="15" customFormat="1">
      <c r="B294" s="222"/>
      <c r="C294" s="223"/>
      <c r="D294" s="199" t="s">
        <v>178</v>
      </c>
      <c r="E294" s="224" t="s">
        <v>19</v>
      </c>
      <c r="F294" s="225" t="s">
        <v>221</v>
      </c>
      <c r="G294" s="223"/>
      <c r="H294" s="226">
        <v>10.455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178</v>
      </c>
      <c r="AU294" s="232" t="s">
        <v>79</v>
      </c>
      <c r="AV294" s="15" t="s">
        <v>168</v>
      </c>
      <c r="AW294" s="15" t="s">
        <v>31</v>
      </c>
      <c r="AX294" s="15" t="s">
        <v>77</v>
      </c>
      <c r="AY294" s="232" t="s">
        <v>161</v>
      </c>
    </row>
    <row r="295" spans="1:65" s="2" customFormat="1" ht="16.5" customHeight="1">
      <c r="A295" s="37"/>
      <c r="B295" s="38"/>
      <c r="C295" s="181" t="s">
        <v>511</v>
      </c>
      <c r="D295" s="181" t="s">
        <v>163</v>
      </c>
      <c r="E295" s="182" t="s">
        <v>913</v>
      </c>
      <c r="F295" s="183" t="s">
        <v>914</v>
      </c>
      <c r="G295" s="184" t="s">
        <v>166</v>
      </c>
      <c r="H295" s="185">
        <v>87.951999999999998</v>
      </c>
      <c r="I295" s="186"/>
      <c r="J295" s="187">
        <f>ROUND(I295*H295,2)</f>
        <v>0</v>
      </c>
      <c r="K295" s="183" t="s">
        <v>167</v>
      </c>
      <c r="L295" s="42"/>
      <c r="M295" s="188" t="s">
        <v>19</v>
      </c>
      <c r="N295" s="189" t="s">
        <v>40</v>
      </c>
      <c r="O295" s="67"/>
      <c r="P295" s="190">
        <f>O295*H295</f>
        <v>0</v>
      </c>
      <c r="Q295" s="190">
        <v>1.1169999999999999E-2</v>
      </c>
      <c r="R295" s="190">
        <f>Q295*H295</f>
        <v>0.98242383999999994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168</v>
      </c>
      <c r="AT295" s="192" t="s">
        <v>163</v>
      </c>
      <c r="AU295" s="192" t="s">
        <v>79</v>
      </c>
      <c r="AY295" s="20" t="s">
        <v>161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77</v>
      </c>
      <c r="BK295" s="193">
        <f>ROUND(I295*H295,2)</f>
        <v>0</v>
      </c>
      <c r="BL295" s="20" t="s">
        <v>168</v>
      </c>
      <c r="BM295" s="192" t="s">
        <v>915</v>
      </c>
    </row>
    <row r="296" spans="1:65" s="2" customFormat="1">
      <c r="A296" s="37"/>
      <c r="B296" s="38"/>
      <c r="C296" s="39"/>
      <c r="D296" s="194" t="s">
        <v>170</v>
      </c>
      <c r="E296" s="39"/>
      <c r="F296" s="195" t="s">
        <v>916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170</v>
      </c>
      <c r="AU296" s="20" t="s">
        <v>79</v>
      </c>
    </row>
    <row r="297" spans="1:65" s="13" customFormat="1">
      <c r="B297" s="201"/>
      <c r="C297" s="202"/>
      <c r="D297" s="199" t="s">
        <v>178</v>
      </c>
      <c r="E297" s="203" t="s">
        <v>19</v>
      </c>
      <c r="F297" s="204" t="s">
        <v>917</v>
      </c>
      <c r="G297" s="202"/>
      <c r="H297" s="205">
        <v>11.1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178</v>
      </c>
      <c r="AU297" s="211" t="s">
        <v>79</v>
      </c>
      <c r="AV297" s="13" t="s">
        <v>79</v>
      </c>
      <c r="AW297" s="13" t="s">
        <v>31</v>
      </c>
      <c r="AX297" s="13" t="s">
        <v>69</v>
      </c>
      <c r="AY297" s="211" t="s">
        <v>161</v>
      </c>
    </row>
    <row r="298" spans="1:65" s="13" customFormat="1">
      <c r="B298" s="201"/>
      <c r="C298" s="202"/>
      <c r="D298" s="199" t="s">
        <v>178</v>
      </c>
      <c r="E298" s="203" t="s">
        <v>19</v>
      </c>
      <c r="F298" s="204" t="s">
        <v>918</v>
      </c>
      <c r="G298" s="202"/>
      <c r="H298" s="205">
        <v>2.48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178</v>
      </c>
      <c r="AU298" s="211" t="s">
        <v>79</v>
      </c>
      <c r="AV298" s="13" t="s">
        <v>79</v>
      </c>
      <c r="AW298" s="13" t="s">
        <v>31</v>
      </c>
      <c r="AX298" s="13" t="s">
        <v>69</v>
      </c>
      <c r="AY298" s="211" t="s">
        <v>161</v>
      </c>
    </row>
    <row r="299" spans="1:65" s="13" customFormat="1">
      <c r="B299" s="201"/>
      <c r="C299" s="202"/>
      <c r="D299" s="199" t="s">
        <v>178</v>
      </c>
      <c r="E299" s="203" t="s">
        <v>19</v>
      </c>
      <c r="F299" s="204" t="s">
        <v>919</v>
      </c>
      <c r="G299" s="202"/>
      <c r="H299" s="205">
        <v>7.2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178</v>
      </c>
      <c r="AU299" s="211" t="s">
        <v>79</v>
      </c>
      <c r="AV299" s="13" t="s">
        <v>79</v>
      </c>
      <c r="AW299" s="13" t="s">
        <v>31</v>
      </c>
      <c r="AX299" s="13" t="s">
        <v>69</v>
      </c>
      <c r="AY299" s="211" t="s">
        <v>161</v>
      </c>
    </row>
    <row r="300" spans="1:65" s="13" customFormat="1">
      <c r="B300" s="201"/>
      <c r="C300" s="202"/>
      <c r="D300" s="199" t="s">
        <v>178</v>
      </c>
      <c r="E300" s="203" t="s">
        <v>19</v>
      </c>
      <c r="F300" s="204" t="s">
        <v>920</v>
      </c>
      <c r="G300" s="202"/>
      <c r="H300" s="205">
        <v>14.3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178</v>
      </c>
      <c r="AU300" s="211" t="s">
        <v>79</v>
      </c>
      <c r="AV300" s="13" t="s">
        <v>79</v>
      </c>
      <c r="AW300" s="13" t="s">
        <v>31</v>
      </c>
      <c r="AX300" s="13" t="s">
        <v>69</v>
      </c>
      <c r="AY300" s="211" t="s">
        <v>161</v>
      </c>
    </row>
    <row r="301" spans="1:65" s="13" customFormat="1">
      <c r="B301" s="201"/>
      <c r="C301" s="202"/>
      <c r="D301" s="199" t="s">
        <v>178</v>
      </c>
      <c r="E301" s="203" t="s">
        <v>19</v>
      </c>
      <c r="F301" s="204" t="s">
        <v>921</v>
      </c>
      <c r="G301" s="202"/>
      <c r="H301" s="205">
        <v>4.9279999999999999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178</v>
      </c>
      <c r="AU301" s="211" t="s">
        <v>79</v>
      </c>
      <c r="AV301" s="13" t="s">
        <v>79</v>
      </c>
      <c r="AW301" s="13" t="s">
        <v>31</v>
      </c>
      <c r="AX301" s="13" t="s">
        <v>69</v>
      </c>
      <c r="AY301" s="211" t="s">
        <v>161</v>
      </c>
    </row>
    <row r="302" spans="1:65" s="13" customFormat="1">
      <c r="B302" s="201"/>
      <c r="C302" s="202"/>
      <c r="D302" s="199" t="s">
        <v>178</v>
      </c>
      <c r="E302" s="203" t="s">
        <v>19</v>
      </c>
      <c r="F302" s="204" t="s">
        <v>922</v>
      </c>
      <c r="G302" s="202"/>
      <c r="H302" s="205">
        <v>14.2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178</v>
      </c>
      <c r="AU302" s="211" t="s">
        <v>79</v>
      </c>
      <c r="AV302" s="13" t="s">
        <v>79</v>
      </c>
      <c r="AW302" s="13" t="s">
        <v>31</v>
      </c>
      <c r="AX302" s="13" t="s">
        <v>69</v>
      </c>
      <c r="AY302" s="211" t="s">
        <v>161</v>
      </c>
    </row>
    <row r="303" spans="1:65" s="13" customFormat="1">
      <c r="B303" s="201"/>
      <c r="C303" s="202"/>
      <c r="D303" s="199" t="s">
        <v>178</v>
      </c>
      <c r="E303" s="203" t="s">
        <v>19</v>
      </c>
      <c r="F303" s="204" t="s">
        <v>923</v>
      </c>
      <c r="G303" s="202"/>
      <c r="H303" s="205">
        <v>6.0720000000000001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178</v>
      </c>
      <c r="AU303" s="211" t="s">
        <v>79</v>
      </c>
      <c r="AV303" s="13" t="s">
        <v>79</v>
      </c>
      <c r="AW303" s="13" t="s">
        <v>31</v>
      </c>
      <c r="AX303" s="13" t="s">
        <v>69</v>
      </c>
      <c r="AY303" s="211" t="s">
        <v>161</v>
      </c>
    </row>
    <row r="304" spans="1:65" s="13" customFormat="1">
      <c r="B304" s="201"/>
      <c r="C304" s="202"/>
      <c r="D304" s="199" t="s">
        <v>178</v>
      </c>
      <c r="E304" s="203" t="s">
        <v>19</v>
      </c>
      <c r="F304" s="204" t="s">
        <v>924</v>
      </c>
      <c r="G304" s="202"/>
      <c r="H304" s="205">
        <v>16.2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178</v>
      </c>
      <c r="AU304" s="211" t="s">
        <v>79</v>
      </c>
      <c r="AV304" s="13" t="s">
        <v>79</v>
      </c>
      <c r="AW304" s="13" t="s">
        <v>31</v>
      </c>
      <c r="AX304" s="13" t="s">
        <v>69</v>
      </c>
      <c r="AY304" s="211" t="s">
        <v>161</v>
      </c>
    </row>
    <row r="305" spans="1:65" s="15" customFormat="1">
      <c r="B305" s="222"/>
      <c r="C305" s="223"/>
      <c r="D305" s="199" t="s">
        <v>178</v>
      </c>
      <c r="E305" s="224" t="s">
        <v>19</v>
      </c>
      <c r="F305" s="225" t="s">
        <v>221</v>
      </c>
      <c r="G305" s="223"/>
      <c r="H305" s="226">
        <v>76.48</v>
      </c>
      <c r="I305" s="227"/>
      <c r="J305" s="223"/>
      <c r="K305" s="223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178</v>
      </c>
      <c r="AU305" s="232" t="s">
        <v>79</v>
      </c>
      <c r="AV305" s="15" t="s">
        <v>168</v>
      </c>
      <c r="AW305" s="15" t="s">
        <v>31</v>
      </c>
      <c r="AX305" s="15" t="s">
        <v>77</v>
      </c>
      <c r="AY305" s="232" t="s">
        <v>161</v>
      </c>
    </row>
    <row r="306" spans="1:65" s="13" customFormat="1">
      <c r="B306" s="201"/>
      <c r="C306" s="202"/>
      <c r="D306" s="199" t="s">
        <v>178</v>
      </c>
      <c r="E306" s="202"/>
      <c r="F306" s="204" t="s">
        <v>925</v>
      </c>
      <c r="G306" s="202"/>
      <c r="H306" s="205">
        <v>87.951999999999998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178</v>
      </c>
      <c r="AU306" s="211" t="s">
        <v>79</v>
      </c>
      <c r="AV306" s="13" t="s">
        <v>79</v>
      </c>
      <c r="AW306" s="13" t="s">
        <v>4</v>
      </c>
      <c r="AX306" s="13" t="s">
        <v>77</v>
      </c>
      <c r="AY306" s="211" t="s">
        <v>161</v>
      </c>
    </row>
    <row r="307" spans="1:65" s="2" customFormat="1" ht="16.5" customHeight="1">
      <c r="A307" s="37"/>
      <c r="B307" s="38"/>
      <c r="C307" s="181" t="s">
        <v>519</v>
      </c>
      <c r="D307" s="181" t="s">
        <v>163</v>
      </c>
      <c r="E307" s="182" t="s">
        <v>926</v>
      </c>
      <c r="F307" s="183" t="s">
        <v>927</v>
      </c>
      <c r="G307" s="184" t="s">
        <v>166</v>
      </c>
      <c r="H307" s="185">
        <v>87.951999999999998</v>
      </c>
      <c r="I307" s="186"/>
      <c r="J307" s="187">
        <f>ROUND(I307*H307,2)</f>
        <v>0</v>
      </c>
      <c r="K307" s="183" t="s">
        <v>167</v>
      </c>
      <c r="L307" s="42"/>
      <c r="M307" s="188" t="s">
        <v>19</v>
      </c>
      <c r="N307" s="189" t="s">
        <v>40</v>
      </c>
      <c r="O307" s="67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168</v>
      </c>
      <c r="AT307" s="192" t="s">
        <v>163</v>
      </c>
      <c r="AU307" s="192" t="s">
        <v>79</v>
      </c>
      <c r="AY307" s="20" t="s">
        <v>161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77</v>
      </c>
      <c r="BK307" s="193">
        <f>ROUND(I307*H307,2)</f>
        <v>0</v>
      </c>
      <c r="BL307" s="20" t="s">
        <v>168</v>
      </c>
      <c r="BM307" s="192" t="s">
        <v>928</v>
      </c>
    </row>
    <row r="308" spans="1:65" s="2" customFormat="1">
      <c r="A308" s="37"/>
      <c r="B308" s="38"/>
      <c r="C308" s="39"/>
      <c r="D308" s="194" t="s">
        <v>170</v>
      </c>
      <c r="E308" s="39"/>
      <c r="F308" s="195" t="s">
        <v>929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170</v>
      </c>
      <c r="AU308" s="20" t="s">
        <v>79</v>
      </c>
    </row>
    <row r="309" spans="1:65" s="13" customFormat="1">
      <c r="B309" s="201"/>
      <c r="C309" s="202"/>
      <c r="D309" s="199" t="s">
        <v>178</v>
      </c>
      <c r="E309" s="202"/>
      <c r="F309" s="204" t="s">
        <v>925</v>
      </c>
      <c r="G309" s="202"/>
      <c r="H309" s="205">
        <v>87.951999999999998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178</v>
      </c>
      <c r="AU309" s="211" t="s">
        <v>79</v>
      </c>
      <c r="AV309" s="13" t="s">
        <v>79</v>
      </c>
      <c r="AW309" s="13" t="s">
        <v>4</v>
      </c>
      <c r="AX309" s="13" t="s">
        <v>77</v>
      </c>
      <c r="AY309" s="211" t="s">
        <v>161</v>
      </c>
    </row>
    <row r="310" spans="1:65" s="2" customFormat="1" ht="16.5" customHeight="1">
      <c r="A310" s="37"/>
      <c r="B310" s="38"/>
      <c r="C310" s="181" t="s">
        <v>529</v>
      </c>
      <c r="D310" s="181" t="s">
        <v>163</v>
      </c>
      <c r="E310" s="182" t="s">
        <v>930</v>
      </c>
      <c r="F310" s="183" t="s">
        <v>931</v>
      </c>
      <c r="G310" s="184" t="s">
        <v>214</v>
      </c>
      <c r="H310" s="185">
        <v>1.2090000000000001</v>
      </c>
      <c r="I310" s="186"/>
      <c r="J310" s="187">
        <f>ROUND(I310*H310,2)</f>
        <v>0</v>
      </c>
      <c r="K310" s="183" t="s">
        <v>167</v>
      </c>
      <c r="L310" s="42"/>
      <c r="M310" s="188" t="s">
        <v>19</v>
      </c>
      <c r="N310" s="189" t="s">
        <v>40</v>
      </c>
      <c r="O310" s="67"/>
      <c r="P310" s="190">
        <f>O310*H310</f>
        <v>0</v>
      </c>
      <c r="Q310" s="190">
        <v>1.05291</v>
      </c>
      <c r="R310" s="190">
        <f>Q310*H310</f>
        <v>1.2729681900000001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168</v>
      </c>
      <c r="AT310" s="192" t="s">
        <v>163</v>
      </c>
      <c r="AU310" s="192" t="s">
        <v>79</v>
      </c>
      <c r="AY310" s="20" t="s">
        <v>161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77</v>
      </c>
      <c r="BK310" s="193">
        <f>ROUND(I310*H310,2)</f>
        <v>0</v>
      </c>
      <c r="BL310" s="20" t="s">
        <v>168</v>
      </c>
      <c r="BM310" s="192" t="s">
        <v>932</v>
      </c>
    </row>
    <row r="311" spans="1:65" s="2" customFormat="1">
      <c r="A311" s="37"/>
      <c r="B311" s="38"/>
      <c r="C311" s="39"/>
      <c r="D311" s="194" t="s">
        <v>170</v>
      </c>
      <c r="E311" s="39"/>
      <c r="F311" s="195" t="s">
        <v>933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170</v>
      </c>
      <c r="AU311" s="20" t="s">
        <v>79</v>
      </c>
    </row>
    <row r="312" spans="1:65" s="13" customFormat="1">
      <c r="B312" s="201"/>
      <c r="C312" s="202"/>
      <c r="D312" s="199" t="s">
        <v>178</v>
      </c>
      <c r="E312" s="203" t="s">
        <v>19</v>
      </c>
      <c r="F312" s="204" t="s">
        <v>934</v>
      </c>
      <c r="G312" s="202"/>
      <c r="H312" s="205">
        <v>0.18099999999999999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178</v>
      </c>
      <c r="AU312" s="211" t="s">
        <v>79</v>
      </c>
      <c r="AV312" s="13" t="s">
        <v>79</v>
      </c>
      <c r="AW312" s="13" t="s">
        <v>31</v>
      </c>
      <c r="AX312" s="13" t="s">
        <v>69</v>
      </c>
      <c r="AY312" s="211" t="s">
        <v>161</v>
      </c>
    </row>
    <row r="313" spans="1:65" s="13" customFormat="1">
      <c r="B313" s="201"/>
      <c r="C313" s="202"/>
      <c r="D313" s="199" t="s">
        <v>178</v>
      </c>
      <c r="E313" s="203" t="s">
        <v>19</v>
      </c>
      <c r="F313" s="204" t="s">
        <v>935</v>
      </c>
      <c r="G313" s="202"/>
      <c r="H313" s="205">
        <v>4.0000000000000001E-3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178</v>
      </c>
      <c r="AU313" s="211" t="s">
        <v>79</v>
      </c>
      <c r="AV313" s="13" t="s">
        <v>79</v>
      </c>
      <c r="AW313" s="13" t="s">
        <v>31</v>
      </c>
      <c r="AX313" s="13" t="s">
        <v>69</v>
      </c>
      <c r="AY313" s="211" t="s">
        <v>161</v>
      </c>
    </row>
    <row r="314" spans="1:65" s="13" customFormat="1">
      <c r="B314" s="201"/>
      <c r="C314" s="202"/>
      <c r="D314" s="199" t="s">
        <v>178</v>
      </c>
      <c r="E314" s="203" t="s">
        <v>19</v>
      </c>
      <c r="F314" s="204" t="s">
        <v>936</v>
      </c>
      <c r="G314" s="202"/>
      <c r="H314" s="205">
        <v>0.112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178</v>
      </c>
      <c r="AU314" s="211" t="s">
        <v>79</v>
      </c>
      <c r="AV314" s="13" t="s">
        <v>79</v>
      </c>
      <c r="AW314" s="13" t="s">
        <v>31</v>
      </c>
      <c r="AX314" s="13" t="s">
        <v>69</v>
      </c>
      <c r="AY314" s="211" t="s">
        <v>161</v>
      </c>
    </row>
    <row r="315" spans="1:65" s="13" customFormat="1">
      <c r="B315" s="201"/>
      <c r="C315" s="202"/>
      <c r="D315" s="199" t="s">
        <v>178</v>
      </c>
      <c r="E315" s="203" t="s">
        <v>19</v>
      </c>
      <c r="F315" s="204" t="s">
        <v>937</v>
      </c>
      <c r="G315" s="202"/>
      <c r="H315" s="205">
        <v>0.189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178</v>
      </c>
      <c r="AU315" s="211" t="s">
        <v>79</v>
      </c>
      <c r="AV315" s="13" t="s">
        <v>79</v>
      </c>
      <c r="AW315" s="13" t="s">
        <v>31</v>
      </c>
      <c r="AX315" s="13" t="s">
        <v>69</v>
      </c>
      <c r="AY315" s="211" t="s">
        <v>161</v>
      </c>
    </row>
    <row r="316" spans="1:65" s="13" customFormat="1">
      <c r="B316" s="201"/>
      <c r="C316" s="202"/>
      <c r="D316" s="199" t="s">
        <v>178</v>
      </c>
      <c r="E316" s="203" t="s">
        <v>19</v>
      </c>
      <c r="F316" s="204" t="s">
        <v>938</v>
      </c>
      <c r="G316" s="202"/>
      <c r="H316" s="205">
        <v>7.0000000000000007E-2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178</v>
      </c>
      <c r="AU316" s="211" t="s">
        <v>79</v>
      </c>
      <c r="AV316" s="13" t="s">
        <v>79</v>
      </c>
      <c r="AW316" s="13" t="s">
        <v>31</v>
      </c>
      <c r="AX316" s="13" t="s">
        <v>69</v>
      </c>
      <c r="AY316" s="211" t="s">
        <v>161</v>
      </c>
    </row>
    <row r="317" spans="1:65" s="13" customFormat="1">
      <c r="B317" s="201"/>
      <c r="C317" s="202"/>
      <c r="D317" s="199" t="s">
        <v>178</v>
      </c>
      <c r="E317" s="203" t="s">
        <v>19</v>
      </c>
      <c r="F317" s="204" t="s">
        <v>939</v>
      </c>
      <c r="G317" s="202"/>
      <c r="H317" s="205">
        <v>0.14599999999999999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178</v>
      </c>
      <c r="AU317" s="211" t="s">
        <v>79</v>
      </c>
      <c r="AV317" s="13" t="s">
        <v>79</v>
      </c>
      <c r="AW317" s="13" t="s">
        <v>31</v>
      </c>
      <c r="AX317" s="13" t="s">
        <v>69</v>
      </c>
      <c r="AY317" s="211" t="s">
        <v>161</v>
      </c>
    </row>
    <row r="318" spans="1:65" s="13" customFormat="1">
      <c r="B318" s="201"/>
      <c r="C318" s="202"/>
      <c r="D318" s="199" t="s">
        <v>178</v>
      </c>
      <c r="E318" s="203" t="s">
        <v>19</v>
      </c>
      <c r="F318" s="204" t="s">
        <v>940</v>
      </c>
      <c r="G318" s="202"/>
      <c r="H318" s="205">
        <v>0.16600000000000001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178</v>
      </c>
      <c r="AU318" s="211" t="s">
        <v>79</v>
      </c>
      <c r="AV318" s="13" t="s">
        <v>79</v>
      </c>
      <c r="AW318" s="13" t="s">
        <v>31</v>
      </c>
      <c r="AX318" s="13" t="s">
        <v>69</v>
      </c>
      <c r="AY318" s="211" t="s">
        <v>161</v>
      </c>
    </row>
    <row r="319" spans="1:65" s="13" customFormat="1">
      <c r="B319" s="201"/>
      <c r="C319" s="202"/>
      <c r="D319" s="199" t="s">
        <v>178</v>
      </c>
      <c r="E319" s="203" t="s">
        <v>19</v>
      </c>
      <c r="F319" s="204" t="s">
        <v>941</v>
      </c>
      <c r="G319" s="202"/>
      <c r="H319" s="205">
        <v>0.34100000000000003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178</v>
      </c>
      <c r="AU319" s="211" t="s">
        <v>79</v>
      </c>
      <c r="AV319" s="13" t="s">
        <v>79</v>
      </c>
      <c r="AW319" s="13" t="s">
        <v>31</v>
      </c>
      <c r="AX319" s="13" t="s">
        <v>69</v>
      </c>
      <c r="AY319" s="211" t="s">
        <v>161</v>
      </c>
    </row>
    <row r="320" spans="1:65" s="15" customFormat="1">
      <c r="B320" s="222"/>
      <c r="C320" s="223"/>
      <c r="D320" s="199" t="s">
        <v>178</v>
      </c>
      <c r="E320" s="224" t="s">
        <v>19</v>
      </c>
      <c r="F320" s="225" t="s">
        <v>221</v>
      </c>
      <c r="G320" s="223"/>
      <c r="H320" s="226">
        <v>1.2090000000000001</v>
      </c>
      <c r="I320" s="227"/>
      <c r="J320" s="223"/>
      <c r="K320" s="223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178</v>
      </c>
      <c r="AU320" s="232" t="s">
        <v>79</v>
      </c>
      <c r="AV320" s="15" t="s">
        <v>168</v>
      </c>
      <c r="AW320" s="15" t="s">
        <v>31</v>
      </c>
      <c r="AX320" s="15" t="s">
        <v>77</v>
      </c>
      <c r="AY320" s="232" t="s">
        <v>161</v>
      </c>
    </row>
    <row r="321" spans="1:65" s="2" customFormat="1" ht="16.5" customHeight="1">
      <c r="A321" s="37"/>
      <c r="B321" s="38"/>
      <c r="C321" s="181" t="s">
        <v>538</v>
      </c>
      <c r="D321" s="181" t="s">
        <v>163</v>
      </c>
      <c r="E321" s="182" t="s">
        <v>942</v>
      </c>
      <c r="F321" s="183" t="s">
        <v>943</v>
      </c>
      <c r="G321" s="184" t="s">
        <v>944</v>
      </c>
      <c r="H321" s="185">
        <v>50</v>
      </c>
      <c r="I321" s="186"/>
      <c r="J321" s="187">
        <f>ROUND(I321*H321,2)</f>
        <v>0</v>
      </c>
      <c r="K321" s="183" t="s">
        <v>19</v>
      </c>
      <c r="L321" s="42"/>
      <c r="M321" s="188" t="s">
        <v>19</v>
      </c>
      <c r="N321" s="189" t="s">
        <v>40</v>
      </c>
      <c r="O321" s="67"/>
      <c r="P321" s="190">
        <f>O321*H321</f>
        <v>0</v>
      </c>
      <c r="Q321" s="190">
        <v>3.363E-2</v>
      </c>
      <c r="R321" s="190">
        <f>Q321*H321</f>
        <v>1.6815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168</v>
      </c>
      <c r="AT321" s="192" t="s">
        <v>163</v>
      </c>
      <c r="AU321" s="192" t="s">
        <v>79</v>
      </c>
      <c r="AY321" s="20" t="s">
        <v>161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77</v>
      </c>
      <c r="BK321" s="193">
        <f>ROUND(I321*H321,2)</f>
        <v>0</v>
      </c>
      <c r="BL321" s="20" t="s">
        <v>168</v>
      </c>
      <c r="BM321" s="192" t="s">
        <v>945</v>
      </c>
    </row>
    <row r="322" spans="1:65" s="13" customFormat="1">
      <c r="B322" s="201"/>
      <c r="C322" s="202"/>
      <c r="D322" s="199" t="s">
        <v>178</v>
      </c>
      <c r="E322" s="203" t="s">
        <v>19</v>
      </c>
      <c r="F322" s="204" t="s">
        <v>946</v>
      </c>
      <c r="G322" s="202"/>
      <c r="H322" s="205">
        <v>50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178</v>
      </c>
      <c r="AU322" s="211" t="s">
        <v>79</v>
      </c>
      <c r="AV322" s="13" t="s">
        <v>79</v>
      </c>
      <c r="AW322" s="13" t="s">
        <v>31</v>
      </c>
      <c r="AX322" s="13" t="s">
        <v>77</v>
      </c>
      <c r="AY322" s="211" t="s">
        <v>161</v>
      </c>
    </row>
    <row r="323" spans="1:65" s="2" customFormat="1" ht="16.5" customHeight="1">
      <c r="A323" s="37"/>
      <c r="B323" s="38"/>
      <c r="C323" s="237" t="s">
        <v>547</v>
      </c>
      <c r="D323" s="237" t="s">
        <v>715</v>
      </c>
      <c r="E323" s="238" t="s">
        <v>947</v>
      </c>
      <c r="F323" s="239" t="s">
        <v>948</v>
      </c>
      <c r="G323" s="240" t="s">
        <v>214</v>
      </c>
      <c r="H323" s="241">
        <v>0.04</v>
      </c>
      <c r="I323" s="242"/>
      <c r="J323" s="243">
        <f>ROUND(I323*H323,2)</f>
        <v>0</v>
      </c>
      <c r="K323" s="239" t="s">
        <v>167</v>
      </c>
      <c r="L323" s="244"/>
      <c r="M323" s="245" t="s">
        <v>19</v>
      </c>
      <c r="N323" s="246" t="s">
        <v>40</v>
      </c>
      <c r="O323" s="67"/>
      <c r="P323" s="190">
        <f>O323*H323</f>
        <v>0</v>
      </c>
      <c r="Q323" s="190">
        <v>1</v>
      </c>
      <c r="R323" s="190">
        <f>Q323*H323</f>
        <v>0.04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211</v>
      </c>
      <c r="AT323" s="192" t="s">
        <v>715</v>
      </c>
      <c r="AU323" s="192" t="s">
        <v>79</v>
      </c>
      <c r="AY323" s="20" t="s">
        <v>161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77</v>
      </c>
      <c r="BK323" s="193">
        <f>ROUND(I323*H323,2)</f>
        <v>0</v>
      </c>
      <c r="BL323" s="20" t="s">
        <v>168</v>
      </c>
      <c r="BM323" s="192" t="s">
        <v>949</v>
      </c>
    </row>
    <row r="324" spans="1:65" s="13" customFormat="1">
      <c r="B324" s="201"/>
      <c r="C324" s="202"/>
      <c r="D324" s="199" t="s">
        <v>178</v>
      </c>
      <c r="E324" s="203" t="s">
        <v>19</v>
      </c>
      <c r="F324" s="204" t="s">
        <v>950</v>
      </c>
      <c r="G324" s="202"/>
      <c r="H324" s="205">
        <v>0.04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178</v>
      </c>
      <c r="AU324" s="211" t="s">
        <v>79</v>
      </c>
      <c r="AV324" s="13" t="s">
        <v>79</v>
      </c>
      <c r="AW324" s="13" t="s">
        <v>31</v>
      </c>
      <c r="AX324" s="13" t="s">
        <v>77</v>
      </c>
      <c r="AY324" s="211" t="s">
        <v>161</v>
      </c>
    </row>
    <row r="325" spans="1:65" s="12" customFormat="1" ht="22.8" customHeight="1">
      <c r="B325" s="165"/>
      <c r="C325" s="166"/>
      <c r="D325" s="167" t="s">
        <v>68</v>
      </c>
      <c r="E325" s="179" t="s">
        <v>197</v>
      </c>
      <c r="F325" s="179" t="s">
        <v>236</v>
      </c>
      <c r="G325" s="166"/>
      <c r="H325" s="166"/>
      <c r="I325" s="169"/>
      <c r="J325" s="180">
        <f>BK325</f>
        <v>0</v>
      </c>
      <c r="K325" s="166"/>
      <c r="L325" s="171"/>
      <c r="M325" s="172"/>
      <c r="N325" s="173"/>
      <c r="O325" s="173"/>
      <c r="P325" s="174">
        <f>SUM(P326:P448)</f>
        <v>0</v>
      </c>
      <c r="Q325" s="173"/>
      <c r="R325" s="174">
        <f>SUM(R326:R448)</f>
        <v>92.682291119999988</v>
      </c>
      <c r="S325" s="173"/>
      <c r="T325" s="175">
        <f>SUM(T326:T448)</f>
        <v>0</v>
      </c>
      <c r="AR325" s="176" t="s">
        <v>77</v>
      </c>
      <c r="AT325" s="177" t="s">
        <v>68</v>
      </c>
      <c r="AU325" s="177" t="s">
        <v>77</v>
      </c>
      <c r="AY325" s="176" t="s">
        <v>161</v>
      </c>
      <c r="BK325" s="178">
        <f>SUM(BK326:BK448)</f>
        <v>0</v>
      </c>
    </row>
    <row r="326" spans="1:65" s="2" customFormat="1" ht="16.5" customHeight="1">
      <c r="A326" s="37"/>
      <c r="B326" s="38"/>
      <c r="C326" s="181" t="s">
        <v>553</v>
      </c>
      <c r="D326" s="181" t="s">
        <v>163</v>
      </c>
      <c r="E326" s="182" t="s">
        <v>951</v>
      </c>
      <c r="F326" s="183" t="s">
        <v>952</v>
      </c>
      <c r="G326" s="184" t="s">
        <v>166</v>
      </c>
      <c r="H326" s="185">
        <v>30</v>
      </c>
      <c r="I326" s="186"/>
      <c r="J326" s="187">
        <f>ROUND(I326*H326,2)</f>
        <v>0</v>
      </c>
      <c r="K326" s="183" t="s">
        <v>167</v>
      </c>
      <c r="L326" s="42"/>
      <c r="M326" s="188" t="s">
        <v>19</v>
      </c>
      <c r="N326" s="189" t="s">
        <v>40</v>
      </c>
      <c r="O326" s="67"/>
      <c r="P326" s="190">
        <f>O326*H326</f>
        <v>0</v>
      </c>
      <c r="Q326" s="190">
        <v>4.795E-2</v>
      </c>
      <c r="R326" s="190">
        <f>Q326*H326</f>
        <v>1.4384999999999999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168</v>
      </c>
      <c r="AT326" s="192" t="s">
        <v>163</v>
      </c>
      <c r="AU326" s="192" t="s">
        <v>79</v>
      </c>
      <c r="AY326" s="20" t="s">
        <v>161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77</v>
      </c>
      <c r="BK326" s="193">
        <f>ROUND(I326*H326,2)</f>
        <v>0</v>
      </c>
      <c r="BL326" s="20" t="s">
        <v>168</v>
      </c>
      <c r="BM326" s="192" t="s">
        <v>953</v>
      </c>
    </row>
    <row r="327" spans="1:65" s="2" customFormat="1">
      <c r="A327" s="37"/>
      <c r="B327" s="38"/>
      <c r="C327" s="39"/>
      <c r="D327" s="194" t="s">
        <v>170</v>
      </c>
      <c r="E327" s="39"/>
      <c r="F327" s="195" t="s">
        <v>954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170</v>
      </c>
      <c r="AU327" s="20" t="s">
        <v>79</v>
      </c>
    </row>
    <row r="328" spans="1:65" s="13" customFormat="1">
      <c r="B328" s="201"/>
      <c r="C328" s="202"/>
      <c r="D328" s="199" t="s">
        <v>178</v>
      </c>
      <c r="E328" s="203" t="s">
        <v>19</v>
      </c>
      <c r="F328" s="204" t="s">
        <v>955</v>
      </c>
      <c r="G328" s="202"/>
      <c r="H328" s="205">
        <v>30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178</v>
      </c>
      <c r="AU328" s="211" t="s">
        <v>79</v>
      </c>
      <c r="AV328" s="13" t="s">
        <v>79</v>
      </c>
      <c r="AW328" s="13" t="s">
        <v>31</v>
      </c>
      <c r="AX328" s="13" t="s">
        <v>77</v>
      </c>
      <c r="AY328" s="211" t="s">
        <v>161</v>
      </c>
    </row>
    <row r="329" spans="1:65" s="2" customFormat="1" ht="21.75" customHeight="1">
      <c r="A329" s="37"/>
      <c r="B329" s="38"/>
      <c r="C329" s="181" t="s">
        <v>561</v>
      </c>
      <c r="D329" s="181" t="s">
        <v>163</v>
      </c>
      <c r="E329" s="182" t="s">
        <v>956</v>
      </c>
      <c r="F329" s="183" t="s">
        <v>957</v>
      </c>
      <c r="G329" s="184" t="s">
        <v>166</v>
      </c>
      <c r="H329" s="185">
        <v>282.30099999999999</v>
      </c>
      <c r="I329" s="186"/>
      <c r="J329" s="187">
        <f>ROUND(I329*H329,2)</f>
        <v>0</v>
      </c>
      <c r="K329" s="183" t="s">
        <v>167</v>
      </c>
      <c r="L329" s="42"/>
      <c r="M329" s="188" t="s">
        <v>19</v>
      </c>
      <c r="N329" s="189" t="s">
        <v>40</v>
      </c>
      <c r="O329" s="67"/>
      <c r="P329" s="190">
        <f>O329*H329</f>
        <v>0</v>
      </c>
      <c r="Q329" s="190">
        <v>7.3499999999999998E-3</v>
      </c>
      <c r="R329" s="190">
        <f>Q329*H329</f>
        <v>2.07491235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168</v>
      </c>
      <c r="AT329" s="192" t="s">
        <v>163</v>
      </c>
      <c r="AU329" s="192" t="s">
        <v>79</v>
      </c>
      <c r="AY329" s="20" t="s">
        <v>161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77</v>
      </c>
      <c r="BK329" s="193">
        <f>ROUND(I329*H329,2)</f>
        <v>0</v>
      </c>
      <c r="BL329" s="20" t="s">
        <v>168</v>
      </c>
      <c r="BM329" s="192" t="s">
        <v>958</v>
      </c>
    </row>
    <row r="330" spans="1:65" s="2" customFormat="1">
      <c r="A330" s="37"/>
      <c r="B330" s="38"/>
      <c r="C330" s="39"/>
      <c r="D330" s="194" t="s">
        <v>170</v>
      </c>
      <c r="E330" s="39"/>
      <c r="F330" s="195" t="s">
        <v>959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170</v>
      </c>
      <c r="AU330" s="20" t="s">
        <v>79</v>
      </c>
    </row>
    <row r="331" spans="1:65" s="13" customFormat="1">
      <c r="B331" s="201"/>
      <c r="C331" s="202"/>
      <c r="D331" s="199" t="s">
        <v>178</v>
      </c>
      <c r="E331" s="203" t="s">
        <v>19</v>
      </c>
      <c r="F331" s="204" t="s">
        <v>960</v>
      </c>
      <c r="G331" s="202"/>
      <c r="H331" s="205">
        <v>11</v>
      </c>
      <c r="I331" s="206"/>
      <c r="J331" s="202"/>
      <c r="K331" s="202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178</v>
      </c>
      <c r="AU331" s="211" t="s">
        <v>79</v>
      </c>
      <c r="AV331" s="13" t="s">
        <v>79</v>
      </c>
      <c r="AW331" s="13" t="s">
        <v>31</v>
      </c>
      <c r="AX331" s="13" t="s">
        <v>69</v>
      </c>
      <c r="AY331" s="211" t="s">
        <v>161</v>
      </c>
    </row>
    <row r="332" spans="1:65" s="13" customFormat="1">
      <c r="B332" s="201"/>
      <c r="C332" s="202"/>
      <c r="D332" s="199" t="s">
        <v>178</v>
      </c>
      <c r="E332" s="203" t="s">
        <v>19</v>
      </c>
      <c r="F332" s="204" t="s">
        <v>961</v>
      </c>
      <c r="G332" s="202"/>
      <c r="H332" s="205">
        <v>23.2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178</v>
      </c>
      <c r="AU332" s="211" t="s">
        <v>79</v>
      </c>
      <c r="AV332" s="13" t="s">
        <v>79</v>
      </c>
      <c r="AW332" s="13" t="s">
        <v>31</v>
      </c>
      <c r="AX332" s="13" t="s">
        <v>69</v>
      </c>
      <c r="AY332" s="211" t="s">
        <v>161</v>
      </c>
    </row>
    <row r="333" spans="1:65" s="14" customFormat="1">
      <c r="B333" s="212"/>
      <c r="C333" s="213"/>
      <c r="D333" s="199" t="s">
        <v>178</v>
      </c>
      <c r="E333" s="214" t="s">
        <v>19</v>
      </c>
      <c r="F333" s="215" t="s">
        <v>788</v>
      </c>
      <c r="G333" s="213"/>
      <c r="H333" s="214" t="s">
        <v>19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178</v>
      </c>
      <c r="AU333" s="221" t="s">
        <v>79</v>
      </c>
      <c r="AV333" s="14" t="s">
        <v>77</v>
      </c>
      <c r="AW333" s="14" t="s">
        <v>31</v>
      </c>
      <c r="AX333" s="14" t="s">
        <v>69</v>
      </c>
      <c r="AY333" s="221" t="s">
        <v>161</v>
      </c>
    </row>
    <row r="334" spans="1:65" s="13" customFormat="1">
      <c r="B334" s="201"/>
      <c r="C334" s="202"/>
      <c r="D334" s="199" t="s">
        <v>178</v>
      </c>
      <c r="E334" s="203" t="s">
        <v>19</v>
      </c>
      <c r="F334" s="204" t="s">
        <v>789</v>
      </c>
      <c r="G334" s="202"/>
      <c r="H334" s="205">
        <v>77.11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178</v>
      </c>
      <c r="AU334" s="211" t="s">
        <v>79</v>
      </c>
      <c r="AV334" s="13" t="s">
        <v>79</v>
      </c>
      <c r="AW334" s="13" t="s">
        <v>31</v>
      </c>
      <c r="AX334" s="13" t="s">
        <v>69</v>
      </c>
      <c r="AY334" s="211" t="s">
        <v>161</v>
      </c>
    </row>
    <row r="335" spans="1:65" s="13" customFormat="1">
      <c r="B335" s="201"/>
      <c r="C335" s="202"/>
      <c r="D335" s="199" t="s">
        <v>178</v>
      </c>
      <c r="E335" s="203" t="s">
        <v>19</v>
      </c>
      <c r="F335" s="204" t="s">
        <v>962</v>
      </c>
      <c r="G335" s="202"/>
      <c r="H335" s="205">
        <v>65.108000000000004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178</v>
      </c>
      <c r="AU335" s="211" t="s">
        <v>79</v>
      </c>
      <c r="AV335" s="13" t="s">
        <v>79</v>
      </c>
      <c r="AW335" s="13" t="s">
        <v>31</v>
      </c>
      <c r="AX335" s="13" t="s">
        <v>69</v>
      </c>
      <c r="AY335" s="211" t="s">
        <v>161</v>
      </c>
    </row>
    <row r="336" spans="1:65" s="13" customFormat="1">
      <c r="B336" s="201"/>
      <c r="C336" s="202"/>
      <c r="D336" s="199" t="s">
        <v>178</v>
      </c>
      <c r="E336" s="203" t="s">
        <v>19</v>
      </c>
      <c r="F336" s="204" t="s">
        <v>963</v>
      </c>
      <c r="G336" s="202"/>
      <c r="H336" s="205">
        <v>14.12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178</v>
      </c>
      <c r="AU336" s="211" t="s">
        <v>79</v>
      </c>
      <c r="AV336" s="13" t="s">
        <v>79</v>
      </c>
      <c r="AW336" s="13" t="s">
        <v>31</v>
      </c>
      <c r="AX336" s="13" t="s">
        <v>69</v>
      </c>
      <c r="AY336" s="211" t="s">
        <v>161</v>
      </c>
    </row>
    <row r="337" spans="1:65" s="14" customFormat="1">
      <c r="B337" s="212"/>
      <c r="C337" s="213"/>
      <c r="D337" s="199" t="s">
        <v>178</v>
      </c>
      <c r="E337" s="214" t="s">
        <v>19</v>
      </c>
      <c r="F337" s="215" t="s">
        <v>964</v>
      </c>
      <c r="G337" s="213"/>
      <c r="H337" s="214" t="s">
        <v>19</v>
      </c>
      <c r="I337" s="216"/>
      <c r="J337" s="213"/>
      <c r="K337" s="213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178</v>
      </c>
      <c r="AU337" s="221" t="s">
        <v>79</v>
      </c>
      <c r="AV337" s="14" t="s">
        <v>77</v>
      </c>
      <c r="AW337" s="14" t="s">
        <v>31</v>
      </c>
      <c r="AX337" s="14" t="s">
        <v>69</v>
      </c>
      <c r="AY337" s="221" t="s">
        <v>161</v>
      </c>
    </row>
    <row r="338" spans="1:65" s="13" customFormat="1">
      <c r="B338" s="201"/>
      <c r="C338" s="202"/>
      <c r="D338" s="199" t="s">
        <v>178</v>
      </c>
      <c r="E338" s="203" t="s">
        <v>19</v>
      </c>
      <c r="F338" s="204" t="s">
        <v>965</v>
      </c>
      <c r="G338" s="202"/>
      <c r="H338" s="205">
        <v>20.69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178</v>
      </c>
      <c r="AU338" s="211" t="s">
        <v>79</v>
      </c>
      <c r="AV338" s="13" t="s">
        <v>79</v>
      </c>
      <c r="AW338" s="13" t="s">
        <v>31</v>
      </c>
      <c r="AX338" s="13" t="s">
        <v>69</v>
      </c>
      <c r="AY338" s="211" t="s">
        <v>161</v>
      </c>
    </row>
    <row r="339" spans="1:65" s="13" customFormat="1">
      <c r="B339" s="201"/>
      <c r="C339" s="202"/>
      <c r="D339" s="199" t="s">
        <v>178</v>
      </c>
      <c r="E339" s="203" t="s">
        <v>19</v>
      </c>
      <c r="F339" s="204" t="s">
        <v>966</v>
      </c>
      <c r="G339" s="202"/>
      <c r="H339" s="205">
        <v>4.95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178</v>
      </c>
      <c r="AU339" s="211" t="s">
        <v>79</v>
      </c>
      <c r="AV339" s="13" t="s">
        <v>79</v>
      </c>
      <c r="AW339" s="13" t="s">
        <v>31</v>
      </c>
      <c r="AX339" s="13" t="s">
        <v>69</v>
      </c>
      <c r="AY339" s="211" t="s">
        <v>161</v>
      </c>
    </row>
    <row r="340" spans="1:65" s="13" customFormat="1">
      <c r="B340" s="201"/>
      <c r="C340" s="202"/>
      <c r="D340" s="199" t="s">
        <v>178</v>
      </c>
      <c r="E340" s="203" t="s">
        <v>19</v>
      </c>
      <c r="F340" s="204" t="s">
        <v>967</v>
      </c>
      <c r="G340" s="202"/>
      <c r="H340" s="205">
        <v>34.200000000000003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178</v>
      </c>
      <c r="AU340" s="211" t="s">
        <v>79</v>
      </c>
      <c r="AV340" s="13" t="s">
        <v>79</v>
      </c>
      <c r="AW340" s="13" t="s">
        <v>31</v>
      </c>
      <c r="AX340" s="13" t="s">
        <v>69</v>
      </c>
      <c r="AY340" s="211" t="s">
        <v>161</v>
      </c>
    </row>
    <row r="341" spans="1:65" s="13" customFormat="1">
      <c r="B341" s="201"/>
      <c r="C341" s="202"/>
      <c r="D341" s="199" t="s">
        <v>178</v>
      </c>
      <c r="E341" s="203" t="s">
        <v>19</v>
      </c>
      <c r="F341" s="204" t="s">
        <v>968</v>
      </c>
      <c r="G341" s="202"/>
      <c r="H341" s="205">
        <v>18.48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178</v>
      </c>
      <c r="AU341" s="211" t="s">
        <v>79</v>
      </c>
      <c r="AV341" s="13" t="s">
        <v>79</v>
      </c>
      <c r="AW341" s="13" t="s">
        <v>31</v>
      </c>
      <c r="AX341" s="13" t="s">
        <v>69</v>
      </c>
      <c r="AY341" s="211" t="s">
        <v>161</v>
      </c>
    </row>
    <row r="342" spans="1:65" s="15" customFormat="1">
      <c r="B342" s="222"/>
      <c r="C342" s="223"/>
      <c r="D342" s="199" t="s">
        <v>178</v>
      </c>
      <c r="E342" s="224" t="s">
        <v>19</v>
      </c>
      <c r="F342" s="225" t="s">
        <v>221</v>
      </c>
      <c r="G342" s="223"/>
      <c r="H342" s="226">
        <v>268.858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178</v>
      </c>
      <c r="AU342" s="232" t="s">
        <v>79</v>
      </c>
      <c r="AV342" s="15" t="s">
        <v>168</v>
      </c>
      <c r="AW342" s="15" t="s">
        <v>31</v>
      </c>
      <c r="AX342" s="15" t="s">
        <v>77</v>
      </c>
      <c r="AY342" s="232" t="s">
        <v>161</v>
      </c>
    </row>
    <row r="343" spans="1:65" s="13" customFormat="1">
      <c r="B343" s="201"/>
      <c r="C343" s="202"/>
      <c r="D343" s="199" t="s">
        <v>178</v>
      </c>
      <c r="E343" s="202"/>
      <c r="F343" s="204" t="s">
        <v>969</v>
      </c>
      <c r="G343" s="202"/>
      <c r="H343" s="205">
        <v>282.30099999999999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178</v>
      </c>
      <c r="AU343" s="211" t="s">
        <v>79</v>
      </c>
      <c r="AV343" s="13" t="s">
        <v>79</v>
      </c>
      <c r="AW343" s="13" t="s">
        <v>4</v>
      </c>
      <c r="AX343" s="13" t="s">
        <v>77</v>
      </c>
      <c r="AY343" s="211" t="s">
        <v>161</v>
      </c>
    </row>
    <row r="344" spans="1:65" s="2" customFormat="1" ht="24.15" customHeight="1">
      <c r="A344" s="37"/>
      <c r="B344" s="38"/>
      <c r="C344" s="181" t="s">
        <v>569</v>
      </c>
      <c r="D344" s="181" t="s">
        <v>163</v>
      </c>
      <c r="E344" s="182" t="s">
        <v>970</v>
      </c>
      <c r="F344" s="183" t="s">
        <v>971</v>
      </c>
      <c r="G344" s="184" t="s">
        <v>166</v>
      </c>
      <c r="H344" s="185">
        <v>282.30099999999999</v>
      </c>
      <c r="I344" s="186"/>
      <c r="J344" s="187">
        <f>ROUND(I344*H344,2)</f>
        <v>0</v>
      </c>
      <c r="K344" s="183" t="s">
        <v>167</v>
      </c>
      <c r="L344" s="42"/>
      <c r="M344" s="188" t="s">
        <v>19</v>
      </c>
      <c r="N344" s="189" t="s">
        <v>40</v>
      </c>
      <c r="O344" s="67"/>
      <c r="P344" s="190">
        <f>O344*H344</f>
        <v>0</v>
      </c>
      <c r="Q344" s="190">
        <v>1.6279999999999999E-2</v>
      </c>
      <c r="R344" s="190">
        <f>Q344*H344</f>
        <v>4.5958602799999992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168</v>
      </c>
      <c r="AT344" s="192" t="s">
        <v>163</v>
      </c>
      <c r="AU344" s="192" t="s">
        <v>79</v>
      </c>
      <c r="AY344" s="20" t="s">
        <v>161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77</v>
      </c>
      <c r="BK344" s="193">
        <f>ROUND(I344*H344,2)</f>
        <v>0</v>
      </c>
      <c r="BL344" s="20" t="s">
        <v>168</v>
      </c>
      <c r="BM344" s="192" t="s">
        <v>972</v>
      </c>
    </row>
    <row r="345" spans="1:65" s="2" customFormat="1">
      <c r="A345" s="37"/>
      <c r="B345" s="38"/>
      <c r="C345" s="39"/>
      <c r="D345" s="194" t="s">
        <v>170</v>
      </c>
      <c r="E345" s="39"/>
      <c r="F345" s="195" t="s">
        <v>973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170</v>
      </c>
      <c r="AU345" s="20" t="s">
        <v>79</v>
      </c>
    </row>
    <row r="346" spans="1:65" s="13" customFormat="1">
      <c r="B346" s="201"/>
      <c r="C346" s="202"/>
      <c r="D346" s="199" t="s">
        <v>178</v>
      </c>
      <c r="E346" s="202"/>
      <c r="F346" s="204" t="s">
        <v>969</v>
      </c>
      <c r="G346" s="202"/>
      <c r="H346" s="205">
        <v>282.30099999999999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178</v>
      </c>
      <c r="AU346" s="211" t="s">
        <v>79</v>
      </c>
      <c r="AV346" s="13" t="s">
        <v>79</v>
      </c>
      <c r="AW346" s="13" t="s">
        <v>4</v>
      </c>
      <c r="AX346" s="13" t="s">
        <v>77</v>
      </c>
      <c r="AY346" s="211" t="s">
        <v>161</v>
      </c>
    </row>
    <row r="347" spans="1:65" s="2" customFormat="1" ht="24.15" customHeight="1">
      <c r="A347" s="37"/>
      <c r="B347" s="38"/>
      <c r="C347" s="181" t="s">
        <v>579</v>
      </c>
      <c r="D347" s="181" t="s">
        <v>163</v>
      </c>
      <c r="E347" s="182" t="s">
        <v>974</v>
      </c>
      <c r="F347" s="183" t="s">
        <v>975</v>
      </c>
      <c r="G347" s="184" t="s">
        <v>166</v>
      </c>
      <c r="H347" s="185">
        <v>60</v>
      </c>
      <c r="I347" s="186"/>
      <c r="J347" s="187">
        <f>ROUND(I347*H347,2)</f>
        <v>0</v>
      </c>
      <c r="K347" s="183" t="s">
        <v>167</v>
      </c>
      <c r="L347" s="42"/>
      <c r="M347" s="188" t="s">
        <v>19</v>
      </c>
      <c r="N347" s="189" t="s">
        <v>40</v>
      </c>
      <c r="O347" s="67"/>
      <c r="P347" s="190">
        <f>O347*H347</f>
        <v>0</v>
      </c>
      <c r="Q347" s="190">
        <v>1.8380000000000001E-2</v>
      </c>
      <c r="R347" s="190">
        <f>Q347*H347</f>
        <v>1.1028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168</v>
      </c>
      <c r="AT347" s="192" t="s">
        <v>163</v>
      </c>
      <c r="AU347" s="192" t="s">
        <v>79</v>
      </c>
      <c r="AY347" s="20" t="s">
        <v>161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77</v>
      </c>
      <c r="BK347" s="193">
        <f>ROUND(I347*H347,2)</f>
        <v>0</v>
      </c>
      <c r="BL347" s="20" t="s">
        <v>168</v>
      </c>
      <c r="BM347" s="192" t="s">
        <v>976</v>
      </c>
    </row>
    <row r="348" spans="1:65" s="2" customFormat="1">
      <c r="A348" s="37"/>
      <c r="B348" s="38"/>
      <c r="C348" s="39"/>
      <c r="D348" s="194" t="s">
        <v>170</v>
      </c>
      <c r="E348" s="39"/>
      <c r="F348" s="195" t="s">
        <v>977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170</v>
      </c>
      <c r="AU348" s="20" t="s">
        <v>79</v>
      </c>
    </row>
    <row r="349" spans="1:65" s="13" customFormat="1">
      <c r="B349" s="201"/>
      <c r="C349" s="202"/>
      <c r="D349" s="199" t="s">
        <v>178</v>
      </c>
      <c r="E349" s="203" t="s">
        <v>19</v>
      </c>
      <c r="F349" s="204" t="s">
        <v>978</v>
      </c>
      <c r="G349" s="202"/>
      <c r="H349" s="205">
        <v>60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178</v>
      </c>
      <c r="AU349" s="211" t="s">
        <v>79</v>
      </c>
      <c r="AV349" s="13" t="s">
        <v>79</v>
      </c>
      <c r="AW349" s="13" t="s">
        <v>31</v>
      </c>
      <c r="AX349" s="13" t="s">
        <v>77</v>
      </c>
      <c r="AY349" s="211" t="s">
        <v>161</v>
      </c>
    </row>
    <row r="350" spans="1:65" s="2" customFormat="1" ht="24.15" customHeight="1">
      <c r="A350" s="37"/>
      <c r="B350" s="38"/>
      <c r="C350" s="181" t="s">
        <v>591</v>
      </c>
      <c r="D350" s="181" t="s">
        <v>163</v>
      </c>
      <c r="E350" s="182" t="s">
        <v>979</v>
      </c>
      <c r="F350" s="183" t="s">
        <v>980</v>
      </c>
      <c r="G350" s="184" t="s">
        <v>166</v>
      </c>
      <c r="H350" s="185">
        <v>35.311999999999998</v>
      </c>
      <c r="I350" s="186"/>
      <c r="J350" s="187">
        <f>ROUND(I350*H350,2)</f>
        <v>0</v>
      </c>
      <c r="K350" s="183" t="s">
        <v>167</v>
      </c>
      <c r="L350" s="42"/>
      <c r="M350" s="188" t="s">
        <v>19</v>
      </c>
      <c r="N350" s="189" t="s">
        <v>40</v>
      </c>
      <c r="O350" s="67"/>
      <c r="P350" s="190">
        <f>O350*H350</f>
        <v>0</v>
      </c>
      <c r="Q350" s="190">
        <v>4.3800000000000002E-3</v>
      </c>
      <c r="R350" s="190">
        <f>Q350*H350</f>
        <v>0.15466656000000001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168</v>
      </c>
      <c r="AT350" s="192" t="s">
        <v>163</v>
      </c>
      <c r="AU350" s="192" t="s">
        <v>79</v>
      </c>
      <c r="AY350" s="20" t="s">
        <v>161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77</v>
      </c>
      <c r="BK350" s="193">
        <f>ROUND(I350*H350,2)</f>
        <v>0</v>
      </c>
      <c r="BL350" s="20" t="s">
        <v>168</v>
      </c>
      <c r="BM350" s="192" t="s">
        <v>981</v>
      </c>
    </row>
    <row r="351" spans="1:65" s="2" customFormat="1">
      <c r="A351" s="37"/>
      <c r="B351" s="38"/>
      <c r="C351" s="39"/>
      <c r="D351" s="194" t="s">
        <v>170</v>
      </c>
      <c r="E351" s="39"/>
      <c r="F351" s="195" t="s">
        <v>982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170</v>
      </c>
      <c r="AU351" s="20" t="s">
        <v>79</v>
      </c>
    </row>
    <row r="352" spans="1:65" s="14" customFormat="1">
      <c r="B352" s="212"/>
      <c r="C352" s="213"/>
      <c r="D352" s="199" t="s">
        <v>178</v>
      </c>
      <c r="E352" s="214" t="s">
        <v>19</v>
      </c>
      <c r="F352" s="215" t="s">
        <v>983</v>
      </c>
      <c r="G352" s="213"/>
      <c r="H352" s="214" t="s">
        <v>19</v>
      </c>
      <c r="I352" s="216"/>
      <c r="J352" s="213"/>
      <c r="K352" s="213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178</v>
      </c>
      <c r="AU352" s="221" t="s">
        <v>79</v>
      </c>
      <c r="AV352" s="14" t="s">
        <v>77</v>
      </c>
      <c r="AW352" s="14" t="s">
        <v>31</v>
      </c>
      <c r="AX352" s="14" t="s">
        <v>69</v>
      </c>
      <c r="AY352" s="221" t="s">
        <v>161</v>
      </c>
    </row>
    <row r="353" spans="1:65" s="13" customFormat="1">
      <c r="B353" s="201"/>
      <c r="C353" s="202"/>
      <c r="D353" s="199" t="s">
        <v>178</v>
      </c>
      <c r="E353" s="203" t="s">
        <v>19</v>
      </c>
      <c r="F353" s="204" t="s">
        <v>796</v>
      </c>
      <c r="G353" s="202"/>
      <c r="H353" s="205">
        <v>17.670000000000002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178</v>
      </c>
      <c r="AU353" s="211" t="s">
        <v>79</v>
      </c>
      <c r="AV353" s="13" t="s">
        <v>79</v>
      </c>
      <c r="AW353" s="13" t="s">
        <v>31</v>
      </c>
      <c r="AX353" s="13" t="s">
        <v>69</v>
      </c>
      <c r="AY353" s="211" t="s">
        <v>161</v>
      </c>
    </row>
    <row r="354" spans="1:65" s="13" customFormat="1">
      <c r="B354" s="201"/>
      <c r="C354" s="202"/>
      <c r="D354" s="199" t="s">
        <v>178</v>
      </c>
      <c r="E354" s="203" t="s">
        <v>19</v>
      </c>
      <c r="F354" s="204" t="s">
        <v>984</v>
      </c>
      <c r="G354" s="202"/>
      <c r="H354" s="205">
        <v>15.96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178</v>
      </c>
      <c r="AU354" s="211" t="s">
        <v>79</v>
      </c>
      <c r="AV354" s="13" t="s">
        <v>79</v>
      </c>
      <c r="AW354" s="13" t="s">
        <v>31</v>
      </c>
      <c r="AX354" s="13" t="s">
        <v>69</v>
      </c>
      <c r="AY354" s="211" t="s">
        <v>161</v>
      </c>
    </row>
    <row r="355" spans="1:65" s="15" customFormat="1">
      <c r="B355" s="222"/>
      <c r="C355" s="223"/>
      <c r="D355" s="199" t="s">
        <v>178</v>
      </c>
      <c r="E355" s="224" t="s">
        <v>19</v>
      </c>
      <c r="F355" s="225" t="s">
        <v>221</v>
      </c>
      <c r="G355" s="223"/>
      <c r="H355" s="226">
        <v>33.630000000000003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178</v>
      </c>
      <c r="AU355" s="232" t="s">
        <v>79</v>
      </c>
      <c r="AV355" s="15" t="s">
        <v>168</v>
      </c>
      <c r="AW355" s="15" t="s">
        <v>31</v>
      </c>
      <c r="AX355" s="15" t="s">
        <v>77</v>
      </c>
      <c r="AY355" s="232" t="s">
        <v>161</v>
      </c>
    </row>
    <row r="356" spans="1:65" s="13" customFormat="1">
      <c r="B356" s="201"/>
      <c r="C356" s="202"/>
      <c r="D356" s="199" t="s">
        <v>178</v>
      </c>
      <c r="E356" s="202"/>
      <c r="F356" s="204" t="s">
        <v>985</v>
      </c>
      <c r="G356" s="202"/>
      <c r="H356" s="205">
        <v>35.311999999999998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178</v>
      </c>
      <c r="AU356" s="211" t="s">
        <v>79</v>
      </c>
      <c r="AV356" s="13" t="s">
        <v>79</v>
      </c>
      <c r="AW356" s="13" t="s">
        <v>4</v>
      </c>
      <c r="AX356" s="13" t="s">
        <v>77</v>
      </c>
      <c r="AY356" s="211" t="s">
        <v>161</v>
      </c>
    </row>
    <row r="357" spans="1:65" s="2" customFormat="1" ht="16.5" customHeight="1">
      <c r="A357" s="37"/>
      <c r="B357" s="38"/>
      <c r="C357" s="181" t="s">
        <v>986</v>
      </c>
      <c r="D357" s="181" t="s">
        <v>163</v>
      </c>
      <c r="E357" s="182" t="s">
        <v>987</v>
      </c>
      <c r="F357" s="183" t="s">
        <v>988</v>
      </c>
      <c r="G357" s="184" t="s">
        <v>166</v>
      </c>
      <c r="H357" s="185">
        <v>35.311999999999998</v>
      </c>
      <c r="I357" s="186"/>
      <c r="J357" s="187">
        <f>ROUND(I357*H357,2)</f>
        <v>0</v>
      </c>
      <c r="K357" s="183" t="s">
        <v>167</v>
      </c>
      <c r="L357" s="42"/>
      <c r="M357" s="188" t="s">
        <v>19</v>
      </c>
      <c r="N357" s="189" t="s">
        <v>40</v>
      </c>
      <c r="O357" s="67"/>
      <c r="P357" s="190">
        <f>O357*H357</f>
        <v>0</v>
      </c>
      <c r="Q357" s="190">
        <v>4.0000000000000001E-3</v>
      </c>
      <c r="R357" s="190">
        <f>Q357*H357</f>
        <v>0.14124799999999998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168</v>
      </c>
      <c r="AT357" s="192" t="s">
        <v>163</v>
      </c>
      <c r="AU357" s="192" t="s">
        <v>79</v>
      </c>
      <c r="AY357" s="20" t="s">
        <v>161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77</v>
      </c>
      <c r="BK357" s="193">
        <f>ROUND(I357*H357,2)</f>
        <v>0</v>
      </c>
      <c r="BL357" s="20" t="s">
        <v>168</v>
      </c>
      <c r="BM357" s="192" t="s">
        <v>989</v>
      </c>
    </row>
    <row r="358" spans="1:65" s="2" customFormat="1">
      <c r="A358" s="37"/>
      <c r="B358" s="38"/>
      <c r="C358" s="39"/>
      <c r="D358" s="194" t="s">
        <v>170</v>
      </c>
      <c r="E358" s="39"/>
      <c r="F358" s="195" t="s">
        <v>990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170</v>
      </c>
      <c r="AU358" s="20" t="s">
        <v>79</v>
      </c>
    </row>
    <row r="359" spans="1:65" s="2" customFormat="1" ht="16.5" customHeight="1">
      <c r="A359" s="37"/>
      <c r="B359" s="38"/>
      <c r="C359" s="181" t="s">
        <v>991</v>
      </c>
      <c r="D359" s="181" t="s">
        <v>163</v>
      </c>
      <c r="E359" s="182" t="s">
        <v>992</v>
      </c>
      <c r="F359" s="183" t="s">
        <v>993</v>
      </c>
      <c r="G359" s="184" t="s">
        <v>166</v>
      </c>
      <c r="H359" s="185">
        <v>86.72</v>
      </c>
      <c r="I359" s="186"/>
      <c r="J359" s="187">
        <f>ROUND(I359*H359,2)</f>
        <v>0</v>
      </c>
      <c r="K359" s="183" t="s">
        <v>167</v>
      </c>
      <c r="L359" s="42"/>
      <c r="M359" s="188" t="s">
        <v>19</v>
      </c>
      <c r="N359" s="189" t="s">
        <v>40</v>
      </c>
      <c r="O359" s="67"/>
      <c r="P359" s="190">
        <f>O359*H359</f>
        <v>0</v>
      </c>
      <c r="Q359" s="190">
        <v>3.4680000000000002E-2</v>
      </c>
      <c r="R359" s="190">
        <f>Q359*H359</f>
        <v>3.0074496000000002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168</v>
      </c>
      <c r="AT359" s="192" t="s">
        <v>163</v>
      </c>
      <c r="AU359" s="192" t="s">
        <v>79</v>
      </c>
      <c r="AY359" s="20" t="s">
        <v>161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77</v>
      </c>
      <c r="BK359" s="193">
        <f>ROUND(I359*H359,2)</f>
        <v>0</v>
      </c>
      <c r="BL359" s="20" t="s">
        <v>168</v>
      </c>
      <c r="BM359" s="192" t="s">
        <v>994</v>
      </c>
    </row>
    <row r="360" spans="1:65" s="2" customFormat="1">
      <c r="A360" s="37"/>
      <c r="B360" s="38"/>
      <c r="C360" s="39"/>
      <c r="D360" s="194" t="s">
        <v>170</v>
      </c>
      <c r="E360" s="39"/>
      <c r="F360" s="195" t="s">
        <v>995</v>
      </c>
      <c r="G360" s="39"/>
      <c r="H360" s="39"/>
      <c r="I360" s="196"/>
      <c r="J360" s="39"/>
      <c r="K360" s="39"/>
      <c r="L360" s="42"/>
      <c r="M360" s="197"/>
      <c r="N360" s="198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170</v>
      </c>
      <c r="AU360" s="20" t="s">
        <v>79</v>
      </c>
    </row>
    <row r="361" spans="1:65" s="13" customFormat="1">
      <c r="B361" s="201"/>
      <c r="C361" s="202"/>
      <c r="D361" s="199" t="s">
        <v>178</v>
      </c>
      <c r="E361" s="203" t="s">
        <v>19</v>
      </c>
      <c r="F361" s="204" t="s">
        <v>996</v>
      </c>
      <c r="G361" s="202"/>
      <c r="H361" s="205">
        <v>86.72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178</v>
      </c>
      <c r="AU361" s="211" t="s">
        <v>79</v>
      </c>
      <c r="AV361" s="13" t="s">
        <v>79</v>
      </c>
      <c r="AW361" s="13" t="s">
        <v>31</v>
      </c>
      <c r="AX361" s="13" t="s">
        <v>77</v>
      </c>
      <c r="AY361" s="211" t="s">
        <v>161</v>
      </c>
    </row>
    <row r="362" spans="1:65" s="2" customFormat="1" ht="21.75" customHeight="1">
      <c r="A362" s="37"/>
      <c r="B362" s="38"/>
      <c r="C362" s="181" t="s">
        <v>997</v>
      </c>
      <c r="D362" s="181" t="s">
        <v>163</v>
      </c>
      <c r="E362" s="182" t="s">
        <v>998</v>
      </c>
      <c r="F362" s="183" t="s">
        <v>999</v>
      </c>
      <c r="G362" s="184" t="s">
        <v>206</v>
      </c>
      <c r="H362" s="185">
        <v>22.920999999999999</v>
      </c>
      <c r="I362" s="186"/>
      <c r="J362" s="187">
        <f>ROUND(I362*H362,2)</f>
        <v>0</v>
      </c>
      <c r="K362" s="183" t="s">
        <v>167</v>
      </c>
      <c r="L362" s="42"/>
      <c r="M362" s="188" t="s">
        <v>19</v>
      </c>
      <c r="N362" s="189" t="s">
        <v>40</v>
      </c>
      <c r="O362" s="67"/>
      <c r="P362" s="190">
        <f>O362*H362</f>
        <v>0</v>
      </c>
      <c r="Q362" s="190">
        <v>2.3010199999999998</v>
      </c>
      <c r="R362" s="190">
        <f>Q362*H362</f>
        <v>52.741679419999997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168</v>
      </c>
      <c r="AT362" s="192" t="s">
        <v>163</v>
      </c>
      <c r="AU362" s="192" t="s">
        <v>79</v>
      </c>
      <c r="AY362" s="20" t="s">
        <v>161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77</v>
      </c>
      <c r="BK362" s="193">
        <f>ROUND(I362*H362,2)</f>
        <v>0</v>
      </c>
      <c r="BL362" s="20" t="s">
        <v>168</v>
      </c>
      <c r="BM362" s="192" t="s">
        <v>1000</v>
      </c>
    </row>
    <row r="363" spans="1:65" s="2" customFormat="1">
      <c r="A363" s="37"/>
      <c r="B363" s="38"/>
      <c r="C363" s="39"/>
      <c r="D363" s="194" t="s">
        <v>170</v>
      </c>
      <c r="E363" s="39"/>
      <c r="F363" s="195" t="s">
        <v>1001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170</v>
      </c>
      <c r="AU363" s="20" t="s">
        <v>79</v>
      </c>
    </row>
    <row r="364" spans="1:65" s="13" customFormat="1">
      <c r="B364" s="201"/>
      <c r="C364" s="202"/>
      <c r="D364" s="199" t="s">
        <v>178</v>
      </c>
      <c r="E364" s="203" t="s">
        <v>19</v>
      </c>
      <c r="F364" s="204" t="s">
        <v>1002</v>
      </c>
      <c r="G364" s="202"/>
      <c r="H364" s="205">
        <v>14.244999999999999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178</v>
      </c>
      <c r="AU364" s="211" t="s">
        <v>79</v>
      </c>
      <c r="AV364" s="13" t="s">
        <v>79</v>
      </c>
      <c r="AW364" s="13" t="s">
        <v>31</v>
      </c>
      <c r="AX364" s="13" t="s">
        <v>69</v>
      </c>
      <c r="AY364" s="211" t="s">
        <v>161</v>
      </c>
    </row>
    <row r="365" spans="1:65" s="13" customFormat="1">
      <c r="B365" s="201"/>
      <c r="C365" s="202"/>
      <c r="D365" s="199" t="s">
        <v>178</v>
      </c>
      <c r="E365" s="203" t="s">
        <v>19</v>
      </c>
      <c r="F365" s="204" t="s">
        <v>1003</v>
      </c>
      <c r="G365" s="202"/>
      <c r="H365" s="205">
        <v>6.9509999999999996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178</v>
      </c>
      <c r="AU365" s="211" t="s">
        <v>79</v>
      </c>
      <c r="AV365" s="13" t="s">
        <v>79</v>
      </c>
      <c r="AW365" s="13" t="s">
        <v>31</v>
      </c>
      <c r="AX365" s="13" t="s">
        <v>69</v>
      </c>
      <c r="AY365" s="211" t="s">
        <v>161</v>
      </c>
    </row>
    <row r="366" spans="1:65" s="13" customFormat="1">
      <c r="B366" s="201"/>
      <c r="C366" s="202"/>
      <c r="D366" s="199" t="s">
        <v>178</v>
      </c>
      <c r="E366" s="203" t="s">
        <v>19</v>
      </c>
      <c r="F366" s="204" t="s">
        <v>1004</v>
      </c>
      <c r="G366" s="202"/>
      <c r="H366" s="205">
        <v>1.7250000000000001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178</v>
      </c>
      <c r="AU366" s="211" t="s">
        <v>79</v>
      </c>
      <c r="AV366" s="13" t="s">
        <v>79</v>
      </c>
      <c r="AW366" s="13" t="s">
        <v>31</v>
      </c>
      <c r="AX366" s="13" t="s">
        <v>69</v>
      </c>
      <c r="AY366" s="211" t="s">
        <v>161</v>
      </c>
    </row>
    <row r="367" spans="1:65" s="15" customFormat="1">
      <c r="B367" s="222"/>
      <c r="C367" s="223"/>
      <c r="D367" s="199" t="s">
        <v>178</v>
      </c>
      <c r="E367" s="224" t="s">
        <v>19</v>
      </c>
      <c r="F367" s="225" t="s">
        <v>221</v>
      </c>
      <c r="G367" s="223"/>
      <c r="H367" s="226">
        <v>22.920999999999999</v>
      </c>
      <c r="I367" s="227"/>
      <c r="J367" s="223"/>
      <c r="K367" s="223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178</v>
      </c>
      <c r="AU367" s="232" t="s">
        <v>79</v>
      </c>
      <c r="AV367" s="15" t="s">
        <v>168</v>
      </c>
      <c r="AW367" s="15" t="s">
        <v>31</v>
      </c>
      <c r="AX367" s="15" t="s">
        <v>77</v>
      </c>
      <c r="AY367" s="232" t="s">
        <v>161</v>
      </c>
    </row>
    <row r="368" spans="1:65" s="2" customFormat="1" ht="21.75" customHeight="1">
      <c r="A368" s="37"/>
      <c r="B368" s="38"/>
      <c r="C368" s="181" t="s">
        <v>1005</v>
      </c>
      <c r="D368" s="181" t="s">
        <v>163</v>
      </c>
      <c r="E368" s="182" t="s">
        <v>1006</v>
      </c>
      <c r="F368" s="183" t="s">
        <v>1007</v>
      </c>
      <c r="G368" s="184" t="s">
        <v>206</v>
      </c>
      <c r="H368" s="185">
        <v>22.920999999999999</v>
      </c>
      <c r="I368" s="186"/>
      <c r="J368" s="187">
        <f>ROUND(I368*H368,2)</f>
        <v>0</v>
      </c>
      <c r="K368" s="183" t="s">
        <v>167</v>
      </c>
      <c r="L368" s="42"/>
      <c r="M368" s="188" t="s">
        <v>19</v>
      </c>
      <c r="N368" s="189" t="s">
        <v>40</v>
      </c>
      <c r="O368" s="67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168</v>
      </c>
      <c r="AT368" s="192" t="s">
        <v>163</v>
      </c>
      <c r="AU368" s="192" t="s">
        <v>79</v>
      </c>
      <c r="AY368" s="20" t="s">
        <v>161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77</v>
      </c>
      <c r="BK368" s="193">
        <f>ROUND(I368*H368,2)</f>
        <v>0</v>
      </c>
      <c r="BL368" s="20" t="s">
        <v>168</v>
      </c>
      <c r="BM368" s="192" t="s">
        <v>1008</v>
      </c>
    </row>
    <row r="369" spans="1:65" s="2" customFormat="1">
      <c r="A369" s="37"/>
      <c r="B369" s="38"/>
      <c r="C369" s="39"/>
      <c r="D369" s="194" t="s">
        <v>170</v>
      </c>
      <c r="E369" s="39"/>
      <c r="F369" s="195" t="s">
        <v>1009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170</v>
      </c>
      <c r="AU369" s="20" t="s">
        <v>79</v>
      </c>
    </row>
    <row r="370" spans="1:65" s="2" customFormat="1" ht="24.15" customHeight="1">
      <c r="A370" s="37"/>
      <c r="B370" s="38"/>
      <c r="C370" s="181" t="s">
        <v>1010</v>
      </c>
      <c r="D370" s="181" t="s">
        <v>163</v>
      </c>
      <c r="E370" s="182" t="s">
        <v>1011</v>
      </c>
      <c r="F370" s="183" t="s">
        <v>1012</v>
      </c>
      <c r="G370" s="184" t="s">
        <v>206</v>
      </c>
      <c r="H370" s="185">
        <v>22.920999999999999</v>
      </c>
      <c r="I370" s="186"/>
      <c r="J370" s="187">
        <f>ROUND(I370*H370,2)</f>
        <v>0</v>
      </c>
      <c r="K370" s="183" t="s">
        <v>167</v>
      </c>
      <c r="L370" s="42"/>
      <c r="M370" s="188" t="s">
        <v>19</v>
      </c>
      <c r="N370" s="189" t="s">
        <v>40</v>
      </c>
      <c r="O370" s="67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168</v>
      </c>
      <c r="AT370" s="192" t="s">
        <v>163</v>
      </c>
      <c r="AU370" s="192" t="s">
        <v>79</v>
      </c>
      <c r="AY370" s="20" t="s">
        <v>161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77</v>
      </c>
      <c r="BK370" s="193">
        <f>ROUND(I370*H370,2)</f>
        <v>0</v>
      </c>
      <c r="BL370" s="20" t="s">
        <v>168</v>
      </c>
      <c r="BM370" s="192" t="s">
        <v>1013</v>
      </c>
    </row>
    <row r="371" spans="1:65" s="2" customFormat="1">
      <c r="A371" s="37"/>
      <c r="B371" s="38"/>
      <c r="C371" s="39"/>
      <c r="D371" s="194" t="s">
        <v>170</v>
      </c>
      <c r="E371" s="39"/>
      <c r="F371" s="195" t="s">
        <v>1014</v>
      </c>
      <c r="G371" s="39"/>
      <c r="H371" s="39"/>
      <c r="I371" s="196"/>
      <c r="J371" s="39"/>
      <c r="K371" s="39"/>
      <c r="L371" s="42"/>
      <c r="M371" s="197"/>
      <c r="N371" s="198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170</v>
      </c>
      <c r="AU371" s="20" t="s">
        <v>79</v>
      </c>
    </row>
    <row r="372" spans="1:65" s="2" customFormat="1" ht="16.5" customHeight="1">
      <c r="A372" s="37"/>
      <c r="B372" s="38"/>
      <c r="C372" s="181" t="s">
        <v>1015</v>
      </c>
      <c r="D372" s="181" t="s">
        <v>163</v>
      </c>
      <c r="E372" s="182" t="s">
        <v>1016</v>
      </c>
      <c r="F372" s="183" t="s">
        <v>1017</v>
      </c>
      <c r="G372" s="184" t="s">
        <v>214</v>
      </c>
      <c r="H372" s="185">
        <v>1.383</v>
      </c>
      <c r="I372" s="186"/>
      <c r="J372" s="187">
        <f>ROUND(I372*H372,2)</f>
        <v>0</v>
      </c>
      <c r="K372" s="183" t="s">
        <v>167</v>
      </c>
      <c r="L372" s="42"/>
      <c r="M372" s="188" t="s">
        <v>19</v>
      </c>
      <c r="N372" s="189" t="s">
        <v>40</v>
      </c>
      <c r="O372" s="67"/>
      <c r="P372" s="190">
        <f>O372*H372</f>
        <v>0</v>
      </c>
      <c r="Q372" s="190">
        <v>1.06277</v>
      </c>
      <c r="R372" s="190">
        <f>Q372*H372</f>
        <v>1.4698109100000001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168</v>
      </c>
      <c r="AT372" s="192" t="s">
        <v>163</v>
      </c>
      <c r="AU372" s="192" t="s">
        <v>79</v>
      </c>
      <c r="AY372" s="20" t="s">
        <v>161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77</v>
      </c>
      <c r="BK372" s="193">
        <f>ROUND(I372*H372,2)</f>
        <v>0</v>
      </c>
      <c r="BL372" s="20" t="s">
        <v>168</v>
      </c>
      <c r="BM372" s="192" t="s">
        <v>1018</v>
      </c>
    </row>
    <row r="373" spans="1:65" s="2" customFormat="1">
      <c r="A373" s="37"/>
      <c r="B373" s="38"/>
      <c r="C373" s="39"/>
      <c r="D373" s="194" t="s">
        <v>170</v>
      </c>
      <c r="E373" s="39"/>
      <c r="F373" s="195" t="s">
        <v>1019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170</v>
      </c>
      <c r="AU373" s="20" t="s">
        <v>79</v>
      </c>
    </row>
    <row r="374" spans="1:65" s="13" customFormat="1">
      <c r="B374" s="201"/>
      <c r="C374" s="202"/>
      <c r="D374" s="199" t="s">
        <v>178</v>
      </c>
      <c r="E374" s="203" t="s">
        <v>19</v>
      </c>
      <c r="F374" s="204" t="s">
        <v>1020</v>
      </c>
      <c r="G374" s="202"/>
      <c r="H374" s="205">
        <v>1.383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178</v>
      </c>
      <c r="AU374" s="211" t="s">
        <v>79</v>
      </c>
      <c r="AV374" s="13" t="s">
        <v>79</v>
      </c>
      <c r="AW374" s="13" t="s">
        <v>31</v>
      </c>
      <c r="AX374" s="13" t="s">
        <v>77</v>
      </c>
      <c r="AY374" s="211" t="s">
        <v>161</v>
      </c>
    </row>
    <row r="375" spans="1:65" s="2" customFormat="1" ht="16.5" customHeight="1">
      <c r="A375" s="37"/>
      <c r="B375" s="38"/>
      <c r="C375" s="181" t="s">
        <v>1021</v>
      </c>
      <c r="D375" s="181" t="s">
        <v>163</v>
      </c>
      <c r="E375" s="182" t="s">
        <v>1022</v>
      </c>
      <c r="F375" s="183" t="s">
        <v>1023</v>
      </c>
      <c r="G375" s="184" t="s">
        <v>166</v>
      </c>
      <c r="H375" s="185">
        <v>119</v>
      </c>
      <c r="I375" s="186"/>
      <c r="J375" s="187">
        <f>ROUND(I375*H375,2)</f>
        <v>0</v>
      </c>
      <c r="K375" s="183" t="s">
        <v>167</v>
      </c>
      <c r="L375" s="42"/>
      <c r="M375" s="188" t="s">
        <v>19</v>
      </c>
      <c r="N375" s="189" t="s">
        <v>40</v>
      </c>
      <c r="O375" s="67"/>
      <c r="P375" s="190">
        <f>O375*H375</f>
        <v>0</v>
      </c>
      <c r="Q375" s="190">
        <v>0.11219999999999999</v>
      </c>
      <c r="R375" s="190">
        <f>Q375*H375</f>
        <v>13.351799999999999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168</v>
      </c>
      <c r="AT375" s="192" t="s">
        <v>163</v>
      </c>
      <c r="AU375" s="192" t="s">
        <v>79</v>
      </c>
      <c r="AY375" s="20" t="s">
        <v>161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77</v>
      </c>
      <c r="BK375" s="193">
        <f>ROUND(I375*H375,2)</f>
        <v>0</v>
      </c>
      <c r="BL375" s="20" t="s">
        <v>168</v>
      </c>
      <c r="BM375" s="192" t="s">
        <v>1024</v>
      </c>
    </row>
    <row r="376" spans="1:65" s="2" customFormat="1">
      <c r="A376" s="37"/>
      <c r="B376" s="38"/>
      <c r="C376" s="39"/>
      <c r="D376" s="194" t="s">
        <v>170</v>
      </c>
      <c r="E376" s="39"/>
      <c r="F376" s="195" t="s">
        <v>1025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170</v>
      </c>
      <c r="AU376" s="20" t="s">
        <v>79</v>
      </c>
    </row>
    <row r="377" spans="1:65" s="13" customFormat="1">
      <c r="B377" s="201"/>
      <c r="C377" s="202"/>
      <c r="D377" s="199" t="s">
        <v>178</v>
      </c>
      <c r="E377" s="203" t="s">
        <v>19</v>
      </c>
      <c r="F377" s="204" t="s">
        <v>1026</v>
      </c>
      <c r="G377" s="202"/>
      <c r="H377" s="205">
        <v>97.8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178</v>
      </c>
      <c r="AU377" s="211" t="s">
        <v>79</v>
      </c>
      <c r="AV377" s="13" t="s">
        <v>79</v>
      </c>
      <c r="AW377" s="13" t="s">
        <v>31</v>
      </c>
      <c r="AX377" s="13" t="s">
        <v>69</v>
      </c>
      <c r="AY377" s="211" t="s">
        <v>161</v>
      </c>
    </row>
    <row r="378" spans="1:65" s="13" customFormat="1">
      <c r="B378" s="201"/>
      <c r="C378" s="202"/>
      <c r="D378" s="199" t="s">
        <v>178</v>
      </c>
      <c r="E378" s="203" t="s">
        <v>19</v>
      </c>
      <c r="F378" s="204" t="s">
        <v>1027</v>
      </c>
      <c r="G378" s="202"/>
      <c r="H378" s="205">
        <v>21.2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178</v>
      </c>
      <c r="AU378" s="211" t="s">
        <v>79</v>
      </c>
      <c r="AV378" s="13" t="s">
        <v>79</v>
      </c>
      <c r="AW378" s="13" t="s">
        <v>31</v>
      </c>
      <c r="AX378" s="13" t="s">
        <v>69</v>
      </c>
      <c r="AY378" s="211" t="s">
        <v>161</v>
      </c>
    </row>
    <row r="379" spans="1:65" s="15" customFormat="1">
      <c r="B379" s="222"/>
      <c r="C379" s="223"/>
      <c r="D379" s="199" t="s">
        <v>178</v>
      </c>
      <c r="E379" s="224" t="s">
        <v>19</v>
      </c>
      <c r="F379" s="225" t="s">
        <v>221</v>
      </c>
      <c r="G379" s="223"/>
      <c r="H379" s="226">
        <v>119</v>
      </c>
      <c r="I379" s="227"/>
      <c r="J379" s="223"/>
      <c r="K379" s="223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178</v>
      </c>
      <c r="AU379" s="232" t="s">
        <v>79</v>
      </c>
      <c r="AV379" s="15" t="s">
        <v>168</v>
      </c>
      <c r="AW379" s="15" t="s">
        <v>31</v>
      </c>
      <c r="AX379" s="15" t="s">
        <v>77</v>
      </c>
      <c r="AY379" s="232" t="s">
        <v>161</v>
      </c>
    </row>
    <row r="380" spans="1:65" s="2" customFormat="1" ht="24.15" customHeight="1">
      <c r="A380" s="37"/>
      <c r="B380" s="38"/>
      <c r="C380" s="181" t="s">
        <v>1028</v>
      </c>
      <c r="D380" s="181" t="s">
        <v>163</v>
      </c>
      <c r="E380" s="182" t="s">
        <v>1029</v>
      </c>
      <c r="F380" s="183" t="s">
        <v>1030</v>
      </c>
      <c r="G380" s="184" t="s">
        <v>166</v>
      </c>
      <c r="H380" s="185">
        <v>314.60000000000002</v>
      </c>
      <c r="I380" s="186"/>
      <c r="J380" s="187">
        <f>ROUND(I380*H380,2)</f>
        <v>0</v>
      </c>
      <c r="K380" s="183" t="s">
        <v>167</v>
      </c>
      <c r="L380" s="42"/>
      <c r="M380" s="188" t="s">
        <v>19</v>
      </c>
      <c r="N380" s="189" t="s">
        <v>40</v>
      </c>
      <c r="O380" s="67"/>
      <c r="P380" s="190">
        <f>O380*H380</f>
        <v>0</v>
      </c>
      <c r="Q380" s="190">
        <v>1.1220000000000001E-2</v>
      </c>
      <c r="R380" s="190">
        <f>Q380*H380</f>
        <v>3.5298120000000006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168</v>
      </c>
      <c r="AT380" s="192" t="s">
        <v>163</v>
      </c>
      <c r="AU380" s="192" t="s">
        <v>79</v>
      </c>
      <c r="AY380" s="20" t="s">
        <v>161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77</v>
      </c>
      <c r="BK380" s="193">
        <f>ROUND(I380*H380,2)</f>
        <v>0</v>
      </c>
      <c r="BL380" s="20" t="s">
        <v>168</v>
      </c>
      <c r="BM380" s="192" t="s">
        <v>1031</v>
      </c>
    </row>
    <row r="381" spans="1:65" s="2" customFormat="1">
      <c r="A381" s="37"/>
      <c r="B381" s="38"/>
      <c r="C381" s="39"/>
      <c r="D381" s="194" t="s">
        <v>170</v>
      </c>
      <c r="E381" s="39"/>
      <c r="F381" s="195" t="s">
        <v>1032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170</v>
      </c>
      <c r="AU381" s="20" t="s">
        <v>79</v>
      </c>
    </row>
    <row r="382" spans="1:65" s="13" customFormat="1">
      <c r="B382" s="201"/>
      <c r="C382" s="202"/>
      <c r="D382" s="199" t="s">
        <v>178</v>
      </c>
      <c r="E382" s="203" t="s">
        <v>19</v>
      </c>
      <c r="F382" s="204" t="s">
        <v>1033</v>
      </c>
      <c r="G382" s="202"/>
      <c r="H382" s="205">
        <v>293.39999999999998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178</v>
      </c>
      <c r="AU382" s="211" t="s">
        <v>79</v>
      </c>
      <c r="AV382" s="13" t="s">
        <v>79</v>
      </c>
      <c r="AW382" s="13" t="s">
        <v>31</v>
      </c>
      <c r="AX382" s="13" t="s">
        <v>69</v>
      </c>
      <c r="AY382" s="211" t="s">
        <v>161</v>
      </c>
    </row>
    <row r="383" spans="1:65" s="13" customFormat="1">
      <c r="B383" s="201"/>
      <c r="C383" s="202"/>
      <c r="D383" s="199" t="s">
        <v>178</v>
      </c>
      <c r="E383" s="203" t="s">
        <v>19</v>
      </c>
      <c r="F383" s="204" t="s">
        <v>1034</v>
      </c>
      <c r="G383" s="202"/>
      <c r="H383" s="205">
        <v>21.2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178</v>
      </c>
      <c r="AU383" s="211" t="s">
        <v>79</v>
      </c>
      <c r="AV383" s="13" t="s">
        <v>79</v>
      </c>
      <c r="AW383" s="13" t="s">
        <v>31</v>
      </c>
      <c r="AX383" s="13" t="s">
        <v>69</v>
      </c>
      <c r="AY383" s="211" t="s">
        <v>161</v>
      </c>
    </row>
    <row r="384" spans="1:65" s="15" customFormat="1">
      <c r="B384" s="222"/>
      <c r="C384" s="223"/>
      <c r="D384" s="199" t="s">
        <v>178</v>
      </c>
      <c r="E384" s="224" t="s">
        <v>19</v>
      </c>
      <c r="F384" s="225" t="s">
        <v>221</v>
      </c>
      <c r="G384" s="223"/>
      <c r="H384" s="226">
        <v>314.60000000000002</v>
      </c>
      <c r="I384" s="227"/>
      <c r="J384" s="223"/>
      <c r="K384" s="223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178</v>
      </c>
      <c r="AU384" s="232" t="s">
        <v>79</v>
      </c>
      <c r="AV384" s="15" t="s">
        <v>168</v>
      </c>
      <c r="AW384" s="15" t="s">
        <v>31</v>
      </c>
      <c r="AX384" s="15" t="s">
        <v>77</v>
      </c>
      <c r="AY384" s="232" t="s">
        <v>161</v>
      </c>
    </row>
    <row r="385" spans="1:65" s="2" customFormat="1" ht="24.15" customHeight="1">
      <c r="A385" s="37"/>
      <c r="B385" s="38"/>
      <c r="C385" s="181" t="s">
        <v>1035</v>
      </c>
      <c r="D385" s="181" t="s">
        <v>163</v>
      </c>
      <c r="E385" s="182" t="s">
        <v>1036</v>
      </c>
      <c r="F385" s="183" t="s">
        <v>1037</v>
      </c>
      <c r="G385" s="184" t="s">
        <v>189</v>
      </c>
      <c r="H385" s="185">
        <v>341.6</v>
      </c>
      <c r="I385" s="186"/>
      <c r="J385" s="187">
        <f>ROUND(I385*H385,2)</f>
        <v>0</v>
      </c>
      <c r="K385" s="183" t="s">
        <v>167</v>
      </c>
      <c r="L385" s="42"/>
      <c r="M385" s="188" t="s">
        <v>19</v>
      </c>
      <c r="N385" s="189" t="s">
        <v>40</v>
      </c>
      <c r="O385" s="67"/>
      <c r="P385" s="190">
        <f>O385*H385</f>
        <v>0</v>
      </c>
      <c r="Q385" s="190">
        <v>2.0000000000000002E-5</v>
      </c>
      <c r="R385" s="190">
        <f>Q385*H385</f>
        <v>6.8320000000000013E-3</v>
      </c>
      <c r="S385" s="190">
        <v>0</v>
      </c>
      <c r="T385" s="19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2" t="s">
        <v>168</v>
      </c>
      <c r="AT385" s="192" t="s">
        <v>163</v>
      </c>
      <c r="AU385" s="192" t="s">
        <v>79</v>
      </c>
      <c r="AY385" s="20" t="s">
        <v>161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0" t="s">
        <v>77</v>
      </c>
      <c r="BK385" s="193">
        <f>ROUND(I385*H385,2)</f>
        <v>0</v>
      </c>
      <c r="BL385" s="20" t="s">
        <v>168</v>
      </c>
      <c r="BM385" s="192" t="s">
        <v>1038</v>
      </c>
    </row>
    <row r="386" spans="1:65" s="2" customFormat="1">
      <c r="A386" s="37"/>
      <c r="B386" s="38"/>
      <c r="C386" s="39"/>
      <c r="D386" s="194" t="s">
        <v>170</v>
      </c>
      <c r="E386" s="39"/>
      <c r="F386" s="195" t="s">
        <v>1039</v>
      </c>
      <c r="G386" s="39"/>
      <c r="H386" s="39"/>
      <c r="I386" s="196"/>
      <c r="J386" s="39"/>
      <c r="K386" s="39"/>
      <c r="L386" s="42"/>
      <c r="M386" s="197"/>
      <c r="N386" s="198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170</v>
      </c>
      <c r="AU386" s="20" t="s">
        <v>79</v>
      </c>
    </row>
    <row r="387" spans="1:65" s="13" customFormat="1">
      <c r="B387" s="201"/>
      <c r="C387" s="202"/>
      <c r="D387" s="199" t="s">
        <v>178</v>
      </c>
      <c r="E387" s="203" t="s">
        <v>19</v>
      </c>
      <c r="F387" s="204" t="s">
        <v>1040</v>
      </c>
      <c r="G387" s="202"/>
      <c r="H387" s="205">
        <v>138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178</v>
      </c>
      <c r="AU387" s="211" t="s">
        <v>79</v>
      </c>
      <c r="AV387" s="13" t="s">
        <v>79</v>
      </c>
      <c r="AW387" s="13" t="s">
        <v>31</v>
      </c>
      <c r="AX387" s="13" t="s">
        <v>69</v>
      </c>
      <c r="AY387" s="211" t="s">
        <v>161</v>
      </c>
    </row>
    <row r="388" spans="1:65" s="13" customFormat="1">
      <c r="B388" s="201"/>
      <c r="C388" s="202"/>
      <c r="D388" s="199" t="s">
        <v>178</v>
      </c>
      <c r="E388" s="203" t="s">
        <v>19</v>
      </c>
      <c r="F388" s="204" t="s">
        <v>1041</v>
      </c>
      <c r="G388" s="202"/>
      <c r="H388" s="205">
        <v>94.8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178</v>
      </c>
      <c r="AU388" s="211" t="s">
        <v>79</v>
      </c>
      <c r="AV388" s="13" t="s">
        <v>79</v>
      </c>
      <c r="AW388" s="13" t="s">
        <v>31</v>
      </c>
      <c r="AX388" s="13" t="s">
        <v>69</v>
      </c>
      <c r="AY388" s="211" t="s">
        <v>161</v>
      </c>
    </row>
    <row r="389" spans="1:65" s="13" customFormat="1">
      <c r="B389" s="201"/>
      <c r="C389" s="202"/>
      <c r="D389" s="199" t="s">
        <v>178</v>
      </c>
      <c r="E389" s="203" t="s">
        <v>19</v>
      </c>
      <c r="F389" s="204" t="s">
        <v>1042</v>
      </c>
      <c r="G389" s="202"/>
      <c r="H389" s="205">
        <v>68.400000000000006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178</v>
      </c>
      <c r="AU389" s="211" t="s">
        <v>79</v>
      </c>
      <c r="AV389" s="13" t="s">
        <v>79</v>
      </c>
      <c r="AW389" s="13" t="s">
        <v>31</v>
      </c>
      <c r="AX389" s="13" t="s">
        <v>69</v>
      </c>
      <c r="AY389" s="211" t="s">
        <v>161</v>
      </c>
    </row>
    <row r="390" spans="1:65" s="13" customFormat="1">
      <c r="B390" s="201"/>
      <c r="C390" s="202"/>
      <c r="D390" s="199" t="s">
        <v>178</v>
      </c>
      <c r="E390" s="203" t="s">
        <v>19</v>
      </c>
      <c r="F390" s="204" t="s">
        <v>1043</v>
      </c>
      <c r="G390" s="202"/>
      <c r="H390" s="205">
        <v>40.4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178</v>
      </c>
      <c r="AU390" s="211" t="s">
        <v>79</v>
      </c>
      <c r="AV390" s="13" t="s">
        <v>79</v>
      </c>
      <c r="AW390" s="13" t="s">
        <v>31</v>
      </c>
      <c r="AX390" s="13" t="s">
        <v>69</v>
      </c>
      <c r="AY390" s="211" t="s">
        <v>161</v>
      </c>
    </row>
    <row r="391" spans="1:65" s="15" customFormat="1">
      <c r="B391" s="222"/>
      <c r="C391" s="223"/>
      <c r="D391" s="199" t="s">
        <v>178</v>
      </c>
      <c r="E391" s="224" t="s">
        <v>19</v>
      </c>
      <c r="F391" s="225" t="s">
        <v>221</v>
      </c>
      <c r="G391" s="223"/>
      <c r="H391" s="226">
        <v>341.6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178</v>
      </c>
      <c r="AU391" s="232" t="s">
        <v>79</v>
      </c>
      <c r="AV391" s="15" t="s">
        <v>168</v>
      </c>
      <c r="AW391" s="15" t="s">
        <v>31</v>
      </c>
      <c r="AX391" s="15" t="s">
        <v>77</v>
      </c>
      <c r="AY391" s="232" t="s">
        <v>161</v>
      </c>
    </row>
    <row r="392" spans="1:65" s="2" customFormat="1" ht="24.15" customHeight="1">
      <c r="A392" s="37"/>
      <c r="B392" s="38"/>
      <c r="C392" s="181" t="s">
        <v>1044</v>
      </c>
      <c r="D392" s="181" t="s">
        <v>163</v>
      </c>
      <c r="E392" s="182" t="s">
        <v>1045</v>
      </c>
      <c r="F392" s="183" t="s">
        <v>1046</v>
      </c>
      <c r="G392" s="184" t="s">
        <v>387</v>
      </c>
      <c r="H392" s="185">
        <v>1</v>
      </c>
      <c r="I392" s="186"/>
      <c r="J392" s="187">
        <f>ROUND(I392*H392,2)</f>
        <v>0</v>
      </c>
      <c r="K392" s="183" t="s">
        <v>167</v>
      </c>
      <c r="L392" s="42"/>
      <c r="M392" s="188" t="s">
        <v>19</v>
      </c>
      <c r="N392" s="189" t="s">
        <v>40</v>
      </c>
      <c r="O392" s="67"/>
      <c r="P392" s="190">
        <f>O392*H392</f>
        <v>0</v>
      </c>
      <c r="Q392" s="190">
        <v>9.6000000000000002E-4</v>
      </c>
      <c r="R392" s="190">
        <f>Q392*H392</f>
        <v>9.6000000000000002E-4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168</v>
      </c>
      <c r="AT392" s="192" t="s">
        <v>163</v>
      </c>
      <c r="AU392" s="192" t="s">
        <v>79</v>
      </c>
      <c r="AY392" s="20" t="s">
        <v>161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77</v>
      </c>
      <c r="BK392" s="193">
        <f>ROUND(I392*H392,2)</f>
        <v>0</v>
      </c>
      <c r="BL392" s="20" t="s">
        <v>168</v>
      </c>
      <c r="BM392" s="192" t="s">
        <v>1047</v>
      </c>
    </row>
    <row r="393" spans="1:65" s="2" customFormat="1">
      <c r="A393" s="37"/>
      <c r="B393" s="38"/>
      <c r="C393" s="39"/>
      <c r="D393" s="194" t="s">
        <v>170</v>
      </c>
      <c r="E393" s="39"/>
      <c r="F393" s="195" t="s">
        <v>1048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170</v>
      </c>
      <c r="AU393" s="20" t="s">
        <v>79</v>
      </c>
    </row>
    <row r="394" spans="1:65" s="2" customFormat="1" ht="38.4">
      <c r="A394" s="37"/>
      <c r="B394" s="38"/>
      <c r="C394" s="39"/>
      <c r="D394" s="199" t="s">
        <v>176</v>
      </c>
      <c r="E394" s="39"/>
      <c r="F394" s="200" t="s">
        <v>1049</v>
      </c>
      <c r="G394" s="39"/>
      <c r="H394" s="39"/>
      <c r="I394" s="196"/>
      <c r="J394" s="39"/>
      <c r="K394" s="39"/>
      <c r="L394" s="42"/>
      <c r="M394" s="197"/>
      <c r="N394" s="198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176</v>
      </c>
      <c r="AU394" s="20" t="s">
        <v>79</v>
      </c>
    </row>
    <row r="395" spans="1:65" s="2" customFormat="1" ht="16.5" customHeight="1">
      <c r="A395" s="37"/>
      <c r="B395" s="38"/>
      <c r="C395" s="237" t="s">
        <v>1050</v>
      </c>
      <c r="D395" s="237" t="s">
        <v>715</v>
      </c>
      <c r="E395" s="238" t="s">
        <v>1051</v>
      </c>
      <c r="F395" s="239" t="s">
        <v>1052</v>
      </c>
      <c r="G395" s="240" t="s">
        <v>387</v>
      </c>
      <c r="H395" s="241">
        <v>1</v>
      </c>
      <c r="I395" s="242"/>
      <c r="J395" s="243">
        <f>ROUND(I395*H395,2)</f>
        <v>0</v>
      </c>
      <c r="K395" s="239" t="s">
        <v>167</v>
      </c>
      <c r="L395" s="244"/>
      <c r="M395" s="245" t="s">
        <v>19</v>
      </c>
      <c r="N395" s="246" t="s">
        <v>40</v>
      </c>
      <c r="O395" s="67"/>
      <c r="P395" s="190">
        <f>O395*H395</f>
        <v>0</v>
      </c>
      <c r="Q395" s="190">
        <v>2.2120000000000001E-2</v>
      </c>
      <c r="R395" s="190">
        <f>Q395*H395</f>
        <v>2.2120000000000001E-2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211</v>
      </c>
      <c r="AT395" s="192" t="s">
        <v>715</v>
      </c>
      <c r="AU395" s="192" t="s">
        <v>79</v>
      </c>
      <c r="AY395" s="20" t="s">
        <v>161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77</v>
      </c>
      <c r="BK395" s="193">
        <f>ROUND(I395*H395,2)</f>
        <v>0</v>
      </c>
      <c r="BL395" s="20" t="s">
        <v>168</v>
      </c>
      <c r="BM395" s="192" t="s">
        <v>1053</v>
      </c>
    </row>
    <row r="396" spans="1:65" s="2" customFormat="1" ht="19.2">
      <c r="A396" s="37"/>
      <c r="B396" s="38"/>
      <c r="C396" s="39"/>
      <c r="D396" s="199" t="s">
        <v>176</v>
      </c>
      <c r="E396" s="39"/>
      <c r="F396" s="200" t="s">
        <v>1054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176</v>
      </c>
      <c r="AU396" s="20" t="s">
        <v>79</v>
      </c>
    </row>
    <row r="397" spans="1:65" s="13" customFormat="1">
      <c r="B397" s="201"/>
      <c r="C397" s="202"/>
      <c r="D397" s="199" t="s">
        <v>178</v>
      </c>
      <c r="E397" s="203" t="s">
        <v>19</v>
      </c>
      <c r="F397" s="204" t="s">
        <v>1055</v>
      </c>
      <c r="G397" s="202"/>
      <c r="H397" s="205">
        <v>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178</v>
      </c>
      <c r="AU397" s="211" t="s">
        <v>79</v>
      </c>
      <c r="AV397" s="13" t="s">
        <v>79</v>
      </c>
      <c r="AW397" s="13" t="s">
        <v>31</v>
      </c>
      <c r="AX397" s="13" t="s">
        <v>77</v>
      </c>
      <c r="AY397" s="211" t="s">
        <v>161</v>
      </c>
    </row>
    <row r="398" spans="1:65" s="2" customFormat="1" ht="24.15" customHeight="1">
      <c r="A398" s="37"/>
      <c r="B398" s="38"/>
      <c r="C398" s="181" t="s">
        <v>1056</v>
      </c>
      <c r="D398" s="181" t="s">
        <v>163</v>
      </c>
      <c r="E398" s="182" t="s">
        <v>1057</v>
      </c>
      <c r="F398" s="183" t="s">
        <v>1058</v>
      </c>
      <c r="G398" s="184" t="s">
        <v>387</v>
      </c>
      <c r="H398" s="185">
        <v>1</v>
      </c>
      <c r="I398" s="186"/>
      <c r="J398" s="187">
        <f>ROUND(I398*H398,2)</f>
        <v>0</v>
      </c>
      <c r="K398" s="183" t="s">
        <v>167</v>
      </c>
      <c r="L398" s="42"/>
      <c r="M398" s="188" t="s">
        <v>19</v>
      </c>
      <c r="N398" s="189" t="s">
        <v>40</v>
      </c>
      <c r="O398" s="67"/>
      <c r="P398" s="190">
        <f>O398*H398</f>
        <v>0</v>
      </c>
      <c r="Q398" s="190">
        <v>0.52571000000000001</v>
      </c>
      <c r="R398" s="190">
        <f>Q398*H398</f>
        <v>0.52571000000000001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168</v>
      </c>
      <c r="AT398" s="192" t="s">
        <v>163</v>
      </c>
      <c r="AU398" s="192" t="s">
        <v>79</v>
      </c>
      <c r="AY398" s="20" t="s">
        <v>161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77</v>
      </c>
      <c r="BK398" s="193">
        <f>ROUND(I398*H398,2)</f>
        <v>0</v>
      </c>
      <c r="BL398" s="20" t="s">
        <v>168</v>
      </c>
      <c r="BM398" s="192" t="s">
        <v>1059</v>
      </c>
    </row>
    <row r="399" spans="1:65" s="2" customFormat="1">
      <c r="A399" s="37"/>
      <c r="B399" s="38"/>
      <c r="C399" s="39"/>
      <c r="D399" s="194" t="s">
        <v>170</v>
      </c>
      <c r="E399" s="39"/>
      <c r="F399" s="195" t="s">
        <v>1060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170</v>
      </c>
      <c r="AU399" s="20" t="s">
        <v>79</v>
      </c>
    </row>
    <row r="400" spans="1:65" s="2" customFormat="1" ht="38.4">
      <c r="A400" s="37"/>
      <c r="B400" s="38"/>
      <c r="C400" s="39"/>
      <c r="D400" s="199" t="s">
        <v>176</v>
      </c>
      <c r="E400" s="39"/>
      <c r="F400" s="200" t="s">
        <v>1061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176</v>
      </c>
      <c r="AU400" s="20" t="s">
        <v>79</v>
      </c>
    </row>
    <row r="401" spans="1:65" s="2" customFormat="1" ht="21.75" customHeight="1">
      <c r="A401" s="37"/>
      <c r="B401" s="38"/>
      <c r="C401" s="237" t="s">
        <v>1062</v>
      </c>
      <c r="D401" s="237" t="s">
        <v>715</v>
      </c>
      <c r="E401" s="238" t="s">
        <v>1063</v>
      </c>
      <c r="F401" s="239" t="s">
        <v>1064</v>
      </c>
      <c r="G401" s="240" t="s">
        <v>387</v>
      </c>
      <c r="H401" s="241">
        <v>1</v>
      </c>
      <c r="I401" s="242"/>
      <c r="J401" s="243">
        <f>ROUND(I401*H401,2)</f>
        <v>0</v>
      </c>
      <c r="K401" s="239" t="s">
        <v>19</v>
      </c>
      <c r="L401" s="244"/>
      <c r="M401" s="245" t="s">
        <v>19</v>
      </c>
      <c r="N401" s="246" t="s">
        <v>40</v>
      </c>
      <c r="O401" s="67"/>
      <c r="P401" s="190">
        <f>O401*H401</f>
        <v>0</v>
      </c>
      <c r="Q401" s="190">
        <v>3.0300000000000001E-2</v>
      </c>
      <c r="R401" s="190">
        <f>Q401*H401</f>
        <v>3.0300000000000001E-2</v>
      </c>
      <c r="S401" s="190">
        <v>0</v>
      </c>
      <c r="T401" s="19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2" t="s">
        <v>211</v>
      </c>
      <c r="AT401" s="192" t="s">
        <v>715</v>
      </c>
      <c r="AU401" s="192" t="s">
        <v>79</v>
      </c>
      <c r="AY401" s="20" t="s">
        <v>161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0" t="s">
        <v>77</v>
      </c>
      <c r="BK401" s="193">
        <f>ROUND(I401*H401,2)</f>
        <v>0</v>
      </c>
      <c r="BL401" s="20" t="s">
        <v>168</v>
      </c>
      <c r="BM401" s="192" t="s">
        <v>1065</v>
      </c>
    </row>
    <row r="402" spans="1:65" s="2" customFormat="1" ht="38.4">
      <c r="A402" s="37"/>
      <c r="B402" s="38"/>
      <c r="C402" s="39"/>
      <c r="D402" s="199" t="s">
        <v>176</v>
      </c>
      <c r="E402" s="39"/>
      <c r="F402" s="200" t="s">
        <v>1066</v>
      </c>
      <c r="G402" s="39"/>
      <c r="H402" s="39"/>
      <c r="I402" s="196"/>
      <c r="J402" s="39"/>
      <c r="K402" s="39"/>
      <c r="L402" s="42"/>
      <c r="M402" s="197"/>
      <c r="N402" s="198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176</v>
      </c>
      <c r="AU402" s="20" t="s">
        <v>79</v>
      </c>
    </row>
    <row r="403" spans="1:65" s="13" customFormat="1">
      <c r="B403" s="201"/>
      <c r="C403" s="202"/>
      <c r="D403" s="199" t="s">
        <v>178</v>
      </c>
      <c r="E403" s="203" t="s">
        <v>19</v>
      </c>
      <c r="F403" s="204" t="s">
        <v>1067</v>
      </c>
      <c r="G403" s="202"/>
      <c r="H403" s="205">
        <v>1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178</v>
      </c>
      <c r="AU403" s="211" t="s">
        <v>79</v>
      </c>
      <c r="AV403" s="13" t="s">
        <v>79</v>
      </c>
      <c r="AW403" s="13" t="s">
        <v>31</v>
      </c>
      <c r="AX403" s="13" t="s">
        <v>77</v>
      </c>
      <c r="AY403" s="211" t="s">
        <v>161</v>
      </c>
    </row>
    <row r="404" spans="1:65" s="2" customFormat="1" ht="24.15" customHeight="1">
      <c r="A404" s="37"/>
      <c r="B404" s="38"/>
      <c r="C404" s="181" t="s">
        <v>1068</v>
      </c>
      <c r="D404" s="181" t="s">
        <v>163</v>
      </c>
      <c r="E404" s="182" t="s">
        <v>1069</v>
      </c>
      <c r="F404" s="183" t="s">
        <v>1070</v>
      </c>
      <c r="G404" s="184" t="s">
        <v>387</v>
      </c>
      <c r="H404" s="185">
        <v>8</v>
      </c>
      <c r="I404" s="186"/>
      <c r="J404" s="187">
        <f>ROUND(I404*H404,2)</f>
        <v>0</v>
      </c>
      <c r="K404" s="183" t="s">
        <v>167</v>
      </c>
      <c r="L404" s="42"/>
      <c r="M404" s="188" t="s">
        <v>19</v>
      </c>
      <c r="N404" s="189" t="s">
        <v>40</v>
      </c>
      <c r="O404" s="67"/>
      <c r="P404" s="190">
        <f>O404*H404</f>
        <v>0</v>
      </c>
      <c r="Q404" s="190">
        <v>4.8000000000000001E-4</v>
      </c>
      <c r="R404" s="190">
        <f>Q404*H404</f>
        <v>3.8400000000000001E-3</v>
      </c>
      <c r="S404" s="190">
        <v>0</v>
      </c>
      <c r="T404" s="19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168</v>
      </c>
      <c r="AT404" s="192" t="s">
        <v>163</v>
      </c>
      <c r="AU404" s="192" t="s">
        <v>79</v>
      </c>
      <c r="AY404" s="20" t="s">
        <v>161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0" t="s">
        <v>77</v>
      </c>
      <c r="BK404" s="193">
        <f>ROUND(I404*H404,2)</f>
        <v>0</v>
      </c>
      <c r="BL404" s="20" t="s">
        <v>168</v>
      </c>
      <c r="BM404" s="192" t="s">
        <v>1071</v>
      </c>
    </row>
    <row r="405" spans="1:65" s="2" customFormat="1">
      <c r="A405" s="37"/>
      <c r="B405" s="38"/>
      <c r="C405" s="39"/>
      <c r="D405" s="194" t="s">
        <v>170</v>
      </c>
      <c r="E405" s="39"/>
      <c r="F405" s="195" t="s">
        <v>1072</v>
      </c>
      <c r="G405" s="39"/>
      <c r="H405" s="39"/>
      <c r="I405" s="196"/>
      <c r="J405" s="39"/>
      <c r="K405" s="39"/>
      <c r="L405" s="42"/>
      <c r="M405" s="197"/>
      <c r="N405" s="198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170</v>
      </c>
      <c r="AU405" s="20" t="s">
        <v>79</v>
      </c>
    </row>
    <row r="406" spans="1:65" s="2" customFormat="1" ht="38.4">
      <c r="A406" s="37"/>
      <c r="B406" s="38"/>
      <c r="C406" s="39"/>
      <c r="D406" s="199" t="s">
        <v>176</v>
      </c>
      <c r="E406" s="39"/>
      <c r="F406" s="200" t="s">
        <v>1073</v>
      </c>
      <c r="G406" s="39"/>
      <c r="H406" s="39"/>
      <c r="I406" s="196"/>
      <c r="J406" s="39"/>
      <c r="K406" s="39"/>
      <c r="L406" s="42"/>
      <c r="M406" s="197"/>
      <c r="N406" s="198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176</v>
      </c>
      <c r="AU406" s="20" t="s">
        <v>79</v>
      </c>
    </row>
    <row r="407" spans="1:65" s="2" customFormat="1" ht="16.5" customHeight="1">
      <c r="A407" s="37"/>
      <c r="B407" s="38"/>
      <c r="C407" s="237" t="s">
        <v>1074</v>
      </c>
      <c r="D407" s="237" t="s">
        <v>715</v>
      </c>
      <c r="E407" s="238" t="s">
        <v>1075</v>
      </c>
      <c r="F407" s="239" t="s">
        <v>1076</v>
      </c>
      <c r="G407" s="240" t="s">
        <v>387</v>
      </c>
      <c r="H407" s="241">
        <v>1</v>
      </c>
      <c r="I407" s="242"/>
      <c r="J407" s="243">
        <f>ROUND(I407*H407,2)</f>
        <v>0</v>
      </c>
      <c r="K407" s="239" t="s">
        <v>167</v>
      </c>
      <c r="L407" s="244"/>
      <c r="M407" s="245" t="s">
        <v>19</v>
      </c>
      <c r="N407" s="246" t="s">
        <v>40</v>
      </c>
      <c r="O407" s="67"/>
      <c r="P407" s="190">
        <f>O407*H407</f>
        <v>0</v>
      </c>
      <c r="Q407" s="190">
        <v>1.489E-2</v>
      </c>
      <c r="R407" s="190">
        <f>Q407*H407</f>
        <v>1.489E-2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211</v>
      </c>
      <c r="AT407" s="192" t="s">
        <v>715</v>
      </c>
      <c r="AU407" s="192" t="s">
        <v>79</v>
      </c>
      <c r="AY407" s="20" t="s">
        <v>161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77</v>
      </c>
      <c r="BK407" s="193">
        <f>ROUND(I407*H407,2)</f>
        <v>0</v>
      </c>
      <c r="BL407" s="20" t="s">
        <v>168</v>
      </c>
      <c r="BM407" s="192" t="s">
        <v>1077</v>
      </c>
    </row>
    <row r="408" spans="1:65" s="2" customFormat="1" ht="19.2">
      <c r="A408" s="37"/>
      <c r="B408" s="38"/>
      <c r="C408" s="39"/>
      <c r="D408" s="199" t="s">
        <v>176</v>
      </c>
      <c r="E408" s="39"/>
      <c r="F408" s="200" t="s">
        <v>1054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176</v>
      </c>
      <c r="AU408" s="20" t="s">
        <v>79</v>
      </c>
    </row>
    <row r="409" spans="1:65" s="13" customFormat="1">
      <c r="B409" s="201"/>
      <c r="C409" s="202"/>
      <c r="D409" s="199" t="s">
        <v>178</v>
      </c>
      <c r="E409" s="203" t="s">
        <v>19</v>
      </c>
      <c r="F409" s="204" t="s">
        <v>1078</v>
      </c>
      <c r="G409" s="202"/>
      <c r="H409" s="205">
        <v>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178</v>
      </c>
      <c r="AU409" s="211" t="s">
        <v>79</v>
      </c>
      <c r="AV409" s="13" t="s">
        <v>79</v>
      </c>
      <c r="AW409" s="13" t="s">
        <v>31</v>
      </c>
      <c r="AX409" s="13" t="s">
        <v>77</v>
      </c>
      <c r="AY409" s="211" t="s">
        <v>161</v>
      </c>
    </row>
    <row r="410" spans="1:65" s="2" customFormat="1" ht="16.5" customHeight="1">
      <c r="A410" s="37"/>
      <c r="B410" s="38"/>
      <c r="C410" s="237" t="s">
        <v>1079</v>
      </c>
      <c r="D410" s="237" t="s">
        <v>715</v>
      </c>
      <c r="E410" s="238" t="s">
        <v>1080</v>
      </c>
      <c r="F410" s="239" t="s">
        <v>1081</v>
      </c>
      <c r="G410" s="240" t="s">
        <v>387</v>
      </c>
      <c r="H410" s="241">
        <v>3</v>
      </c>
      <c r="I410" s="242"/>
      <c r="J410" s="243">
        <f>ROUND(I410*H410,2)</f>
        <v>0</v>
      </c>
      <c r="K410" s="239" t="s">
        <v>167</v>
      </c>
      <c r="L410" s="244"/>
      <c r="M410" s="245" t="s">
        <v>19</v>
      </c>
      <c r="N410" s="246" t="s">
        <v>40</v>
      </c>
      <c r="O410" s="67"/>
      <c r="P410" s="190">
        <f>O410*H410</f>
        <v>0</v>
      </c>
      <c r="Q410" s="190">
        <v>1.521E-2</v>
      </c>
      <c r="R410" s="190">
        <f>Q410*H410</f>
        <v>4.5629999999999997E-2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211</v>
      </c>
      <c r="AT410" s="192" t="s">
        <v>715</v>
      </c>
      <c r="AU410" s="192" t="s">
        <v>79</v>
      </c>
      <c r="AY410" s="20" t="s">
        <v>161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77</v>
      </c>
      <c r="BK410" s="193">
        <f>ROUND(I410*H410,2)</f>
        <v>0</v>
      </c>
      <c r="BL410" s="20" t="s">
        <v>168</v>
      </c>
      <c r="BM410" s="192" t="s">
        <v>1082</v>
      </c>
    </row>
    <row r="411" spans="1:65" s="2" customFormat="1" ht="19.2">
      <c r="A411" s="37"/>
      <c r="B411" s="38"/>
      <c r="C411" s="39"/>
      <c r="D411" s="199" t="s">
        <v>176</v>
      </c>
      <c r="E411" s="39"/>
      <c r="F411" s="200" t="s">
        <v>1054</v>
      </c>
      <c r="G411" s="39"/>
      <c r="H411" s="39"/>
      <c r="I411" s="196"/>
      <c r="J411" s="39"/>
      <c r="K411" s="39"/>
      <c r="L411" s="42"/>
      <c r="M411" s="197"/>
      <c r="N411" s="198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176</v>
      </c>
      <c r="AU411" s="20" t="s">
        <v>79</v>
      </c>
    </row>
    <row r="412" spans="1:65" s="13" customFormat="1">
      <c r="B412" s="201"/>
      <c r="C412" s="202"/>
      <c r="D412" s="199" t="s">
        <v>178</v>
      </c>
      <c r="E412" s="203" t="s">
        <v>19</v>
      </c>
      <c r="F412" s="204" t="s">
        <v>1083</v>
      </c>
      <c r="G412" s="202"/>
      <c r="H412" s="205">
        <v>3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178</v>
      </c>
      <c r="AU412" s="211" t="s">
        <v>79</v>
      </c>
      <c r="AV412" s="13" t="s">
        <v>79</v>
      </c>
      <c r="AW412" s="13" t="s">
        <v>31</v>
      </c>
      <c r="AX412" s="13" t="s">
        <v>77</v>
      </c>
      <c r="AY412" s="211" t="s">
        <v>161</v>
      </c>
    </row>
    <row r="413" spans="1:65" s="2" customFormat="1" ht="16.5" customHeight="1">
      <c r="A413" s="37"/>
      <c r="B413" s="38"/>
      <c r="C413" s="237" t="s">
        <v>1084</v>
      </c>
      <c r="D413" s="237" t="s">
        <v>715</v>
      </c>
      <c r="E413" s="238" t="s">
        <v>1085</v>
      </c>
      <c r="F413" s="239" t="s">
        <v>1086</v>
      </c>
      <c r="G413" s="240" t="s">
        <v>387</v>
      </c>
      <c r="H413" s="241">
        <v>1</v>
      </c>
      <c r="I413" s="242"/>
      <c r="J413" s="243">
        <f>ROUND(I413*H413,2)</f>
        <v>0</v>
      </c>
      <c r="K413" s="239" t="s">
        <v>167</v>
      </c>
      <c r="L413" s="244"/>
      <c r="M413" s="245" t="s">
        <v>19</v>
      </c>
      <c r="N413" s="246" t="s">
        <v>40</v>
      </c>
      <c r="O413" s="67"/>
      <c r="P413" s="190">
        <f>O413*H413</f>
        <v>0</v>
      </c>
      <c r="Q413" s="190">
        <v>1.553E-2</v>
      </c>
      <c r="R413" s="190">
        <f>Q413*H413</f>
        <v>1.553E-2</v>
      </c>
      <c r="S413" s="190">
        <v>0</v>
      </c>
      <c r="T413" s="19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2" t="s">
        <v>211</v>
      </c>
      <c r="AT413" s="192" t="s">
        <v>715</v>
      </c>
      <c r="AU413" s="192" t="s">
        <v>79</v>
      </c>
      <c r="AY413" s="20" t="s">
        <v>161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20" t="s">
        <v>77</v>
      </c>
      <c r="BK413" s="193">
        <f>ROUND(I413*H413,2)</f>
        <v>0</v>
      </c>
      <c r="BL413" s="20" t="s">
        <v>168</v>
      </c>
      <c r="BM413" s="192" t="s">
        <v>1087</v>
      </c>
    </row>
    <row r="414" spans="1:65" s="2" customFormat="1" ht="19.2">
      <c r="A414" s="37"/>
      <c r="B414" s="38"/>
      <c r="C414" s="39"/>
      <c r="D414" s="199" t="s">
        <v>176</v>
      </c>
      <c r="E414" s="39"/>
      <c r="F414" s="200" t="s">
        <v>1054</v>
      </c>
      <c r="G414" s="39"/>
      <c r="H414" s="39"/>
      <c r="I414" s="196"/>
      <c r="J414" s="39"/>
      <c r="K414" s="39"/>
      <c r="L414" s="42"/>
      <c r="M414" s="197"/>
      <c r="N414" s="198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176</v>
      </c>
      <c r="AU414" s="20" t="s">
        <v>79</v>
      </c>
    </row>
    <row r="415" spans="1:65" s="13" customFormat="1">
      <c r="B415" s="201"/>
      <c r="C415" s="202"/>
      <c r="D415" s="199" t="s">
        <v>178</v>
      </c>
      <c r="E415" s="203" t="s">
        <v>19</v>
      </c>
      <c r="F415" s="204" t="s">
        <v>1088</v>
      </c>
      <c r="G415" s="202"/>
      <c r="H415" s="205">
        <v>1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178</v>
      </c>
      <c r="AU415" s="211" t="s">
        <v>79</v>
      </c>
      <c r="AV415" s="13" t="s">
        <v>79</v>
      </c>
      <c r="AW415" s="13" t="s">
        <v>31</v>
      </c>
      <c r="AX415" s="13" t="s">
        <v>77</v>
      </c>
      <c r="AY415" s="211" t="s">
        <v>161</v>
      </c>
    </row>
    <row r="416" spans="1:65" s="2" customFormat="1" ht="16.5" customHeight="1">
      <c r="A416" s="37"/>
      <c r="B416" s="38"/>
      <c r="C416" s="237" t="s">
        <v>1089</v>
      </c>
      <c r="D416" s="237" t="s">
        <v>715</v>
      </c>
      <c r="E416" s="238" t="s">
        <v>1090</v>
      </c>
      <c r="F416" s="239" t="s">
        <v>1091</v>
      </c>
      <c r="G416" s="240" t="s">
        <v>387</v>
      </c>
      <c r="H416" s="241">
        <v>1</v>
      </c>
      <c r="I416" s="242"/>
      <c r="J416" s="243">
        <f>ROUND(I416*H416,2)</f>
        <v>0</v>
      </c>
      <c r="K416" s="239" t="s">
        <v>167</v>
      </c>
      <c r="L416" s="244"/>
      <c r="M416" s="245" t="s">
        <v>19</v>
      </c>
      <c r="N416" s="246" t="s">
        <v>40</v>
      </c>
      <c r="O416" s="67"/>
      <c r="P416" s="190">
        <f>O416*H416</f>
        <v>0</v>
      </c>
      <c r="Q416" s="190">
        <v>1.8339999999999999E-2</v>
      </c>
      <c r="R416" s="190">
        <f>Q416*H416</f>
        <v>1.8339999999999999E-2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211</v>
      </c>
      <c r="AT416" s="192" t="s">
        <v>715</v>
      </c>
      <c r="AU416" s="192" t="s">
        <v>79</v>
      </c>
      <c r="AY416" s="20" t="s">
        <v>161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77</v>
      </c>
      <c r="BK416" s="193">
        <f>ROUND(I416*H416,2)</f>
        <v>0</v>
      </c>
      <c r="BL416" s="20" t="s">
        <v>168</v>
      </c>
      <c r="BM416" s="192" t="s">
        <v>1092</v>
      </c>
    </row>
    <row r="417" spans="1:65" s="2" customFormat="1" ht="19.2">
      <c r="A417" s="37"/>
      <c r="B417" s="38"/>
      <c r="C417" s="39"/>
      <c r="D417" s="199" t="s">
        <v>176</v>
      </c>
      <c r="E417" s="39"/>
      <c r="F417" s="200" t="s">
        <v>1054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176</v>
      </c>
      <c r="AU417" s="20" t="s">
        <v>79</v>
      </c>
    </row>
    <row r="418" spans="1:65" s="13" customFormat="1">
      <c r="B418" s="201"/>
      <c r="C418" s="202"/>
      <c r="D418" s="199" t="s">
        <v>178</v>
      </c>
      <c r="E418" s="203" t="s">
        <v>19</v>
      </c>
      <c r="F418" s="204" t="s">
        <v>1093</v>
      </c>
      <c r="G418" s="202"/>
      <c r="H418" s="205">
        <v>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178</v>
      </c>
      <c r="AU418" s="211" t="s">
        <v>79</v>
      </c>
      <c r="AV418" s="13" t="s">
        <v>79</v>
      </c>
      <c r="AW418" s="13" t="s">
        <v>31</v>
      </c>
      <c r="AX418" s="13" t="s">
        <v>77</v>
      </c>
      <c r="AY418" s="211" t="s">
        <v>161</v>
      </c>
    </row>
    <row r="419" spans="1:65" s="2" customFormat="1" ht="16.5" customHeight="1">
      <c r="A419" s="37"/>
      <c r="B419" s="38"/>
      <c r="C419" s="237" t="s">
        <v>1094</v>
      </c>
      <c r="D419" s="237" t="s">
        <v>715</v>
      </c>
      <c r="E419" s="238" t="s">
        <v>1095</v>
      </c>
      <c r="F419" s="239" t="s">
        <v>1096</v>
      </c>
      <c r="G419" s="240" t="s">
        <v>387</v>
      </c>
      <c r="H419" s="241">
        <v>2</v>
      </c>
      <c r="I419" s="242"/>
      <c r="J419" s="243">
        <f>ROUND(I419*H419,2)</f>
        <v>0</v>
      </c>
      <c r="K419" s="239" t="s">
        <v>167</v>
      </c>
      <c r="L419" s="244"/>
      <c r="M419" s="245" t="s">
        <v>19</v>
      </c>
      <c r="N419" s="246" t="s">
        <v>40</v>
      </c>
      <c r="O419" s="67"/>
      <c r="P419" s="190">
        <f>O419*H419</f>
        <v>0</v>
      </c>
      <c r="Q419" s="190">
        <v>2.3959999999999999E-2</v>
      </c>
      <c r="R419" s="190">
        <f>Q419*H419</f>
        <v>4.7919999999999997E-2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211</v>
      </c>
      <c r="AT419" s="192" t="s">
        <v>715</v>
      </c>
      <c r="AU419" s="192" t="s">
        <v>79</v>
      </c>
      <c r="AY419" s="20" t="s">
        <v>161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77</v>
      </c>
      <c r="BK419" s="193">
        <f>ROUND(I419*H419,2)</f>
        <v>0</v>
      </c>
      <c r="BL419" s="20" t="s">
        <v>168</v>
      </c>
      <c r="BM419" s="192" t="s">
        <v>1097</v>
      </c>
    </row>
    <row r="420" spans="1:65" s="2" customFormat="1" ht="28.8">
      <c r="A420" s="37"/>
      <c r="B420" s="38"/>
      <c r="C420" s="39"/>
      <c r="D420" s="199" t="s">
        <v>176</v>
      </c>
      <c r="E420" s="39"/>
      <c r="F420" s="200" t="s">
        <v>1098</v>
      </c>
      <c r="G420" s="39"/>
      <c r="H420" s="39"/>
      <c r="I420" s="196"/>
      <c r="J420" s="39"/>
      <c r="K420" s="39"/>
      <c r="L420" s="42"/>
      <c r="M420" s="197"/>
      <c r="N420" s="198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176</v>
      </c>
      <c r="AU420" s="20" t="s">
        <v>79</v>
      </c>
    </row>
    <row r="421" spans="1:65" s="13" customFormat="1">
      <c r="B421" s="201"/>
      <c r="C421" s="202"/>
      <c r="D421" s="199" t="s">
        <v>178</v>
      </c>
      <c r="E421" s="203" t="s">
        <v>19</v>
      </c>
      <c r="F421" s="204" t="s">
        <v>1099</v>
      </c>
      <c r="G421" s="202"/>
      <c r="H421" s="205">
        <v>2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178</v>
      </c>
      <c r="AU421" s="211" t="s">
        <v>79</v>
      </c>
      <c r="AV421" s="13" t="s">
        <v>79</v>
      </c>
      <c r="AW421" s="13" t="s">
        <v>31</v>
      </c>
      <c r="AX421" s="13" t="s">
        <v>77</v>
      </c>
      <c r="AY421" s="211" t="s">
        <v>161</v>
      </c>
    </row>
    <row r="422" spans="1:65" s="2" customFormat="1" ht="24.15" customHeight="1">
      <c r="A422" s="37"/>
      <c r="B422" s="38"/>
      <c r="C422" s="181" t="s">
        <v>1100</v>
      </c>
      <c r="D422" s="181" t="s">
        <v>163</v>
      </c>
      <c r="E422" s="182" t="s">
        <v>1101</v>
      </c>
      <c r="F422" s="183" t="s">
        <v>1102</v>
      </c>
      <c r="G422" s="184" t="s">
        <v>387</v>
      </c>
      <c r="H422" s="185">
        <v>19</v>
      </c>
      <c r="I422" s="186"/>
      <c r="J422" s="187">
        <f>ROUND(I422*H422,2)</f>
        <v>0</v>
      </c>
      <c r="K422" s="183" t="s">
        <v>167</v>
      </c>
      <c r="L422" s="42"/>
      <c r="M422" s="188" t="s">
        <v>19</v>
      </c>
      <c r="N422" s="189" t="s">
        <v>40</v>
      </c>
      <c r="O422" s="67"/>
      <c r="P422" s="190">
        <f>O422*H422</f>
        <v>0</v>
      </c>
      <c r="Q422" s="190">
        <v>0.42153000000000002</v>
      </c>
      <c r="R422" s="190">
        <f>Q422*H422</f>
        <v>8.0090699999999995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168</v>
      </c>
      <c r="AT422" s="192" t="s">
        <v>163</v>
      </c>
      <c r="AU422" s="192" t="s">
        <v>79</v>
      </c>
      <c r="AY422" s="20" t="s">
        <v>161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77</v>
      </c>
      <c r="BK422" s="193">
        <f>ROUND(I422*H422,2)</f>
        <v>0</v>
      </c>
      <c r="BL422" s="20" t="s">
        <v>168</v>
      </c>
      <c r="BM422" s="192" t="s">
        <v>1103</v>
      </c>
    </row>
    <row r="423" spans="1:65" s="2" customFormat="1">
      <c r="A423" s="37"/>
      <c r="B423" s="38"/>
      <c r="C423" s="39"/>
      <c r="D423" s="194" t="s">
        <v>170</v>
      </c>
      <c r="E423" s="39"/>
      <c r="F423" s="195" t="s">
        <v>1104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170</v>
      </c>
      <c r="AU423" s="20" t="s">
        <v>79</v>
      </c>
    </row>
    <row r="424" spans="1:65" s="2" customFormat="1" ht="38.4">
      <c r="A424" s="37"/>
      <c r="B424" s="38"/>
      <c r="C424" s="39"/>
      <c r="D424" s="199" t="s">
        <v>176</v>
      </c>
      <c r="E424" s="39"/>
      <c r="F424" s="200" t="s">
        <v>1061</v>
      </c>
      <c r="G424" s="39"/>
      <c r="H424" s="39"/>
      <c r="I424" s="196"/>
      <c r="J424" s="39"/>
      <c r="K424" s="39"/>
      <c r="L424" s="42"/>
      <c r="M424" s="197"/>
      <c r="N424" s="198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176</v>
      </c>
      <c r="AU424" s="20" t="s">
        <v>79</v>
      </c>
    </row>
    <row r="425" spans="1:65" s="2" customFormat="1" ht="21.75" customHeight="1">
      <c r="A425" s="37"/>
      <c r="B425" s="38"/>
      <c r="C425" s="237" t="s">
        <v>1105</v>
      </c>
      <c r="D425" s="237" t="s">
        <v>715</v>
      </c>
      <c r="E425" s="238" t="s">
        <v>1106</v>
      </c>
      <c r="F425" s="239" t="s">
        <v>1107</v>
      </c>
      <c r="G425" s="240" t="s">
        <v>387</v>
      </c>
      <c r="H425" s="241">
        <v>4</v>
      </c>
      <c r="I425" s="242"/>
      <c r="J425" s="243">
        <f>ROUND(I425*H425,2)</f>
        <v>0</v>
      </c>
      <c r="K425" s="239" t="s">
        <v>167</v>
      </c>
      <c r="L425" s="244"/>
      <c r="M425" s="245" t="s">
        <v>19</v>
      </c>
      <c r="N425" s="246" t="s">
        <v>40</v>
      </c>
      <c r="O425" s="67"/>
      <c r="P425" s="190">
        <f>O425*H425</f>
        <v>0</v>
      </c>
      <c r="Q425" s="190">
        <v>1.553E-2</v>
      </c>
      <c r="R425" s="190">
        <f>Q425*H425</f>
        <v>6.2120000000000002E-2</v>
      </c>
      <c r="S425" s="190">
        <v>0</v>
      </c>
      <c r="T425" s="19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2" t="s">
        <v>211</v>
      </c>
      <c r="AT425" s="192" t="s">
        <v>715</v>
      </c>
      <c r="AU425" s="192" t="s">
        <v>79</v>
      </c>
      <c r="AY425" s="20" t="s">
        <v>161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0" t="s">
        <v>77</v>
      </c>
      <c r="BK425" s="193">
        <f>ROUND(I425*H425,2)</f>
        <v>0</v>
      </c>
      <c r="BL425" s="20" t="s">
        <v>168</v>
      </c>
      <c r="BM425" s="192" t="s">
        <v>1108</v>
      </c>
    </row>
    <row r="426" spans="1:65" s="2" customFormat="1" ht="19.2">
      <c r="A426" s="37"/>
      <c r="B426" s="38"/>
      <c r="C426" s="39"/>
      <c r="D426" s="199" t="s">
        <v>176</v>
      </c>
      <c r="E426" s="39"/>
      <c r="F426" s="200" t="s">
        <v>1054</v>
      </c>
      <c r="G426" s="39"/>
      <c r="H426" s="39"/>
      <c r="I426" s="196"/>
      <c r="J426" s="39"/>
      <c r="K426" s="39"/>
      <c r="L426" s="42"/>
      <c r="M426" s="197"/>
      <c r="N426" s="198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176</v>
      </c>
      <c r="AU426" s="20" t="s">
        <v>79</v>
      </c>
    </row>
    <row r="427" spans="1:65" s="13" customFormat="1">
      <c r="B427" s="201"/>
      <c r="C427" s="202"/>
      <c r="D427" s="199" t="s">
        <v>178</v>
      </c>
      <c r="E427" s="203" t="s">
        <v>19</v>
      </c>
      <c r="F427" s="204" t="s">
        <v>1109</v>
      </c>
      <c r="G427" s="202"/>
      <c r="H427" s="205">
        <v>4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178</v>
      </c>
      <c r="AU427" s="211" t="s">
        <v>79</v>
      </c>
      <c r="AV427" s="13" t="s">
        <v>79</v>
      </c>
      <c r="AW427" s="13" t="s">
        <v>31</v>
      </c>
      <c r="AX427" s="13" t="s">
        <v>77</v>
      </c>
      <c r="AY427" s="211" t="s">
        <v>161</v>
      </c>
    </row>
    <row r="428" spans="1:65" s="2" customFormat="1" ht="21.75" customHeight="1">
      <c r="A428" s="37"/>
      <c r="B428" s="38"/>
      <c r="C428" s="237" t="s">
        <v>1110</v>
      </c>
      <c r="D428" s="237" t="s">
        <v>715</v>
      </c>
      <c r="E428" s="238" t="s">
        <v>1111</v>
      </c>
      <c r="F428" s="239" t="s">
        <v>1112</v>
      </c>
      <c r="G428" s="240" t="s">
        <v>387</v>
      </c>
      <c r="H428" s="241">
        <v>1</v>
      </c>
      <c r="I428" s="242"/>
      <c r="J428" s="243">
        <f>ROUND(I428*H428,2)</f>
        <v>0</v>
      </c>
      <c r="K428" s="239" t="s">
        <v>19</v>
      </c>
      <c r="L428" s="244"/>
      <c r="M428" s="245" t="s">
        <v>19</v>
      </c>
      <c r="N428" s="246" t="s">
        <v>40</v>
      </c>
      <c r="O428" s="67"/>
      <c r="P428" s="190">
        <f>O428*H428</f>
        <v>0</v>
      </c>
      <c r="Q428" s="190">
        <v>1.553E-2</v>
      </c>
      <c r="R428" s="190">
        <f>Q428*H428</f>
        <v>1.553E-2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211</v>
      </c>
      <c r="AT428" s="192" t="s">
        <v>715</v>
      </c>
      <c r="AU428" s="192" t="s">
        <v>79</v>
      </c>
      <c r="AY428" s="20" t="s">
        <v>161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77</v>
      </c>
      <c r="BK428" s="193">
        <f>ROUND(I428*H428,2)</f>
        <v>0</v>
      </c>
      <c r="BL428" s="20" t="s">
        <v>168</v>
      </c>
      <c r="BM428" s="192" t="s">
        <v>1113</v>
      </c>
    </row>
    <row r="429" spans="1:65" s="2" customFormat="1" ht="19.2">
      <c r="A429" s="37"/>
      <c r="B429" s="38"/>
      <c r="C429" s="39"/>
      <c r="D429" s="199" t="s">
        <v>176</v>
      </c>
      <c r="E429" s="39"/>
      <c r="F429" s="200" t="s">
        <v>1054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176</v>
      </c>
      <c r="AU429" s="20" t="s">
        <v>79</v>
      </c>
    </row>
    <row r="430" spans="1:65" s="13" customFormat="1">
      <c r="B430" s="201"/>
      <c r="C430" s="202"/>
      <c r="D430" s="199" t="s">
        <v>178</v>
      </c>
      <c r="E430" s="203" t="s">
        <v>19</v>
      </c>
      <c r="F430" s="204" t="s">
        <v>1114</v>
      </c>
      <c r="G430" s="202"/>
      <c r="H430" s="205">
        <v>1</v>
      </c>
      <c r="I430" s="206"/>
      <c r="J430" s="202"/>
      <c r="K430" s="202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178</v>
      </c>
      <c r="AU430" s="211" t="s">
        <v>79</v>
      </c>
      <c r="AV430" s="13" t="s">
        <v>79</v>
      </c>
      <c r="AW430" s="13" t="s">
        <v>31</v>
      </c>
      <c r="AX430" s="13" t="s">
        <v>77</v>
      </c>
      <c r="AY430" s="211" t="s">
        <v>161</v>
      </c>
    </row>
    <row r="431" spans="1:65" s="2" customFormat="1" ht="21.75" customHeight="1">
      <c r="A431" s="37"/>
      <c r="B431" s="38"/>
      <c r="C431" s="237" t="s">
        <v>1115</v>
      </c>
      <c r="D431" s="237" t="s">
        <v>715</v>
      </c>
      <c r="E431" s="238" t="s">
        <v>1116</v>
      </c>
      <c r="F431" s="239" t="s">
        <v>1117</v>
      </c>
      <c r="G431" s="240" t="s">
        <v>387</v>
      </c>
      <c r="H431" s="241">
        <v>3</v>
      </c>
      <c r="I431" s="242"/>
      <c r="J431" s="243">
        <f>ROUND(I431*H431,2)</f>
        <v>0</v>
      </c>
      <c r="K431" s="239" t="s">
        <v>19</v>
      </c>
      <c r="L431" s="244"/>
      <c r="M431" s="245" t="s">
        <v>19</v>
      </c>
      <c r="N431" s="246" t="s">
        <v>40</v>
      </c>
      <c r="O431" s="67"/>
      <c r="P431" s="190">
        <f>O431*H431</f>
        <v>0</v>
      </c>
      <c r="Q431" s="190">
        <v>1.753E-2</v>
      </c>
      <c r="R431" s="190">
        <f>Q431*H431</f>
        <v>5.2589999999999998E-2</v>
      </c>
      <c r="S431" s="190">
        <v>0</v>
      </c>
      <c r="T431" s="19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2" t="s">
        <v>211</v>
      </c>
      <c r="AT431" s="192" t="s">
        <v>715</v>
      </c>
      <c r="AU431" s="192" t="s">
        <v>79</v>
      </c>
      <c r="AY431" s="20" t="s">
        <v>161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0" t="s">
        <v>77</v>
      </c>
      <c r="BK431" s="193">
        <f>ROUND(I431*H431,2)</f>
        <v>0</v>
      </c>
      <c r="BL431" s="20" t="s">
        <v>168</v>
      </c>
      <c r="BM431" s="192" t="s">
        <v>1118</v>
      </c>
    </row>
    <row r="432" spans="1:65" s="2" customFormat="1" ht="19.2">
      <c r="A432" s="37"/>
      <c r="B432" s="38"/>
      <c r="C432" s="39"/>
      <c r="D432" s="199" t="s">
        <v>176</v>
      </c>
      <c r="E432" s="39"/>
      <c r="F432" s="200" t="s">
        <v>1054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176</v>
      </c>
      <c r="AU432" s="20" t="s">
        <v>79</v>
      </c>
    </row>
    <row r="433" spans="1:65" s="13" customFormat="1">
      <c r="B433" s="201"/>
      <c r="C433" s="202"/>
      <c r="D433" s="199" t="s">
        <v>178</v>
      </c>
      <c r="E433" s="203" t="s">
        <v>19</v>
      </c>
      <c r="F433" s="204" t="s">
        <v>1119</v>
      </c>
      <c r="G433" s="202"/>
      <c r="H433" s="205">
        <v>3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178</v>
      </c>
      <c r="AU433" s="211" t="s">
        <v>79</v>
      </c>
      <c r="AV433" s="13" t="s">
        <v>79</v>
      </c>
      <c r="AW433" s="13" t="s">
        <v>31</v>
      </c>
      <c r="AX433" s="13" t="s">
        <v>77</v>
      </c>
      <c r="AY433" s="211" t="s">
        <v>161</v>
      </c>
    </row>
    <row r="434" spans="1:65" s="2" customFormat="1" ht="21.75" customHeight="1">
      <c r="A434" s="37"/>
      <c r="B434" s="38"/>
      <c r="C434" s="237" t="s">
        <v>1120</v>
      </c>
      <c r="D434" s="237" t="s">
        <v>715</v>
      </c>
      <c r="E434" s="238" t="s">
        <v>1121</v>
      </c>
      <c r="F434" s="239" t="s">
        <v>1122</v>
      </c>
      <c r="G434" s="240" t="s">
        <v>387</v>
      </c>
      <c r="H434" s="241">
        <v>2</v>
      </c>
      <c r="I434" s="242"/>
      <c r="J434" s="243">
        <f>ROUND(I434*H434,2)</f>
        <v>0</v>
      </c>
      <c r="K434" s="239" t="s">
        <v>19</v>
      </c>
      <c r="L434" s="244"/>
      <c r="M434" s="245" t="s">
        <v>19</v>
      </c>
      <c r="N434" s="246" t="s">
        <v>40</v>
      </c>
      <c r="O434" s="67"/>
      <c r="P434" s="190">
        <f>O434*H434</f>
        <v>0</v>
      </c>
      <c r="Q434" s="190">
        <v>1.7930000000000001E-2</v>
      </c>
      <c r="R434" s="190">
        <f>Q434*H434</f>
        <v>3.5860000000000003E-2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211</v>
      </c>
      <c r="AT434" s="192" t="s">
        <v>715</v>
      </c>
      <c r="AU434" s="192" t="s">
        <v>79</v>
      </c>
      <c r="AY434" s="20" t="s">
        <v>161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77</v>
      </c>
      <c r="BK434" s="193">
        <f>ROUND(I434*H434,2)</f>
        <v>0</v>
      </c>
      <c r="BL434" s="20" t="s">
        <v>168</v>
      </c>
      <c r="BM434" s="192" t="s">
        <v>1123</v>
      </c>
    </row>
    <row r="435" spans="1:65" s="2" customFormat="1" ht="19.2">
      <c r="A435" s="37"/>
      <c r="B435" s="38"/>
      <c r="C435" s="39"/>
      <c r="D435" s="199" t="s">
        <v>176</v>
      </c>
      <c r="E435" s="39"/>
      <c r="F435" s="200" t="s">
        <v>1054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176</v>
      </c>
      <c r="AU435" s="20" t="s">
        <v>79</v>
      </c>
    </row>
    <row r="436" spans="1:65" s="13" customFormat="1">
      <c r="B436" s="201"/>
      <c r="C436" s="202"/>
      <c r="D436" s="199" t="s">
        <v>178</v>
      </c>
      <c r="E436" s="203" t="s">
        <v>19</v>
      </c>
      <c r="F436" s="204" t="s">
        <v>1124</v>
      </c>
      <c r="G436" s="202"/>
      <c r="H436" s="205">
        <v>2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178</v>
      </c>
      <c r="AU436" s="211" t="s">
        <v>79</v>
      </c>
      <c r="AV436" s="13" t="s">
        <v>79</v>
      </c>
      <c r="AW436" s="13" t="s">
        <v>31</v>
      </c>
      <c r="AX436" s="13" t="s">
        <v>77</v>
      </c>
      <c r="AY436" s="211" t="s">
        <v>161</v>
      </c>
    </row>
    <row r="437" spans="1:65" s="2" customFormat="1" ht="21.75" customHeight="1">
      <c r="A437" s="37"/>
      <c r="B437" s="38"/>
      <c r="C437" s="237" t="s">
        <v>1125</v>
      </c>
      <c r="D437" s="237" t="s">
        <v>715</v>
      </c>
      <c r="E437" s="238" t="s">
        <v>1126</v>
      </c>
      <c r="F437" s="239" t="s">
        <v>1127</v>
      </c>
      <c r="G437" s="240" t="s">
        <v>387</v>
      </c>
      <c r="H437" s="241">
        <v>1</v>
      </c>
      <c r="I437" s="242"/>
      <c r="J437" s="243">
        <f>ROUND(I437*H437,2)</f>
        <v>0</v>
      </c>
      <c r="K437" s="239" t="s">
        <v>19</v>
      </c>
      <c r="L437" s="244"/>
      <c r="M437" s="245" t="s">
        <v>19</v>
      </c>
      <c r="N437" s="246" t="s">
        <v>40</v>
      </c>
      <c r="O437" s="67"/>
      <c r="P437" s="190">
        <f>O437*H437</f>
        <v>0</v>
      </c>
      <c r="Q437" s="190">
        <v>1.8339999999999999E-2</v>
      </c>
      <c r="R437" s="190">
        <f>Q437*H437</f>
        <v>1.8339999999999999E-2</v>
      </c>
      <c r="S437" s="190">
        <v>0</v>
      </c>
      <c r="T437" s="19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2" t="s">
        <v>211</v>
      </c>
      <c r="AT437" s="192" t="s">
        <v>715</v>
      </c>
      <c r="AU437" s="192" t="s">
        <v>79</v>
      </c>
      <c r="AY437" s="20" t="s">
        <v>161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0" t="s">
        <v>77</v>
      </c>
      <c r="BK437" s="193">
        <f>ROUND(I437*H437,2)</f>
        <v>0</v>
      </c>
      <c r="BL437" s="20" t="s">
        <v>168</v>
      </c>
      <c r="BM437" s="192" t="s">
        <v>1128</v>
      </c>
    </row>
    <row r="438" spans="1:65" s="2" customFormat="1" ht="19.2">
      <c r="A438" s="37"/>
      <c r="B438" s="38"/>
      <c r="C438" s="39"/>
      <c r="D438" s="199" t="s">
        <v>176</v>
      </c>
      <c r="E438" s="39"/>
      <c r="F438" s="200" t="s">
        <v>1054</v>
      </c>
      <c r="G438" s="39"/>
      <c r="H438" s="39"/>
      <c r="I438" s="196"/>
      <c r="J438" s="39"/>
      <c r="K438" s="39"/>
      <c r="L438" s="42"/>
      <c r="M438" s="197"/>
      <c r="N438" s="198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176</v>
      </c>
      <c r="AU438" s="20" t="s">
        <v>79</v>
      </c>
    </row>
    <row r="439" spans="1:65" s="13" customFormat="1">
      <c r="B439" s="201"/>
      <c r="C439" s="202"/>
      <c r="D439" s="199" t="s">
        <v>178</v>
      </c>
      <c r="E439" s="203" t="s">
        <v>19</v>
      </c>
      <c r="F439" s="204" t="s">
        <v>1129</v>
      </c>
      <c r="G439" s="202"/>
      <c r="H439" s="205">
        <v>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178</v>
      </c>
      <c r="AU439" s="211" t="s">
        <v>79</v>
      </c>
      <c r="AV439" s="13" t="s">
        <v>79</v>
      </c>
      <c r="AW439" s="13" t="s">
        <v>31</v>
      </c>
      <c r="AX439" s="13" t="s">
        <v>77</v>
      </c>
      <c r="AY439" s="211" t="s">
        <v>161</v>
      </c>
    </row>
    <row r="440" spans="1:65" s="2" customFormat="1" ht="21.75" customHeight="1">
      <c r="A440" s="37"/>
      <c r="B440" s="38"/>
      <c r="C440" s="237" t="s">
        <v>1130</v>
      </c>
      <c r="D440" s="237" t="s">
        <v>715</v>
      </c>
      <c r="E440" s="238" t="s">
        <v>1131</v>
      </c>
      <c r="F440" s="239" t="s">
        <v>1132</v>
      </c>
      <c r="G440" s="240" t="s">
        <v>387</v>
      </c>
      <c r="H440" s="241">
        <v>5</v>
      </c>
      <c r="I440" s="242"/>
      <c r="J440" s="243">
        <f>ROUND(I440*H440,2)</f>
        <v>0</v>
      </c>
      <c r="K440" s="239" t="s">
        <v>19</v>
      </c>
      <c r="L440" s="244"/>
      <c r="M440" s="245" t="s">
        <v>19</v>
      </c>
      <c r="N440" s="246" t="s">
        <v>40</v>
      </c>
      <c r="O440" s="67"/>
      <c r="P440" s="190">
        <f>O440*H440</f>
        <v>0</v>
      </c>
      <c r="Q440" s="190">
        <v>1.7149999999999999E-2</v>
      </c>
      <c r="R440" s="190">
        <f>Q440*H440</f>
        <v>8.5749999999999993E-2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211</v>
      </c>
      <c r="AT440" s="192" t="s">
        <v>715</v>
      </c>
      <c r="AU440" s="192" t="s">
        <v>79</v>
      </c>
      <c r="AY440" s="20" t="s">
        <v>161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77</v>
      </c>
      <c r="BK440" s="193">
        <f>ROUND(I440*H440,2)</f>
        <v>0</v>
      </c>
      <c r="BL440" s="20" t="s">
        <v>168</v>
      </c>
      <c r="BM440" s="192" t="s">
        <v>1133</v>
      </c>
    </row>
    <row r="441" spans="1:65" s="2" customFormat="1" ht="19.2">
      <c r="A441" s="37"/>
      <c r="B441" s="38"/>
      <c r="C441" s="39"/>
      <c r="D441" s="199" t="s">
        <v>176</v>
      </c>
      <c r="E441" s="39"/>
      <c r="F441" s="200" t="s">
        <v>1054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176</v>
      </c>
      <c r="AU441" s="20" t="s">
        <v>79</v>
      </c>
    </row>
    <row r="442" spans="1:65" s="13" customFormat="1">
      <c r="B442" s="201"/>
      <c r="C442" s="202"/>
      <c r="D442" s="199" t="s">
        <v>178</v>
      </c>
      <c r="E442" s="203" t="s">
        <v>19</v>
      </c>
      <c r="F442" s="204" t="s">
        <v>1134</v>
      </c>
      <c r="G442" s="202"/>
      <c r="H442" s="205">
        <v>5</v>
      </c>
      <c r="I442" s="206"/>
      <c r="J442" s="202"/>
      <c r="K442" s="202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178</v>
      </c>
      <c r="AU442" s="211" t="s">
        <v>79</v>
      </c>
      <c r="AV442" s="13" t="s">
        <v>79</v>
      </c>
      <c r="AW442" s="13" t="s">
        <v>31</v>
      </c>
      <c r="AX442" s="13" t="s">
        <v>77</v>
      </c>
      <c r="AY442" s="211" t="s">
        <v>161</v>
      </c>
    </row>
    <row r="443" spans="1:65" s="2" customFormat="1" ht="21.75" customHeight="1">
      <c r="A443" s="37"/>
      <c r="B443" s="38"/>
      <c r="C443" s="237" t="s">
        <v>1135</v>
      </c>
      <c r="D443" s="237" t="s">
        <v>715</v>
      </c>
      <c r="E443" s="238" t="s">
        <v>1136</v>
      </c>
      <c r="F443" s="239" t="s">
        <v>1137</v>
      </c>
      <c r="G443" s="240" t="s">
        <v>387</v>
      </c>
      <c r="H443" s="241">
        <v>2</v>
      </c>
      <c r="I443" s="242"/>
      <c r="J443" s="243">
        <f>ROUND(I443*H443,2)</f>
        <v>0</v>
      </c>
      <c r="K443" s="239" t="s">
        <v>19</v>
      </c>
      <c r="L443" s="244"/>
      <c r="M443" s="245" t="s">
        <v>19</v>
      </c>
      <c r="N443" s="246" t="s">
        <v>40</v>
      </c>
      <c r="O443" s="67"/>
      <c r="P443" s="190">
        <f>O443*H443</f>
        <v>0</v>
      </c>
      <c r="Q443" s="190">
        <v>1.9230000000000001E-2</v>
      </c>
      <c r="R443" s="190">
        <f>Q443*H443</f>
        <v>3.8460000000000001E-2</v>
      </c>
      <c r="S443" s="190">
        <v>0</v>
      </c>
      <c r="T443" s="19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2" t="s">
        <v>211</v>
      </c>
      <c r="AT443" s="192" t="s">
        <v>715</v>
      </c>
      <c r="AU443" s="192" t="s">
        <v>79</v>
      </c>
      <c r="AY443" s="20" t="s">
        <v>161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20" t="s">
        <v>77</v>
      </c>
      <c r="BK443" s="193">
        <f>ROUND(I443*H443,2)</f>
        <v>0</v>
      </c>
      <c r="BL443" s="20" t="s">
        <v>168</v>
      </c>
      <c r="BM443" s="192" t="s">
        <v>1138</v>
      </c>
    </row>
    <row r="444" spans="1:65" s="2" customFormat="1" ht="19.2">
      <c r="A444" s="37"/>
      <c r="B444" s="38"/>
      <c r="C444" s="39"/>
      <c r="D444" s="199" t="s">
        <v>176</v>
      </c>
      <c r="E444" s="39"/>
      <c r="F444" s="200" t="s">
        <v>1054</v>
      </c>
      <c r="G444" s="39"/>
      <c r="H444" s="39"/>
      <c r="I444" s="196"/>
      <c r="J444" s="39"/>
      <c r="K444" s="39"/>
      <c r="L444" s="42"/>
      <c r="M444" s="197"/>
      <c r="N444" s="198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176</v>
      </c>
      <c r="AU444" s="20" t="s">
        <v>79</v>
      </c>
    </row>
    <row r="445" spans="1:65" s="13" customFormat="1">
      <c r="B445" s="201"/>
      <c r="C445" s="202"/>
      <c r="D445" s="199" t="s">
        <v>178</v>
      </c>
      <c r="E445" s="203" t="s">
        <v>19</v>
      </c>
      <c r="F445" s="204" t="s">
        <v>1139</v>
      </c>
      <c r="G445" s="202"/>
      <c r="H445" s="205">
        <v>2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178</v>
      </c>
      <c r="AU445" s="211" t="s">
        <v>79</v>
      </c>
      <c r="AV445" s="13" t="s">
        <v>79</v>
      </c>
      <c r="AW445" s="13" t="s">
        <v>31</v>
      </c>
      <c r="AX445" s="13" t="s">
        <v>77</v>
      </c>
      <c r="AY445" s="211" t="s">
        <v>161</v>
      </c>
    </row>
    <row r="446" spans="1:65" s="2" customFormat="1" ht="21.75" customHeight="1">
      <c r="A446" s="37"/>
      <c r="B446" s="38"/>
      <c r="C446" s="237" t="s">
        <v>1140</v>
      </c>
      <c r="D446" s="237" t="s">
        <v>715</v>
      </c>
      <c r="E446" s="238" t="s">
        <v>1141</v>
      </c>
      <c r="F446" s="239" t="s">
        <v>1142</v>
      </c>
      <c r="G446" s="240" t="s">
        <v>387</v>
      </c>
      <c r="H446" s="241">
        <v>1</v>
      </c>
      <c r="I446" s="242"/>
      <c r="J446" s="243">
        <f>ROUND(I446*H446,2)</f>
        <v>0</v>
      </c>
      <c r="K446" s="239" t="s">
        <v>167</v>
      </c>
      <c r="L446" s="244"/>
      <c r="M446" s="245" t="s">
        <v>19</v>
      </c>
      <c r="N446" s="246" t="s">
        <v>40</v>
      </c>
      <c r="O446" s="67"/>
      <c r="P446" s="190">
        <f>O446*H446</f>
        <v>0</v>
      </c>
      <c r="Q446" s="190">
        <v>2.3959999999999999E-2</v>
      </c>
      <c r="R446" s="190">
        <f>Q446*H446</f>
        <v>2.3959999999999999E-2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211</v>
      </c>
      <c r="AT446" s="192" t="s">
        <v>715</v>
      </c>
      <c r="AU446" s="192" t="s">
        <v>79</v>
      </c>
      <c r="AY446" s="20" t="s">
        <v>161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77</v>
      </c>
      <c r="BK446" s="193">
        <f>ROUND(I446*H446,2)</f>
        <v>0</v>
      </c>
      <c r="BL446" s="20" t="s">
        <v>168</v>
      </c>
      <c r="BM446" s="192" t="s">
        <v>1143</v>
      </c>
    </row>
    <row r="447" spans="1:65" s="2" customFormat="1" ht="19.2">
      <c r="A447" s="37"/>
      <c r="B447" s="38"/>
      <c r="C447" s="39"/>
      <c r="D447" s="199" t="s">
        <v>176</v>
      </c>
      <c r="E447" s="39"/>
      <c r="F447" s="200" t="s">
        <v>1054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176</v>
      </c>
      <c r="AU447" s="20" t="s">
        <v>79</v>
      </c>
    </row>
    <row r="448" spans="1:65" s="13" customFormat="1">
      <c r="B448" s="201"/>
      <c r="C448" s="202"/>
      <c r="D448" s="199" t="s">
        <v>178</v>
      </c>
      <c r="E448" s="203" t="s">
        <v>19</v>
      </c>
      <c r="F448" s="204" t="s">
        <v>1144</v>
      </c>
      <c r="G448" s="202"/>
      <c r="H448" s="205">
        <v>1</v>
      </c>
      <c r="I448" s="206"/>
      <c r="J448" s="202"/>
      <c r="K448" s="202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178</v>
      </c>
      <c r="AU448" s="211" t="s">
        <v>79</v>
      </c>
      <c r="AV448" s="13" t="s">
        <v>79</v>
      </c>
      <c r="AW448" s="13" t="s">
        <v>31</v>
      </c>
      <c r="AX448" s="13" t="s">
        <v>77</v>
      </c>
      <c r="AY448" s="211" t="s">
        <v>161</v>
      </c>
    </row>
    <row r="449" spans="1:65" s="12" customFormat="1" ht="22.8" customHeight="1">
      <c r="B449" s="165"/>
      <c r="C449" s="166"/>
      <c r="D449" s="167" t="s">
        <v>68</v>
      </c>
      <c r="E449" s="179" t="s">
        <v>222</v>
      </c>
      <c r="F449" s="179" t="s">
        <v>246</v>
      </c>
      <c r="G449" s="166"/>
      <c r="H449" s="166"/>
      <c r="I449" s="169"/>
      <c r="J449" s="180">
        <f>BK449</f>
        <v>0</v>
      </c>
      <c r="K449" s="166"/>
      <c r="L449" s="171"/>
      <c r="M449" s="172"/>
      <c r="N449" s="173"/>
      <c r="O449" s="173"/>
      <c r="P449" s="174">
        <f>SUM(P450:P491)</f>
        <v>0</v>
      </c>
      <c r="Q449" s="173"/>
      <c r="R449" s="174">
        <f>SUM(R450:R491)</f>
        <v>0.11593020000000002</v>
      </c>
      <c r="S449" s="173"/>
      <c r="T449" s="175">
        <f>SUM(T450:T491)</f>
        <v>0</v>
      </c>
      <c r="AR449" s="176" t="s">
        <v>77</v>
      </c>
      <c r="AT449" s="177" t="s">
        <v>68</v>
      </c>
      <c r="AU449" s="177" t="s">
        <v>77</v>
      </c>
      <c r="AY449" s="176" t="s">
        <v>161</v>
      </c>
      <c r="BK449" s="178">
        <f>SUM(BK450:BK491)</f>
        <v>0</v>
      </c>
    </row>
    <row r="450" spans="1:65" s="2" customFormat="1" ht="24.15" customHeight="1">
      <c r="A450" s="37"/>
      <c r="B450" s="38"/>
      <c r="C450" s="181" t="s">
        <v>1145</v>
      </c>
      <c r="D450" s="181" t="s">
        <v>163</v>
      </c>
      <c r="E450" s="182" t="s">
        <v>1146</v>
      </c>
      <c r="F450" s="183" t="s">
        <v>1147</v>
      </c>
      <c r="G450" s="184" t="s">
        <v>166</v>
      </c>
      <c r="H450" s="185">
        <v>310</v>
      </c>
      <c r="I450" s="186"/>
      <c r="J450" s="187">
        <f>ROUND(I450*H450,2)</f>
        <v>0</v>
      </c>
      <c r="K450" s="183" t="s">
        <v>167</v>
      </c>
      <c r="L450" s="42"/>
      <c r="M450" s="188" t="s">
        <v>19</v>
      </c>
      <c r="N450" s="189" t="s">
        <v>40</v>
      </c>
      <c r="O450" s="67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168</v>
      </c>
      <c r="AT450" s="192" t="s">
        <v>163</v>
      </c>
      <c r="AU450" s="192" t="s">
        <v>79</v>
      </c>
      <c r="AY450" s="20" t="s">
        <v>161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77</v>
      </c>
      <c r="BK450" s="193">
        <f>ROUND(I450*H450,2)</f>
        <v>0</v>
      </c>
      <c r="BL450" s="20" t="s">
        <v>168</v>
      </c>
      <c r="BM450" s="192" t="s">
        <v>1148</v>
      </c>
    </row>
    <row r="451" spans="1:65" s="2" customFormat="1">
      <c r="A451" s="37"/>
      <c r="B451" s="38"/>
      <c r="C451" s="39"/>
      <c r="D451" s="194" t="s">
        <v>170</v>
      </c>
      <c r="E451" s="39"/>
      <c r="F451" s="195" t="s">
        <v>1149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170</v>
      </c>
      <c r="AU451" s="20" t="s">
        <v>79</v>
      </c>
    </row>
    <row r="452" spans="1:65" s="13" customFormat="1">
      <c r="B452" s="201"/>
      <c r="C452" s="202"/>
      <c r="D452" s="199" t="s">
        <v>178</v>
      </c>
      <c r="E452" s="203" t="s">
        <v>19</v>
      </c>
      <c r="F452" s="204" t="s">
        <v>1150</v>
      </c>
      <c r="G452" s="202"/>
      <c r="H452" s="205">
        <v>310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178</v>
      </c>
      <c r="AU452" s="211" t="s">
        <v>79</v>
      </c>
      <c r="AV452" s="13" t="s">
        <v>79</v>
      </c>
      <c r="AW452" s="13" t="s">
        <v>31</v>
      </c>
      <c r="AX452" s="13" t="s">
        <v>77</v>
      </c>
      <c r="AY452" s="211" t="s">
        <v>161</v>
      </c>
    </row>
    <row r="453" spans="1:65" s="2" customFormat="1" ht="33" customHeight="1">
      <c r="A453" s="37"/>
      <c r="B453" s="38"/>
      <c r="C453" s="181" t="s">
        <v>1151</v>
      </c>
      <c r="D453" s="181" t="s">
        <v>163</v>
      </c>
      <c r="E453" s="182" t="s">
        <v>1152</v>
      </c>
      <c r="F453" s="183" t="s">
        <v>1153</v>
      </c>
      <c r="G453" s="184" t="s">
        <v>166</v>
      </c>
      <c r="H453" s="185">
        <v>37200</v>
      </c>
      <c r="I453" s="186"/>
      <c r="J453" s="187">
        <f>ROUND(I453*H453,2)</f>
        <v>0</v>
      </c>
      <c r="K453" s="183" t="s">
        <v>167</v>
      </c>
      <c r="L453" s="42"/>
      <c r="M453" s="188" t="s">
        <v>19</v>
      </c>
      <c r="N453" s="189" t="s">
        <v>40</v>
      </c>
      <c r="O453" s="67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2" t="s">
        <v>168</v>
      </c>
      <c r="AT453" s="192" t="s">
        <v>163</v>
      </c>
      <c r="AU453" s="192" t="s">
        <v>79</v>
      </c>
      <c r="AY453" s="20" t="s">
        <v>161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0" t="s">
        <v>77</v>
      </c>
      <c r="BK453" s="193">
        <f>ROUND(I453*H453,2)</f>
        <v>0</v>
      </c>
      <c r="BL453" s="20" t="s">
        <v>168</v>
      </c>
      <c r="BM453" s="192" t="s">
        <v>1154</v>
      </c>
    </row>
    <row r="454" spans="1:65" s="2" customFormat="1">
      <c r="A454" s="37"/>
      <c r="B454" s="38"/>
      <c r="C454" s="39"/>
      <c r="D454" s="194" t="s">
        <v>170</v>
      </c>
      <c r="E454" s="39"/>
      <c r="F454" s="195" t="s">
        <v>1155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170</v>
      </c>
      <c r="AU454" s="20" t="s">
        <v>79</v>
      </c>
    </row>
    <row r="455" spans="1:65" s="2" customFormat="1" ht="19.2">
      <c r="A455" s="37"/>
      <c r="B455" s="38"/>
      <c r="C455" s="39"/>
      <c r="D455" s="199" t="s">
        <v>176</v>
      </c>
      <c r="E455" s="39"/>
      <c r="F455" s="200" t="s">
        <v>1156</v>
      </c>
      <c r="G455" s="39"/>
      <c r="H455" s="39"/>
      <c r="I455" s="196"/>
      <c r="J455" s="39"/>
      <c r="K455" s="39"/>
      <c r="L455" s="42"/>
      <c r="M455" s="197"/>
      <c r="N455" s="198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176</v>
      </c>
      <c r="AU455" s="20" t="s">
        <v>79</v>
      </c>
    </row>
    <row r="456" spans="1:65" s="13" customFormat="1">
      <c r="B456" s="201"/>
      <c r="C456" s="202"/>
      <c r="D456" s="199" t="s">
        <v>178</v>
      </c>
      <c r="E456" s="202"/>
      <c r="F456" s="204" t="s">
        <v>1157</v>
      </c>
      <c r="G456" s="202"/>
      <c r="H456" s="205">
        <v>37200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178</v>
      </c>
      <c r="AU456" s="211" t="s">
        <v>79</v>
      </c>
      <c r="AV456" s="13" t="s">
        <v>79</v>
      </c>
      <c r="AW456" s="13" t="s">
        <v>4</v>
      </c>
      <c r="AX456" s="13" t="s">
        <v>77</v>
      </c>
      <c r="AY456" s="211" t="s">
        <v>161</v>
      </c>
    </row>
    <row r="457" spans="1:65" s="2" customFormat="1" ht="24.15" customHeight="1">
      <c r="A457" s="37"/>
      <c r="B457" s="38"/>
      <c r="C457" s="181" t="s">
        <v>1158</v>
      </c>
      <c r="D457" s="181" t="s">
        <v>163</v>
      </c>
      <c r="E457" s="182" t="s">
        <v>1159</v>
      </c>
      <c r="F457" s="183" t="s">
        <v>1160</v>
      </c>
      <c r="G457" s="184" t="s">
        <v>166</v>
      </c>
      <c r="H457" s="185">
        <v>310</v>
      </c>
      <c r="I457" s="186"/>
      <c r="J457" s="187">
        <f>ROUND(I457*H457,2)</f>
        <v>0</v>
      </c>
      <c r="K457" s="183" t="s">
        <v>167</v>
      </c>
      <c r="L457" s="42"/>
      <c r="M457" s="188" t="s">
        <v>19</v>
      </c>
      <c r="N457" s="189" t="s">
        <v>40</v>
      </c>
      <c r="O457" s="67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168</v>
      </c>
      <c r="AT457" s="192" t="s">
        <v>163</v>
      </c>
      <c r="AU457" s="192" t="s">
        <v>79</v>
      </c>
      <c r="AY457" s="20" t="s">
        <v>161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77</v>
      </c>
      <c r="BK457" s="193">
        <f>ROUND(I457*H457,2)</f>
        <v>0</v>
      </c>
      <c r="BL457" s="20" t="s">
        <v>168</v>
      </c>
      <c r="BM457" s="192" t="s">
        <v>1161</v>
      </c>
    </row>
    <row r="458" spans="1:65" s="2" customFormat="1">
      <c r="A458" s="37"/>
      <c r="B458" s="38"/>
      <c r="C458" s="39"/>
      <c r="D458" s="194" t="s">
        <v>170</v>
      </c>
      <c r="E458" s="39"/>
      <c r="F458" s="195" t="s">
        <v>1162</v>
      </c>
      <c r="G458" s="39"/>
      <c r="H458" s="39"/>
      <c r="I458" s="196"/>
      <c r="J458" s="39"/>
      <c r="K458" s="39"/>
      <c r="L458" s="42"/>
      <c r="M458" s="197"/>
      <c r="N458" s="198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170</v>
      </c>
      <c r="AU458" s="20" t="s">
        <v>79</v>
      </c>
    </row>
    <row r="459" spans="1:65" s="2" customFormat="1" ht="16.5" customHeight="1">
      <c r="A459" s="37"/>
      <c r="B459" s="38"/>
      <c r="C459" s="181" t="s">
        <v>1163</v>
      </c>
      <c r="D459" s="181" t="s">
        <v>163</v>
      </c>
      <c r="E459" s="182" t="s">
        <v>1164</v>
      </c>
      <c r="F459" s="183" t="s">
        <v>1165</v>
      </c>
      <c r="G459" s="184" t="s">
        <v>166</v>
      </c>
      <c r="H459" s="185">
        <v>310</v>
      </c>
      <c r="I459" s="186"/>
      <c r="J459" s="187">
        <f>ROUND(I459*H459,2)</f>
        <v>0</v>
      </c>
      <c r="K459" s="183" t="s">
        <v>167</v>
      </c>
      <c r="L459" s="42"/>
      <c r="M459" s="188" t="s">
        <v>19</v>
      </c>
      <c r="N459" s="189" t="s">
        <v>40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168</v>
      </c>
      <c r="AT459" s="192" t="s">
        <v>163</v>
      </c>
      <c r="AU459" s="192" t="s">
        <v>79</v>
      </c>
      <c r="AY459" s="20" t="s">
        <v>161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77</v>
      </c>
      <c r="BK459" s="193">
        <f>ROUND(I459*H459,2)</f>
        <v>0</v>
      </c>
      <c r="BL459" s="20" t="s">
        <v>168</v>
      </c>
      <c r="BM459" s="192" t="s">
        <v>1166</v>
      </c>
    </row>
    <row r="460" spans="1:65" s="2" customFormat="1">
      <c r="A460" s="37"/>
      <c r="B460" s="38"/>
      <c r="C460" s="39"/>
      <c r="D460" s="194" t="s">
        <v>170</v>
      </c>
      <c r="E460" s="39"/>
      <c r="F460" s="195" t="s">
        <v>1167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170</v>
      </c>
      <c r="AU460" s="20" t="s">
        <v>79</v>
      </c>
    </row>
    <row r="461" spans="1:65" s="2" customFormat="1" ht="21.75" customHeight="1">
      <c r="A461" s="37"/>
      <c r="B461" s="38"/>
      <c r="C461" s="181" t="s">
        <v>1168</v>
      </c>
      <c r="D461" s="181" t="s">
        <v>163</v>
      </c>
      <c r="E461" s="182" t="s">
        <v>1169</v>
      </c>
      <c r="F461" s="183" t="s">
        <v>1170</v>
      </c>
      <c r="G461" s="184" t="s">
        <v>166</v>
      </c>
      <c r="H461" s="185">
        <v>37200</v>
      </c>
      <c r="I461" s="186"/>
      <c r="J461" s="187">
        <f>ROUND(I461*H461,2)</f>
        <v>0</v>
      </c>
      <c r="K461" s="183" t="s">
        <v>167</v>
      </c>
      <c r="L461" s="42"/>
      <c r="M461" s="188" t="s">
        <v>19</v>
      </c>
      <c r="N461" s="189" t="s">
        <v>40</v>
      </c>
      <c r="O461" s="67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2" t="s">
        <v>168</v>
      </c>
      <c r="AT461" s="192" t="s">
        <v>163</v>
      </c>
      <c r="AU461" s="192" t="s">
        <v>79</v>
      </c>
      <c r="AY461" s="20" t="s">
        <v>161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20" t="s">
        <v>77</v>
      </c>
      <c r="BK461" s="193">
        <f>ROUND(I461*H461,2)</f>
        <v>0</v>
      </c>
      <c r="BL461" s="20" t="s">
        <v>168</v>
      </c>
      <c r="BM461" s="192" t="s">
        <v>1171</v>
      </c>
    </row>
    <row r="462" spans="1:65" s="2" customFormat="1">
      <c r="A462" s="37"/>
      <c r="B462" s="38"/>
      <c r="C462" s="39"/>
      <c r="D462" s="194" t="s">
        <v>170</v>
      </c>
      <c r="E462" s="39"/>
      <c r="F462" s="195" t="s">
        <v>1172</v>
      </c>
      <c r="G462" s="39"/>
      <c r="H462" s="39"/>
      <c r="I462" s="196"/>
      <c r="J462" s="39"/>
      <c r="K462" s="39"/>
      <c r="L462" s="42"/>
      <c r="M462" s="197"/>
      <c r="N462" s="198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170</v>
      </c>
      <c r="AU462" s="20" t="s">
        <v>79</v>
      </c>
    </row>
    <row r="463" spans="1:65" s="13" customFormat="1">
      <c r="B463" s="201"/>
      <c r="C463" s="202"/>
      <c r="D463" s="199" t="s">
        <v>178</v>
      </c>
      <c r="E463" s="202"/>
      <c r="F463" s="204" t="s">
        <v>1157</v>
      </c>
      <c r="G463" s="202"/>
      <c r="H463" s="205">
        <v>37200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178</v>
      </c>
      <c r="AU463" s="211" t="s">
        <v>79</v>
      </c>
      <c r="AV463" s="13" t="s">
        <v>79</v>
      </c>
      <c r="AW463" s="13" t="s">
        <v>4</v>
      </c>
      <c r="AX463" s="13" t="s">
        <v>77</v>
      </c>
      <c r="AY463" s="211" t="s">
        <v>161</v>
      </c>
    </row>
    <row r="464" spans="1:65" s="2" customFormat="1" ht="16.5" customHeight="1">
      <c r="A464" s="37"/>
      <c r="B464" s="38"/>
      <c r="C464" s="181" t="s">
        <v>1173</v>
      </c>
      <c r="D464" s="181" t="s">
        <v>163</v>
      </c>
      <c r="E464" s="182" t="s">
        <v>1174</v>
      </c>
      <c r="F464" s="183" t="s">
        <v>1175</v>
      </c>
      <c r="G464" s="184" t="s">
        <v>166</v>
      </c>
      <c r="H464" s="185">
        <v>310</v>
      </c>
      <c r="I464" s="186"/>
      <c r="J464" s="187">
        <f>ROUND(I464*H464,2)</f>
        <v>0</v>
      </c>
      <c r="K464" s="183" t="s">
        <v>167</v>
      </c>
      <c r="L464" s="42"/>
      <c r="M464" s="188" t="s">
        <v>19</v>
      </c>
      <c r="N464" s="189" t="s">
        <v>40</v>
      </c>
      <c r="O464" s="67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168</v>
      </c>
      <c r="AT464" s="192" t="s">
        <v>163</v>
      </c>
      <c r="AU464" s="192" t="s">
        <v>79</v>
      </c>
      <c r="AY464" s="20" t="s">
        <v>161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77</v>
      </c>
      <c r="BK464" s="193">
        <f>ROUND(I464*H464,2)</f>
        <v>0</v>
      </c>
      <c r="BL464" s="20" t="s">
        <v>168</v>
      </c>
      <c r="BM464" s="192" t="s">
        <v>1176</v>
      </c>
    </row>
    <row r="465" spans="1:65" s="2" customFormat="1">
      <c r="A465" s="37"/>
      <c r="B465" s="38"/>
      <c r="C465" s="39"/>
      <c r="D465" s="194" t="s">
        <v>170</v>
      </c>
      <c r="E465" s="39"/>
      <c r="F465" s="195" t="s">
        <v>1177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170</v>
      </c>
      <c r="AU465" s="20" t="s">
        <v>79</v>
      </c>
    </row>
    <row r="466" spans="1:65" s="2" customFormat="1" ht="16.5" customHeight="1">
      <c r="A466" s="37"/>
      <c r="B466" s="38"/>
      <c r="C466" s="181" t="s">
        <v>1178</v>
      </c>
      <c r="D466" s="181" t="s">
        <v>163</v>
      </c>
      <c r="E466" s="182" t="s">
        <v>1179</v>
      </c>
      <c r="F466" s="183" t="s">
        <v>1180</v>
      </c>
      <c r="G466" s="184" t="s">
        <v>1181</v>
      </c>
      <c r="H466" s="185">
        <v>8</v>
      </c>
      <c r="I466" s="186"/>
      <c r="J466" s="187">
        <f>ROUND(I466*H466,2)</f>
        <v>0</v>
      </c>
      <c r="K466" s="183" t="s">
        <v>167</v>
      </c>
      <c r="L466" s="42"/>
      <c r="M466" s="188" t="s">
        <v>19</v>
      </c>
      <c r="N466" s="189" t="s">
        <v>40</v>
      </c>
      <c r="O466" s="67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168</v>
      </c>
      <c r="AT466" s="192" t="s">
        <v>163</v>
      </c>
      <c r="AU466" s="192" t="s">
        <v>79</v>
      </c>
      <c r="AY466" s="20" t="s">
        <v>161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77</v>
      </c>
      <c r="BK466" s="193">
        <f>ROUND(I466*H466,2)</f>
        <v>0</v>
      </c>
      <c r="BL466" s="20" t="s">
        <v>168</v>
      </c>
      <c r="BM466" s="192" t="s">
        <v>1182</v>
      </c>
    </row>
    <row r="467" spans="1:65" s="2" customFormat="1">
      <c r="A467" s="37"/>
      <c r="B467" s="38"/>
      <c r="C467" s="39"/>
      <c r="D467" s="194" t="s">
        <v>170</v>
      </c>
      <c r="E467" s="39"/>
      <c r="F467" s="195" t="s">
        <v>1183</v>
      </c>
      <c r="G467" s="39"/>
      <c r="H467" s="39"/>
      <c r="I467" s="196"/>
      <c r="J467" s="39"/>
      <c r="K467" s="39"/>
      <c r="L467" s="42"/>
      <c r="M467" s="197"/>
      <c r="N467" s="198"/>
      <c r="O467" s="67"/>
      <c r="P467" s="67"/>
      <c r="Q467" s="67"/>
      <c r="R467" s="67"/>
      <c r="S467" s="67"/>
      <c r="T467" s="6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170</v>
      </c>
      <c r="AU467" s="20" t="s">
        <v>79</v>
      </c>
    </row>
    <row r="468" spans="1:65" s="13" customFormat="1">
      <c r="B468" s="201"/>
      <c r="C468" s="202"/>
      <c r="D468" s="199" t="s">
        <v>178</v>
      </c>
      <c r="E468" s="203" t="s">
        <v>19</v>
      </c>
      <c r="F468" s="204" t="s">
        <v>1184</v>
      </c>
      <c r="G468" s="202"/>
      <c r="H468" s="205">
        <v>8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178</v>
      </c>
      <c r="AU468" s="211" t="s">
        <v>79</v>
      </c>
      <c r="AV468" s="13" t="s">
        <v>79</v>
      </c>
      <c r="AW468" s="13" t="s">
        <v>31</v>
      </c>
      <c r="AX468" s="13" t="s">
        <v>77</v>
      </c>
      <c r="AY468" s="211" t="s">
        <v>161</v>
      </c>
    </row>
    <row r="469" spans="1:65" s="2" customFormat="1" ht="21.75" customHeight="1">
      <c r="A469" s="37"/>
      <c r="B469" s="38"/>
      <c r="C469" s="181" t="s">
        <v>1185</v>
      </c>
      <c r="D469" s="181" t="s">
        <v>163</v>
      </c>
      <c r="E469" s="182" t="s">
        <v>1186</v>
      </c>
      <c r="F469" s="183" t="s">
        <v>1187</v>
      </c>
      <c r="G469" s="184" t="s">
        <v>1181</v>
      </c>
      <c r="H469" s="185">
        <v>1440</v>
      </c>
      <c r="I469" s="186"/>
      <c r="J469" s="187">
        <f>ROUND(I469*H469,2)</f>
        <v>0</v>
      </c>
      <c r="K469" s="183" t="s">
        <v>167</v>
      </c>
      <c r="L469" s="42"/>
      <c r="M469" s="188" t="s">
        <v>19</v>
      </c>
      <c r="N469" s="189" t="s">
        <v>40</v>
      </c>
      <c r="O469" s="67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168</v>
      </c>
      <c r="AT469" s="192" t="s">
        <v>163</v>
      </c>
      <c r="AU469" s="192" t="s">
        <v>79</v>
      </c>
      <c r="AY469" s="20" t="s">
        <v>161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77</v>
      </c>
      <c r="BK469" s="193">
        <f>ROUND(I469*H469,2)</f>
        <v>0</v>
      </c>
      <c r="BL469" s="20" t="s">
        <v>168</v>
      </c>
      <c r="BM469" s="192" t="s">
        <v>1188</v>
      </c>
    </row>
    <row r="470" spans="1:65" s="2" customFormat="1">
      <c r="A470" s="37"/>
      <c r="B470" s="38"/>
      <c r="C470" s="39"/>
      <c r="D470" s="194" t="s">
        <v>170</v>
      </c>
      <c r="E470" s="39"/>
      <c r="F470" s="195" t="s">
        <v>1189</v>
      </c>
      <c r="G470" s="39"/>
      <c r="H470" s="39"/>
      <c r="I470" s="196"/>
      <c r="J470" s="39"/>
      <c r="K470" s="39"/>
      <c r="L470" s="42"/>
      <c r="M470" s="197"/>
      <c r="N470" s="198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170</v>
      </c>
      <c r="AU470" s="20" t="s">
        <v>79</v>
      </c>
    </row>
    <row r="471" spans="1:65" s="13" customFormat="1">
      <c r="B471" s="201"/>
      <c r="C471" s="202"/>
      <c r="D471" s="199" t="s">
        <v>178</v>
      </c>
      <c r="E471" s="202"/>
      <c r="F471" s="204" t="s">
        <v>1190</v>
      </c>
      <c r="G471" s="202"/>
      <c r="H471" s="205">
        <v>1440</v>
      </c>
      <c r="I471" s="206"/>
      <c r="J471" s="202"/>
      <c r="K471" s="202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178</v>
      </c>
      <c r="AU471" s="211" t="s">
        <v>79</v>
      </c>
      <c r="AV471" s="13" t="s">
        <v>79</v>
      </c>
      <c r="AW471" s="13" t="s">
        <v>4</v>
      </c>
      <c r="AX471" s="13" t="s">
        <v>77</v>
      </c>
      <c r="AY471" s="211" t="s">
        <v>161</v>
      </c>
    </row>
    <row r="472" spans="1:65" s="2" customFormat="1" ht="16.5" customHeight="1">
      <c r="A472" s="37"/>
      <c r="B472" s="38"/>
      <c r="C472" s="181" t="s">
        <v>1191</v>
      </c>
      <c r="D472" s="181" t="s">
        <v>163</v>
      </c>
      <c r="E472" s="182" t="s">
        <v>1192</v>
      </c>
      <c r="F472" s="183" t="s">
        <v>1193</v>
      </c>
      <c r="G472" s="184" t="s">
        <v>1181</v>
      </c>
      <c r="H472" s="185">
        <v>8</v>
      </c>
      <c r="I472" s="186"/>
      <c r="J472" s="187">
        <f>ROUND(I472*H472,2)</f>
        <v>0</v>
      </c>
      <c r="K472" s="183" t="s">
        <v>167</v>
      </c>
      <c r="L472" s="42"/>
      <c r="M472" s="188" t="s">
        <v>19</v>
      </c>
      <c r="N472" s="189" t="s">
        <v>40</v>
      </c>
      <c r="O472" s="67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2" t="s">
        <v>168</v>
      </c>
      <c r="AT472" s="192" t="s">
        <v>163</v>
      </c>
      <c r="AU472" s="192" t="s">
        <v>79</v>
      </c>
      <c r="AY472" s="20" t="s">
        <v>161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20" t="s">
        <v>77</v>
      </c>
      <c r="BK472" s="193">
        <f>ROUND(I472*H472,2)</f>
        <v>0</v>
      </c>
      <c r="BL472" s="20" t="s">
        <v>168</v>
      </c>
      <c r="BM472" s="192" t="s">
        <v>1194</v>
      </c>
    </row>
    <row r="473" spans="1:65" s="2" customFormat="1">
      <c r="A473" s="37"/>
      <c r="B473" s="38"/>
      <c r="C473" s="39"/>
      <c r="D473" s="194" t="s">
        <v>170</v>
      </c>
      <c r="E473" s="39"/>
      <c r="F473" s="195" t="s">
        <v>1195</v>
      </c>
      <c r="G473" s="39"/>
      <c r="H473" s="39"/>
      <c r="I473" s="196"/>
      <c r="J473" s="39"/>
      <c r="K473" s="39"/>
      <c r="L473" s="42"/>
      <c r="M473" s="197"/>
      <c r="N473" s="198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170</v>
      </c>
      <c r="AU473" s="20" t="s">
        <v>79</v>
      </c>
    </row>
    <row r="474" spans="1:65" s="2" customFormat="1" ht="16.5" customHeight="1">
      <c r="A474" s="37"/>
      <c r="B474" s="38"/>
      <c r="C474" s="181" t="s">
        <v>1196</v>
      </c>
      <c r="D474" s="181" t="s">
        <v>163</v>
      </c>
      <c r="E474" s="182" t="s">
        <v>1197</v>
      </c>
      <c r="F474" s="183" t="s">
        <v>1198</v>
      </c>
      <c r="G474" s="184" t="s">
        <v>1181</v>
      </c>
      <c r="H474" s="185">
        <v>2</v>
      </c>
      <c r="I474" s="186"/>
      <c r="J474" s="187">
        <f>ROUND(I474*H474,2)</f>
        <v>0</v>
      </c>
      <c r="K474" s="183" t="s">
        <v>167</v>
      </c>
      <c r="L474" s="42"/>
      <c r="M474" s="188" t="s">
        <v>19</v>
      </c>
      <c r="N474" s="189" t="s">
        <v>40</v>
      </c>
      <c r="O474" s="67"/>
      <c r="P474" s="190">
        <f>O474*H474</f>
        <v>0</v>
      </c>
      <c r="Q474" s="190">
        <v>0</v>
      </c>
      <c r="R474" s="190">
        <f>Q474*H474</f>
        <v>0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168</v>
      </c>
      <c r="AT474" s="192" t="s">
        <v>163</v>
      </c>
      <c r="AU474" s="192" t="s">
        <v>79</v>
      </c>
      <c r="AY474" s="20" t="s">
        <v>161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77</v>
      </c>
      <c r="BK474" s="193">
        <f>ROUND(I474*H474,2)</f>
        <v>0</v>
      </c>
      <c r="BL474" s="20" t="s">
        <v>168</v>
      </c>
      <c r="BM474" s="192" t="s">
        <v>1199</v>
      </c>
    </row>
    <row r="475" spans="1:65" s="2" customFormat="1">
      <c r="A475" s="37"/>
      <c r="B475" s="38"/>
      <c r="C475" s="39"/>
      <c r="D475" s="194" t="s">
        <v>170</v>
      </c>
      <c r="E475" s="39"/>
      <c r="F475" s="195" t="s">
        <v>1200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170</v>
      </c>
      <c r="AU475" s="20" t="s">
        <v>79</v>
      </c>
    </row>
    <row r="476" spans="1:65" s="13" customFormat="1">
      <c r="B476" s="201"/>
      <c r="C476" s="202"/>
      <c r="D476" s="199" t="s">
        <v>178</v>
      </c>
      <c r="E476" s="203" t="s">
        <v>19</v>
      </c>
      <c r="F476" s="204" t="s">
        <v>1201</v>
      </c>
      <c r="G476" s="202"/>
      <c r="H476" s="205">
        <v>2</v>
      </c>
      <c r="I476" s="206"/>
      <c r="J476" s="202"/>
      <c r="K476" s="202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178</v>
      </c>
      <c r="AU476" s="211" t="s">
        <v>79</v>
      </c>
      <c r="AV476" s="13" t="s">
        <v>79</v>
      </c>
      <c r="AW476" s="13" t="s">
        <v>31</v>
      </c>
      <c r="AX476" s="13" t="s">
        <v>77</v>
      </c>
      <c r="AY476" s="211" t="s">
        <v>161</v>
      </c>
    </row>
    <row r="477" spans="1:65" s="2" customFormat="1" ht="24.15" customHeight="1">
      <c r="A477" s="37"/>
      <c r="B477" s="38"/>
      <c r="C477" s="181" t="s">
        <v>1202</v>
      </c>
      <c r="D477" s="181" t="s">
        <v>163</v>
      </c>
      <c r="E477" s="182" t="s">
        <v>1203</v>
      </c>
      <c r="F477" s="183" t="s">
        <v>1204</v>
      </c>
      <c r="G477" s="184" t="s">
        <v>1181</v>
      </c>
      <c r="H477" s="185">
        <v>360</v>
      </c>
      <c r="I477" s="186"/>
      <c r="J477" s="187">
        <f>ROUND(I477*H477,2)</f>
        <v>0</v>
      </c>
      <c r="K477" s="183" t="s">
        <v>167</v>
      </c>
      <c r="L477" s="42"/>
      <c r="M477" s="188" t="s">
        <v>19</v>
      </c>
      <c r="N477" s="189" t="s">
        <v>40</v>
      </c>
      <c r="O477" s="67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2" t="s">
        <v>168</v>
      </c>
      <c r="AT477" s="192" t="s">
        <v>163</v>
      </c>
      <c r="AU477" s="192" t="s">
        <v>79</v>
      </c>
      <c r="AY477" s="20" t="s">
        <v>161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20" t="s">
        <v>77</v>
      </c>
      <c r="BK477" s="193">
        <f>ROUND(I477*H477,2)</f>
        <v>0</v>
      </c>
      <c r="BL477" s="20" t="s">
        <v>168</v>
      </c>
      <c r="BM477" s="192" t="s">
        <v>1205</v>
      </c>
    </row>
    <row r="478" spans="1:65" s="2" customFormat="1">
      <c r="A478" s="37"/>
      <c r="B478" s="38"/>
      <c r="C478" s="39"/>
      <c r="D478" s="194" t="s">
        <v>170</v>
      </c>
      <c r="E478" s="39"/>
      <c r="F478" s="195" t="s">
        <v>1206</v>
      </c>
      <c r="G478" s="39"/>
      <c r="H478" s="39"/>
      <c r="I478" s="196"/>
      <c r="J478" s="39"/>
      <c r="K478" s="39"/>
      <c r="L478" s="42"/>
      <c r="M478" s="197"/>
      <c r="N478" s="198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170</v>
      </c>
      <c r="AU478" s="20" t="s">
        <v>79</v>
      </c>
    </row>
    <row r="479" spans="1:65" s="13" customFormat="1">
      <c r="B479" s="201"/>
      <c r="C479" s="202"/>
      <c r="D479" s="199" t="s">
        <v>178</v>
      </c>
      <c r="E479" s="202"/>
      <c r="F479" s="204" t="s">
        <v>1207</v>
      </c>
      <c r="G479" s="202"/>
      <c r="H479" s="205">
        <v>360</v>
      </c>
      <c r="I479" s="206"/>
      <c r="J479" s="202"/>
      <c r="K479" s="202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178</v>
      </c>
      <c r="AU479" s="211" t="s">
        <v>79</v>
      </c>
      <c r="AV479" s="13" t="s">
        <v>79</v>
      </c>
      <c r="AW479" s="13" t="s">
        <v>4</v>
      </c>
      <c r="AX479" s="13" t="s">
        <v>77</v>
      </c>
      <c r="AY479" s="211" t="s">
        <v>161</v>
      </c>
    </row>
    <row r="480" spans="1:65" s="2" customFormat="1" ht="21.75" customHeight="1">
      <c r="A480" s="37"/>
      <c r="B480" s="38"/>
      <c r="C480" s="181" t="s">
        <v>1208</v>
      </c>
      <c r="D480" s="181" t="s">
        <v>163</v>
      </c>
      <c r="E480" s="182" t="s">
        <v>1209</v>
      </c>
      <c r="F480" s="183" t="s">
        <v>1210</v>
      </c>
      <c r="G480" s="184" t="s">
        <v>1181</v>
      </c>
      <c r="H480" s="185">
        <v>2</v>
      </c>
      <c r="I480" s="186"/>
      <c r="J480" s="187">
        <f>ROUND(I480*H480,2)</f>
        <v>0</v>
      </c>
      <c r="K480" s="183" t="s">
        <v>167</v>
      </c>
      <c r="L480" s="42"/>
      <c r="M480" s="188" t="s">
        <v>19</v>
      </c>
      <c r="N480" s="189" t="s">
        <v>40</v>
      </c>
      <c r="O480" s="67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2" t="s">
        <v>168</v>
      </c>
      <c r="AT480" s="192" t="s">
        <v>163</v>
      </c>
      <c r="AU480" s="192" t="s">
        <v>79</v>
      </c>
      <c r="AY480" s="20" t="s">
        <v>161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0" t="s">
        <v>77</v>
      </c>
      <c r="BK480" s="193">
        <f>ROUND(I480*H480,2)</f>
        <v>0</v>
      </c>
      <c r="BL480" s="20" t="s">
        <v>168</v>
      </c>
      <c r="BM480" s="192" t="s">
        <v>1211</v>
      </c>
    </row>
    <row r="481" spans="1:65" s="2" customFormat="1">
      <c r="A481" s="37"/>
      <c r="B481" s="38"/>
      <c r="C481" s="39"/>
      <c r="D481" s="194" t="s">
        <v>170</v>
      </c>
      <c r="E481" s="39"/>
      <c r="F481" s="195" t="s">
        <v>1212</v>
      </c>
      <c r="G481" s="39"/>
      <c r="H481" s="39"/>
      <c r="I481" s="196"/>
      <c r="J481" s="39"/>
      <c r="K481" s="39"/>
      <c r="L481" s="42"/>
      <c r="M481" s="197"/>
      <c r="N481" s="198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170</v>
      </c>
      <c r="AU481" s="20" t="s">
        <v>79</v>
      </c>
    </row>
    <row r="482" spans="1:65" s="2" customFormat="1" ht="24.15" customHeight="1">
      <c r="A482" s="37"/>
      <c r="B482" s="38"/>
      <c r="C482" s="181" t="s">
        <v>1213</v>
      </c>
      <c r="D482" s="181" t="s">
        <v>163</v>
      </c>
      <c r="E482" s="182" t="s">
        <v>1214</v>
      </c>
      <c r="F482" s="183" t="s">
        <v>1215</v>
      </c>
      <c r="G482" s="184" t="s">
        <v>166</v>
      </c>
      <c r="H482" s="185">
        <v>2817.2550000000001</v>
      </c>
      <c r="I482" s="186"/>
      <c r="J482" s="187">
        <f>ROUND(I482*H482,2)</f>
        <v>0</v>
      </c>
      <c r="K482" s="183" t="s">
        <v>167</v>
      </c>
      <c r="L482" s="42"/>
      <c r="M482" s="188" t="s">
        <v>19</v>
      </c>
      <c r="N482" s="189" t="s">
        <v>40</v>
      </c>
      <c r="O482" s="67"/>
      <c r="P482" s="190">
        <f>O482*H482</f>
        <v>0</v>
      </c>
      <c r="Q482" s="190">
        <v>4.0000000000000003E-5</v>
      </c>
      <c r="R482" s="190">
        <f>Q482*H482</f>
        <v>0.11269020000000002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168</v>
      </c>
      <c r="AT482" s="192" t="s">
        <v>163</v>
      </c>
      <c r="AU482" s="192" t="s">
        <v>79</v>
      </c>
      <c r="AY482" s="20" t="s">
        <v>161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77</v>
      </c>
      <c r="BK482" s="193">
        <f>ROUND(I482*H482,2)</f>
        <v>0</v>
      </c>
      <c r="BL482" s="20" t="s">
        <v>168</v>
      </c>
      <c r="BM482" s="192" t="s">
        <v>1216</v>
      </c>
    </row>
    <row r="483" spans="1:65" s="2" customFormat="1">
      <c r="A483" s="37"/>
      <c r="B483" s="38"/>
      <c r="C483" s="39"/>
      <c r="D483" s="194" t="s">
        <v>170</v>
      </c>
      <c r="E483" s="39"/>
      <c r="F483" s="195" t="s">
        <v>1217</v>
      </c>
      <c r="G483" s="39"/>
      <c r="H483" s="39"/>
      <c r="I483" s="196"/>
      <c r="J483" s="39"/>
      <c r="K483" s="39"/>
      <c r="L483" s="42"/>
      <c r="M483" s="197"/>
      <c r="N483" s="198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170</v>
      </c>
      <c r="AU483" s="20" t="s">
        <v>79</v>
      </c>
    </row>
    <row r="484" spans="1:65" s="13" customFormat="1">
      <c r="B484" s="201"/>
      <c r="C484" s="202"/>
      <c r="D484" s="199" t="s">
        <v>178</v>
      </c>
      <c r="E484" s="203" t="s">
        <v>19</v>
      </c>
      <c r="F484" s="204" t="s">
        <v>1218</v>
      </c>
      <c r="G484" s="202"/>
      <c r="H484" s="205">
        <v>2683.1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178</v>
      </c>
      <c r="AU484" s="211" t="s">
        <v>79</v>
      </c>
      <c r="AV484" s="13" t="s">
        <v>79</v>
      </c>
      <c r="AW484" s="13" t="s">
        <v>31</v>
      </c>
      <c r="AX484" s="13" t="s">
        <v>77</v>
      </c>
      <c r="AY484" s="211" t="s">
        <v>161</v>
      </c>
    </row>
    <row r="485" spans="1:65" s="13" customFormat="1">
      <c r="B485" s="201"/>
      <c r="C485" s="202"/>
      <c r="D485" s="199" t="s">
        <v>178</v>
      </c>
      <c r="E485" s="202"/>
      <c r="F485" s="204" t="s">
        <v>1219</v>
      </c>
      <c r="G485" s="202"/>
      <c r="H485" s="205">
        <v>2817.2550000000001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178</v>
      </c>
      <c r="AU485" s="211" t="s">
        <v>79</v>
      </c>
      <c r="AV485" s="13" t="s">
        <v>79</v>
      </c>
      <c r="AW485" s="13" t="s">
        <v>4</v>
      </c>
      <c r="AX485" s="13" t="s">
        <v>77</v>
      </c>
      <c r="AY485" s="211" t="s">
        <v>161</v>
      </c>
    </row>
    <row r="486" spans="1:65" s="2" customFormat="1" ht="16.5" customHeight="1">
      <c r="A486" s="37"/>
      <c r="B486" s="38"/>
      <c r="C486" s="181" t="s">
        <v>1220</v>
      </c>
      <c r="D486" s="181" t="s">
        <v>163</v>
      </c>
      <c r="E486" s="182" t="s">
        <v>1221</v>
      </c>
      <c r="F486" s="183" t="s">
        <v>1222</v>
      </c>
      <c r="G486" s="184" t="s">
        <v>387</v>
      </c>
      <c r="H486" s="185">
        <v>18</v>
      </c>
      <c r="I486" s="186"/>
      <c r="J486" s="187">
        <f>ROUND(I486*H486,2)</f>
        <v>0</v>
      </c>
      <c r="K486" s="183" t="s">
        <v>19</v>
      </c>
      <c r="L486" s="42"/>
      <c r="M486" s="188" t="s">
        <v>19</v>
      </c>
      <c r="N486" s="189" t="s">
        <v>40</v>
      </c>
      <c r="O486" s="67"/>
      <c r="P486" s="190">
        <f>O486*H486</f>
        <v>0</v>
      </c>
      <c r="Q486" s="190">
        <v>1.8000000000000001E-4</v>
      </c>
      <c r="R486" s="190">
        <f>Q486*H486</f>
        <v>3.2400000000000003E-3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168</v>
      </c>
      <c r="AT486" s="192" t="s">
        <v>163</v>
      </c>
      <c r="AU486" s="192" t="s">
        <v>79</v>
      </c>
      <c r="AY486" s="20" t="s">
        <v>161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77</v>
      </c>
      <c r="BK486" s="193">
        <f>ROUND(I486*H486,2)</f>
        <v>0</v>
      </c>
      <c r="BL486" s="20" t="s">
        <v>168</v>
      </c>
      <c r="BM486" s="192" t="s">
        <v>1223</v>
      </c>
    </row>
    <row r="487" spans="1:65" s="13" customFormat="1">
      <c r="B487" s="201"/>
      <c r="C487" s="202"/>
      <c r="D487" s="199" t="s">
        <v>178</v>
      </c>
      <c r="E487" s="203" t="s">
        <v>19</v>
      </c>
      <c r="F487" s="204" t="s">
        <v>566</v>
      </c>
      <c r="G487" s="202"/>
      <c r="H487" s="205">
        <v>4</v>
      </c>
      <c r="I487" s="206"/>
      <c r="J487" s="202"/>
      <c r="K487" s="202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178</v>
      </c>
      <c r="AU487" s="211" t="s">
        <v>79</v>
      </c>
      <c r="AV487" s="13" t="s">
        <v>79</v>
      </c>
      <c r="AW487" s="13" t="s">
        <v>31</v>
      </c>
      <c r="AX487" s="13" t="s">
        <v>69</v>
      </c>
      <c r="AY487" s="211" t="s">
        <v>161</v>
      </c>
    </row>
    <row r="488" spans="1:65" s="13" customFormat="1">
      <c r="B488" s="201"/>
      <c r="C488" s="202"/>
      <c r="D488" s="199" t="s">
        <v>178</v>
      </c>
      <c r="E488" s="203" t="s">
        <v>19</v>
      </c>
      <c r="F488" s="204" t="s">
        <v>1224</v>
      </c>
      <c r="G488" s="202"/>
      <c r="H488" s="205">
        <v>6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178</v>
      </c>
      <c r="AU488" s="211" t="s">
        <v>79</v>
      </c>
      <c r="AV488" s="13" t="s">
        <v>79</v>
      </c>
      <c r="AW488" s="13" t="s">
        <v>31</v>
      </c>
      <c r="AX488" s="13" t="s">
        <v>69</v>
      </c>
      <c r="AY488" s="211" t="s">
        <v>161</v>
      </c>
    </row>
    <row r="489" spans="1:65" s="13" customFormat="1">
      <c r="B489" s="201"/>
      <c r="C489" s="202"/>
      <c r="D489" s="199" t="s">
        <v>178</v>
      </c>
      <c r="E489" s="203" t="s">
        <v>19</v>
      </c>
      <c r="F489" s="204" t="s">
        <v>1225</v>
      </c>
      <c r="G489" s="202"/>
      <c r="H489" s="205">
        <v>3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178</v>
      </c>
      <c r="AU489" s="211" t="s">
        <v>79</v>
      </c>
      <c r="AV489" s="13" t="s">
        <v>79</v>
      </c>
      <c r="AW489" s="13" t="s">
        <v>31</v>
      </c>
      <c r="AX489" s="13" t="s">
        <v>69</v>
      </c>
      <c r="AY489" s="211" t="s">
        <v>161</v>
      </c>
    </row>
    <row r="490" spans="1:65" s="13" customFormat="1">
      <c r="B490" s="201"/>
      <c r="C490" s="202"/>
      <c r="D490" s="199" t="s">
        <v>178</v>
      </c>
      <c r="E490" s="203" t="s">
        <v>19</v>
      </c>
      <c r="F490" s="204" t="s">
        <v>1226</v>
      </c>
      <c r="G490" s="202"/>
      <c r="H490" s="205">
        <v>5</v>
      </c>
      <c r="I490" s="206"/>
      <c r="J490" s="202"/>
      <c r="K490" s="202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178</v>
      </c>
      <c r="AU490" s="211" t="s">
        <v>79</v>
      </c>
      <c r="AV490" s="13" t="s">
        <v>79</v>
      </c>
      <c r="AW490" s="13" t="s">
        <v>31</v>
      </c>
      <c r="AX490" s="13" t="s">
        <v>69</v>
      </c>
      <c r="AY490" s="211" t="s">
        <v>161</v>
      </c>
    </row>
    <row r="491" spans="1:65" s="15" customFormat="1">
      <c r="B491" s="222"/>
      <c r="C491" s="223"/>
      <c r="D491" s="199" t="s">
        <v>178</v>
      </c>
      <c r="E491" s="224" t="s">
        <v>19</v>
      </c>
      <c r="F491" s="225" t="s">
        <v>221</v>
      </c>
      <c r="G491" s="223"/>
      <c r="H491" s="226">
        <v>18</v>
      </c>
      <c r="I491" s="227"/>
      <c r="J491" s="223"/>
      <c r="K491" s="223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178</v>
      </c>
      <c r="AU491" s="232" t="s">
        <v>79</v>
      </c>
      <c r="AV491" s="15" t="s">
        <v>168</v>
      </c>
      <c r="AW491" s="15" t="s">
        <v>31</v>
      </c>
      <c r="AX491" s="15" t="s">
        <v>77</v>
      </c>
      <c r="AY491" s="232" t="s">
        <v>161</v>
      </c>
    </row>
    <row r="492" spans="1:65" s="12" customFormat="1" ht="22.8" customHeight="1">
      <c r="B492" s="165"/>
      <c r="C492" s="166"/>
      <c r="D492" s="167" t="s">
        <v>68</v>
      </c>
      <c r="E492" s="179" t="s">
        <v>517</v>
      </c>
      <c r="F492" s="179" t="s">
        <v>518</v>
      </c>
      <c r="G492" s="166"/>
      <c r="H492" s="166"/>
      <c r="I492" s="169"/>
      <c r="J492" s="180">
        <f>BK492</f>
        <v>0</v>
      </c>
      <c r="K492" s="166"/>
      <c r="L492" s="171"/>
      <c r="M492" s="172"/>
      <c r="N492" s="173"/>
      <c r="O492" s="173"/>
      <c r="P492" s="174">
        <f>SUM(P493:P494)</f>
        <v>0</v>
      </c>
      <c r="Q492" s="173"/>
      <c r="R492" s="174">
        <f>SUM(R493:R494)</f>
        <v>0</v>
      </c>
      <c r="S492" s="173"/>
      <c r="T492" s="175">
        <f>SUM(T493:T494)</f>
        <v>0</v>
      </c>
      <c r="AR492" s="176" t="s">
        <v>77</v>
      </c>
      <c r="AT492" s="177" t="s">
        <v>68</v>
      </c>
      <c r="AU492" s="177" t="s">
        <v>77</v>
      </c>
      <c r="AY492" s="176" t="s">
        <v>161</v>
      </c>
      <c r="BK492" s="178">
        <f>SUM(BK493:BK494)</f>
        <v>0</v>
      </c>
    </row>
    <row r="493" spans="1:65" s="2" customFormat="1" ht="37.799999999999997" customHeight="1">
      <c r="A493" s="37"/>
      <c r="B493" s="38"/>
      <c r="C493" s="181" t="s">
        <v>1227</v>
      </c>
      <c r="D493" s="181" t="s">
        <v>163</v>
      </c>
      <c r="E493" s="182" t="s">
        <v>1228</v>
      </c>
      <c r="F493" s="183" t="s">
        <v>1229</v>
      </c>
      <c r="G493" s="184" t="s">
        <v>214</v>
      </c>
      <c r="H493" s="185">
        <v>373.33699999999999</v>
      </c>
      <c r="I493" s="186"/>
      <c r="J493" s="187">
        <f>ROUND(I493*H493,2)</f>
        <v>0</v>
      </c>
      <c r="K493" s="183" t="s">
        <v>167</v>
      </c>
      <c r="L493" s="42"/>
      <c r="M493" s="188" t="s">
        <v>19</v>
      </c>
      <c r="N493" s="189" t="s">
        <v>40</v>
      </c>
      <c r="O493" s="67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2" t="s">
        <v>168</v>
      </c>
      <c r="AT493" s="192" t="s">
        <v>163</v>
      </c>
      <c r="AU493" s="192" t="s">
        <v>79</v>
      </c>
      <c r="AY493" s="20" t="s">
        <v>161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20" t="s">
        <v>77</v>
      </c>
      <c r="BK493" s="193">
        <f>ROUND(I493*H493,2)</f>
        <v>0</v>
      </c>
      <c r="BL493" s="20" t="s">
        <v>168</v>
      </c>
      <c r="BM493" s="192" t="s">
        <v>1230</v>
      </c>
    </row>
    <row r="494" spans="1:65" s="2" customFormat="1">
      <c r="A494" s="37"/>
      <c r="B494" s="38"/>
      <c r="C494" s="39"/>
      <c r="D494" s="194" t="s">
        <v>170</v>
      </c>
      <c r="E494" s="39"/>
      <c r="F494" s="195" t="s">
        <v>1231</v>
      </c>
      <c r="G494" s="39"/>
      <c r="H494" s="39"/>
      <c r="I494" s="196"/>
      <c r="J494" s="39"/>
      <c r="K494" s="39"/>
      <c r="L494" s="42"/>
      <c r="M494" s="197"/>
      <c r="N494" s="198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170</v>
      </c>
      <c r="AU494" s="20" t="s">
        <v>79</v>
      </c>
    </row>
    <row r="495" spans="1:65" s="12" customFormat="1" ht="25.95" customHeight="1">
      <c r="B495" s="165"/>
      <c r="C495" s="166"/>
      <c r="D495" s="167" t="s">
        <v>68</v>
      </c>
      <c r="E495" s="168" t="s">
        <v>525</v>
      </c>
      <c r="F495" s="168" t="s">
        <v>526</v>
      </c>
      <c r="G495" s="166"/>
      <c r="H495" s="166"/>
      <c r="I495" s="169"/>
      <c r="J495" s="170">
        <f>BK495</f>
        <v>0</v>
      </c>
      <c r="K495" s="166"/>
      <c r="L495" s="171"/>
      <c r="M495" s="172"/>
      <c r="N495" s="173"/>
      <c r="O495" s="173"/>
      <c r="P495" s="174">
        <f>P496+P553+P601+P659+P688+P716+P722+P822+P843+P882+P1035+P1068+P1103+P1153+P1178+P1222</f>
        <v>0</v>
      </c>
      <c r="Q495" s="173"/>
      <c r="R495" s="174">
        <f>R496+R553+R601+R659+R688+R716+R722+R822+R843+R882+R1035+R1068+R1103+R1153+R1178+R1222</f>
        <v>79.929818399999988</v>
      </c>
      <c r="S495" s="173"/>
      <c r="T495" s="175">
        <f>T496+T553+T601+T659+T688+T716+T722+T822+T843+T882+T1035+T1068+T1103+T1153+T1178+T1222</f>
        <v>16.870683400000004</v>
      </c>
      <c r="AR495" s="176" t="s">
        <v>79</v>
      </c>
      <c r="AT495" s="177" t="s">
        <v>68</v>
      </c>
      <c r="AU495" s="177" t="s">
        <v>69</v>
      </c>
      <c r="AY495" s="176" t="s">
        <v>161</v>
      </c>
      <c r="BK495" s="178">
        <f>BK496+BK553+BK601+BK659+BK688+BK716+BK722+BK822+BK843+BK882+BK1035+BK1068+BK1103+BK1153+BK1178+BK1222</f>
        <v>0</v>
      </c>
    </row>
    <row r="496" spans="1:65" s="12" customFormat="1" ht="22.8" customHeight="1">
      <c r="B496" s="165"/>
      <c r="C496" s="166"/>
      <c r="D496" s="167" t="s">
        <v>68</v>
      </c>
      <c r="E496" s="179" t="s">
        <v>1232</v>
      </c>
      <c r="F496" s="179" t="s">
        <v>1233</v>
      </c>
      <c r="G496" s="166"/>
      <c r="H496" s="166"/>
      <c r="I496" s="169"/>
      <c r="J496" s="180">
        <f>BK496</f>
        <v>0</v>
      </c>
      <c r="K496" s="166"/>
      <c r="L496" s="171"/>
      <c r="M496" s="172"/>
      <c r="N496" s="173"/>
      <c r="O496" s="173"/>
      <c r="P496" s="174">
        <f>SUM(P497:P552)</f>
        <v>0</v>
      </c>
      <c r="Q496" s="173"/>
      <c r="R496" s="174">
        <f>SUM(R497:R552)</f>
        <v>9.5768997599999999</v>
      </c>
      <c r="S496" s="173"/>
      <c r="T496" s="175">
        <f>SUM(T497:T552)</f>
        <v>4.5610000000000003E-4</v>
      </c>
      <c r="AR496" s="176" t="s">
        <v>77</v>
      </c>
      <c r="AT496" s="177" t="s">
        <v>68</v>
      </c>
      <c r="AU496" s="177" t="s">
        <v>77</v>
      </c>
      <c r="AY496" s="176" t="s">
        <v>161</v>
      </c>
      <c r="BK496" s="178">
        <f>SUM(BK497:BK552)</f>
        <v>0</v>
      </c>
    </row>
    <row r="497" spans="1:65" s="2" customFormat="1" ht="21.75" customHeight="1">
      <c r="A497" s="37"/>
      <c r="B497" s="38"/>
      <c r="C497" s="181" t="s">
        <v>1234</v>
      </c>
      <c r="D497" s="181" t="s">
        <v>163</v>
      </c>
      <c r="E497" s="182" t="s">
        <v>1235</v>
      </c>
      <c r="F497" s="183" t="s">
        <v>1236</v>
      </c>
      <c r="G497" s="184" t="s">
        <v>166</v>
      </c>
      <c r="H497" s="185">
        <v>226.9</v>
      </c>
      <c r="I497" s="186"/>
      <c r="J497" s="187">
        <f>ROUND(I497*H497,2)</f>
        <v>0</v>
      </c>
      <c r="K497" s="183" t="s">
        <v>167</v>
      </c>
      <c r="L497" s="42"/>
      <c r="M497" s="188" t="s">
        <v>19</v>
      </c>
      <c r="N497" s="189" t="s">
        <v>40</v>
      </c>
      <c r="O497" s="67"/>
      <c r="P497" s="190">
        <f>O497*H497</f>
        <v>0</v>
      </c>
      <c r="Q497" s="190">
        <v>4.3800000000000002E-3</v>
      </c>
      <c r="R497" s="190">
        <f>Q497*H497</f>
        <v>0.99382200000000009</v>
      </c>
      <c r="S497" s="190">
        <v>0</v>
      </c>
      <c r="T497" s="191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2" t="s">
        <v>168</v>
      </c>
      <c r="AT497" s="192" t="s">
        <v>163</v>
      </c>
      <c r="AU497" s="192" t="s">
        <v>79</v>
      </c>
      <c r="AY497" s="20" t="s">
        <v>161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20" t="s">
        <v>77</v>
      </c>
      <c r="BK497" s="193">
        <f>ROUND(I497*H497,2)</f>
        <v>0</v>
      </c>
      <c r="BL497" s="20" t="s">
        <v>168</v>
      </c>
      <c r="BM497" s="192" t="s">
        <v>1237</v>
      </c>
    </row>
    <row r="498" spans="1:65" s="2" customFormat="1">
      <c r="A498" s="37"/>
      <c r="B498" s="38"/>
      <c r="C498" s="39"/>
      <c r="D498" s="194" t="s">
        <v>170</v>
      </c>
      <c r="E498" s="39"/>
      <c r="F498" s="195" t="s">
        <v>1238</v>
      </c>
      <c r="G498" s="39"/>
      <c r="H498" s="39"/>
      <c r="I498" s="196"/>
      <c r="J498" s="39"/>
      <c r="K498" s="39"/>
      <c r="L498" s="42"/>
      <c r="M498" s="197"/>
      <c r="N498" s="198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170</v>
      </c>
      <c r="AU498" s="20" t="s">
        <v>79</v>
      </c>
    </row>
    <row r="499" spans="1:65" s="2" customFormat="1" ht="19.2">
      <c r="A499" s="37"/>
      <c r="B499" s="38"/>
      <c r="C499" s="39"/>
      <c r="D499" s="199" t="s">
        <v>176</v>
      </c>
      <c r="E499" s="39"/>
      <c r="F499" s="200" t="s">
        <v>1239</v>
      </c>
      <c r="G499" s="39"/>
      <c r="H499" s="39"/>
      <c r="I499" s="196"/>
      <c r="J499" s="39"/>
      <c r="K499" s="39"/>
      <c r="L499" s="42"/>
      <c r="M499" s="197"/>
      <c r="N499" s="198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176</v>
      </c>
      <c r="AU499" s="20" t="s">
        <v>79</v>
      </c>
    </row>
    <row r="500" spans="1:65" s="13" customFormat="1">
      <c r="B500" s="201"/>
      <c r="C500" s="202"/>
      <c r="D500" s="199" t="s">
        <v>178</v>
      </c>
      <c r="E500" s="203" t="s">
        <v>19</v>
      </c>
      <c r="F500" s="204" t="s">
        <v>1240</v>
      </c>
      <c r="G500" s="202"/>
      <c r="H500" s="205">
        <v>31.46</v>
      </c>
      <c r="I500" s="206"/>
      <c r="J500" s="202"/>
      <c r="K500" s="202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178</v>
      </c>
      <c r="AU500" s="211" t="s">
        <v>79</v>
      </c>
      <c r="AV500" s="13" t="s">
        <v>79</v>
      </c>
      <c r="AW500" s="13" t="s">
        <v>31</v>
      </c>
      <c r="AX500" s="13" t="s">
        <v>69</v>
      </c>
      <c r="AY500" s="211" t="s">
        <v>161</v>
      </c>
    </row>
    <row r="501" spans="1:65" s="13" customFormat="1">
      <c r="B501" s="201"/>
      <c r="C501" s="202"/>
      <c r="D501" s="199" t="s">
        <v>178</v>
      </c>
      <c r="E501" s="203" t="s">
        <v>19</v>
      </c>
      <c r="F501" s="204" t="s">
        <v>1241</v>
      </c>
      <c r="G501" s="202"/>
      <c r="H501" s="205">
        <v>195.44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178</v>
      </c>
      <c r="AU501" s="211" t="s">
        <v>79</v>
      </c>
      <c r="AV501" s="13" t="s">
        <v>79</v>
      </c>
      <c r="AW501" s="13" t="s">
        <v>31</v>
      </c>
      <c r="AX501" s="13" t="s">
        <v>69</v>
      </c>
      <c r="AY501" s="211" t="s">
        <v>161</v>
      </c>
    </row>
    <row r="502" spans="1:65" s="15" customFormat="1">
      <c r="B502" s="222"/>
      <c r="C502" s="223"/>
      <c r="D502" s="199" t="s">
        <v>178</v>
      </c>
      <c r="E502" s="224" t="s">
        <v>19</v>
      </c>
      <c r="F502" s="225" t="s">
        <v>221</v>
      </c>
      <c r="G502" s="223"/>
      <c r="H502" s="226">
        <v>226.9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178</v>
      </c>
      <c r="AU502" s="232" t="s">
        <v>79</v>
      </c>
      <c r="AV502" s="15" t="s">
        <v>168</v>
      </c>
      <c r="AW502" s="15" t="s">
        <v>31</v>
      </c>
      <c r="AX502" s="15" t="s">
        <v>77</v>
      </c>
      <c r="AY502" s="232" t="s">
        <v>161</v>
      </c>
    </row>
    <row r="503" spans="1:65" s="2" customFormat="1" ht="16.5" customHeight="1">
      <c r="A503" s="37"/>
      <c r="B503" s="38"/>
      <c r="C503" s="181" t="s">
        <v>1242</v>
      </c>
      <c r="D503" s="181" t="s">
        <v>163</v>
      </c>
      <c r="E503" s="182" t="s">
        <v>1243</v>
      </c>
      <c r="F503" s="183" t="s">
        <v>1244</v>
      </c>
      <c r="G503" s="184" t="s">
        <v>166</v>
      </c>
      <c r="H503" s="185">
        <v>238.245</v>
      </c>
      <c r="I503" s="186"/>
      <c r="J503" s="187">
        <f>ROUND(I503*H503,2)</f>
        <v>0</v>
      </c>
      <c r="K503" s="183" t="s">
        <v>167</v>
      </c>
      <c r="L503" s="42"/>
      <c r="M503" s="188" t="s">
        <v>19</v>
      </c>
      <c r="N503" s="189" t="s">
        <v>40</v>
      </c>
      <c r="O503" s="67"/>
      <c r="P503" s="190">
        <f>O503*H503</f>
        <v>0</v>
      </c>
      <c r="Q503" s="190">
        <v>2.2000000000000001E-4</v>
      </c>
      <c r="R503" s="190">
        <f>Q503*H503</f>
        <v>5.2413900000000006E-2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168</v>
      </c>
      <c r="AT503" s="192" t="s">
        <v>163</v>
      </c>
      <c r="AU503" s="192" t="s">
        <v>79</v>
      </c>
      <c r="AY503" s="20" t="s">
        <v>161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77</v>
      </c>
      <c r="BK503" s="193">
        <f>ROUND(I503*H503,2)</f>
        <v>0</v>
      </c>
      <c r="BL503" s="20" t="s">
        <v>168</v>
      </c>
      <c r="BM503" s="192" t="s">
        <v>1245</v>
      </c>
    </row>
    <row r="504" spans="1:65" s="2" customFormat="1">
      <c r="A504" s="37"/>
      <c r="B504" s="38"/>
      <c r="C504" s="39"/>
      <c r="D504" s="194" t="s">
        <v>170</v>
      </c>
      <c r="E504" s="39"/>
      <c r="F504" s="195" t="s">
        <v>1246</v>
      </c>
      <c r="G504" s="39"/>
      <c r="H504" s="39"/>
      <c r="I504" s="196"/>
      <c r="J504" s="39"/>
      <c r="K504" s="39"/>
      <c r="L504" s="42"/>
      <c r="M504" s="197"/>
      <c r="N504" s="198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170</v>
      </c>
      <c r="AU504" s="20" t="s">
        <v>79</v>
      </c>
    </row>
    <row r="505" spans="1:65" s="13" customFormat="1">
      <c r="B505" s="201"/>
      <c r="C505" s="202"/>
      <c r="D505" s="199" t="s">
        <v>178</v>
      </c>
      <c r="E505" s="203" t="s">
        <v>19</v>
      </c>
      <c r="F505" s="204" t="s">
        <v>1247</v>
      </c>
      <c r="G505" s="202"/>
      <c r="H505" s="205">
        <v>226.9</v>
      </c>
      <c r="I505" s="206"/>
      <c r="J505" s="202"/>
      <c r="K505" s="202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178</v>
      </c>
      <c r="AU505" s="211" t="s">
        <v>79</v>
      </c>
      <c r="AV505" s="13" t="s">
        <v>79</v>
      </c>
      <c r="AW505" s="13" t="s">
        <v>31</v>
      </c>
      <c r="AX505" s="13" t="s">
        <v>77</v>
      </c>
      <c r="AY505" s="211" t="s">
        <v>161</v>
      </c>
    </row>
    <row r="506" spans="1:65" s="13" customFormat="1">
      <c r="B506" s="201"/>
      <c r="C506" s="202"/>
      <c r="D506" s="199" t="s">
        <v>178</v>
      </c>
      <c r="E506" s="202"/>
      <c r="F506" s="204" t="s">
        <v>1248</v>
      </c>
      <c r="G506" s="202"/>
      <c r="H506" s="205">
        <v>238.245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178</v>
      </c>
      <c r="AU506" s="211" t="s">
        <v>79</v>
      </c>
      <c r="AV506" s="13" t="s">
        <v>79</v>
      </c>
      <c r="AW506" s="13" t="s">
        <v>4</v>
      </c>
      <c r="AX506" s="13" t="s">
        <v>77</v>
      </c>
      <c r="AY506" s="211" t="s">
        <v>161</v>
      </c>
    </row>
    <row r="507" spans="1:65" s="2" customFormat="1" ht="16.5" customHeight="1">
      <c r="A507" s="37"/>
      <c r="B507" s="38"/>
      <c r="C507" s="181" t="s">
        <v>1249</v>
      </c>
      <c r="D507" s="181" t="s">
        <v>163</v>
      </c>
      <c r="E507" s="182" t="s">
        <v>1250</v>
      </c>
      <c r="F507" s="183" t="s">
        <v>1251</v>
      </c>
      <c r="G507" s="184" t="s">
        <v>166</v>
      </c>
      <c r="H507" s="185">
        <v>33.033000000000001</v>
      </c>
      <c r="I507" s="186"/>
      <c r="J507" s="187">
        <f>ROUND(I507*H507,2)</f>
        <v>0</v>
      </c>
      <c r="K507" s="183" t="s">
        <v>167</v>
      </c>
      <c r="L507" s="42"/>
      <c r="M507" s="188" t="s">
        <v>19</v>
      </c>
      <c r="N507" s="189" t="s">
        <v>40</v>
      </c>
      <c r="O507" s="67"/>
      <c r="P507" s="190">
        <f>O507*H507</f>
        <v>0</v>
      </c>
      <c r="Q507" s="190">
        <v>1.0500000000000001E-2</v>
      </c>
      <c r="R507" s="190">
        <f>Q507*H507</f>
        <v>0.34684650000000006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168</v>
      </c>
      <c r="AT507" s="192" t="s">
        <v>163</v>
      </c>
      <c r="AU507" s="192" t="s">
        <v>79</v>
      </c>
      <c r="AY507" s="20" t="s">
        <v>161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77</v>
      </c>
      <c r="BK507" s="193">
        <f>ROUND(I507*H507,2)</f>
        <v>0</v>
      </c>
      <c r="BL507" s="20" t="s">
        <v>168</v>
      </c>
      <c r="BM507" s="192" t="s">
        <v>1252</v>
      </c>
    </row>
    <row r="508" spans="1:65" s="2" customFormat="1">
      <c r="A508" s="37"/>
      <c r="B508" s="38"/>
      <c r="C508" s="39"/>
      <c r="D508" s="194" t="s">
        <v>170</v>
      </c>
      <c r="E508" s="39"/>
      <c r="F508" s="195" t="s">
        <v>1253</v>
      </c>
      <c r="G508" s="39"/>
      <c r="H508" s="39"/>
      <c r="I508" s="196"/>
      <c r="J508" s="39"/>
      <c r="K508" s="39"/>
      <c r="L508" s="42"/>
      <c r="M508" s="197"/>
      <c r="N508" s="198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170</v>
      </c>
      <c r="AU508" s="20" t="s">
        <v>79</v>
      </c>
    </row>
    <row r="509" spans="1:65" s="13" customFormat="1">
      <c r="B509" s="201"/>
      <c r="C509" s="202"/>
      <c r="D509" s="199" t="s">
        <v>178</v>
      </c>
      <c r="E509" s="203" t="s">
        <v>19</v>
      </c>
      <c r="F509" s="204" t="s">
        <v>1254</v>
      </c>
      <c r="G509" s="202"/>
      <c r="H509" s="205">
        <v>31.46</v>
      </c>
      <c r="I509" s="206"/>
      <c r="J509" s="202"/>
      <c r="K509" s="202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178</v>
      </c>
      <c r="AU509" s="211" t="s">
        <v>79</v>
      </c>
      <c r="AV509" s="13" t="s">
        <v>79</v>
      </c>
      <c r="AW509" s="13" t="s">
        <v>31</v>
      </c>
      <c r="AX509" s="13" t="s">
        <v>77</v>
      </c>
      <c r="AY509" s="211" t="s">
        <v>161</v>
      </c>
    </row>
    <row r="510" spans="1:65" s="13" customFormat="1">
      <c r="B510" s="201"/>
      <c r="C510" s="202"/>
      <c r="D510" s="199" t="s">
        <v>178</v>
      </c>
      <c r="E510" s="202"/>
      <c r="F510" s="204" t="s">
        <v>1255</v>
      </c>
      <c r="G510" s="202"/>
      <c r="H510" s="205">
        <v>33.033000000000001</v>
      </c>
      <c r="I510" s="206"/>
      <c r="J510" s="202"/>
      <c r="K510" s="202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178</v>
      </c>
      <c r="AU510" s="211" t="s">
        <v>79</v>
      </c>
      <c r="AV510" s="13" t="s">
        <v>79</v>
      </c>
      <c r="AW510" s="13" t="s">
        <v>4</v>
      </c>
      <c r="AX510" s="13" t="s">
        <v>77</v>
      </c>
      <c r="AY510" s="211" t="s">
        <v>161</v>
      </c>
    </row>
    <row r="511" spans="1:65" s="2" customFormat="1" ht="37.799999999999997" customHeight="1">
      <c r="A511" s="37"/>
      <c r="B511" s="38"/>
      <c r="C511" s="181" t="s">
        <v>1256</v>
      </c>
      <c r="D511" s="181" t="s">
        <v>163</v>
      </c>
      <c r="E511" s="182" t="s">
        <v>1257</v>
      </c>
      <c r="F511" s="183" t="s">
        <v>1258</v>
      </c>
      <c r="G511" s="184" t="s">
        <v>166</v>
      </c>
      <c r="H511" s="185">
        <v>31.46</v>
      </c>
      <c r="I511" s="186"/>
      <c r="J511" s="187">
        <f>ROUND(I511*H511,2)</f>
        <v>0</v>
      </c>
      <c r="K511" s="183" t="s">
        <v>167</v>
      </c>
      <c r="L511" s="42"/>
      <c r="M511" s="188" t="s">
        <v>19</v>
      </c>
      <c r="N511" s="189" t="s">
        <v>40</v>
      </c>
      <c r="O511" s="67"/>
      <c r="P511" s="190">
        <f>O511*H511</f>
        <v>0</v>
      </c>
      <c r="Q511" s="190">
        <v>8.8000000000000005E-3</v>
      </c>
      <c r="R511" s="190">
        <f>Q511*H511</f>
        <v>0.27684800000000004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168</v>
      </c>
      <c r="AT511" s="192" t="s">
        <v>163</v>
      </c>
      <c r="AU511" s="192" t="s">
        <v>79</v>
      </c>
      <c r="AY511" s="20" t="s">
        <v>161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77</v>
      </c>
      <c r="BK511" s="193">
        <f>ROUND(I511*H511,2)</f>
        <v>0</v>
      </c>
      <c r="BL511" s="20" t="s">
        <v>168</v>
      </c>
      <c r="BM511" s="192" t="s">
        <v>1259</v>
      </c>
    </row>
    <row r="512" spans="1:65" s="2" customFormat="1">
      <c r="A512" s="37"/>
      <c r="B512" s="38"/>
      <c r="C512" s="39"/>
      <c r="D512" s="194" t="s">
        <v>170</v>
      </c>
      <c r="E512" s="39"/>
      <c r="F512" s="195" t="s">
        <v>1260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170</v>
      </c>
      <c r="AU512" s="20" t="s">
        <v>79</v>
      </c>
    </row>
    <row r="513" spans="1:65" s="13" customFormat="1">
      <c r="B513" s="201"/>
      <c r="C513" s="202"/>
      <c r="D513" s="199" t="s">
        <v>178</v>
      </c>
      <c r="E513" s="203" t="s">
        <v>19</v>
      </c>
      <c r="F513" s="204" t="s">
        <v>602</v>
      </c>
      <c r="G513" s="202"/>
      <c r="H513" s="205">
        <v>31.46</v>
      </c>
      <c r="I513" s="206"/>
      <c r="J513" s="202"/>
      <c r="K513" s="202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178</v>
      </c>
      <c r="AU513" s="211" t="s">
        <v>79</v>
      </c>
      <c r="AV513" s="13" t="s">
        <v>79</v>
      </c>
      <c r="AW513" s="13" t="s">
        <v>31</v>
      </c>
      <c r="AX513" s="13" t="s">
        <v>77</v>
      </c>
      <c r="AY513" s="211" t="s">
        <v>161</v>
      </c>
    </row>
    <row r="514" spans="1:65" s="2" customFormat="1" ht="16.5" customHeight="1">
      <c r="A514" s="37"/>
      <c r="B514" s="38"/>
      <c r="C514" s="237" t="s">
        <v>1261</v>
      </c>
      <c r="D514" s="237" t="s">
        <v>715</v>
      </c>
      <c r="E514" s="238" t="s">
        <v>1262</v>
      </c>
      <c r="F514" s="239" t="s">
        <v>1263</v>
      </c>
      <c r="G514" s="240" t="s">
        <v>166</v>
      </c>
      <c r="H514" s="241">
        <v>34.606000000000002</v>
      </c>
      <c r="I514" s="242"/>
      <c r="J514" s="243">
        <f>ROUND(I514*H514,2)</f>
        <v>0</v>
      </c>
      <c r="K514" s="239" t="s">
        <v>167</v>
      </c>
      <c r="L514" s="244"/>
      <c r="M514" s="245" t="s">
        <v>19</v>
      </c>
      <c r="N514" s="246" t="s">
        <v>40</v>
      </c>
      <c r="O514" s="67"/>
      <c r="P514" s="190">
        <f>O514*H514</f>
        <v>0</v>
      </c>
      <c r="Q514" s="190">
        <v>5.4000000000000003E-3</v>
      </c>
      <c r="R514" s="190">
        <f>Q514*H514</f>
        <v>0.18687240000000002</v>
      </c>
      <c r="S514" s="190">
        <v>0</v>
      </c>
      <c r="T514" s="191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2" t="s">
        <v>211</v>
      </c>
      <c r="AT514" s="192" t="s">
        <v>715</v>
      </c>
      <c r="AU514" s="192" t="s">
        <v>79</v>
      </c>
      <c r="AY514" s="20" t="s">
        <v>161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0" t="s">
        <v>77</v>
      </c>
      <c r="BK514" s="193">
        <f>ROUND(I514*H514,2)</f>
        <v>0</v>
      </c>
      <c r="BL514" s="20" t="s">
        <v>168</v>
      </c>
      <c r="BM514" s="192" t="s">
        <v>1264</v>
      </c>
    </row>
    <row r="515" spans="1:65" s="13" customFormat="1">
      <c r="B515" s="201"/>
      <c r="C515" s="202"/>
      <c r="D515" s="199" t="s">
        <v>178</v>
      </c>
      <c r="E515" s="202"/>
      <c r="F515" s="204" t="s">
        <v>1265</v>
      </c>
      <c r="G515" s="202"/>
      <c r="H515" s="205">
        <v>34.606000000000002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178</v>
      </c>
      <c r="AU515" s="211" t="s">
        <v>79</v>
      </c>
      <c r="AV515" s="13" t="s">
        <v>79</v>
      </c>
      <c r="AW515" s="13" t="s">
        <v>4</v>
      </c>
      <c r="AX515" s="13" t="s">
        <v>77</v>
      </c>
      <c r="AY515" s="211" t="s">
        <v>161</v>
      </c>
    </row>
    <row r="516" spans="1:65" s="2" customFormat="1" ht="44.25" customHeight="1">
      <c r="A516" s="37"/>
      <c r="B516" s="38"/>
      <c r="C516" s="181" t="s">
        <v>1266</v>
      </c>
      <c r="D516" s="181" t="s">
        <v>163</v>
      </c>
      <c r="E516" s="182" t="s">
        <v>1267</v>
      </c>
      <c r="F516" s="183" t="s">
        <v>1268</v>
      </c>
      <c r="G516" s="184" t="s">
        <v>166</v>
      </c>
      <c r="H516" s="185">
        <v>195.44</v>
      </c>
      <c r="I516" s="186"/>
      <c r="J516" s="187">
        <f>ROUND(I516*H516,2)</f>
        <v>0</v>
      </c>
      <c r="K516" s="183" t="s">
        <v>167</v>
      </c>
      <c r="L516" s="42"/>
      <c r="M516" s="188" t="s">
        <v>19</v>
      </c>
      <c r="N516" s="189" t="s">
        <v>40</v>
      </c>
      <c r="O516" s="67"/>
      <c r="P516" s="190">
        <f>O516*H516</f>
        <v>0</v>
      </c>
      <c r="Q516" s="190">
        <v>1.1679999999999999E-2</v>
      </c>
      <c r="R516" s="190">
        <f>Q516*H516</f>
        <v>2.2827392</v>
      </c>
      <c r="S516" s="190">
        <v>0</v>
      </c>
      <c r="T516" s="19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92" t="s">
        <v>168</v>
      </c>
      <c r="AT516" s="192" t="s">
        <v>163</v>
      </c>
      <c r="AU516" s="192" t="s">
        <v>79</v>
      </c>
      <c r="AY516" s="20" t="s">
        <v>161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20" t="s">
        <v>77</v>
      </c>
      <c r="BK516" s="193">
        <f>ROUND(I516*H516,2)</f>
        <v>0</v>
      </c>
      <c r="BL516" s="20" t="s">
        <v>168</v>
      </c>
      <c r="BM516" s="192" t="s">
        <v>1269</v>
      </c>
    </row>
    <row r="517" spans="1:65" s="2" customFormat="1">
      <c r="A517" s="37"/>
      <c r="B517" s="38"/>
      <c r="C517" s="39"/>
      <c r="D517" s="194" t="s">
        <v>170</v>
      </c>
      <c r="E517" s="39"/>
      <c r="F517" s="195" t="s">
        <v>1270</v>
      </c>
      <c r="G517" s="39"/>
      <c r="H517" s="39"/>
      <c r="I517" s="196"/>
      <c r="J517" s="39"/>
      <c r="K517" s="39"/>
      <c r="L517" s="42"/>
      <c r="M517" s="197"/>
      <c r="N517" s="198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170</v>
      </c>
      <c r="AU517" s="20" t="s">
        <v>79</v>
      </c>
    </row>
    <row r="518" spans="1:65" s="13" customFormat="1">
      <c r="B518" s="201"/>
      <c r="C518" s="202"/>
      <c r="D518" s="199" t="s">
        <v>178</v>
      </c>
      <c r="E518" s="203" t="s">
        <v>19</v>
      </c>
      <c r="F518" s="204" t="s">
        <v>599</v>
      </c>
      <c r="G518" s="202"/>
      <c r="H518" s="205">
        <v>195.44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178</v>
      </c>
      <c r="AU518" s="211" t="s">
        <v>79</v>
      </c>
      <c r="AV518" s="13" t="s">
        <v>79</v>
      </c>
      <c r="AW518" s="13" t="s">
        <v>31</v>
      </c>
      <c r="AX518" s="13" t="s">
        <v>77</v>
      </c>
      <c r="AY518" s="211" t="s">
        <v>161</v>
      </c>
    </row>
    <row r="519" spans="1:65" s="2" customFormat="1" ht="16.5" customHeight="1">
      <c r="A519" s="37"/>
      <c r="B519" s="38"/>
      <c r="C519" s="237" t="s">
        <v>1271</v>
      </c>
      <c r="D519" s="237" t="s">
        <v>715</v>
      </c>
      <c r="E519" s="238" t="s">
        <v>1272</v>
      </c>
      <c r="F519" s="239" t="s">
        <v>1273</v>
      </c>
      <c r="G519" s="240" t="s">
        <v>166</v>
      </c>
      <c r="H519" s="241">
        <v>214.98400000000001</v>
      </c>
      <c r="I519" s="242"/>
      <c r="J519" s="243">
        <f>ROUND(I519*H519,2)</f>
        <v>0</v>
      </c>
      <c r="K519" s="239" t="s">
        <v>167</v>
      </c>
      <c r="L519" s="244"/>
      <c r="M519" s="245" t="s">
        <v>19</v>
      </c>
      <c r="N519" s="246" t="s">
        <v>40</v>
      </c>
      <c r="O519" s="67"/>
      <c r="P519" s="190">
        <f>O519*H519</f>
        <v>0</v>
      </c>
      <c r="Q519" s="190">
        <v>0.02</v>
      </c>
      <c r="R519" s="190">
        <f>Q519*H519</f>
        <v>4.2996800000000004</v>
      </c>
      <c r="S519" s="190">
        <v>0</v>
      </c>
      <c r="T519" s="19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2" t="s">
        <v>211</v>
      </c>
      <c r="AT519" s="192" t="s">
        <v>715</v>
      </c>
      <c r="AU519" s="192" t="s">
        <v>79</v>
      </c>
      <c r="AY519" s="20" t="s">
        <v>161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20" t="s">
        <v>77</v>
      </c>
      <c r="BK519" s="193">
        <f>ROUND(I519*H519,2)</f>
        <v>0</v>
      </c>
      <c r="BL519" s="20" t="s">
        <v>168</v>
      </c>
      <c r="BM519" s="192" t="s">
        <v>1274</v>
      </c>
    </row>
    <row r="520" spans="1:65" s="13" customFormat="1">
      <c r="B520" s="201"/>
      <c r="C520" s="202"/>
      <c r="D520" s="199" t="s">
        <v>178</v>
      </c>
      <c r="E520" s="203" t="s">
        <v>19</v>
      </c>
      <c r="F520" s="204" t="s">
        <v>1275</v>
      </c>
      <c r="G520" s="202"/>
      <c r="H520" s="205">
        <v>170.24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178</v>
      </c>
      <c r="AU520" s="211" t="s">
        <v>79</v>
      </c>
      <c r="AV520" s="13" t="s">
        <v>79</v>
      </c>
      <c r="AW520" s="13" t="s">
        <v>31</v>
      </c>
      <c r="AX520" s="13" t="s">
        <v>69</v>
      </c>
      <c r="AY520" s="211" t="s">
        <v>161</v>
      </c>
    </row>
    <row r="521" spans="1:65" s="13" customFormat="1">
      <c r="B521" s="201"/>
      <c r="C521" s="202"/>
      <c r="D521" s="199" t="s">
        <v>178</v>
      </c>
      <c r="E521" s="203" t="s">
        <v>19</v>
      </c>
      <c r="F521" s="204" t="s">
        <v>1276</v>
      </c>
      <c r="G521" s="202"/>
      <c r="H521" s="205">
        <v>25.2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178</v>
      </c>
      <c r="AU521" s="211" t="s">
        <v>79</v>
      </c>
      <c r="AV521" s="13" t="s">
        <v>79</v>
      </c>
      <c r="AW521" s="13" t="s">
        <v>31</v>
      </c>
      <c r="AX521" s="13" t="s">
        <v>69</v>
      </c>
      <c r="AY521" s="211" t="s">
        <v>161</v>
      </c>
    </row>
    <row r="522" spans="1:65" s="15" customFormat="1">
      <c r="B522" s="222"/>
      <c r="C522" s="223"/>
      <c r="D522" s="199" t="s">
        <v>178</v>
      </c>
      <c r="E522" s="224" t="s">
        <v>599</v>
      </c>
      <c r="F522" s="225" t="s">
        <v>221</v>
      </c>
      <c r="G522" s="223"/>
      <c r="H522" s="226">
        <v>195.44</v>
      </c>
      <c r="I522" s="227"/>
      <c r="J522" s="223"/>
      <c r="K522" s="223"/>
      <c r="L522" s="228"/>
      <c r="M522" s="229"/>
      <c r="N522" s="230"/>
      <c r="O522" s="230"/>
      <c r="P522" s="230"/>
      <c r="Q522" s="230"/>
      <c r="R522" s="230"/>
      <c r="S522" s="230"/>
      <c r="T522" s="231"/>
      <c r="AT522" s="232" t="s">
        <v>178</v>
      </c>
      <c r="AU522" s="232" t="s">
        <v>79</v>
      </c>
      <c r="AV522" s="15" t="s">
        <v>168</v>
      </c>
      <c r="AW522" s="15" t="s">
        <v>31</v>
      </c>
      <c r="AX522" s="15" t="s">
        <v>77</v>
      </c>
      <c r="AY522" s="232" t="s">
        <v>161</v>
      </c>
    </row>
    <row r="523" spans="1:65" s="13" customFormat="1">
      <c r="B523" s="201"/>
      <c r="C523" s="202"/>
      <c r="D523" s="199" t="s">
        <v>178</v>
      </c>
      <c r="E523" s="202"/>
      <c r="F523" s="204" t="s">
        <v>1277</v>
      </c>
      <c r="G523" s="202"/>
      <c r="H523" s="205">
        <v>214.98400000000001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178</v>
      </c>
      <c r="AU523" s="211" t="s">
        <v>79</v>
      </c>
      <c r="AV523" s="13" t="s">
        <v>79</v>
      </c>
      <c r="AW523" s="13" t="s">
        <v>4</v>
      </c>
      <c r="AX523" s="13" t="s">
        <v>77</v>
      </c>
      <c r="AY523" s="211" t="s">
        <v>161</v>
      </c>
    </row>
    <row r="524" spans="1:65" s="2" customFormat="1" ht="16.5" customHeight="1">
      <c r="A524" s="37"/>
      <c r="B524" s="38"/>
      <c r="C524" s="181" t="s">
        <v>1278</v>
      </c>
      <c r="D524" s="181" t="s">
        <v>163</v>
      </c>
      <c r="E524" s="182" t="s">
        <v>1279</v>
      </c>
      <c r="F524" s="183" t="s">
        <v>1280</v>
      </c>
      <c r="G524" s="184" t="s">
        <v>166</v>
      </c>
      <c r="H524" s="185">
        <v>170.24</v>
      </c>
      <c r="I524" s="186"/>
      <c r="J524" s="187">
        <f>ROUND(I524*H524,2)</f>
        <v>0</v>
      </c>
      <c r="K524" s="183" t="s">
        <v>167</v>
      </c>
      <c r="L524" s="42"/>
      <c r="M524" s="188" t="s">
        <v>19</v>
      </c>
      <c r="N524" s="189" t="s">
        <v>40</v>
      </c>
      <c r="O524" s="67"/>
      <c r="P524" s="190">
        <f>O524*H524</f>
        <v>0</v>
      </c>
      <c r="Q524" s="190">
        <v>1.9300000000000001E-3</v>
      </c>
      <c r="R524" s="190">
        <f>Q524*H524</f>
        <v>0.32856320000000006</v>
      </c>
      <c r="S524" s="190">
        <v>0</v>
      </c>
      <c r="T524" s="19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2" t="s">
        <v>168</v>
      </c>
      <c r="AT524" s="192" t="s">
        <v>163</v>
      </c>
      <c r="AU524" s="192" t="s">
        <v>79</v>
      </c>
      <c r="AY524" s="20" t="s">
        <v>161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0" t="s">
        <v>77</v>
      </c>
      <c r="BK524" s="193">
        <f>ROUND(I524*H524,2)</f>
        <v>0</v>
      </c>
      <c r="BL524" s="20" t="s">
        <v>168</v>
      </c>
      <c r="BM524" s="192" t="s">
        <v>1281</v>
      </c>
    </row>
    <row r="525" spans="1:65" s="2" customFormat="1">
      <c r="A525" s="37"/>
      <c r="B525" s="38"/>
      <c r="C525" s="39"/>
      <c r="D525" s="194" t="s">
        <v>170</v>
      </c>
      <c r="E525" s="39"/>
      <c r="F525" s="195" t="s">
        <v>1282</v>
      </c>
      <c r="G525" s="39"/>
      <c r="H525" s="39"/>
      <c r="I525" s="196"/>
      <c r="J525" s="39"/>
      <c r="K525" s="39"/>
      <c r="L525" s="42"/>
      <c r="M525" s="197"/>
      <c r="N525" s="198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170</v>
      </c>
      <c r="AU525" s="20" t="s">
        <v>79</v>
      </c>
    </row>
    <row r="526" spans="1:65" s="13" customFormat="1">
      <c r="B526" s="201"/>
      <c r="C526" s="202"/>
      <c r="D526" s="199" t="s">
        <v>178</v>
      </c>
      <c r="E526" s="203" t="s">
        <v>19</v>
      </c>
      <c r="F526" s="204" t="s">
        <v>1275</v>
      </c>
      <c r="G526" s="202"/>
      <c r="H526" s="205">
        <v>170.24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178</v>
      </c>
      <c r="AU526" s="211" t="s">
        <v>79</v>
      </c>
      <c r="AV526" s="13" t="s">
        <v>79</v>
      </c>
      <c r="AW526" s="13" t="s">
        <v>31</v>
      </c>
      <c r="AX526" s="13" t="s">
        <v>77</v>
      </c>
      <c r="AY526" s="211" t="s">
        <v>161</v>
      </c>
    </row>
    <row r="527" spans="1:65" s="2" customFormat="1" ht="16.5" customHeight="1">
      <c r="A527" s="37"/>
      <c r="B527" s="38"/>
      <c r="C527" s="181" t="s">
        <v>1283</v>
      </c>
      <c r="D527" s="181" t="s">
        <v>163</v>
      </c>
      <c r="E527" s="182" t="s">
        <v>1284</v>
      </c>
      <c r="F527" s="183" t="s">
        <v>1285</v>
      </c>
      <c r="G527" s="184" t="s">
        <v>189</v>
      </c>
      <c r="H527" s="185">
        <v>14.6</v>
      </c>
      <c r="I527" s="186"/>
      <c r="J527" s="187">
        <f>ROUND(I527*H527,2)</f>
        <v>0</v>
      </c>
      <c r="K527" s="183" t="s">
        <v>167</v>
      </c>
      <c r="L527" s="42"/>
      <c r="M527" s="188" t="s">
        <v>19</v>
      </c>
      <c r="N527" s="189" t="s">
        <v>40</v>
      </c>
      <c r="O527" s="67"/>
      <c r="P527" s="190">
        <f>O527*H527</f>
        <v>0</v>
      </c>
      <c r="Q527" s="190">
        <v>5.0000000000000002E-5</v>
      </c>
      <c r="R527" s="190">
        <f>Q527*H527</f>
        <v>7.2999999999999996E-4</v>
      </c>
      <c r="S527" s="190">
        <v>0</v>
      </c>
      <c r="T527" s="19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2" t="s">
        <v>168</v>
      </c>
      <c r="AT527" s="192" t="s">
        <v>163</v>
      </c>
      <c r="AU527" s="192" t="s">
        <v>79</v>
      </c>
      <c r="AY527" s="20" t="s">
        <v>161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20" t="s">
        <v>77</v>
      </c>
      <c r="BK527" s="193">
        <f>ROUND(I527*H527,2)</f>
        <v>0</v>
      </c>
      <c r="BL527" s="20" t="s">
        <v>168</v>
      </c>
      <c r="BM527" s="192" t="s">
        <v>1286</v>
      </c>
    </row>
    <row r="528" spans="1:65" s="2" customFormat="1">
      <c r="A528" s="37"/>
      <c r="B528" s="38"/>
      <c r="C528" s="39"/>
      <c r="D528" s="194" t="s">
        <v>170</v>
      </c>
      <c r="E528" s="39"/>
      <c r="F528" s="195" t="s">
        <v>1287</v>
      </c>
      <c r="G528" s="39"/>
      <c r="H528" s="39"/>
      <c r="I528" s="196"/>
      <c r="J528" s="39"/>
      <c r="K528" s="39"/>
      <c r="L528" s="42"/>
      <c r="M528" s="197"/>
      <c r="N528" s="198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170</v>
      </c>
      <c r="AU528" s="20" t="s">
        <v>79</v>
      </c>
    </row>
    <row r="529" spans="1:65" s="13" customFormat="1">
      <c r="B529" s="201"/>
      <c r="C529" s="202"/>
      <c r="D529" s="199" t="s">
        <v>178</v>
      </c>
      <c r="E529" s="203" t="s">
        <v>19</v>
      </c>
      <c r="F529" s="204" t="s">
        <v>1288</v>
      </c>
      <c r="G529" s="202"/>
      <c r="H529" s="205">
        <v>14.6</v>
      </c>
      <c r="I529" s="206"/>
      <c r="J529" s="202"/>
      <c r="K529" s="202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178</v>
      </c>
      <c r="AU529" s="211" t="s">
        <v>79</v>
      </c>
      <c r="AV529" s="13" t="s">
        <v>79</v>
      </c>
      <c r="AW529" s="13" t="s">
        <v>31</v>
      </c>
      <c r="AX529" s="13" t="s">
        <v>77</v>
      </c>
      <c r="AY529" s="211" t="s">
        <v>161</v>
      </c>
    </row>
    <row r="530" spans="1:65" s="2" customFormat="1" ht="16.5" customHeight="1">
      <c r="A530" s="37"/>
      <c r="B530" s="38"/>
      <c r="C530" s="237" t="s">
        <v>1289</v>
      </c>
      <c r="D530" s="237" t="s">
        <v>715</v>
      </c>
      <c r="E530" s="238" t="s">
        <v>1290</v>
      </c>
      <c r="F530" s="239" t="s">
        <v>1291</v>
      </c>
      <c r="G530" s="240" t="s">
        <v>189</v>
      </c>
      <c r="H530" s="241">
        <v>15.33</v>
      </c>
      <c r="I530" s="242"/>
      <c r="J530" s="243">
        <f>ROUND(I530*H530,2)</f>
        <v>0</v>
      </c>
      <c r="K530" s="239" t="s">
        <v>167</v>
      </c>
      <c r="L530" s="244"/>
      <c r="M530" s="245" t="s">
        <v>19</v>
      </c>
      <c r="N530" s="246" t="s">
        <v>40</v>
      </c>
      <c r="O530" s="67"/>
      <c r="P530" s="190">
        <f>O530*H530</f>
        <v>0</v>
      </c>
      <c r="Q530" s="190">
        <v>7.6000000000000004E-4</v>
      </c>
      <c r="R530" s="190">
        <f>Q530*H530</f>
        <v>1.1650800000000001E-2</v>
      </c>
      <c r="S530" s="190">
        <v>0</v>
      </c>
      <c r="T530" s="19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2" t="s">
        <v>211</v>
      </c>
      <c r="AT530" s="192" t="s">
        <v>715</v>
      </c>
      <c r="AU530" s="192" t="s">
        <v>79</v>
      </c>
      <c r="AY530" s="20" t="s">
        <v>161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0" t="s">
        <v>77</v>
      </c>
      <c r="BK530" s="193">
        <f>ROUND(I530*H530,2)</f>
        <v>0</v>
      </c>
      <c r="BL530" s="20" t="s">
        <v>168</v>
      </c>
      <c r="BM530" s="192" t="s">
        <v>1292</v>
      </c>
    </row>
    <row r="531" spans="1:65" s="13" customFormat="1">
      <c r="B531" s="201"/>
      <c r="C531" s="202"/>
      <c r="D531" s="199" t="s">
        <v>178</v>
      </c>
      <c r="E531" s="202"/>
      <c r="F531" s="204" t="s">
        <v>1293</v>
      </c>
      <c r="G531" s="202"/>
      <c r="H531" s="205">
        <v>15.33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178</v>
      </c>
      <c r="AU531" s="211" t="s">
        <v>79</v>
      </c>
      <c r="AV531" s="13" t="s">
        <v>79</v>
      </c>
      <c r="AW531" s="13" t="s">
        <v>4</v>
      </c>
      <c r="AX531" s="13" t="s">
        <v>77</v>
      </c>
      <c r="AY531" s="211" t="s">
        <v>161</v>
      </c>
    </row>
    <row r="532" spans="1:65" s="2" customFormat="1" ht="16.5" customHeight="1">
      <c r="A532" s="37"/>
      <c r="B532" s="38"/>
      <c r="C532" s="181" t="s">
        <v>1294</v>
      </c>
      <c r="D532" s="181" t="s">
        <v>163</v>
      </c>
      <c r="E532" s="182" t="s">
        <v>1295</v>
      </c>
      <c r="F532" s="183" t="s">
        <v>1296</v>
      </c>
      <c r="G532" s="184" t="s">
        <v>189</v>
      </c>
      <c r="H532" s="185">
        <v>203.3</v>
      </c>
      <c r="I532" s="186"/>
      <c r="J532" s="187">
        <f>ROUND(I532*H532,2)</f>
        <v>0</v>
      </c>
      <c r="K532" s="183" t="s">
        <v>167</v>
      </c>
      <c r="L532" s="42"/>
      <c r="M532" s="188" t="s">
        <v>19</v>
      </c>
      <c r="N532" s="189" t="s">
        <v>40</v>
      </c>
      <c r="O532" s="67"/>
      <c r="P532" s="190">
        <f>O532*H532</f>
        <v>0</v>
      </c>
      <c r="Q532" s="190">
        <v>0</v>
      </c>
      <c r="R532" s="190">
        <f>Q532*H532</f>
        <v>0</v>
      </c>
      <c r="S532" s="190">
        <v>0</v>
      </c>
      <c r="T532" s="191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2" t="s">
        <v>168</v>
      </c>
      <c r="AT532" s="192" t="s">
        <v>163</v>
      </c>
      <c r="AU532" s="192" t="s">
        <v>79</v>
      </c>
      <c r="AY532" s="20" t="s">
        <v>161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20" t="s">
        <v>77</v>
      </c>
      <c r="BK532" s="193">
        <f>ROUND(I532*H532,2)</f>
        <v>0</v>
      </c>
      <c r="BL532" s="20" t="s">
        <v>168</v>
      </c>
      <c r="BM532" s="192" t="s">
        <v>1297</v>
      </c>
    </row>
    <row r="533" spans="1:65" s="2" customFormat="1">
      <c r="A533" s="37"/>
      <c r="B533" s="38"/>
      <c r="C533" s="39"/>
      <c r="D533" s="194" t="s">
        <v>170</v>
      </c>
      <c r="E533" s="39"/>
      <c r="F533" s="195" t="s">
        <v>1298</v>
      </c>
      <c r="G533" s="39"/>
      <c r="H533" s="39"/>
      <c r="I533" s="196"/>
      <c r="J533" s="39"/>
      <c r="K533" s="39"/>
      <c r="L533" s="42"/>
      <c r="M533" s="197"/>
      <c r="N533" s="198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170</v>
      </c>
      <c r="AU533" s="20" t="s">
        <v>79</v>
      </c>
    </row>
    <row r="534" spans="1:65" s="2" customFormat="1" ht="16.5" customHeight="1">
      <c r="A534" s="37"/>
      <c r="B534" s="38"/>
      <c r="C534" s="237" t="s">
        <v>1299</v>
      </c>
      <c r="D534" s="237" t="s">
        <v>715</v>
      </c>
      <c r="E534" s="238" t="s">
        <v>1300</v>
      </c>
      <c r="F534" s="239" t="s">
        <v>1301</v>
      </c>
      <c r="G534" s="240" t="s">
        <v>189</v>
      </c>
      <c r="H534" s="241">
        <v>88.515000000000001</v>
      </c>
      <c r="I534" s="242"/>
      <c r="J534" s="243">
        <f>ROUND(I534*H534,2)</f>
        <v>0</v>
      </c>
      <c r="K534" s="239" t="s">
        <v>167</v>
      </c>
      <c r="L534" s="244"/>
      <c r="M534" s="245" t="s">
        <v>19</v>
      </c>
      <c r="N534" s="246" t="s">
        <v>40</v>
      </c>
      <c r="O534" s="67"/>
      <c r="P534" s="190">
        <f>O534*H534</f>
        <v>0</v>
      </c>
      <c r="Q534" s="190">
        <v>1E-4</v>
      </c>
      <c r="R534" s="190">
        <f>Q534*H534</f>
        <v>8.8515E-3</v>
      </c>
      <c r="S534" s="190">
        <v>0</v>
      </c>
      <c r="T534" s="191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2" t="s">
        <v>211</v>
      </c>
      <c r="AT534" s="192" t="s">
        <v>715</v>
      </c>
      <c r="AU534" s="192" t="s">
        <v>79</v>
      </c>
      <c r="AY534" s="20" t="s">
        <v>161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20" t="s">
        <v>77</v>
      </c>
      <c r="BK534" s="193">
        <f>ROUND(I534*H534,2)</f>
        <v>0</v>
      </c>
      <c r="BL534" s="20" t="s">
        <v>168</v>
      </c>
      <c r="BM534" s="192" t="s">
        <v>1302</v>
      </c>
    </row>
    <row r="535" spans="1:65" s="13" customFormat="1">
      <c r="B535" s="201"/>
      <c r="C535" s="202"/>
      <c r="D535" s="199" t="s">
        <v>178</v>
      </c>
      <c r="E535" s="203" t="s">
        <v>19</v>
      </c>
      <c r="F535" s="204" t="s">
        <v>1303</v>
      </c>
      <c r="G535" s="202"/>
      <c r="H535" s="205">
        <v>84.3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178</v>
      </c>
      <c r="AU535" s="211" t="s">
        <v>79</v>
      </c>
      <c r="AV535" s="13" t="s">
        <v>79</v>
      </c>
      <c r="AW535" s="13" t="s">
        <v>31</v>
      </c>
      <c r="AX535" s="13" t="s">
        <v>77</v>
      </c>
      <c r="AY535" s="211" t="s">
        <v>161</v>
      </c>
    </row>
    <row r="536" spans="1:65" s="13" customFormat="1">
      <c r="B536" s="201"/>
      <c r="C536" s="202"/>
      <c r="D536" s="199" t="s">
        <v>178</v>
      </c>
      <c r="E536" s="202"/>
      <c r="F536" s="204" t="s">
        <v>1304</v>
      </c>
      <c r="G536" s="202"/>
      <c r="H536" s="205">
        <v>88.515000000000001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178</v>
      </c>
      <c r="AU536" s="211" t="s">
        <v>79</v>
      </c>
      <c r="AV536" s="13" t="s">
        <v>79</v>
      </c>
      <c r="AW536" s="13" t="s">
        <v>4</v>
      </c>
      <c r="AX536" s="13" t="s">
        <v>77</v>
      </c>
      <c r="AY536" s="211" t="s">
        <v>161</v>
      </c>
    </row>
    <row r="537" spans="1:65" s="2" customFormat="1" ht="16.5" customHeight="1">
      <c r="A537" s="37"/>
      <c r="B537" s="38"/>
      <c r="C537" s="237" t="s">
        <v>1305</v>
      </c>
      <c r="D537" s="237" t="s">
        <v>715</v>
      </c>
      <c r="E537" s="238" t="s">
        <v>1306</v>
      </c>
      <c r="F537" s="239" t="s">
        <v>1307</v>
      </c>
      <c r="G537" s="240" t="s">
        <v>189</v>
      </c>
      <c r="H537" s="241">
        <v>70.77</v>
      </c>
      <c r="I537" s="242"/>
      <c r="J537" s="243">
        <f>ROUND(I537*H537,2)</f>
        <v>0</v>
      </c>
      <c r="K537" s="239" t="s">
        <v>167</v>
      </c>
      <c r="L537" s="244"/>
      <c r="M537" s="245" t="s">
        <v>19</v>
      </c>
      <c r="N537" s="246" t="s">
        <v>40</v>
      </c>
      <c r="O537" s="67"/>
      <c r="P537" s="190">
        <f>O537*H537</f>
        <v>0</v>
      </c>
      <c r="Q537" s="190">
        <v>4.0000000000000003E-5</v>
      </c>
      <c r="R537" s="190">
        <f>Q537*H537</f>
        <v>2.8308000000000001E-3</v>
      </c>
      <c r="S537" s="190">
        <v>0</v>
      </c>
      <c r="T537" s="191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2" t="s">
        <v>211</v>
      </c>
      <c r="AT537" s="192" t="s">
        <v>715</v>
      </c>
      <c r="AU537" s="192" t="s">
        <v>79</v>
      </c>
      <c r="AY537" s="20" t="s">
        <v>161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20" t="s">
        <v>77</v>
      </c>
      <c r="BK537" s="193">
        <f>ROUND(I537*H537,2)</f>
        <v>0</v>
      </c>
      <c r="BL537" s="20" t="s">
        <v>168</v>
      </c>
      <c r="BM537" s="192" t="s">
        <v>1308</v>
      </c>
    </row>
    <row r="538" spans="1:65" s="13" customFormat="1">
      <c r="B538" s="201"/>
      <c r="C538" s="202"/>
      <c r="D538" s="199" t="s">
        <v>178</v>
      </c>
      <c r="E538" s="203" t="s">
        <v>19</v>
      </c>
      <c r="F538" s="204" t="s">
        <v>1309</v>
      </c>
      <c r="G538" s="202"/>
      <c r="H538" s="205">
        <v>67.400000000000006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178</v>
      </c>
      <c r="AU538" s="211" t="s">
        <v>79</v>
      </c>
      <c r="AV538" s="13" t="s">
        <v>79</v>
      </c>
      <c r="AW538" s="13" t="s">
        <v>31</v>
      </c>
      <c r="AX538" s="13" t="s">
        <v>77</v>
      </c>
      <c r="AY538" s="211" t="s">
        <v>161</v>
      </c>
    </row>
    <row r="539" spans="1:65" s="13" customFormat="1">
      <c r="B539" s="201"/>
      <c r="C539" s="202"/>
      <c r="D539" s="199" t="s">
        <v>178</v>
      </c>
      <c r="E539" s="202"/>
      <c r="F539" s="204" t="s">
        <v>1310</v>
      </c>
      <c r="G539" s="202"/>
      <c r="H539" s="205">
        <v>70.77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178</v>
      </c>
      <c r="AU539" s="211" t="s">
        <v>79</v>
      </c>
      <c r="AV539" s="13" t="s">
        <v>79</v>
      </c>
      <c r="AW539" s="13" t="s">
        <v>4</v>
      </c>
      <c r="AX539" s="13" t="s">
        <v>77</v>
      </c>
      <c r="AY539" s="211" t="s">
        <v>161</v>
      </c>
    </row>
    <row r="540" spans="1:65" s="2" customFormat="1" ht="16.5" customHeight="1">
      <c r="A540" s="37"/>
      <c r="B540" s="38"/>
      <c r="C540" s="237" t="s">
        <v>1311</v>
      </c>
      <c r="D540" s="237" t="s">
        <v>715</v>
      </c>
      <c r="E540" s="238" t="s">
        <v>1312</v>
      </c>
      <c r="F540" s="239" t="s">
        <v>1313</v>
      </c>
      <c r="G540" s="240" t="s">
        <v>189</v>
      </c>
      <c r="H540" s="241">
        <v>23.73</v>
      </c>
      <c r="I540" s="242"/>
      <c r="J540" s="243">
        <f>ROUND(I540*H540,2)</f>
        <v>0</v>
      </c>
      <c r="K540" s="239" t="s">
        <v>167</v>
      </c>
      <c r="L540" s="244"/>
      <c r="M540" s="245" t="s">
        <v>19</v>
      </c>
      <c r="N540" s="246" t="s">
        <v>40</v>
      </c>
      <c r="O540" s="67"/>
      <c r="P540" s="190">
        <f>O540*H540</f>
        <v>0</v>
      </c>
      <c r="Q540" s="190">
        <v>2.9999999999999997E-4</v>
      </c>
      <c r="R540" s="190">
        <f>Q540*H540</f>
        <v>7.1189999999999995E-3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211</v>
      </c>
      <c r="AT540" s="192" t="s">
        <v>715</v>
      </c>
      <c r="AU540" s="192" t="s">
        <v>79</v>
      </c>
      <c r="AY540" s="20" t="s">
        <v>161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77</v>
      </c>
      <c r="BK540" s="193">
        <f>ROUND(I540*H540,2)</f>
        <v>0</v>
      </c>
      <c r="BL540" s="20" t="s">
        <v>168</v>
      </c>
      <c r="BM540" s="192" t="s">
        <v>1314</v>
      </c>
    </row>
    <row r="541" spans="1:65" s="13" customFormat="1">
      <c r="B541" s="201"/>
      <c r="C541" s="202"/>
      <c r="D541" s="199" t="s">
        <v>178</v>
      </c>
      <c r="E541" s="203" t="s">
        <v>19</v>
      </c>
      <c r="F541" s="204" t="s">
        <v>1315</v>
      </c>
      <c r="G541" s="202"/>
      <c r="H541" s="205">
        <v>22.6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178</v>
      </c>
      <c r="AU541" s="211" t="s">
        <v>79</v>
      </c>
      <c r="AV541" s="13" t="s">
        <v>79</v>
      </c>
      <c r="AW541" s="13" t="s">
        <v>31</v>
      </c>
      <c r="AX541" s="13" t="s">
        <v>77</v>
      </c>
      <c r="AY541" s="211" t="s">
        <v>161</v>
      </c>
    </row>
    <row r="542" spans="1:65" s="13" customFormat="1">
      <c r="B542" s="201"/>
      <c r="C542" s="202"/>
      <c r="D542" s="199" t="s">
        <v>178</v>
      </c>
      <c r="E542" s="202"/>
      <c r="F542" s="204" t="s">
        <v>1316</v>
      </c>
      <c r="G542" s="202"/>
      <c r="H542" s="205">
        <v>23.73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178</v>
      </c>
      <c r="AU542" s="211" t="s">
        <v>79</v>
      </c>
      <c r="AV542" s="13" t="s">
        <v>79</v>
      </c>
      <c r="AW542" s="13" t="s">
        <v>4</v>
      </c>
      <c r="AX542" s="13" t="s">
        <v>77</v>
      </c>
      <c r="AY542" s="211" t="s">
        <v>161</v>
      </c>
    </row>
    <row r="543" spans="1:65" s="2" customFormat="1" ht="16.5" customHeight="1">
      <c r="A543" s="37"/>
      <c r="B543" s="38"/>
      <c r="C543" s="237" t="s">
        <v>1317</v>
      </c>
      <c r="D543" s="237" t="s">
        <v>715</v>
      </c>
      <c r="E543" s="238" t="s">
        <v>1318</v>
      </c>
      <c r="F543" s="239" t="s">
        <v>1319</v>
      </c>
      <c r="G543" s="240" t="s">
        <v>189</v>
      </c>
      <c r="H543" s="241">
        <v>30.45</v>
      </c>
      <c r="I543" s="242"/>
      <c r="J543" s="243">
        <f>ROUND(I543*H543,2)</f>
        <v>0</v>
      </c>
      <c r="K543" s="239" t="s">
        <v>167</v>
      </c>
      <c r="L543" s="244"/>
      <c r="M543" s="245" t="s">
        <v>19</v>
      </c>
      <c r="N543" s="246" t="s">
        <v>40</v>
      </c>
      <c r="O543" s="67"/>
      <c r="P543" s="190">
        <f>O543*H543</f>
        <v>0</v>
      </c>
      <c r="Q543" s="190">
        <v>5.0000000000000001E-4</v>
      </c>
      <c r="R543" s="190">
        <f>Q543*H543</f>
        <v>1.5225000000000001E-2</v>
      </c>
      <c r="S543" s="190">
        <v>0</v>
      </c>
      <c r="T543" s="191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2" t="s">
        <v>211</v>
      </c>
      <c r="AT543" s="192" t="s">
        <v>715</v>
      </c>
      <c r="AU543" s="192" t="s">
        <v>79</v>
      </c>
      <c r="AY543" s="20" t="s">
        <v>161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20" t="s">
        <v>77</v>
      </c>
      <c r="BK543" s="193">
        <f>ROUND(I543*H543,2)</f>
        <v>0</v>
      </c>
      <c r="BL543" s="20" t="s">
        <v>168</v>
      </c>
      <c r="BM543" s="192" t="s">
        <v>1320</v>
      </c>
    </row>
    <row r="544" spans="1:65" s="13" customFormat="1">
      <c r="B544" s="201"/>
      <c r="C544" s="202"/>
      <c r="D544" s="199" t="s">
        <v>178</v>
      </c>
      <c r="E544" s="203" t="s">
        <v>19</v>
      </c>
      <c r="F544" s="204" t="s">
        <v>1321</v>
      </c>
      <c r="G544" s="202"/>
      <c r="H544" s="205">
        <v>29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178</v>
      </c>
      <c r="AU544" s="211" t="s">
        <v>79</v>
      </c>
      <c r="AV544" s="13" t="s">
        <v>79</v>
      </c>
      <c r="AW544" s="13" t="s">
        <v>31</v>
      </c>
      <c r="AX544" s="13" t="s">
        <v>77</v>
      </c>
      <c r="AY544" s="211" t="s">
        <v>161</v>
      </c>
    </row>
    <row r="545" spans="1:65" s="13" customFormat="1">
      <c r="B545" s="201"/>
      <c r="C545" s="202"/>
      <c r="D545" s="199" t="s">
        <v>178</v>
      </c>
      <c r="E545" s="202"/>
      <c r="F545" s="204" t="s">
        <v>1322</v>
      </c>
      <c r="G545" s="202"/>
      <c r="H545" s="205">
        <v>30.45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178</v>
      </c>
      <c r="AU545" s="211" t="s">
        <v>79</v>
      </c>
      <c r="AV545" s="13" t="s">
        <v>79</v>
      </c>
      <c r="AW545" s="13" t="s">
        <v>4</v>
      </c>
      <c r="AX545" s="13" t="s">
        <v>77</v>
      </c>
      <c r="AY545" s="211" t="s">
        <v>161</v>
      </c>
    </row>
    <row r="546" spans="1:65" s="2" customFormat="1" ht="24.15" customHeight="1">
      <c r="A546" s="37"/>
      <c r="B546" s="38"/>
      <c r="C546" s="181" t="s">
        <v>1323</v>
      </c>
      <c r="D546" s="181" t="s">
        <v>163</v>
      </c>
      <c r="E546" s="182" t="s">
        <v>1324</v>
      </c>
      <c r="F546" s="183" t="s">
        <v>1325</v>
      </c>
      <c r="G546" s="184" t="s">
        <v>166</v>
      </c>
      <c r="H546" s="185">
        <v>205.21199999999999</v>
      </c>
      <c r="I546" s="186"/>
      <c r="J546" s="187">
        <f>ROUND(I546*H546,2)</f>
        <v>0</v>
      </c>
      <c r="K546" s="183" t="s">
        <v>167</v>
      </c>
      <c r="L546" s="42"/>
      <c r="M546" s="188" t="s">
        <v>19</v>
      </c>
      <c r="N546" s="189" t="s">
        <v>40</v>
      </c>
      <c r="O546" s="67"/>
      <c r="P546" s="190">
        <f>O546*H546</f>
        <v>0</v>
      </c>
      <c r="Q546" s="190">
        <v>3.63E-3</v>
      </c>
      <c r="R546" s="190">
        <f>Q546*H546</f>
        <v>0.74491955999999993</v>
      </c>
      <c r="S546" s="190">
        <v>0</v>
      </c>
      <c r="T546" s="191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2" t="s">
        <v>168</v>
      </c>
      <c r="AT546" s="192" t="s">
        <v>163</v>
      </c>
      <c r="AU546" s="192" t="s">
        <v>79</v>
      </c>
      <c r="AY546" s="20" t="s">
        <v>161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0" t="s">
        <v>77</v>
      </c>
      <c r="BK546" s="193">
        <f>ROUND(I546*H546,2)</f>
        <v>0</v>
      </c>
      <c r="BL546" s="20" t="s">
        <v>168</v>
      </c>
      <c r="BM546" s="192" t="s">
        <v>1326</v>
      </c>
    </row>
    <row r="547" spans="1:65" s="2" customFormat="1">
      <c r="A547" s="37"/>
      <c r="B547" s="38"/>
      <c r="C547" s="39"/>
      <c r="D547" s="194" t="s">
        <v>170</v>
      </c>
      <c r="E547" s="39"/>
      <c r="F547" s="195" t="s">
        <v>1327</v>
      </c>
      <c r="G547" s="39"/>
      <c r="H547" s="39"/>
      <c r="I547" s="196"/>
      <c r="J547" s="39"/>
      <c r="K547" s="39"/>
      <c r="L547" s="42"/>
      <c r="M547" s="197"/>
      <c r="N547" s="198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170</v>
      </c>
      <c r="AU547" s="20" t="s">
        <v>79</v>
      </c>
    </row>
    <row r="548" spans="1:65" s="13" customFormat="1">
      <c r="B548" s="201"/>
      <c r="C548" s="202"/>
      <c r="D548" s="199" t="s">
        <v>178</v>
      </c>
      <c r="E548" s="203" t="s">
        <v>19</v>
      </c>
      <c r="F548" s="204" t="s">
        <v>599</v>
      </c>
      <c r="G548" s="202"/>
      <c r="H548" s="205">
        <v>195.44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178</v>
      </c>
      <c r="AU548" s="211" t="s">
        <v>79</v>
      </c>
      <c r="AV548" s="13" t="s">
        <v>79</v>
      </c>
      <c r="AW548" s="13" t="s">
        <v>31</v>
      </c>
      <c r="AX548" s="13" t="s">
        <v>77</v>
      </c>
      <c r="AY548" s="211" t="s">
        <v>161</v>
      </c>
    </row>
    <row r="549" spans="1:65" s="13" customFormat="1">
      <c r="B549" s="201"/>
      <c r="C549" s="202"/>
      <c r="D549" s="199" t="s">
        <v>178</v>
      </c>
      <c r="E549" s="202"/>
      <c r="F549" s="204" t="s">
        <v>1328</v>
      </c>
      <c r="G549" s="202"/>
      <c r="H549" s="205">
        <v>205.21199999999999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178</v>
      </c>
      <c r="AU549" s="211" t="s">
        <v>79</v>
      </c>
      <c r="AV549" s="13" t="s">
        <v>79</v>
      </c>
      <c r="AW549" s="13" t="s">
        <v>4</v>
      </c>
      <c r="AX549" s="13" t="s">
        <v>77</v>
      </c>
      <c r="AY549" s="211" t="s">
        <v>161</v>
      </c>
    </row>
    <row r="550" spans="1:65" s="2" customFormat="1" ht="24.15" customHeight="1">
      <c r="A550" s="37"/>
      <c r="B550" s="38"/>
      <c r="C550" s="181" t="s">
        <v>1329</v>
      </c>
      <c r="D550" s="181" t="s">
        <v>163</v>
      </c>
      <c r="E550" s="182" t="s">
        <v>1330</v>
      </c>
      <c r="F550" s="183" t="s">
        <v>1331</v>
      </c>
      <c r="G550" s="184" t="s">
        <v>166</v>
      </c>
      <c r="H550" s="185">
        <v>45.61</v>
      </c>
      <c r="I550" s="186"/>
      <c r="J550" s="187">
        <f>ROUND(I550*H550,2)</f>
        <v>0</v>
      </c>
      <c r="K550" s="183" t="s">
        <v>167</v>
      </c>
      <c r="L550" s="42"/>
      <c r="M550" s="188" t="s">
        <v>19</v>
      </c>
      <c r="N550" s="189" t="s">
        <v>40</v>
      </c>
      <c r="O550" s="67"/>
      <c r="P550" s="190">
        <f>O550*H550</f>
        <v>0</v>
      </c>
      <c r="Q550" s="190">
        <v>3.8999999999999999E-4</v>
      </c>
      <c r="R550" s="190">
        <f>Q550*H550</f>
        <v>1.7787899999999999E-2</v>
      </c>
      <c r="S550" s="190">
        <v>1.0000000000000001E-5</v>
      </c>
      <c r="T550" s="191">
        <f>S550*H550</f>
        <v>4.5610000000000003E-4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2" t="s">
        <v>168</v>
      </c>
      <c r="AT550" s="192" t="s">
        <v>163</v>
      </c>
      <c r="AU550" s="192" t="s">
        <v>79</v>
      </c>
      <c r="AY550" s="20" t="s">
        <v>161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0" t="s">
        <v>77</v>
      </c>
      <c r="BK550" s="193">
        <f>ROUND(I550*H550,2)</f>
        <v>0</v>
      </c>
      <c r="BL550" s="20" t="s">
        <v>168</v>
      </c>
      <c r="BM550" s="192" t="s">
        <v>1332</v>
      </c>
    </row>
    <row r="551" spans="1:65" s="2" customFormat="1">
      <c r="A551" s="37"/>
      <c r="B551" s="38"/>
      <c r="C551" s="39"/>
      <c r="D551" s="194" t="s">
        <v>170</v>
      </c>
      <c r="E551" s="39"/>
      <c r="F551" s="195" t="s">
        <v>1333</v>
      </c>
      <c r="G551" s="39"/>
      <c r="H551" s="39"/>
      <c r="I551" s="196"/>
      <c r="J551" s="39"/>
      <c r="K551" s="39"/>
      <c r="L551" s="42"/>
      <c r="M551" s="197"/>
      <c r="N551" s="198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170</v>
      </c>
      <c r="AU551" s="20" t="s">
        <v>79</v>
      </c>
    </row>
    <row r="552" spans="1:65" s="13" customFormat="1">
      <c r="B552" s="201"/>
      <c r="C552" s="202"/>
      <c r="D552" s="199" t="s">
        <v>178</v>
      </c>
      <c r="E552" s="203" t="s">
        <v>19</v>
      </c>
      <c r="F552" s="204" t="s">
        <v>1334</v>
      </c>
      <c r="G552" s="202"/>
      <c r="H552" s="205">
        <v>45.61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178</v>
      </c>
      <c r="AU552" s="211" t="s">
        <v>79</v>
      </c>
      <c r="AV552" s="13" t="s">
        <v>79</v>
      </c>
      <c r="AW552" s="13" t="s">
        <v>31</v>
      </c>
      <c r="AX552" s="13" t="s">
        <v>77</v>
      </c>
      <c r="AY552" s="211" t="s">
        <v>161</v>
      </c>
    </row>
    <row r="553" spans="1:65" s="12" customFormat="1" ht="22.8" customHeight="1">
      <c r="B553" s="165"/>
      <c r="C553" s="166"/>
      <c r="D553" s="167" t="s">
        <v>68</v>
      </c>
      <c r="E553" s="179" t="s">
        <v>1335</v>
      </c>
      <c r="F553" s="179" t="s">
        <v>1336</v>
      </c>
      <c r="G553" s="166"/>
      <c r="H553" s="166"/>
      <c r="I553" s="169"/>
      <c r="J553" s="180">
        <f>BK553</f>
        <v>0</v>
      </c>
      <c r="K553" s="166"/>
      <c r="L553" s="171"/>
      <c r="M553" s="172"/>
      <c r="N553" s="173"/>
      <c r="O553" s="173"/>
      <c r="P553" s="174">
        <f>SUM(P554:P600)</f>
        <v>0</v>
      </c>
      <c r="Q553" s="173"/>
      <c r="R553" s="174">
        <f>SUM(R554:R600)</f>
        <v>24.861738499999998</v>
      </c>
      <c r="S553" s="173"/>
      <c r="T553" s="175">
        <f>SUM(T554:T600)</f>
        <v>16.255290000000002</v>
      </c>
      <c r="AR553" s="176" t="s">
        <v>77</v>
      </c>
      <c r="AT553" s="177" t="s">
        <v>68</v>
      </c>
      <c r="AU553" s="177" t="s">
        <v>77</v>
      </c>
      <c r="AY553" s="176" t="s">
        <v>161</v>
      </c>
      <c r="BK553" s="178">
        <f>SUM(BK554:BK600)</f>
        <v>0</v>
      </c>
    </row>
    <row r="554" spans="1:65" s="2" customFormat="1" ht="24.15" customHeight="1">
      <c r="A554" s="37"/>
      <c r="B554" s="38"/>
      <c r="C554" s="181" t="s">
        <v>1337</v>
      </c>
      <c r="D554" s="181" t="s">
        <v>163</v>
      </c>
      <c r="E554" s="182" t="s">
        <v>1338</v>
      </c>
      <c r="F554" s="183" t="s">
        <v>1339</v>
      </c>
      <c r="G554" s="184" t="s">
        <v>166</v>
      </c>
      <c r="H554" s="185">
        <v>647.23299999999995</v>
      </c>
      <c r="I554" s="186"/>
      <c r="J554" s="187">
        <f>ROUND(I554*H554,2)</f>
        <v>0</v>
      </c>
      <c r="K554" s="183" t="s">
        <v>167</v>
      </c>
      <c r="L554" s="42"/>
      <c r="M554" s="188" t="s">
        <v>19</v>
      </c>
      <c r="N554" s="189" t="s">
        <v>40</v>
      </c>
      <c r="O554" s="67"/>
      <c r="P554" s="190">
        <f>O554*H554</f>
        <v>0</v>
      </c>
      <c r="Q554" s="190">
        <v>2.1000000000000001E-2</v>
      </c>
      <c r="R554" s="190">
        <f>Q554*H554</f>
        <v>13.591892999999999</v>
      </c>
      <c r="S554" s="190">
        <v>0</v>
      </c>
      <c r="T554" s="191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2" t="s">
        <v>168</v>
      </c>
      <c r="AT554" s="192" t="s">
        <v>163</v>
      </c>
      <c r="AU554" s="192" t="s">
        <v>79</v>
      </c>
      <c r="AY554" s="20" t="s">
        <v>161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20" t="s">
        <v>77</v>
      </c>
      <c r="BK554" s="193">
        <f>ROUND(I554*H554,2)</f>
        <v>0</v>
      </c>
      <c r="BL554" s="20" t="s">
        <v>168</v>
      </c>
      <c r="BM554" s="192" t="s">
        <v>1340</v>
      </c>
    </row>
    <row r="555" spans="1:65" s="2" customFormat="1">
      <c r="A555" s="37"/>
      <c r="B555" s="38"/>
      <c r="C555" s="39"/>
      <c r="D555" s="194" t="s">
        <v>170</v>
      </c>
      <c r="E555" s="39"/>
      <c r="F555" s="195" t="s">
        <v>1341</v>
      </c>
      <c r="G555" s="39"/>
      <c r="H555" s="39"/>
      <c r="I555" s="196"/>
      <c r="J555" s="39"/>
      <c r="K555" s="39"/>
      <c r="L555" s="42"/>
      <c r="M555" s="197"/>
      <c r="N555" s="198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170</v>
      </c>
      <c r="AU555" s="20" t="s">
        <v>79</v>
      </c>
    </row>
    <row r="556" spans="1:65" s="14" customFormat="1">
      <c r="B556" s="212"/>
      <c r="C556" s="213"/>
      <c r="D556" s="199" t="s">
        <v>178</v>
      </c>
      <c r="E556" s="214" t="s">
        <v>19</v>
      </c>
      <c r="F556" s="215" t="s">
        <v>286</v>
      </c>
      <c r="G556" s="213"/>
      <c r="H556" s="214" t="s">
        <v>19</v>
      </c>
      <c r="I556" s="216"/>
      <c r="J556" s="213"/>
      <c r="K556" s="213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178</v>
      </c>
      <c r="AU556" s="221" t="s">
        <v>79</v>
      </c>
      <c r="AV556" s="14" t="s">
        <v>77</v>
      </c>
      <c r="AW556" s="14" t="s">
        <v>31</v>
      </c>
      <c r="AX556" s="14" t="s">
        <v>69</v>
      </c>
      <c r="AY556" s="221" t="s">
        <v>161</v>
      </c>
    </row>
    <row r="557" spans="1:65" s="13" customFormat="1">
      <c r="B557" s="201"/>
      <c r="C557" s="202"/>
      <c r="D557" s="199" t="s">
        <v>178</v>
      </c>
      <c r="E557" s="203" t="s">
        <v>19</v>
      </c>
      <c r="F557" s="204" t="s">
        <v>1342</v>
      </c>
      <c r="G557" s="202"/>
      <c r="H557" s="205">
        <v>280.75200000000001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178</v>
      </c>
      <c r="AU557" s="211" t="s">
        <v>79</v>
      </c>
      <c r="AV557" s="13" t="s">
        <v>79</v>
      </c>
      <c r="AW557" s="13" t="s">
        <v>31</v>
      </c>
      <c r="AX557" s="13" t="s">
        <v>69</v>
      </c>
      <c r="AY557" s="211" t="s">
        <v>161</v>
      </c>
    </row>
    <row r="558" spans="1:65" s="13" customFormat="1">
      <c r="B558" s="201"/>
      <c r="C558" s="202"/>
      <c r="D558" s="199" t="s">
        <v>178</v>
      </c>
      <c r="E558" s="203" t="s">
        <v>19</v>
      </c>
      <c r="F558" s="204" t="s">
        <v>1343</v>
      </c>
      <c r="G558" s="202"/>
      <c r="H558" s="205">
        <v>197.25200000000001</v>
      </c>
      <c r="I558" s="206"/>
      <c r="J558" s="202"/>
      <c r="K558" s="202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178</v>
      </c>
      <c r="AU558" s="211" t="s">
        <v>79</v>
      </c>
      <c r="AV558" s="13" t="s">
        <v>79</v>
      </c>
      <c r="AW558" s="13" t="s">
        <v>31</v>
      </c>
      <c r="AX558" s="13" t="s">
        <v>69</v>
      </c>
      <c r="AY558" s="211" t="s">
        <v>161</v>
      </c>
    </row>
    <row r="559" spans="1:65" s="14" customFormat="1">
      <c r="B559" s="212"/>
      <c r="C559" s="213"/>
      <c r="D559" s="199" t="s">
        <v>178</v>
      </c>
      <c r="E559" s="214" t="s">
        <v>19</v>
      </c>
      <c r="F559" s="215" t="s">
        <v>305</v>
      </c>
      <c r="G559" s="213"/>
      <c r="H559" s="214" t="s">
        <v>19</v>
      </c>
      <c r="I559" s="216"/>
      <c r="J559" s="213"/>
      <c r="K559" s="213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178</v>
      </c>
      <c r="AU559" s="221" t="s">
        <v>79</v>
      </c>
      <c r="AV559" s="14" t="s">
        <v>77</v>
      </c>
      <c r="AW559" s="14" t="s">
        <v>31</v>
      </c>
      <c r="AX559" s="14" t="s">
        <v>69</v>
      </c>
      <c r="AY559" s="221" t="s">
        <v>161</v>
      </c>
    </row>
    <row r="560" spans="1:65" s="13" customFormat="1">
      <c r="B560" s="201"/>
      <c r="C560" s="202"/>
      <c r="D560" s="199" t="s">
        <v>178</v>
      </c>
      <c r="E560" s="203" t="s">
        <v>19</v>
      </c>
      <c r="F560" s="204" t="s">
        <v>1344</v>
      </c>
      <c r="G560" s="202"/>
      <c r="H560" s="205">
        <v>169.22900000000001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178</v>
      </c>
      <c r="AU560" s="211" t="s">
        <v>79</v>
      </c>
      <c r="AV560" s="13" t="s">
        <v>79</v>
      </c>
      <c r="AW560" s="13" t="s">
        <v>31</v>
      </c>
      <c r="AX560" s="13" t="s">
        <v>69</v>
      </c>
      <c r="AY560" s="211" t="s">
        <v>161</v>
      </c>
    </row>
    <row r="561" spans="1:65" s="15" customFormat="1">
      <c r="B561" s="222"/>
      <c r="C561" s="223"/>
      <c r="D561" s="199" t="s">
        <v>178</v>
      </c>
      <c r="E561" s="224" t="s">
        <v>19</v>
      </c>
      <c r="F561" s="225" t="s">
        <v>221</v>
      </c>
      <c r="G561" s="223"/>
      <c r="H561" s="226">
        <v>647.23299999999995</v>
      </c>
      <c r="I561" s="227"/>
      <c r="J561" s="223"/>
      <c r="K561" s="223"/>
      <c r="L561" s="228"/>
      <c r="M561" s="229"/>
      <c r="N561" s="230"/>
      <c r="O561" s="230"/>
      <c r="P561" s="230"/>
      <c r="Q561" s="230"/>
      <c r="R561" s="230"/>
      <c r="S561" s="230"/>
      <c r="T561" s="231"/>
      <c r="AT561" s="232" t="s">
        <v>178</v>
      </c>
      <c r="AU561" s="232" t="s">
        <v>79</v>
      </c>
      <c r="AV561" s="15" t="s">
        <v>168</v>
      </c>
      <c r="AW561" s="15" t="s">
        <v>31</v>
      </c>
      <c r="AX561" s="15" t="s">
        <v>77</v>
      </c>
      <c r="AY561" s="232" t="s">
        <v>161</v>
      </c>
    </row>
    <row r="562" spans="1:65" s="2" customFormat="1" ht="24.15" customHeight="1">
      <c r="A562" s="37"/>
      <c r="B562" s="38"/>
      <c r="C562" s="181" t="s">
        <v>1345</v>
      </c>
      <c r="D562" s="181" t="s">
        <v>163</v>
      </c>
      <c r="E562" s="182" t="s">
        <v>1346</v>
      </c>
      <c r="F562" s="183" t="s">
        <v>1347</v>
      </c>
      <c r="G562" s="184" t="s">
        <v>189</v>
      </c>
      <c r="H562" s="185">
        <v>129</v>
      </c>
      <c r="I562" s="186"/>
      <c r="J562" s="187">
        <f>ROUND(I562*H562,2)</f>
        <v>0</v>
      </c>
      <c r="K562" s="183" t="s">
        <v>167</v>
      </c>
      <c r="L562" s="42"/>
      <c r="M562" s="188" t="s">
        <v>19</v>
      </c>
      <c r="N562" s="189" t="s">
        <v>40</v>
      </c>
      <c r="O562" s="67"/>
      <c r="P562" s="190">
        <f>O562*H562</f>
        <v>0</v>
      </c>
      <c r="Q562" s="190">
        <v>1.7799999999999999E-3</v>
      </c>
      <c r="R562" s="190">
        <f>Q562*H562</f>
        <v>0.22961999999999999</v>
      </c>
      <c r="S562" s="190">
        <v>1.0000000000000001E-5</v>
      </c>
      <c r="T562" s="191">
        <f>S562*H562</f>
        <v>1.2900000000000001E-3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2" t="s">
        <v>168</v>
      </c>
      <c r="AT562" s="192" t="s">
        <v>163</v>
      </c>
      <c r="AU562" s="192" t="s">
        <v>79</v>
      </c>
      <c r="AY562" s="20" t="s">
        <v>161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20" t="s">
        <v>77</v>
      </c>
      <c r="BK562" s="193">
        <f>ROUND(I562*H562,2)</f>
        <v>0</v>
      </c>
      <c r="BL562" s="20" t="s">
        <v>168</v>
      </c>
      <c r="BM562" s="192" t="s">
        <v>1348</v>
      </c>
    </row>
    <row r="563" spans="1:65" s="2" customFormat="1">
      <c r="A563" s="37"/>
      <c r="B563" s="38"/>
      <c r="C563" s="39"/>
      <c r="D563" s="194" t="s">
        <v>170</v>
      </c>
      <c r="E563" s="39"/>
      <c r="F563" s="195" t="s">
        <v>1349</v>
      </c>
      <c r="G563" s="39"/>
      <c r="H563" s="39"/>
      <c r="I563" s="196"/>
      <c r="J563" s="39"/>
      <c r="K563" s="39"/>
      <c r="L563" s="42"/>
      <c r="M563" s="197"/>
      <c r="N563" s="198"/>
      <c r="O563" s="67"/>
      <c r="P563" s="67"/>
      <c r="Q563" s="67"/>
      <c r="R563" s="67"/>
      <c r="S563" s="67"/>
      <c r="T563" s="68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20" t="s">
        <v>170</v>
      </c>
      <c r="AU563" s="20" t="s">
        <v>79</v>
      </c>
    </row>
    <row r="564" spans="1:65" s="13" customFormat="1">
      <c r="B564" s="201"/>
      <c r="C564" s="202"/>
      <c r="D564" s="199" t="s">
        <v>178</v>
      </c>
      <c r="E564" s="203" t="s">
        <v>19</v>
      </c>
      <c r="F564" s="204" t="s">
        <v>1350</v>
      </c>
      <c r="G564" s="202"/>
      <c r="H564" s="205">
        <v>129</v>
      </c>
      <c r="I564" s="206"/>
      <c r="J564" s="202"/>
      <c r="K564" s="202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178</v>
      </c>
      <c r="AU564" s="211" t="s">
        <v>79</v>
      </c>
      <c r="AV564" s="13" t="s">
        <v>79</v>
      </c>
      <c r="AW564" s="13" t="s">
        <v>31</v>
      </c>
      <c r="AX564" s="13" t="s">
        <v>77</v>
      </c>
      <c r="AY564" s="211" t="s">
        <v>161</v>
      </c>
    </row>
    <row r="565" spans="1:65" s="2" customFormat="1" ht="21.75" customHeight="1">
      <c r="A565" s="37"/>
      <c r="B565" s="38"/>
      <c r="C565" s="181" t="s">
        <v>1351</v>
      </c>
      <c r="D565" s="181" t="s">
        <v>163</v>
      </c>
      <c r="E565" s="182" t="s">
        <v>1352</v>
      </c>
      <c r="F565" s="183" t="s">
        <v>1353</v>
      </c>
      <c r="G565" s="184" t="s">
        <v>166</v>
      </c>
      <c r="H565" s="185">
        <v>232.2</v>
      </c>
      <c r="I565" s="186"/>
      <c r="J565" s="187">
        <f>ROUND(I565*H565,2)</f>
        <v>0</v>
      </c>
      <c r="K565" s="183" t="s">
        <v>167</v>
      </c>
      <c r="L565" s="42"/>
      <c r="M565" s="188" t="s">
        <v>19</v>
      </c>
      <c r="N565" s="189" t="s">
        <v>40</v>
      </c>
      <c r="O565" s="67"/>
      <c r="P565" s="190">
        <f>O565*H565</f>
        <v>0</v>
      </c>
      <c r="Q565" s="190">
        <v>0</v>
      </c>
      <c r="R565" s="190">
        <f>Q565*H565</f>
        <v>0</v>
      </c>
      <c r="S565" s="190">
        <v>7.0000000000000007E-2</v>
      </c>
      <c r="T565" s="191">
        <f>S565*H565</f>
        <v>16.254000000000001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2" t="s">
        <v>168</v>
      </c>
      <c r="AT565" s="192" t="s">
        <v>163</v>
      </c>
      <c r="AU565" s="192" t="s">
        <v>79</v>
      </c>
      <c r="AY565" s="20" t="s">
        <v>161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20" t="s">
        <v>77</v>
      </c>
      <c r="BK565" s="193">
        <f>ROUND(I565*H565,2)</f>
        <v>0</v>
      </c>
      <c r="BL565" s="20" t="s">
        <v>168</v>
      </c>
      <c r="BM565" s="192" t="s">
        <v>1354</v>
      </c>
    </row>
    <row r="566" spans="1:65" s="2" customFormat="1">
      <c r="A566" s="37"/>
      <c r="B566" s="38"/>
      <c r="C566" s="39"/>
      <c r="D566" s="194" t="s">
        <v>170</v>
      </c>
      <c r="E566" s="39"/>
      <c r="F566" s="195" t="s">
        <v>1355</v>
      </c>
      <c r="G566" s="39"/>
      <c r="H566" s="39"/>
      <c r="I566" s="196"/>
      <c r="J566" s="39"/>
      <c r="K566" s="39"/>
      <c r="L566" s="42"/>
      <c r="M566" s="197"/>
      <c r="N566" s="198"/>
      <c r="O566" s="67"/>
      <c r="P566" s="67"/>
      <c r="Q566" s="67"/>
      <c r="R566" s="67"/>
      <c r="S566" s="67"/>
      <c r="T566" s="68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170</v>
      </c>
      <c r="AU566" s="20" t="s">
        <v>79</v>
      </c>
    </row>
    <row r="567" spans="1:65" s="13" customFormat="1">
      <c r="B567" s="201"/>
      <c r="C567" s="202"/>
      <c r="D567" s="199" t="s">
        <v>178</v>
      </c>
      <c r="E567" s="203" t="s">
        <v>19</v>
      </c>
      <c r="F567" s="204" t="s">
        <v>1356</v>
      </c>
      <c r="G567" s="202"/>
      <c r="H567" s="205">
        <v>232.2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178</v>
      </c>
      <c r="AU567" s="211" t="s">
        <v>79</v>
      </c>
      <c r="AV567" s="13" t="s">
        <v>79</v>
      </c>
      <c r="AW567" s="13" t="s">
        <v>31</v>
      </c>
      <c r="AX567" s="13" t="s">
        <v>77</v>
      </c>
      <c r="AY567" s="211" t="s">
        <v>161</v>
      </c>
    </row>
    <row r="568" spans="1:65" s="2" customFormat="1" ht="21.75" customHeight="1">
      <c r="A568" s="37"/>
      <c r="B568" s="38"/>
      <c r="C568" s="181" t="s">
        <v>1357</v>
      </c>
      <c r="D568" s="181" t="s">
        <v>163</v>
      </c>
      <c r="E568" s="182" t="s">
        <v>1358</v>
      </c>
      <c r="F568" s="183" t="s">
        <v>1359</v>
      </c>
      <c r="G568" s="184" t="s">
        <v>166</v>
      </c>
      <c r="H568" s="185">
        <v>232.2</v>
      </c>
      <c r="I568" s="186"/>
      <c r="J568" s="187">
        <f>ROUND(I568*H568,2)</f>
        <v>0</v>
      </c>
      <c r="K568" s="183" t="s">
        <v>167</v>
      </c>
      <c r="L568" s="42"/>
      <c r="M568" s="188" t="s">
        <v>19</v>
      </c>
      <c r="N568" s="189" t="s">
        <v>40</v>
      </c>
      <c r="O568" s="67"/>
      <c r="P568" s="190">
        <f>O568*H568</f>
        <v>0</v>
      </c>
      <c r="Q568" s="190">
        <v>6.4999999999999997E-3</v>
      </c>
      <c r="R568" s="190">
        <f>Q568*H568</f>
        <v>1.5092999999999999</v>
      </c>
      <c r="S568" s="190">
        <v>0</v>
      </c>
      <c r="T568" s="19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2" t="s">
        <v>168</v>
      </c>
      <c r="AT568" s="192" t="s">
        <v>163</v>
      </c>
      <c r="AU568" s="192" t="s">
        <v>79</v>
      </c>
      <c r="AY568" s="20" t="s">
        <v>161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0" t="s">
        <v>77</v>
      </c>
      <c r="BK568" s="193">
        <f>ROUND(I568*H568,2)</f>
        <v>0</v>
      </c>
      <c r="BL568" s="20" t="s">
        <v>168</v>
      </c>
      <c r="BM568" s="192" t="s">
        <v>1360</v>
      </c>
    </row>
    <row r="569" spans="1:65" s="2" customFormat="1">
      <c r="A569" s="37"/>
      <c r="B569" s="38"/>
      <c r="C569" s="39"/>
      <c r="D569" s="194" t="s">
        <v>170</v>
      </c>
      <c r="E569" s="39"/>
      <c r="F569" s="195" t="s">
        <v>1361</v>
      </c>
      <c r="G569" s="39"/>
      <c r="H569" s="39"/>
      <c r="I569" s="196"/>
      <c r="J569" s="39"/>
      <c r="K569" s="39"/>
      <c r="L569" s="42"/>
      <c r="M569" s="197"/>
      <c r="N569" s="198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170</v>
      </c>
      <c r="AU569" s="20" t="s">
        <v>79</v>
      </c>
    </row>
    <row r="570" spans="1:65" s="2" customFormat="1" ht="21.75" customHeight="1">
      <c r="A570" s="37"/>
      <c r="B570" s="38"/>
      <c r="C570" s="181" t="s">
        <v>1362</v>
      </c>
      <c r="D570" s="181" t="s">
        <v>163</v>
      </c>
      <c r="E570" s="182" t="s">
        <v>1363</v>
      </c>
      <c r="F570" s="183" t="s">
        <v>1364</v>
      </c>
      <c r="G570" s="184" t="s">
        <v>166</v>
      </c>
      <c r="H570" s="185">
        <v>232.2</v>
      </c>
      <c r="I570" s="186"/>
      <c r="J570" s="187">
        <f>ROUND(I570*H570,2)</f>
        <v>0</v>
      </c>
      <c r="K570" s="183" t="s">
        <v>167</v>
      </c>
      <c r="L570" s="42"/>
      <c r="M570" s="188" t="s">
        <v>19</v>
      </c>
      <c r="N570" s="189" t="s">
        <v>40</v>
      </c>
      <c r="O570" s="67"/>
      <c r="P570" s="190">
        <f>O570*H570</f>
        <v>0</v>
      </c>
      <c r="Q570" s="190">
        <v>2.1000000000000001E-2</v>
      </c>
      <c r="R570" s="190">
        <f>Q570*H570</f>
        <v>4.8761999999999999</v>
      </c>
      <c r="S570" s="190">
        <v>0</v>
      </c>
      <c r="T570" s="191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92" t="s">
        <v>168</v>
      </c>
      <c r="AT570" s="192" t="s">
        <v>163</v>
      </c>
      <c r="AU570" s="192" t="s">
        <v>79</v>
      </c>
      <c r="AY570" s="20" t="s">
        <v>161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0" t="s">
        <v>77</v>
      </c>
      <c r="BK570" s="193">
        <f>ROUND(I570*H570,2)</f>
        <v>0</v>
      </c>
      <c r="BL570" s="20" t="s">
        <v>168</v>
      </c>
      <c r="BM570" s="192" t="s">
        <v>1365</v>
      </c>
    </row>
    <row r="571" spans="1:65" s="2" customFormat="1">
      <c r="A571" s="37"/>
      <c r="B571" s="38"/>
      <c r="C571" s="39"/>
      <c r="D571" s="194" t="s">
        <v>170</v>
      </c>
      <c r="E571" s="39"/>
      <c r="F571" s="195" t="s">
        <v>1366</v>
      </c>
      <c r="G571" s="39"/>
      <c r="H571" s="39"/>
      <c r="I571" s="196"/>
      <c r="J571" s="39"/>
      <c r="K571" s="39"/>
      <c r="L571" s="42"/>
      <c r="M571" s="197"/>
      <c r="N571" s="198"/>
      <c r="O571" s="67"/>
      <c r="P571" s="67"/>
      <c r="Q571" s="67"/>
      <c r="R571" s="67"/>
      <c r="S571" s="67"/>
      <c r="T571" s="68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20" t="s">
        <v>170</v>
      </c>
      <c r="AU571" s="20" t="s">
        <v>79</v>
      </c>
    </row>
    <row r="572" spans="1:65" s="2" customFormat="1" ht="21.75" customHeight="1">
      <c r="A572" s="37"/>
      <c r="B572" s="38"/>
      <c r="C572" s="181" t="s">
        <v>1367</v>
      </c>
      <c r="D572" s="181" t="s">
        <v>163</v>
      </c>
      <c r="E572" s="182" t="s">
        <v>1368</v>
      </c>
      <c r="F572" s="183" t="s">
        <v>1369</v>
      </c>
      <c r="G572" s="184" t="s">
        <v>166</v>
      </c>
      <c r="H572" s="185">
        <v>232.2</v>
      </c>
      <c r="I572" s="186"/>
      <c r="J572" s="187">
        <f>ROUND(I572*H572,2)</f>
        <v>0</v>
      </c>
      <c r="K572" s="183" t="s">
        <v>167</v>
      </c>
      <c r="L572" s="42"/>
      <c r="M572" s="188" t="s">
        <v>19</v>
      </c>
      <c r="N572" s="189" t="s">
        <v>40</v>
      </c>
      <c r="O572" s="67"/>
      <c r="P572" s="190">
        <f>O572*H572</f>
        <v>0</v>
      </c>
      <c r="Q572" s="190">
        <v>0</v>
      </c>
      <c r="R572" s="190">
        <f>Q572*H572</f>
        <v>0</v>
      </c>
      <c r="S572" s="190">
        <v>0</v>
      </c>
      <c r="T572" s="19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2" t="s">
        <v>279</v>
      </c>
      <c r="AT572" s="192" t="s">
        <v>163</v>
      </c>
      <c r="AU572" s="192" t="s">
        <v>79</v>
      </c>
      <c r="AY572" s="20" t="s">
        <v>161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20" t="s">
        <v>77</v>
      </c>
      <c r="BK572" s="193">
        <f>ROUND(I572*H572,2)</f>
        <v>0</v>
      </c>
      <c r="BL572" s="20" t="s">
        <v>279</v>
      </c>
      <c r="BM572" s="192" t="s">
        <v>1370</v>
      </c>
    </row>
    <row r="573" spans="1:65" s="2" customFormat="1">
      <c r="A573" s="37"/>
      <c r="B573" s="38"/>
      <c r="C573" s="39"/>
      <c r="D573" s="194" t="s">
        <v>170</v>
      </c>
      <c r="E573" s="39"/>
      <c r="F573" s="195" t="s">
        <v>1371</v>
      </c>
      <c r="G573" s="39"/>
      <c r="H573" s="39"/>
      <c r="I573" s="196"/>
      <c r="J573" s="39"/>
      <c r="K573" s="39"/>
      <c r="L573" s="42"/>
      <c r="M573" s="197"/>
      <c r="N573" s="198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170</v>
      </c>
      <c r="AU573" s="20" t="s">
        <v>79</v>
      </c>
    </row>
    <row r="574" spans="1:65" s="13" customFormat="1">
      <c r="B574" s="201"/>
      <c r="C574" s="202"/>
      <c r="D574" s="199" t="s">
        <v>178</v>
      </c>
      <c r="E574" s="203" t="s">
        <v>19</v>
      </c>
      <c r="F574" s="204" t="s">
        <v>1356</v>
      </c>
      <c r="G574" s="202"/>
      <c r="H574" s="205">
        <v>232.2</v>
      </c>
      <c r="I574" s="206"/>
      <c r="J574" s="202"/>
      <c r="K574" s="202"/>
      <c r="L574" s="207"/>
      <c r="M574" s="208"/>
      <c r="N574" s="209"/>
      <c r="O574" s="209"/>
      <c r="P574" s="209"/>
      <c r="Q574" s="209"/>
      <c r="R574" s="209"/>
      <c r="S574" s="209"/>
      <c r="T574" s="210"/>
      <c r="AT574" s="211" t="s">
        <v>178</v>
      </c>
      <c r="AU574" s="211" t="s">
        <v>79</v>
      </c>
      <c r="AV574" s="13" t="s">
        <v>79</v>
      </c>
      <c r="AW574" s="13" t="s">
        <v>31</v>
      </c>
      <c r="AX574" s="13" t="s">
        <v>77</v>
      </c>
      <c r="AY574" s="211" t="s">
        <v>161</v>
      </c>
    </row>
    <row r="575" spans="1:65" s="2" customFormat="1" ht="16.5" customHeight="1">
      <c r="A575" s="37"/>
      <c r="B575" s="38"/>
      <c r="C575" s="237" t="s">
        <v>1372</v>
      </c>
      <c r="D575" s="237" t="s">
        <v>715</v>
      </c>
      <c r="E575" s="238" t="s">
        <v>1373</v>
      </c>
      <c r="F575" s="239" t="s">
        <v>1374</v>
      </c>
      <c r="G575" s="240" t="s">
        <v>214</v>
      </c>
      <c r="H575" s="241">
        <v>7.3999999999999996E-2</v>
      </c>
      <c r="I575" s="242"/>
      <c r="J575" s="243">
        <f>ROUND(I575*H575,2)</f>
        <v>0</v>
      </c>
      <c r="K575" s="239" t="s">
        <v>167</v>
      </c>
      <c r="L575" s="244"/>
      <c r="M575" s="245" t="s">
        <v>19</v>
      </c>
      <c r="N575" s="246" t="s">
        <v>40</v>
      </c>
      <c r="O575" s="67"/>
      <c r="P575" s="190">
        <f>O575*H575</f>
        <v>0</v>
      </c>
      <c r="Q575" s="190">
        <v>1</v>
      </c>
      <c r="R575" s="190">
        <f>Q575*H575</f>
        <v>7.3999999999999996E-2</v>
      </c>
      <c r="S575" s="190">
        <v>0</v>
      </c>
      <c r="T575" s="191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2" t="s">
        <v>406</v>
      </c>
      <c r="AT575" s="192" t="s">
        <v>715</v>
      </c>
      <c r="AU575" s="192" t="s">
        <v>79</v>
      </c>
      <c r="AY575" s="20" t="s">
        <v>161</v>
      </c>
      <c r="BE575" s="193">
        <f>IF(N575="základní",J575,0)</f>
        <v>0</v>
      </c>
      <c r="BF575" s="193">
        <f>IF(N575="snížená",J575,0)</f>
        <v>0</v>
      </c>
      <c r="BG575" s="193">
        <f>IF(N575="zákl. přenesená",J575,0)</f>
        <v>0</v>
      </c>
      <c r="BH575" s="193">
        <f>IF(N575="sníž. přenesená",J575,0)</f>
        <v>0</v>
      </c>
      <c r="BI575" s="193">
        <f>IF(N575="nulová",J575,0)</f>
        <v>0</v>
      </c>
      <c r="BJ575" s="20" t="s">
        <v>77</v>
      </c>
      <c r="BK575" s="193">
        <f>ROUND(I575*H575,2)</f>
        <v>0</v>
      </c>
      <c r="BL575" s="20" t="s">
        <v>279</v>
      </c>
      <c r="BM575" s="192" t="s">
        <v>1375</v>
      </c>
    </row>
    <row r="576" spans="1:65" s="2" customFormat="1" ht="19.2">
      <c r="A576" s="37"/>
      <c r="B576" s="38"/>
      <c r="C576" s="39"/>
      <c r="D576" s="199" t="s">
        <v>176</v>
      </c>
      <c r="E576" s="39"/>
      <c r="F576" s="200" t="s">
        <v>1376</v>
      </c>
      <c r="G576" s="39"/>
      <c r="H576" s="39"/>
      <c r="I576" s="196"/>
      <c r="J576" s="39"/>
      <c r="K576" s="39"/>
      <c r="L576" s="42"/>
      <c r="M576" s="197"/>
      <c r="N576" s="198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176</v>
      </c>
      <c r="AU576" s="20" t="s">
        <v>79</v>
      </c>
    </row>
    <row r="577" spans="1:65" s="13" customFormat="1">
      <c r="B577" s="201"/>
      <c r="C577" s="202"/>
      <c r="D577" s="199" t="s">
        <v>178</v>
      </c>
      <c r="E577" s="202"/>
      <c r="F577" s="204" t="s">
        <v>1377</v>
      </c>
      <c r="G577" s="202"/>
      <c r="H577" s="205">
        <v>7.3999999999999996E-2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178</v>
      </c>
      <c r="AU577" s="211" t="s">
        <v>79</v>
      </c>
      <c r="AV577" s="13" t="s">
        <v>79</v>
      </c>
      <c r="AW577" s="13" t="s">
        <v>4</v>
      </c>
      <c r="AX577" s="13" t="s">
        <v>77</v>
      </c>
      <c r="AY577" s="211" t="s">
        <v>161</v>
      </c>
    </row>
    <row r="578" spans="1:65" s="2" customFormat="1" ht="16.5" customHeight="1">
      <c r="A578" s="37"/>
      <c r="B578" s="38"/>
      <c r="C578" s="181" t="s">
        <v>1378</v>
      </c>
      <c r="D578" s="181" t="s">
        <v>163</v>
      </c>
      <c r="E578" s="182" t="s">
        <v>1379</v>
      </c>
      <c r="F578" s="183" t="s">
        <v>1380</v>
      </c>
      <c r="G578" s="184" t="s">
        <v>166</v>
      </c>
      <c r="H578" s="185">
        <v>464.4</v>
      </c>
      <c r="I578" s="186"/>
      <c r="J578" s="187">
        <f>ROUND(I578*H578,2)</f>
        <v>0</v>
      </c>
      <c r="K578" s="183" t="s">
        <v>167</v>
      </c>
      <c r="L578" s="42"/>
      <c r="M578" s="188" t="s">
        <v>19</v>
      </c>
      <c r="N578" s="189" t="s">
        <v>40</v>
      </c>
      <c r="O578" s="67"/>
      <c r="P578" s="190">
        <f>O578*H578</f>
        <v>0</v>
      </c>
      <c r="Q578" s="190">
        <v>4.0000000000000002E-4</v>
      </c>
      <c r="R578" s="190">
        <f>Q578*H578</f>
        <v>0.18576000000000001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279</v>
      </c>
      <c r="AT578" s="192" t="s">
        <v>163</v>
      </c>
      <c r="AU578" s="192" t="s">
        <v>79</v>
      </c>
      <c r="AY578" s="20" t="s">
        <v>161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77</v>
      </c>
      <c r="BK578" s="193">
        <f>ROUND(I578*H578,2)</f>
        <v>0</v>
      </c>
      <c r="BL578" s="20" t="s">
        <v>279</v>
      </c>
      <c r="BM578" s="192" t="s">
        <v>1381</v>
      </c>
    </row>
    <row r="579" spans="1:65" s="2" customFormat="1">
      <c r="A579" s="37"/>
      <c r="B579" s="38"/>
      <c r="C579" s="39"/>
      <c r="D579" s="194" t="s">
        <v>170</v>
      </c>
      <c r="E579" s="39"/>
      <c r="F579" s="195" t="s">
        <v>1382</v>
      </c>
      <c r="G579" s="39"/>
      <c r="H579" s="39"/>
      <c r="I579" s="196"/>
      <c r="J579" s="39"/>
      <c r="K579" s="39"/>
      <c r="L579" s="42"/>
      <c r="M579" s="197"/>
      <c r="N579" s="198"/>
      <c r="O579" s="67"/>
      <c r="P579" s="67"/>
      <c r="Q579" s="67"/>
      <c r="R579" s="67"/>
      <c r="S579" s="67"/>
      <c r="T579" s="68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20" t="s">
        <v>170</v>
      </c>
      <c r="AU579" s="20" t="s">
        <v>79</v>
      </c>
    </row>
    <row r="580" spans="1:65" s="13" customFormat="1">
      <c r="B580" s="201"/>
      <c r="C580" s="202"/>
      <c r="D580" s="199" t="s">
        <v>178</v>
      </c>
      <c r="E580" s="203" t="s">
        <v>19</v>
      </c>
      <c r="F580" s="204" t="s">
        <v>1383</v>
      </c>
      <c r="G580" s="202"/>
      <c r="H580" s="205">
        <v>464.4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178</v>
      </c>
      <c r="AU580" s="211" t="s">
        <v>79</v>
      </c>
      <c r="AV580" s="13" t="s">
        <v>79</v>
      </c>
      <c r="AW580" s="13" t="s">
        <v>31</v>
      </c>
      <c r="AX580" s="13" t="s">
        <v>77</v>
      </c>
      <c r="AY580" s="211" t="s">
        <v>161</v>
      </c>
    </row>
    <row r="581" spans="1:65" s="2" customFormat="1" ht="24.15" customHeight="1">
      <c r="A581" s="37"/>
      <c r="B581" s="38"/>
      <c r="C581" s="237" t="s">
        <v>1384</v>
      </c>
      <c r="D581" s="237" t="s">
        <v>715</v>
      </c>
      <c r="E581" s="238" t="s">
        <v>1385</v>
      </c>
      <c r="F581" s="239" t="s">
        <v>1386</v>
      </c>
      <c r="G581" s="240" t="s">
        <v>166</v>
      </c>
      <c r="H581" s="241">
        <v>267.02999999999997</v>
      </c>
      <c r="I581" s="242"/>
      <c r="J581" s="243">
        <f>ROUND(I581*H581,2)</f>
        <v>0</v>
      </c>
      <c r="K581" s="239" t="s">
        <v>167</v>
      </c>
      <c r="L581" s="244"/>
      <c r="M581" s="245" t="s">
        <v>19</v>
      </c>
      <c r="N581" s="246" t="s">
        <v>40</v>
      </c>
      <c r="O581" s="67"/>
      <c r="P581" s="190">
        <f>O581*H581</f>
        <v>0</v>
      </c>
      <c r="Q581" s="190">
        <v>4.4000000000000003E-3</v>
      </c>
      <c r="R581" s="190">
        <f>Q581*H581</f>
        <v>1.1749319999999999</v>
      </c>
      <c r="S581" s="190">
        <v>0</v>
      </c>
      <c r="T581" s="191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92" t="s">
        <v>406</v>
      </c>
      <c r="AT581" s="192" t="s">
        <v>715</v>
      </c>
      <c r="AU581" s="192" t="s">
        <v>79</v>
      </c>
      <c r="AY581" s="20" t="s">
        <v>161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20" t="s">
        <v>77</v>
      </c>
      <c r="BK581" s="193">
        <f>ROUND(I581*H581,2)</f>
        <v>0</v>
      </c>
      <c r="BL581" s="20" t="s">
        <v>279</v>
      </c>
      <c r="BM581" s="192" t="s">
        <v>1387</v>
      </c>
    </row>
    <row r="582" spans="1:65" s="13" customFormat="1">
      <c r="B582" s="201"/>
      <c r="C582" s="202"/>
      <c r="D582" s="199" t="s">
        <v>178</v>
      </c>
      <c r="E582" s="203" t="s">
        <v>19</v>
      </c>
      <c r="F582" s="204" t="s">
        <v>1388</v>
      </c>
      <c r="G582" s="202"/>
      <c r="H582" s="205">
        <v>232.2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178</v>
      </c>
      <c r="AU582" s="211" t="s">
        <v>79</v>
      </c>
      <c r="AV582" s="13" t="s">
        <v>79</v>
      </c>
      <c r="AW582" s="13" t="s">
        <v>31</v>
      </c>
      <c r="AX582" s="13" t="s">
        <v>77</v>
      </c>
      <c r="AY582" s="211" t="s">
        <v>161</v>
      </c>
    </row>
    <row r="583" spans="1:65" s="13" customFormat="1">
      <c r="B583" s="201"/>
      <c r="C583" s="202"/>
      <c r="D583" s="199" t="s">
        <v>178</v>
      </c>
      <c r="E583" s="202"/>
      <c r="F583" s="204" t="s">
        <v>1389</v>
      </c>
      <c r="G583" s="202"/>
      <c r="H583" s="205">
        <v>267.02999999999997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178</v>
      </c>
      <c r="AU583" s="211" t="s">
        <v>79</v>
      </c>
      <c r="AV583" s="13" t="s">
        <v>79</v>
      </c>
      <c r="AW583" s="13" t="s">
        <v>4</v>
      </c>
      <c r="AX583" s="13" t="s">
        <v>77</v>
      </c>
      <c r="AY583" s="211" t="s">
        <v>161</v>
      </c>
    </row>
    <row r="584" spans="1:65" s="2" customFormat="1" ht="24.15" customHeight="1">
      <c r="A584" s="37"/>
      <c r="B584" s="38"/>
      <c r="C584" s="237" t="s">
        <v>1390</v>
      </c>
      <c r="D584" s="237" t="s">
        <v>715</v>
      </c>
      <c r="E584" s="238" t="s">
        <v>1391</v>
      </c>
      <c r="F584" s="239" t="s">
        <v>1392</v>
      </c>
      <c r="G584" s="240" t="s">
        <v>166</v>
      </c>
      <c r="H584" s="241">
        <v>267.02999999999997</v>
      </c>
      <c r="I584" s="242"/>
      <c r="J584" s="243">
        <f>ROUND(I584*H584,2)</f>
        <v>0</v>
      </c>
      <c r="K584" s="239" t="s">
        <v>167</v>
      </c>
      <c r="L584" s="244"/>
      <c r="M584" s="245" t="s">
        <v>19</v>
      </c>
      <c r="N584" s="246" t="s">
        <v>40</v>
      </c>
      <c r="O584" s="67"/>
      <c r="P584" s="190">
        <f>O584*H584</f>
        <v>0</v>
      </c>
      <c r="Q584" s="190">
        <v>4.4999999999999997E-3</v>
      </c>
      <c r="R584" s="190">
        <f>Q584*H584</f>
        <v>1.2016349999999998</v>
      </c>
      <c r="S584" s="190">
        <v>0</v>
      </c>
      <c r="T584" s="191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92" t="s">
        <v>406</v>
      </c>
      <c r="AT584" s="192" t="s">
        <v>715</v>
      </c>
      <c r="AU584" s="192" t="s">
        <v>79</v>
      </c>
      <c r="AY584" s="20" t="s">
        <v>161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20" t="s">
        <v>77</v>
      </c>
      <c r="BK584" s="193">
        <f>ROUND(I584*H584,2)</f>
        <v>0</v>
      </c>
      <c r="BL584" s="20" t="s">
        <v>279</v>
      </c>
      <c r="BM584" s="192" t="s">
        <v>1393</v>
      </c>
    </row>
    <row r="585" spans="1:65" s="13" customFormat="1">
      <c r="B585" s="201"/>
      <c r="C585" s="202"/>
      <c r="D585" s="199" t="s">
        <v>178</v>
      </c>
      <c r="E585" s="203" t="s">
        <v>19</v>
      </c>
      <c r="F585" s="204" t="s">
        <v>1388</v>
      </c>
      <c r="G585" s="202"/>
      <c r="H585" s="205">
        <v>232.2</v>
      </c>
      <c r="I585" s="206"/>
      <c r="J585" s="202"/>
      <c r="K585" s="202"/>
      <c r="L585" s="207"/>
      <c r="M585" s="208"/>
      <c r="N585" s="209"/>
      <c r="O585" s="209"/>
      <c r="P585" s="209"/>
      <c r="Q585" s="209"/>
      <c r="R585" s="209"/>
      <c r="S585" s="209"/>
      <c r="T585" s="210"/>
      <c r="AT585" s="211" t="s">
        <v>178</v>
      </c>
      <c r="AU585" s="211" t="s">
        <v>79</v>
      </c>
      <c r="AV585" s="13" t="s">
        <v>79</v>
      </c>
      <c r="AW585" s="13" t="s">
        <v>31</v>
      </c>
      <c r="AX585" s="13" t="s">
        <v>77</v>
      </c>
      <c r="AY585" s="211" t="s">
        <v>161</v>
      </c>
    </row>
    <row r="586" spans="1:65" s="13" customFormat="1">
      <c r="B586" s="201"/>
      <c r="C586" s="202"/>
      <c r="D586" s="199" t="s">
        <v>178</v>
      </c>
      <c r="E586" s="202"/>
      <c r="F586" s="204" t="s">
        <v>1389</v>
      </c>
      <c r="G586" s="202"/>
      <c r="H586" s="205">
        <v>267.02999999999997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178</v>
      </c>
      <c r="AU586" s="211" t="s">
        <v>79</v>
      </c>
      <c r="AV586" s="13" t="s">
        <v>79</v>
      </c>
      <c r="AW586" s="13" t="s">
        <v>4</v>
      </c>
      <c r="AX586" s="13" t="s">
        <v>77</v>
      </c>
      <c r="AY586" s="211" t="s">
        <v>161</v>
      </c>
    </row>
    <row r="587" spans="1:65" s="2" customFormat="1" ht="24.15" customHeight="1">
      <c r="A587" s="37"/>
      <c r="B587" s="38"/>
      <c r="C587" s="181" t="s">
        <v>610</v>
      </c>
      <c r="D587" s="181" t="s">
        <v>163</v>
      </c>
      <c r="E587" s="182" t="s">
        <v>1394</v>
      </c>
      <c r="F587" s="183" t="s">
        <v>1395</v>
      </c>
      <c r="G587" s="184" t="s">
        <v>166</v>
      </c>
      <c r="H587" s="185">
        <v>232.2</v>
      </c>
      <c r="I587" s="186"/>
      <c r="J587" s="187">
        <f>ROUND(I587*H587,2)</f>
        <v>0</v>
      </c>
      <c r="K587" s="183" t="s">
        <v>167</v>
      </c>
      <c r="L587" s="42"/>
      <c r="M587" s="188" t="s">
        <v>19</v>
      </c>
      <c r="N587" s="189" t="s">
        <v>40</v>
      </c>
      <c r="O587" s="67"/>
      <c r="P587" s="190">
        <f>O587*H587</f>
        <v>0</v>
      </c>
      <c r="Q587" s="190">
        <v>6.0000000000000001E-3</v>
      </c>
      <c r="R587" s="190">
        <f>Q587*H587</f>
        <v>1.3932</v>
      </c>
      <c r="S587" s="190">
        <v>0</v>
      </c>
      <c r="T587" s="191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92" t="s">
        <v>279</v>
      </c>
      <c r="AT587" s="192" t="s">
        <v>163</v>
      </c>
      <c r="AU587" s="192" t="s">
        <v>79</v>
      </c>
      <c r="AY587" s="20" t="s">
        <v>161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0" t="s">
        <v>77</v>
      </c>
      <c r="BK587" s="193">
        <f>ROUND(I587*H587,2)</f>
        <v>0</v>
      </c>
      <c r="BL587" s="20" t="s">
        <v>279</v>
      </c>
      <c r="BM587" s="192" t="s">
        <v>1396</v>
      </c>
    </row>
    <row r="588" spans="1:65" s="2" customFormat="1">
      <c r="A588" s="37"/>
      <c r="B588" s="38"/>
      <c r="C588" s="39"/>
      <c r="D588" s="194" t="s">
        <v>170</v>
      </c>
      <c r="E588" s="39"/>
      <c r="F588" s="195" t="s">
        <v>1397</v>
      </c>
      <c r="G588" s="39"/>
      <c r="H588" s="39"/>
      <c r="I588" s="196"/>
      <c r="J588" s="39"/>
      <c r="K588" s="39"/>
      <c r="L588" s="42"/>
      <c r="M588" s="197"/>
      <c r="N588" s="198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170</v>
      </c>
      <c r="AU588" s="20" t="s">
        <v>79</v>
      </c>
    </row>
    <row r="589" spans="1:65" s="13" customFormat="1">
      <c r="B589" s="201"/>
      <c r="C589" s="202"/>
      <c r="D589" s="199" t="s">
        <v>178</v>
      </c>
      <c r="E589" s="203" t="s">
        <v>19</v>
      </c>
      <c r="F589" s="204" t="s">
        <v>1356</v>
      </c>
      <c r="G589" s="202"/>
      <c r="H589" s="205">
        <v>232.2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178</v>
      </c>
      <c r="AU589" s="211" t="s">
        <v>79</v>
      </c>
      <c r="AV589" s="13" t="s">
        <v>79</v>
      </c>
      <c r="AW589" s="13" t="s">
        <v>31</v>
      </c>
      <c r="AX589" s="13" t="s">
        <v>77</v>
      </c>
      <c r="AY589" s="211" t="s">
        <v>161</v>
      </c>
    </row>
    <row r="590" spans="1:65" s="2" customFormat="1" ht="16.5" customHeight="1">
      <c r="A590" s="37"/>
      <c r="B590" s="38"/>
      <c r="C590" s="237" t="s">
        <v>1398</v>
      </c>
      <c r="D590" s="237" t="s">
        <v>715</v>
      </c>
      <c r="E590" s="238" t="s">
        <v>1399</v>
      </c>
      <c r="F590" s="239" t="s">
        <v>1400</v>
      </c>
      <c r="G590" s="240" t="s">
        <v>166</v>
      </c>
      <c r="H590" s="241">
        <v>255.42</v>
      </c>
      <c r="I590" s="242"/>
      <c r="J590" s="243">
        <f>ROUND(I590*H590,2)</f>
        <v>0</v>
      </c>
      <c r="K590" s="239" t="s">
        <v>167</v>
      </c>
      <c r="L590" s="244"/>
      <c r="M590" s="245" t="s">
        <v>19</v>
      </c>
      <c r="N590" s="246" t="s">
        <v>40</v>
      </c>
      <c r="O590" s="67"/>
      <c r="P590" s="190">
        <f>O590*H590</f>
        <v>0</v>
      </c>
      <c r="Q590" s="190">
        <v>1.5E-3</v>
      </c>
      <c r="R590" s="190">
        <f>Q590*H590</f>
        <v>0.38312999999999997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406</v>
      </c>
      <c r="AT590" s="192" t="s">
        <v>715</v>
      </c>
      <c r="AU590" s="192" t="s">
        <v>79</v>
      </c>
      <c r="AY590" s="20" t="s">
        <v>161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77</v>
      </c>
      <c r="BK590" s="193">
        <f>ROUND(I590*H590,2)</f>
        <v>0</v>
      </c>
      <c r="BL590" s="20" t="s">
        <v>279</v>
      </c>
      <c r="BM590" s="192" t="s">
        <v>1401</v>
      </c>
    </row>
    <row r="591" spans="1:65" s="13" customFormat="1">
      <c r="B591" s="201"/>
      <c r="C591" s="202"/>
      <c r="D591" s="199" t="s">
        <v>178</v>
      </c>
      <c r="E591" s="202"/>
      <c r="F591" s="204" t="s">
        <v>1402</v>
      </c>
      <c r="G591" s="202"/>
      <c r="H591" s="205">
        <v>255.42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178</v>
      </c>
      <c r="AU591" s="211" t="s">
        <v>79</v>
      </c>
      <c r="AV591" s="13" t="s">
        <v>79</v>
      </c>
      <c r="AW591" s="13" t="s">
        <v>4</v>
      </c>
      <c r="AX591" s="13" t="s">
        <v>77</v>
      </c>
      <c r="AY591" s="211" t="s">
        <v>161</v>
      </c>
    </row>
    <row r="592" spans="1:65" s="2" customFormat="1" ht="24.15" customHeight="1">
      <c r="A592" s="37"/>
      <c r="B592" s="38"/>
      <c r="C592" s="181" t="s">
        <v>1403</v>
      </c>
      <c r="D592" s="181" t="s">
        <v>163</v>
      </c>
      <c r="E592" s="182" t="s">
        <v>1404</v>
      </c>
      <c r="F592" s="183" t="s">
        <v>1405</v>
      </c>
      <c r="G592" s="184" t="s">
        <v>166</v>
      </c>
      <c r="H592" s="185">
        <v>243.81</v>
      </c>
      <c r="I592" s="186"/>
      <c r="J592" s="187">
        <f>ROUND(I592*H592,2)</f>
        <v>0</v>
      </c>
      <c r="K592" s="183" t="s">
        <v>167</v>
      </c>
      <c r="L592" s="42"/>
      <c r="M592" s="188" t="s">
        <v>19</v>
      </c>
      <c r="N592" s="189" t="s">
        <v>40</v>
      </c>
      <c r="O592" s="67"/>
      <c r="P592" s="190">
        <f>O592*H592</f>
        <v>0</v>
      </c>
      <c r="Q592" s="190">
        <v>3.5E-4</v>
      </c>
      <c r="R592" s="190">
        <f>Q592*H592</f>
        <v>8.5333500000000007E-2</v>
      </c>
      <c r="S592" s="190">
        <v>0</v>
      </c>
      <c r="T592" s="191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92" t="s">
        <v>279</v>
      </c>
      <c r="AT592" s="192" t="s">
        <v>163</v>
      </c>
      <c r="AU592" s="192" t="s">
        <v>79</v>
      </c>
      <c r="AY592" s="20" t="s">
        <v>161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20" t="s">
        <v>77</v>
      </c>
      <c r="BK592" s="193">
        <f>ROUND(I592*H592,2)</f>
        <v>0</v>
      </c>
      <c r="BL592" s="20" t="s">
        <v>279</v>
      </c>
      <c r="BM592" s="192" t="s">
        <v>1406</v>
      </c>
    </row>
    <row r="593" spans="1:65" s="2" customFormat="1">
      <c r="A593" s="37"/>
      <c r="B593" s="38"/>
      <c r="C593" s="39"/>
      <c r="D593" s="194" t="s">
        <v>170</v>
      </c>
      <c r="E593" s="39"/>
      <c r="F593" s="195" t="s">
        <v>1407</v>
      </c>
      <c r="G593" s="39"/>
      <c r="H593" s="39"/>
      <c r="I593" s="196"/>
      <c r="J593" s="39"/>
      <c r="K593" s="39"/>
      <c r="L593" s="42"/>
      <c r="M593" s="197"/>
      <c r="N593" s="198"/>
      <c r="O593" s="67"/>
      <c r="P593" s="67"/>
      <c r="Q593" s="67"/>
      <c r="R593" s="67"/>
      <c r="S593" s="67"/>
      <c r="T593" s="68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20" t="s">
        <v>170</v>
      </c>
      <c r="AU593" s="20" t="s">
        <v>79</v>
      </c>
    </row>
    <row r="594" spans="1:65" s="13" customFormat="1">
      <c r="B594" s="201"/>
      <c r="C594" s="202"/>
      <c r="D594" s="199" t="s">
        <v>178</v>
      </c>
      <c r="E594" s="203" t="s">
        <v>19</v>
      </c>
      <c r="F594" s="204" t="s">
        <v>1388</v>
      </c>
      <c r="G594" s="202"/>
      <c r="H594" s="205">
        <v>232.2</v>
      </c>
      <c r="I594" s="206"/>
      <c r="J594" s="202"/>
      <c r="K594" s="202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178</v>
      </c>
      <c r="AU594" s="211" t="s">
        <v>79</v>
      </c>
      <c r="AV594" s="13" t="s">
        <v>79</v>
      </c>
      <c r="AW594" s="13" t="s">
        <v>31</v>
      </c>
      <c r="AX594" s="13" t="s">
        <v>77</v>
      </c>
      <c r="AY594" s="211" t="s">
        <v>161</v>
      </c>
    </row>
    <row r="595" spans="1:65" s="13" customFormat="1">
      <c r="B595" s="201"/>
      <c r="C595" s="202"/>
      <c r="D595" s="199" t="s">
        <v>178</v>
      </c>
      <c r="E595" s="202"/>
      <c r="F595" s="204" t="s">
        <v>1408</v>
      </c>
      <c r="G595" s="202"/>
      <c r="H595" s="205">
        <v>243.81</v>
      </c>
      <c r="I595" s="206"/>
      <c r="J595" s="202"/>
      <c r="K595" s="202"/>
      <c r="L595" s="207"/>
      <c r="M595" s="208"/>
      <c r="N595" s="209"/>
      <c r="O595" s="209"/>
      <c r="P595" s="209"/>
      <c r="Q595" s="209"/>
      <c r="R595" s="209"/>
      <c r="S595" s="209"/>
      <c r="T595" s="210"/>
      <c r="AT595" s="211" t="s">
        <v>178</v>
      </c>
      <c r="AU595" s="211" t="s">
        <v>79</v>
      </c>
      <c r="AV595" s="13" t="s">
        <v>79</v>
      </c>
      <c r="AW595" s="13" t="s">
        <v>4</v>
      </c>
      <c r="AX595" s="13" t="s">
        <v>77</v>
      </c>
      <c r="AY595" s="211" t="s">
        <v>161</v>
      </c>
    </row>
    <row r="596" spans="1:65" s="2" customFormat="1" ht="24.15" customHeight="1">
      <c r="A596" s="37"/>
      <c r="B596" s="38"/>
      <c r="C596" s="181" t="s">
        <v>1409</v>
      </c>
      <c r="D596" s="181" t="s">
        <v>163</v>
      </c>
      <c r="E596" s="182" t="s">
        <v>1410</v>
      </c>
      <c r="F596" s="183" t="s">
        <v>1411</v>
      </c>
      <c r="G596" s="184" t="s">
        <v>166</v>
      </c>
      <c r="H596" s="185">
        <v>232.2</v>
      </c>
      <c r="I596" s="186"/>
      <c r="J596" s="187">
        <f>ROUND(I596*H596,2)</f>
        <v>0</v>
      </c>
      <c r="K596" s="183" t="s">
        <v>167</v>
      </c>
      <c r="L596" s="42"/>
      <c r="M596" s="188" t="s">
        <v>19</v>
      </c>
      <c r="N596" s="189" t="s">
        <v>40</v>
      </c>
      <c r="O596" s="67"/>
      <c r="P596" s="190">
        <f>O596*H596</f>
        <v>0</v>
      </c>
      <c r="Q596" s="190">
        <v>1E-4</v>
      </c>
      <c r="R596" s="190">
        <f>Q596*H596</f>
        <v>2.3220000000000001E-2</v>
      </c>
      <c r="S596" s="190">
        <v>0</v>
      </c>
      <c r="T596" s="19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92" t="s">
        <v>279</v>
      </c>
      <c r="AT596" s="192" t="s">
        <v>163</v>
      </c>
      <c r="AU596" s="192" t="s">
        <v>79</v>
      </c>
      <c r="AY596" s="20" t="s">
        <v>161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0" t="s">
        <v>77</v>
      </c>
      <c r="BK596" s="193">
        <f>ROUND(I596*H596,2)</f>
        <v>0</v>
      </c>
      <c r="BL596" s="20" t="s">
        <v>279</v>
      </c>
      <c r="BM596" s="192" t="s">
        <v>1412</v>
      </c>
    </row>
    <row r="597" spans="1:65" s="2" customFormat="1">
      <c r="A597" s="37"/>
      <c r="B597" s="38"/>
      <c r="C597" s="39"/>
      <c r="D597" s="194" t="s">
        <v>170</v>
      </c>
      <c r="E597" s="39"/>
      <c r="F597" s="195" t="s">
        <v>1413</v>
      </c>
      <c r="G597" s="39"/>
      <c r="H597" s="39"/>
      <c r="I597" s="196"/>
      <c r="J597" s="39"/>
      <c r="K597" s="39"/>
      <c r="L597" s="42"/>
      <c r="M597" s="197"/>
      <c r="N597" s="198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170</v>
      </c>
      <c r="AU597" s="20" t="s">
        <v>79</v>
      </c>
    </row>
    <row r="598" spans="1:65" s="13" customFormat="1">
      <c r="B598" s="201"/>
      <c r="C598" s="202"/>
      <c r="D598" s="199" t="s">
        <v>178</v>
      </c>
      <c r="E598" s="203" t="s">
        <v>19</v>
      </c>
      <c r="F598" s="204" t="s">
        <v>1388</v>
      </c>
      <c r="G598" s="202"/>
      <c r="H598" s="205">
        <v>232.2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178</v>
      </c>
      <c r="AU598" s="211" t="s">
        <v>79</v>
      </c>
      <c r="AV598" s="13" t="s">
        <v>79</v>
      </c>
      <c r="AW598" s="13" t="s">
        <v>31</v>
      </c>
      <c r="AX598" s="13" t="s">
        <v>77</v>
      </c>
      <c r="AY598" s="211" t="s">
        <v>161</v>
      </c>
    </row>
    <row r="599" spans="1:65" s="2" customFormat="1" ht="16.5" customHeight="1">
      <c r="A599" s="37"/>
      <c r="B599" s="38"/>
      <c r="C599" s="237" t="s">
        <v>1414</v>
      </c>
      <c r="D599" s="237" t="s">
        <v>715</v>
      </c>
      <c r="E599" s="238" t="s">
        <v>1415</v>
      </c>
      <c r="F599" s="239" t="s">
        <v>1416</v>
      </c>
      <c r="G599" s="240" t="s">
        <v>166</v>
      </c>
      <c r="H599" s="241">
        <v>267.02999999999997</v>
      </c>
      <c r="I599" s="242"/>
      <c r="J599" s="243">
        <f>ROUND(I599*H599,2)</f>
        <v>0</v>
      </c>
      <c r="K599" s="239" t="s">
        <v>167</v>
      </c>
      <c r="L599" s="244"/>
      <c r="M599" s="245" t="s">
        <v>19</v>
      </c>
      <c r="N599" s="246" t="s">
        <v>40</v>
      </c>
      <c r="O599" s="67"/>
      <c r="P599" s="190">
        <f>O599*H599</f>
        <v>0</v>
      </c>
      <c r="Q599" s="190">
        <v>5.0000000000000001E-4</v>
      </c>
      <c r="R599" s="190">
        <f>Q599*H599</f>
        <v>0.13351499999999999</v>
      </c>
      <c r="S599" s="190">
        <v>0</v>
      </c>
      <c r="T599" s="191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192" t="s">
        <v>406</v>
      </c>
      <c r="AT599" s="192" t="s">
        <v>715</v>
      </c>
      <c r="AU599" s="192" t="s">
        <v>79</v>
      </c>
      <c r="AY599" s="20" t="s">
        <v>161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20" t="s">
        <v>77</v>
      </c>
      <c r="BK599" s="193">
        <f>ROUND(I599*H599,2)</f>
        <v>0</v>
      </c>
      <c r="BL599" s="20" t="s">
        <v>279</v>
      </c>
      <c r="BM599" s="192" t="s">
        <v>1417</v>
      </c>
    </row>
    <row r="600" spans="1:65" s="13" customFormat="1">
      <c r="B600" s="201"/>
      <c r="C600" s="202"/>
      <c r="D600" s="199" t="s">
        <v>178</v>
      </c>
      <c r="E600" s="202"/>
      <c r="F600" s="204" t="s">
        <v>1389</v>
      </c>
      <c r="G600" s="202"/>
      <c r="H600" s="205">
        <v>267.02999999999997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178</v>
      </c>
      <c r="AU600" s="211" t="s">
        <v>79</v>
      </c>
      <c r="AV600" s="13" t="s">
        <v>79</v>
      </c>
      <c r="AW600" s="13" t="s">
        <v>4</v>
      </c>
      <c r="AX600" s="13" t="s">
        <v>77</v>
      </c>
      <c r="AY600" s="211" t="s">
        <v>161</v>
      </c>
    </row>
    <row r="601" spans="1:65" s="12" customFormat="1" ht="22.8" customHeight="1">
      <c r="B601" s="165"/>
      <c r="C601" s="166"/>
      <c r="D601" s="167" t="s">
        <v>68</v>
      </c>
      <c r="E601" s="179" t="s">
        <v>1418</v>
      </c>
      <c r="F601" s="179" t="s">
        <v>1419</v>
      </c>
      <c r="G601" s="166"/>
      <c r="H601" s="166"/>
      <c r="I601" s="169"/>
      <c r="J601" s="180">
        <f>BK601</f>
        <v>0</v>
      </c>
      <c r="K601" s="166"/>
      <c r="L601" s="171"/>
      <c r="M601" s="172"/>
      <c r="N601" s="173"/>
      <c r="O601" s="173"/>
      <c r="P601" s="174">
        <f>SUM(P602:P658)</f>
        <v>0</v>
      </c>
      <c r="Q601" s="173"/>
      <c r="R601" s="174">
        <f>SUM(R602:R658)</f>
        <v>3.8402724500000001</v>
      </c>
      <c r="S601" s="173"/>
      <c r="T601" s="175">
        <f>SUM(T602:T658)</f>
        <v>0</v>
      </c>
      <c r="AR601" s="176" t="s">
        <v>79</v>
      </c>
      <c r="AT601" s="177" t="s">
        <v>68</v>
      </c>
      <c r="AU601" s="177" t="s">
        <v>77</v>
      </c>
      <c r="AY601" s="176" t="s">
        <v>161</v>
      </c>
      <c r="BK601" s="178">
        <f>SUM(BK602:BK658)</f>
        <v>0</v>
      </c>
    </row>
    <row r="602" spans="1:65" s="2" customFormat="1" ht="24.15" customHeight="1">
      <c r="A602" s="37"/>
      <c r="B602" s="38"/>
      <c r="C602" s="181" t="s">
        <v>1420</v>
      </c>
      <c r="D602" s="181" t="s">
        <v>163</v>
      </c>
      <c r="E602" s="182" t="s">
        <v>1421</v>
      </c>
      <c r="F602" s="183" t="s">
        <v>1422</v>
      </c>
      <c r="G602" s="184" t="s">
        <v>166</v>
      </c>
      <c r="H602" s="185">
        <v>64.802999999999997</v>
      </c>
      <c r="I602" s="186"/>
      <c r="J602" s="187">
        <f>ROUND(I602*H602,2)</f>
        <v>0</v>
      </c>
      <c r="K602" s="183" t="s">
        <v>167</v>
      </c>
      <c r="L602" s="42"/>
      <c r="M602" s="188" t="s">
        <v>19</v>
      </c>
      <c r="N602" s="189" t="s">
        <v>40</v>
      </c>
      <c r="O602" s="67"/>
      <c r="P602" s="190">
        <f>O602*H602</f>
        <v>0</v>
      </c>
      <c r="Q602" s="190">
        <v>0</v>
      </c>
      <c r="R602" s="190">
        <f>Q602*H602</f>
        <v>0</v>
      </c>
      <c r="S602" s="190">
        <v>0</v>
      </c>
      <c r="T602" s="191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92" t="s">
        <v>279</v>
      </c>
      <c r="AT602" s="192" t="s">
        <v>163</v>
      </c>
      <c r="AU602" s="192" t="s">
        <v>79</v>
      </c>
      <c r="AY602" s="20" t="s">
        <v>161</v>
      </c>
      <c r="BE602" s="193">
        <f>IF(N602="základní",J602,0)</f>
        <v>0</v>
      </c>
      <c r="BF602" s="193">
        <f>IF(N602="snížená",J602,0)</f>
        <v>0</v>
      </c>
      <c r="BG602" s="193">
        <f>IF(N602="zákl. přenesená",J602,0)</f>
        <v>0</v>
      </c>
      <c r="BH602" s="193">
        <f>IF(N602="sníž. přenesená",J602,0)</f>
        <v>0</v>
      </c>
      <c r="BI602" s="193">
        <f>IF(N602="nulová",J602,0)</f>
        <v>0</v>
      </c>
      <c r="BJ602" s="20" t="s">
        <v>77</v>
      </c>
      <c r="BK602" s="193">
        <f>ROUND(I602*H602,2)</f>
        <v>0</v>
      </c>
      <c r="BL602" s="20" t="s">
        <v>279</v>
      </c>
      <c r="BM602" s="192" t="s">
        <v>1423</v>
      </c>
    </row>
    <row r="603" spans="1:65" s="2" customFormat="1">
      <c r="A603" s="37"/>
      <c r="B603" s="38"/>
      <c r="C603" s="39"/>
      <c r="D603" s="194" t="s">
        <v>170</v>
      </c>
      <c r="E603" s="39"/>
      <c r="F603" s="195" t="s">
        <v>1424</v>
      </c>
      <c r="G603" s="39"/>
      <c r="H603" s="39"/>
      <c r="I603" s="196"/>
      <c r="J603" s="39"/>
      <c r="K603" s="39"/>
      <c r="L603" s="42"/>
      <c r="M603" s="197"/>
      <c r="N603" s="198"/>
      <c r="O603" s="67"/>
      <c r="P603" s="67"/>
      <c r="Q603" s="67"/>
      <c r="R603" s="67"/>
      <c r="S603" s="67"/>
      <c r="T603" s="68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170</v>
      </c>
      <c r="AU603" s="20" t="s">
        <v>79</v>
      </c>
    </row>
    <row r="604" spans="1:65" s="13" customFormat="1">
      <c r="B604" s="201"/>
      <c r="C604" s="202"/>
      <c r="D604" s="199" t="s">
        <v>178</v>
      </c>
      <c r="E604" s="203" t="s">
        <v>638</v>
      </c>
      <c r="F604" s="204" t="s">
        <v>1425</v>
      </c>
      <c r="G604" s="202"/>
      <c r="H604" s="205">
        <v>64.802999999999997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178</v>
      </c>
      <c r="AU604" s="211" t="s">
        <v>79</v>
      </c>
      <c r="AV604" s="13" t="s">
        <v>79</v>
      </c>
      <c r="AW604" s="13" t="s">
        <v>31</v>
      </c>
      <c r="AX604" s="13" t="s">
        <v>69</v>
      </c>
      <c r="AY604" s="211" t="s">
        <v>161</v>
      </c>
    </row>
    <row r="605" spans="1:65" s="15" customFormat="1">
      <c r="B605" s="222"/>
      <c r="C605" s="223"/>
      <c r="D605" s="199" t="s">
        <v>178</v>
      </c>
      <c r="E605" s="224" t="s">
        <v>19</v>
      </c>
      <c r="F605" s="225" t="s">
        <v>221</v>
      </c>
      <c r="G605" s="223"/>
      <c r="H605" s="226">
        <v>64.802999999999997</v>
      </c>
      <c r="I605" s="227"/>
      <c r="J605" s="223"/>
      <c r="K605" s="223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178</v>
      </c>
      <c r="AU605" s="232" t="s">
        <v>79</v>
      </c>
      <c r="AV605" s="15" t="s">
        <v>168</v>
      </c>
      <c r="AW605" s="15" t="s">
        <v>31</v>
      </c>
      <c r="AX605" s="15" t="s">
        <v>77</v>
      </c>
      <c r="AY605" s="232" t="s">
        <v>161</v>
      </c>
    </row>
    <row r="606" spans="1:65" s="2" customFormat="1" ht="16.5" customHeight="1">
      <c r="A606" s="37"/>
      <c r="B606" s="38"/>
      <c r="C606" s="237" t="s">
        <v>1426</v>
      </c>
      <c r="D606" s="237" t="s">
        <v>715</v>
      </c>
      <c r="E606" s="238" t="s">
        <v>1427</v>
      </c>
      <c r="F606" s="239" t="s">
        <v>1428</v>
      </c>
      <c r="G606" s="240" t="s">
        <v>214</v>
      </c>
      <c r="H606" s="241">
        <v>2.1000000000000001E-2</v>
      </c>
      <c r="I606" s="242"/>
      <c r="J606" s="243">
        <f>ROUND(I606*H606,2)</f>
        <v>0</v>
      </c>
      <c r="K606" s="239" t="s">
        <v>167</v>
      </c>
      <c r="L606" s="244"/>
      <c r="M606" s="245" t="s">
        <v>19</v>
      </c>
      <c r="N606" s="246" t="s">
        <v>40</v>
      </c>
      <c r="O606" s="67"/>
      <c r="P606" s="190">
        <f>O606*H606</f>
        <v>0</v>
      </c>
      <c r="Q606" s="190">
        <v>1</v>
      </c>
      <c r="R606" s="190">
        <f>Q606*H606</f>
        <v>2.1000000000000001E-2</v>
      </c>
      <c r="S606" s="190">
        <v>0</v>
      </c>
      <c r="T606" s="191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92" t="s">
        <v>406</v>
      </c>
      <c r="AT606" s="192" t="s">
        <v>715</v>
      </c>
      <c r="AU606" s="192" t="s">
        <v>79</v>
      </c>
      <c r="AY606" s="20" t="s">
        <v>161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0" t="s">
        <v>77</v>
      </c>
      <c r="BK606" s="193">
        <f>ROUND(I606*H606,2)</f>
        <v>0</v>
      </c>
      <c r="BL606" s="20" t="s">
        <v>279</v>
      </c>
      <c r="BM606" s="192" t="s">
        <v>1429</v>
      </c>
    </row>
    <row r="607" spans="1:65" s="13" customFormat="1">
      <c r="B607" s="201"/>
      <c r="C607" s="202"/>
      <c r="D607" s="199" t="s">
        <v>178</v>
      </c>
      <c r="E607" s="202"/>
      <c r="F607" s="204" t="s">
        <v>1430</v>
      </c>
      <c r="G607" s="202"/>
      <c r="H607" s="205">
        <v>2.1000000000000001E-2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178</v>
      </c>
      <c r="AU607" s="211" t="s">
        <v>79</v>
      </c>
      <c r="AV607" s="13" t="s">
        <v>79</v>
      </c>
      <c r="AW607" s="13" t="s">
        <v>4</v>
      </c>
      <c r="AX607" s="13" t="s">
        <v>77</v>
      </c>
      <c r="AY607" s="211" t="s">
        <v>161</v>
      </c>
    </row>
    <row r="608" spans="1:65" s="2" customFormat="1" ht="16.5" customHeight="1">
      <c r="A608" s="37"/>
      <c r="B608" s="38"/>
      <c r="C608" s="181" t="s">
        <v>1431</v>
      </c>
      <c r="D608" s="181" t="s">
        <v>163</v>
      </c>
      <c r="E608" s="182" t="s">
        <v>1432</v>
      </c>
      <c r="F608" s="183" t="s">
        <v>1433</v>
      </c>
      <c r="G608" s="184" t="s">
        <v>166</v>
      </c>
      <c r="H608" s="185">
        <v>64.802999999999997</v>
      </c>
      <c r="I608" s="186"/>
      <c r="J608" s="187">
        <f>ROUND(I608*H608,2)</f>
        <v>0</v>
      </c>
      <c r="K608" s="183" t="s">
        <v>167</v>
      </c>
      <c r="L608" s="42"/>
      <c r="M608" s="188" t="s">
        <v>19</v>
      </c>
      <c r="N608" s="189" t="s">
        <v>40</v>
      </c>
      <c r="O608" s="67"/>
      <c r="P608" s="190">
        <f>O608*H608</f>
        <v>0</v>
      </c>
      <c r="Q608" s="190">
        <v>8.8000000000000003E-4</v>
      </c>
      <c r="R608" s="190">
        <f>Q608*H608</f>
        <v>5.7026639999999996E-2</v>
      </c>
      <c r="S608" s="190">
        <v>0</v>
      </c>
      <c r="T608" s="191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92" t="s">
        <v>279</v>
      </c>
      <c r="AT608" s="192" t="s">
        <v>163</v>
      </c>
      <c r="AU608" s="192" t="s">
        <v>79</v>
      </c>
      <c r="AY608" s="20" t="s">
        <v>161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20" t="s">
        <v>77</v>
      </c>
      <c r="BK608" s="193">
        <f>ROUND(I608*H608,2)</f>
        <v>0</v>
      </c>
      <c r="BL608" s="20" t="s">
        <v>279</v>
      </c>
      <c r="BM608" s="192" t="s">
        <v>1434</v>
      </c>
    </row>
    <row r="609" spans="1:65" s="2" customFormat="1">
      <c r="A609" s="37"/>
      <c r="B609" s="38"/>
      <c r="C609" s="39"/>
      <c r="D609" s="194" t="s">
        <v>170</v>
      </c>
      <c r="E609" s="39"/>
      <c r="F609" s="195" t="s">
        <v>1435</v>
      </c>
      <c r="G609" s="39"/>
      <c r="H609" s="39"/>
      <c r="I609" s="196"/>
      <c r="J609" s="39"/>
      <c r="K609" s="39"/>
      <c r="L609" s="42"/>
      <c r="M609" s="197"/>
      <c r="N609" s="198"/>
      <c r="O609" s="67"/>
      <c r="P609" s="67"/>
      <c r="Q609" s="67"/>
      <c r="R609" s="67"/>
      <c r="S609" s="67"/>
      <c r="T609" s="68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20" t="s">
        <v>170</v>
      </c>
      <c r="AU609" s="20" t="s">
        <v>79</v>
      </c>
    </row>
    <row r="610" spans="1:65" s="13" customFormat="1">
      <c r="B610" s="201"/>
      <c r="C610" s="202"/>
      <c r="D610" s="199" t="s">
        <v>178</v>
      </c>
      <c r="E610" s="203" t="s">
        <v>19</v>
      </c>
      <c r="F610" s="204" t="s">
        <v>638</v>
      </c>
      <c r="G610" s="202"/>
      <c r="H610" s="205">
        <v>64.802999999999997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178</v>
      </c>
      <c r="AU610" s="211" t="s">
        <v>79</v>
      </c>
      <c r="AV610" s="13" t="s">
        <v>79</v>
      </c>
      <c r="AW610" s="13" t="s">
        <v>31</v>
      </c>
      <c r="AX610" s="13" t="s">
        <v>77</v>
      </c>
      <c r="AY610" s="211" t="s">
        <v>161</v>
      </c>
    </row>
    <row r="611" spans="1:65" s="2" customFormat="1" ht="24.15" customHeight="1">
      <c r="A611" s="37"/>
      <c r="B611" s="38"/>
      <c r="C611" s="237" t="s">
        <v>1436</v>
      </c>
      <c r="D611" s="237" t="s">
        <v>715</v>
      </c>
      <c r="E611" s="238" t="s">
        <v>1437</v>
      </c>
      <c r="F611" s="239" t="s">
        <v>1438</v>
      </c>
      <c r="G611" s="240" t="s">
        <v>166</v>
      </c>
      <c r="H611" s="241">
        <v>74.522999999999996</v>
      </c>
      <c r="I611" s="242"/>
      <c r="J611" s="243">
        <f>ROUND(I611*H611,2)</f>
        <v>0</v>
      </c>
      <c r="K611" s="239" t="s">
        <v>167</v>
      </c>
      <c r="L611" s="244"/>
      <c r="M611" s="245" t="s">
        <v>19</v>
      </c>
      <c r="N611" s="246" t="s">
        <v>40</v>
      </c>
      <c r="O611" s="67"/>
      <c r="P611" s="190">
        <f>O611*H611</f>
        <v>0</v>
      </c>
      <c r="Q611" s="190">
        <v>5.4000000000000003E-3</v>
      </c>
      <c r="R611" s="190">
        <f>Q611*H611</f>
        <v>0.40242420000000001</v>
      </c>
      <c r="S611" s="190">
        <v>0</v>
      </c>
      <c r="T611" s="191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92" t="s">
        <v>406</v>
      </c>
      <c r="AT611" s="192" t="s">
        <v>715</v>
      </c>
      <c r="AU611" s="192" t="s">
        <v>79</v>
      </c>
      <c r="AY611" s="20" t="s">
        <v>161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20" t="s">
        <v>77</v>
      </c>
      <c r="BK611" s="193">
        <f>ROUND(I611*H611,2)</f>
        <v>0</v>
      </c>
      <c r="BL611" s="20" t="s">
        <v>279</v>
      </c>
      <c r="BM611" s="192" t="s">
        <v>1439</v>
      </c>
    </row>
    <row r="612" spans="1:65" s="13" customFormat="1">
      <c r="B612" s="201"/>
      <c r="C612" s="202"/>
      <c r="D612" s="199" t="s">
        <v>178</v>
      </c>
      <c r="E612" s="202"/>
      <c r="F612" s="204" t="s">
        <v>1440</v>
      </c>
      <c r="G612" s="202"/>
      <c r="H612" s="205">
        <v>74.522999999999996</v>
      </c>
      <c r="I612" s="206"/>
      <c r="J612" s="202"/>
      <c r="K612" s="202"/>
      <c r="L612" s="207"/>
      <c r="M612" s="208"/>
      <c r="N612" s="209"/>
      <c r="O612" s="209"/>
      <c r="P612" s="209"/>
      <c r="Q612" s="209"/>
      <c r="R612" s="209"/>
      <c r="S612" s="209"/>
      <c r="T612" s="210"/>
      <c r="AT612" s="211" t="s">
        <v>178</v>
      </c>
      <c r="AU612" s="211" t="s">
        <v>79</v>
      </c>
      <c r="AV612" s="13" t="s">
        <v>79</v>
      </c>
      <c r="AW612" s="13" t="s">
        <v>4</v>
      </c>
      <c r="AX612" s="13" t="s">
        <v>77</v>
      </c>
      <c r="AY612" s="211" t="s">
        <v>161</v>
      </c>
    </row>
    <row r="613" spans="1:65" s="2" customFormat="1" ht="37.799999999999997" customHeight="1">
      <c r="A613" s="37"/>
      <c r="B613" s="38"/>
      <c r="C613" s="181" t="s">
        <v>1441</v>
      </c>
      <c r="D613" s="181" t="s">
        <v>163</v>
      </c>
      <c r="E613" s="182" t="s">
        <v>1442</v>
      </c>
      <c r="F613" s="183" t="s">
        <v>1443</v>
      </c>
      <c r="G613" s="184" t="s">
        <v>166</v>
      </c>
      <c r="H613" s="185">
        <v>64.802999999999997</v>
      </c>
      <c r="I613" s="186"/>
      <c r="J613" s="187">
        <f>ROUND(I613*H613,2)</f>
        <v>0</v>
      </c>
      <c r="K613" s="183" t="s">
        <v>167</v>
      </c>
      <c r="L613" s="42"/>
      <c r="M613" s="188" t="s">
        <v>19</v>
      </c>
      <c r="N613" s="189" t="s">
        <v>40</v>
      </c>
      <c r="O613" s="67"/>
      <c r="P613" s="190">
        <f>O613*H613</f>
        <v>0</v>
      </c>
      <c r="Q613" s="190">
        <v>2.7999999999999998E-4</v>
      </c>
      <c r="R613" s="190">
        <f>Q613*H613</f>
        <v>1.8144839999999999E-2</v>
      </c>
      <c r="S613" s="190">
        <v>0</v>
      </c>
      <c r="T613" s="19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2" t="s">
        <v>279</v>
      </c>
      <c r="AT613" s="192" t="s">
        <v>163</v>
      </c>
      <c r="AU613" s="192" t="s">
        <v>79</v>
      </c>
      <c r="AY613" s="20" t="s">
        <v>161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0" t="s">
        <v>77</v>
      </c>
      <c r="BK613" s="193">
        <f>ROUND(I613*H613,2)</f>
        <v>0</v>
      </c>
      <c r="BL613" s="20" t="s">
        <v>279</v>
      </c>
      <c r="BM613" s="192" t="s">
        <v>1444</v>
      </c>
    </row>
    <row r="614" spans="1:65" s="2" customFormat="1">
      <c r="A614" s="37"/>
      <c r="B614" s="38"/>
      <c r="C614" s="39"/>
      <c r="D614" s="194" t="s">
        <v>170</v>
      </c>
      <c r="E614" s="39"/>
      <c r="F614" s="195" t="s">
        <v>1445</v>
      </c>
      <c r="G614" s="39"/>
      <c r="H614" s="39"/>
      <c r="I614" s="196"/>
      <c r="J614" s="39"/>
      <c r="K614" s="39"/>
      <c r="L614" s="42"/>
      <c r="M614" s="197"/>
      <c r="N614" s="198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170</v>
      </c>
      <c r="AU614" s="20" t="s">
        <v>79</v>
      </c>
    </row>
    <row r="615" spans="1:65" s="2" customFormat="1" ht="19.2">
      <c r="A615" s="37"/>
      <c r="B615" s="38"/>
      <c r="C615" s="39"/>
      <c r="D615" s="199" t="s">
        <v>176</v>
      </c>
      <c r="E615" s="39"/>
      <c r="F615" s="200" t="s">
        <v>1446</v>
      </c>
      <c r="G615" s="39"/>
      <c r="H615" s="39"/>
      <c r="I615" s="196"/>
      <c r="J615" s="39"/>
      <c r="K615" s="39"/>
      <c r="L615" s="42"/>
      <c r="M615" s="197"/>
      <c r="N615" s="198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176</v>
      </c>
      <c r="AU615" s="20" t="s">
        <v>79</v>
      </c>
    </row>
    <row r="616" spans="1:65" s="13" customFormat="1">
      <c r="B616" s="201"/>
      <c r="C616" s="202"/>
      <c r="D616" s="199" t="s">
        <v>178</v>
      </c>
      <c r="E616" s="203" t="s">
        <v>19</v>
      </c>
      <c r="F616" s="204" t="s">
        <v>638</v>
      </c>
      <c r="G616" s="202"/>
      <c r="H616" s="205">
        <v>64.802999999999997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178</v>
      </c>
      <c r="AU616" s="211" t="s">
        <v>79</v>
      </c>
      <c r="AV616" s="13" t="s">
        <v>79</v>
      </c>
      <c r="AW616" s="13" t="s">
        <v>31</v>
      </c>
      <c r="AX616" s="13" t="s">
        <v>77</v>
      </c>
      <c r="AY616" s="211" t="s">
        <v>161</v>
      </c>
    </row>
    <row r="617" spans="1:65" s="2" customFormat="1" ht="16.5" customHeight="1">
      <c r="A617" s="37"/>
      <c r="B617" s="38"/>
      <c r="C617" s="237" t="s">
        <v>1447</v>
      </c>
      <c r="D617" s="237" t="s">
        <v>715</v>
      </c>
      <c r="E617" s="238" t="s">
        <v>1448</v>
      </c>
      <c r="F617" s="239" t="s">
        <v>1449</v>
      </c>
      <c r="G617" s="240" t="s">
        <v>166</v>
      </c>
      <c r="H617" s="241">
        <v>74.522999999999996</v>
      </c>
      <c r="I617" s="242"/>
      <c r="J617" s="243">
        <f>ROUND(I617*H617,2)</f>
        <v>0</v>
      </c>
      <c r="K617" s="239" t="s">
        <v>167</v>
      </c>
      <c r="L617" s="244"/>
      <c r="M617" s="245" t="s">
        <v>19</v>
      </c>
      <c r="N617" s="246" t="s">
        <v>40</v>
      </c>
      <c r="O617" s="67"/>
      <c r="P617" s="190">
        <f>O617*H617</f>
        <v>0</v>
      </c>
      <c r="Q617" s="190">
        <v>1.5200000000000001E-3</v>
      </c>
      <c r="R617" s="190">
        <f>Q617*H617</f>
        <v>0.11327495999999999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406</v>
      </c>
      <c r="AT617" s="192" t="s">
        <v>715</v>
      </c>
      <c r="AU617" s="192" t="s">
        <v>79</v>
      </c>
      <c r="AY617" s="20" t="s">
        <v>161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77</v>
      </c>
      <c r="BK617" s="193">
        <f>ROUND(I617*H617,2)</f>
        <v>0</v>
      </c>
      <c r="BL617" s="20" t="s">
        <v>279</v>
      </c>
      <c r="BM617" s="192" t="s">
        <v>1450</v>
      </c>
    </row>
    <row r="618" spans="1:65" s="13" customFormat="1">
      <c r="B618" s="201"/>
      <c r="C618" s="202"/>
      <c r="D618" s="199" t="s">
        <v>178</v>
      </c>
      <c r="E618" s="202"/>
      <c r="F618" s="204" t="s">
        <v>1440</v>
      </c>
      <c r="G618" s="202"/>
      <c r="H618" s="205">
        <v>74.522999999999996</v>
      </c>
      <c r="I618" s="206"/>
      <c r="J618" s="202"/>
      <c r="K618" s="202"/>
      <c r="L618" s="207"/>
      <c r="M618" s="208"/>
      <c r="N618" s="209"/>
      <c r="O618" s="209"/>
      <c r="P618" s="209"/>
      <c r="Q618" s="209"/>
      <c r="R618" s="209"/>
      <c r="S618" s="209"/>
      <c r="T618" s="210"/>
      <c r="AT618" s="211" t="s">
        <v>178</v>
      </c>
      <c r="AU618" s="211" t="s">
        <v>79</v>
      </c>
      <c r="AV618" s="13" t="s">
        <v>79</v>
      </c>
      <c r="AW618" s="13" t="s">
        <v>4</v>
      </c>
      <c r="AX618" s="13" t="s">
        <v>77</v>
      </c>
      <c r="AY618" s="211" t="s">
        <v>161</v>
      </c>
    </row>
    <row r="619" spans="1:65" s="2" customFormat="1" ht="16.5" customHeight="1">
      <c r="A619" s="37"/>
      <c r="B619" s="38"/>
      <c r="C619" s="181" t="s">
        <v>1451</v>
      </c>
      <c r="D619" s="181" t="s">
        <v>163</v>
      </c>
      <c r="E619" s="182" t="s">
        <v>1452</v>
      </c>
      <c r="F619" s="183" t="s">
        <v>1453</v>
      </c>
      <c r="G619" s="184" t="s">
        <v>166</v>
      </c>
      <c r="H619" s="185">
        <v>64.802999999999997</v>
      </c>
      <c r="I619" s="186"/>
      <c r="J619" s="187">
        <f>ROUND(I619*H619,2)</f>
        <v>0</v>
      </c>
      <c r="K619" s="183" t="s">
        <v>167</v>
      </c>
      <c r="L619" s="42"/>
      <c r="M619" s="188" t="s">
        <v>19</v>
      </c>
      <c r="N619" s="189" t="s">
        <v>40</v>
      </c>
      <c r="O619" s="67"/>
      <c r="P619" s="190">
        <f>O619*H619</f>
        <v>0</v>
      </c>
      <c r="Q619" s="190">
        <v>1.2999999999999999E-4</v>
      </c>
      <c r="R619" s="190">
        <f>Q619*H619</f>
        <v>8.4243899999999986E-3</v>
      </c>
      <c r="S619" s="190">
        <v>0</v>
      </c>
      <c r="T619" s="191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92" t="s">
        <v>279</v>
      </c>
      <c r="AT619" s="192" t="s">
        <v>163</v>
      </c>
      <c r="AU619" s="192" t="s">
        <v>79</v>
      </c>
      <c r="AY619" s="20" t="s">
        <v>161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20" t="s">
        <v>77</v>
      </c>
      <c r="BK619" s="193">
        <f>ROUND(I619*H619,2)</f>
        <v>0</v>
      </c>
      <c r="BL619" s="20" t="s">
        <v>279</v>
      </c>
      <c r="BM619" s="192" t="s">
        <v>1454</v>
      </c>
    </row>
    <row r="620" spans="1:65" s="2" customFormat="1">
      <c r="A620" s="37"/>
      <c r="B620" s="38"/>
      <c r="C620" s="39"/>
      <c r="D620" s="194" t="s">
        <v>170</v>
      </c>
      <c r="E620" s="39"/>
      <c r="F620" s="195" t="s">
        <v>1455</v>
      </c>
      <c r="G620" s="39"/>
      <c r="H620" s="39"/>
      <c r="I620" s="196"/>
      <c r="J620" s="39"/>
      <c r="K620" s="39"/>
      <c r="L620" s="42"/>
      <c r="M620" s="197"/>
      <c r="N620" s="198"/>
      <c r="O620" s="67"/>
      <c r="P620" s="67"/>
      <c r="Q620" s="67"/>
      <c r="R620" s="67"/>
      <c r="S620" s="67"/>
      <c r="T620" s="68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20" t="s">
        <v>170</v>
      </c>
      <c r="AU620" s="20" t="s">
        <v>79</v>
      </c>
    </row>
    <row r="621" spans="1:65" s="13" customFormat="1">
      <c r="B621" s="201"/>
      <c r="C621" s="202"/>
      <c r="D621" s="199" t="s">
        <v>178</v>
      </c>
      <c r="E621" s="203" t="s">
        <v>19</v>
      </c>
      <c r="F621" s="204" t="s">
        <v>638</v>
      </c>
      <c r="G621" s="202"/>
      <c r="H621" s="205">
        <v>64.802999999999997</v>
      </c>
      <c r="I621" s="206"/>
      <c r="J621" s="202"/>
      <c r="K621" s="202"/>
      <c r="L621" s="207"/>
      <c r="M621" s="208"/>
      <c r="N621" s="209"/>
      <c r="O621" s="209"/>
      <c r="P621" s="209"/>
      <c r="Q621" s="209"/>
      <c r="R621" s="209"/>
      <c r="S621" s="209"/>
      <c r="T621" s="210"/>
      <c r="AT621" s="211" t="s">
        <v>178</v>
      </c>
      <c r="AU621" s="211" t="s">
        <v>79</v>
      </c>
      <c r="AV621" s="13" t="s">
        <v>79</v>
      </c>
      <c r="AW621" s="13" t="s">
        <v>31</v>
      </c>
      <c r="AX621" s="13" t="s">
        <v>77</v>
      </c>
      <c r="AY621" s="211" t="s">
        <v>161</v>
      </c>
    </row>
    <row r="622" spans="1:65" s="2" customFormat="1" ht="24.15" customHeight="1">
      <c r="A622" s="37"/>
      <c r="B622" s="38"/>
      <c r="C622" s="181" t="s">
        <v>1456</v>
      </c>
      <c r="D622" s="181" t="s">
        <v>163</v>
      </c>
      <c r="E622" s="182" t="s">
        <v>1457</v>
      </c>
      <c r="F622" s="183" t="s">
        <v>1458</v>
      </c>
      <c r="G622" s="184" t="s">
        <v>166</v>
      </c>
      <c r="H622" s="185">
        <v>64.802999999999997</v>
      </c>
      <c r="I622" s="186"/>
      <c r="J622" s="187">
        <f>ROUND(I622*H622,2)</f>
        <v>0</v>
      </c>
      <c r="K622" s="183" t="s">
        <v>167</v>
      </c>
      <c r="L622" s="42"/>
      <c r="M622" s="188" t="s">
        <v>19</v>
      </c>
      <c r="N622" s="189" t="s">
        <v>40</v>
      </c>
      <c r="O622" s="67"/>
      <c r="P622" s="190">
        <f>O622*H622</f>
        <v>0</v>
      </c>
      <c r="Q622" s="190">
        <v>1.16E-3</v>
      </c>
      <c r="R622" s="190">
        <f>Q622*H622</f>
        <v>7.5171479999999999E-2</v>
      </c>
      <c r="S622" s="190">
        <v>0</v>
      </c>
      <c r="T622" s="191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92" t="s">
        <v>279</v>
      </c>
      <c r="AT622" s="192" t="s">
        <v>163</v>
      </c>
      <c r="AU622" s="192" t="s">
        <v>79</v>
      </c>
      <c r="AY622" s="20" t="s">
        <v>161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20" t="s">
        <v>77</v>
      </c>
      <c r="BK622" s="193">
        <f>ROUND(I622*H622,2)</f>
        <v>0</v>
      </c>
      <c r="BL622" s="20" t="s">
        <v>279</v>
      </c>
      <c r="BM622" s="192" t="s">
        <v>1459</v>
      </c>
    </row>
    <row r="623" spans="1:65" s="2" customFormat="1">
      <c r="A623" s="37"/>
      <c r="B623" s="38"/>
      <c r="C623" s="39"/>
      <c r="D623" s="194" t="s">
        <v>170</v>
      </c>
      <c r="E623" s="39"/>
      <c r="F623" s="195" t="s">
        <v>1460</v>
      </c>
      <c r="G623" s="39"/>
      <c r="H623" s="39"/>
      <c r="I623" s="196"/>
      <c r="J623" s="39"/>
      <c r="K623" s="39"/>
      <c r="L623" s="42"/>
      <c r="M623" s="197"/>
      <c r="N623" s="198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170</v>
      </c>
      <c r="AU623" s="20" t="s">
        <v>79</v>
      </c>
    </row>
    <row r="624" spans="1:65" s="13" customFormat="1">
      <c r="B624" s="201"/>
      <c r="C624" s="202"/>
      <c r="D624" s="199" t="s">
        <v>178</v>
      </c>
      <c r="E624" s="203" t="s">
        <v>19</v>
      </c>
      <c r="F624" s="204" t="s">
        <v>638</v>
      </c>
      <c r="G624" s="202"/>
      <c r="H624" s="205">
        <v>64.802999999999997</v>
      </c>
      <c r="I624" s="206"/>
      <c r="J624" s="202"/>
      <c r="K624" s="202"/>
      <c r="L624" s="207"/>
      <c r="M624" s="208"/>
      <c r="N624" s="209"/>
      <c r="O624" s="209"/>
      <c r="P624" s="209"/>
      <c r="Q624" s="209"/>
      <c r="R624" s="209"/>
      <c r="S624" s="209"/>
      <c r="T624" s="210"/>
      <c r="AT624" s="211" t="s">
        <v>178</v>
      </c>
      <c r="AU624" s="211" t="s">
        <v>79</v>
      </c>
      <c r="AV624" s="13" t="s">
        <v>79</v>
      </c>
      <c r="AW624" s="13" t="s">
        <v>31</v>
      </c>
      <c r="AX624" s="13" t="s">
        <v>77</v>
      </c>
      <c r="AY624" s="211" t="s">
        <v>161</v>
      </c>
    </row>
    <row r="625" spans="1:65" s="2" customFormat="1" ht="16.5" customHeight="1">
      <c r="A625" s="37"/>
      <c r="B625" s="38"/>
      <c r="C625" s="237" t="s">
        <v>1461</v>
      </c>
      <c r="D625" s="237" t="s">
        <v>715</v>
      </c>
      <c r="E625" s="238" t="s">
        <v>1462</v>
      </c>
      <c r="F625" s="239" t="s">
        <v>1463</v>
      </c>
      <c r="G625" s="240" t="s">
        <v>166</v>
      </c>
      <c r="H625" s="241">
        <v>64.155000000000001</v>
      </c>
      <c r="I625" s="242"/>
      <c r="J625" s="243">
        <f>ROUND(I625*H625,2)</f>
        <v>0</v>
      </c>
      <c r="K625" s="239" t="s">
        <v>167</v>
      </c>
      <c r="L625" s="244"/>
      <c r="M625" s="245" t="s">
        <v>19</v>
      </c>
      <c r="N625" s="246" t="s">
        <v>40</v>
      </c>
      <c r="O625" s="67"/>
      <c r="P625" s="190">
        <f>O625*H625</f>
        <v>0</v>
      </c>
      <c r="Q625" s="190">
        <v>2.4E-2</v>
      </c>
      <c r="R625" s="190">
        <f>Q625*H625</f>
        <v>1.53972</v>
      </c>
      <c r="S625" s="190">
        <v>0</v>
      </c>
      <c r="T625" s="191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2" t="s">
        <v>406</v>
      </c>
      <c r="AT625" s="192" t="s">
        <v>715</v>
      </c>
      <c r="AU625" s="192" t="s">
        <v>79</v>
      </c>
      <c r="AY625" s="20" t="s">
        <v>161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0" t="s">
        <v>77</v>
      </c>
      <c r="BK625" s="193">
        <f>ROUND(I625*H625,2)</f>
        <v>0</v>
      </c>
      <c r="BL625" s="20" t="s">
        <v>279</v>
      </c>
      <c r="BM625" s="192" t="s">
        <v>1464</v>
      </c>
    </row>
    <row r="626" spans="1:65" s="13" customFormat="1">
      <c r="B626" s="201"/>
      <c r="C626" s="202"/>
      <c r="D626" s="199" t="s">
        <v>178</v>
      </c>
      <c r="E626" s="203" t="s">
        <v>19</v>
      </c>
      <c r="F626" s="204" t="s">
        <v>1465</v>
      </c>
      <c r="G626" s="202"/>
      <c r="H626" s="205">
        <v>58.323</v>
      </c>
      <c r="I626" s="206"/>
      <c r="J626" s="202"/>
      <c r="K626" s="202"/>
      <c r="L626" s="207"/>
      <c r="M626" s="208"/>
      <c r="N626" s="209"/>
      <c r="O626" s="209"/>
      <c r="P626" s="209"/>
      <c r="Q626" s="209"/>
      <c r="R626" s="209"/>
      <c r="S626" s="209"/>
      <c r="T626" s="210"/>
      <c r="AT626" s="211" t="s">
        <v>178</v>
      </c>
      <c r="AU626" s="211" t="s">
        <v>79</v>
      </c>
      <c r="AV626" s="13" t="s">
        <v>79</v>
      </c>
      <c r="AW626" s="13" t="s">
        <v>31</v>
      </c>
      <c r="AX626" s="13" t="s">
        <v>77</v>
      </c>
      <c r="AY626" s="211" t="s">
        <v>161</v>
      </c>
    </row>
    <row r="627" spans="1:65" s="13" customFormat="1">
      <c r="B627" s="201"/>
      <c r="C627" s="202"/>
      <c r="D627" s="199" t="s">
        <v>178</v>
      </c>
      <c r="E627" s="202"/>
      <c r="F627" s="204" t="s">
        <v>1466</v>
      </c>
      <c r="G627" s="202"/>
      <c r="H627" s="205">
        <v>64.155000000000001</v>
      </c>
      <c r="I627" s="206"/>
      <c r="J627" s="202"/>
      <c r="K627" s="202"/>
      <c r="L627" s="207"/>
      <c r="M627" s="208"/>
      <c r="N627" s="209"/>
      <c r="O627" s="209"/>
      <c r="P627" s="209"/>
      <c r="Q627" s="209"/>
      <c r="R627" s="209"/>
      <c r="S627" s="209"/>
      <c r="T627" s="210"/>
      <c r="AT627" s="211" t="s">
        <v>178</v>
      </c>
      <c r="AU627" s="211" t="s">
        <v>79</v>
      </c>
      <c r="AV627" s="13" t="s">
        <v>79</v>
      </c>
      <c r="AW627" s="13" t="s">
        <v>4</v>
      </c>
      <c r="AX627" s="13" t="s">
        <v>77</v>
      </c>
      <c r="AY627" s="211" t="s">
        <v>161</v>
      </c>
    </row>
    <row r="628" spans="1:65" s="2" customFormat="1" ht="16.5" customHeight="1">
      <c r="A628" s="37"/>
      <c r="B628" s="38"/>
      <c r="C628" s="237" t="s">
        <v>1467</v>
      </c>
      <c r="D628" s="237" t="s">
        <v>715</v>
      </c>
      <c r="E628" s="238" t="s">
        <v>1468</v>
      </c>
      <c r="F628" s="239" t="s">
        <v>1469</v>
      </c>
      <c r="G628" s="240" t="s">
        <v>166</v>
      </c>
      <c r="H628" s="241">
        <v>7.48</v>
      </c>
      <c r="I628" s="242"/>
      <c r="J628" s="243">
        <f>ROUND(I628*H628,2)</f>
        <v>0</v>
      </c>
      <c r="K628" s="239" t="s">
        <v>167</v>
      </c>
      <c r="L628" s="244"/>
      <c r="M628" s="245" t="s">
        <v>19</v>
      </c>
      <c r="N628" s="246" t="s">
        <v>40</v>
      </c>
      <c r="O628" s="67"/>
      <c r="P628" s="190">
        <f>O628*H628</f>
        <v>0</v>
      </c>
      <c r="Q628" s="190">
        <v>1.4999999999999999E-2</v>
      </c>
      <c r="R628" s="190">
        <f>Q628*H628</f>
        <v>0.11220000000000001</v>
      </c>
      <c r="S628" s="190">
        <v>0</v>
      </c>
      <c r="T628" s="191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92" t="s">
        <v>406</v>
      </c>
      <c r="AT628" s="192" t="s">
        <v>715</v>
      </c>
      <c r="AU628" s="192" t="s">
        <v>79</v>
      </c>
      <c r="AY628" s="20" t="s">
        <v>161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20" t="s">
        <v>77</v>
      </c>
      <c r="BK628" s="193">
        <f>ROUND(I628*H628,2)</f>
        <v>0</v>
      </c>
      <c r="BL628" s="20" t="s">
        <v>279</v>
      </c>
      <c r="BM628" s="192" t="s">
        <v>1470</v>
      </c>
    </row>
    <row r="629" spans="1:65" s="13" customFormat="1">
      <c r="B629" s="201"/>
      <c r="C629" s="202"/>
      <c r="D629" s="199" t="s">
        <v>178</v>
      </c>
      <c r="E629" s="203" t="s">
        <v>19</v>
      </c>
      <c r="F629" s="204" t="s">
        <v>1471</v>
      </c>
      <c r="G629" s="202"/>
      <c r="H629" s="205">
        <v>6.8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178</v>
      </c>
      <c r="AU629" s="211" t="s">
        <v>79</v>
      </c>
      <c r="AV629" s="13" t="s">
        <v>79</v>
      </c>
      <c r="AW629" s="13" t="s">
        <v>31</v>
      </c>
      <c r="AX629" s="13" t="s">
        <v>77</v>
      </c>
      <c r="AY629" s="211" t="s">
        <v>161</v>
      </c>
    </row>
    <row r="630" spans="1:65" s="13" customFormat="1">
      <c r="B630" s="201"/>
      <c r="C630" s="202"/>
      <c r="D630" s="199" t="s">
        <v>178</v>
      </c>
      <c r="E630" s="202"/>
      <c r="F630" s="204" t="s">
        <v>1472</v>
      </c>
      <c r="G630" s="202"/>
      <c r="H630" s="205">
        <v>7.48</v>
      </c>
      <c r="I630" s="206"/>
      <c r="J630" s="202"/>
      <c r="K630" s="202"/>
      <c r="L630" s="207"/>
      <c r="M630" s="208"/>
      <c r="N630" s="209"/>
      <c r="O630" s="209"/>
      <c r="P630" s="209"/>
      <c r="Q630" s="209"/>
      <c r="R630" s="209"/>
      <c r="S630" s="209"/>
      <c r="T630" s="210"/>
      <c r="AT630" s="211" t="s">
        <v>178</v>
      </c>
      <c r="AU630" s="211" t="s">
        <v>79</v>
      </c>
      <c r="AV630" s="13" t="s">
        <v>79</v>
      </c>
      <c r="AW630" s="13" t="s">
        <v>4</v>
      </c>
      <c r="AX630" s="13" t="s">
        <v>77</v>
      </c>
      <c r="AY630" s="211" t="s">
        <v>161</v>
      </c>
    </row>
    <row r="631" spans="1:65" s="2" customFormat="1" ht="16.5" customHeight="1">
      <c r="A631" s="37"/>
      <c r="B631" s="38"/>
      <c r="C631" s="181" t="s">
        <v>1473</v>
      </c>
      <c r="D631" s="181" t="s">
        <v>163</v>
      </c>
      <c r="E631" s="182" t="s">
        <v>1474</v>
      </c>
      <c r="F631" s="183" t="s">
        <v>1475</v>
      </c>
      <c r="G631" s="184" t="s">
        <v>1476</v>
      </c>
      <c r="H631" s="185">
        <v>1</v>
      </c>
      <c r="I631" s="186"/>
      <c r="J631" s="187">
        <f>ROUND(I631*H631,2)</f>
        <v>0</v>
      </c>
      <c r="K631" s="183" t="s">
        <v>19</v>
      </c>
      <c r="L631" s="42"/>
      <c r="M631" s="188" t="s">
        <v>19</v>
      </c>
      <c r="N631" s="189" t="s">
        <v>40</v>
      </c>
      <c r="O631" s="67"/>
      <c r="P631" s="190">
        <f>O631*H631</f>
        <v>0</v>
      </c>
      <c r="Q631" s="190">
        <v>0</v>
      </c>
      <c r="R631" s="190">
        <f>Q631*H631</f>
        <v>0</v>
      </c>
      <c r="S631" s="190">
        <v>0</v>
      </c>
      <c r="T631" s="191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192" t="s">
        <v>279</v>
      </c>
      <c r="AT631" s="192" t="s">
        <v>163</v>
      </c>
      <c r="AU631" s="192" t="s">
        <v>79</v>
      </c>
      <c r="AY631" s="20" t="s">
        <v>161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0" t="s">
        <v>77</v>
      </c>
      <c r="BK631" s="193">
        <f>ROUND(I631*H631,2)</f>
        <v>0</v>
      </c>
      <c r="BL631" s="20" t="s">
        <v>279</v>
      </c>
      <c r="BM631" s="192" t="s">
        <v>1477</v>
      </c>
    </row>
    <row r="632" spans="1:65" s="2" customFormat="1" ht="16.5" customHeight="1">
      <c r="A632" s="37"/>
      <c r="B632" s="38"/>
      <c r="C632" s="181" t="s">
        <v>1478</v>
      </c>
      <c r="D632" s="181" t="s">
        <v>163</v>
      </c>
      <c r="E632" s="182" t="s">
        <v>1479</v>
      </c>
      <c r="F632" s="183" t="s">
        <v>1480</v>
      </c>
      <c r="G632" s="184" t="s">
        <v>166</v>
      </c>
      <c r="H632" s="185">
        <v>61.23</v>
      </c>
      <c r="I632" s="186"/>
      <c r="J632" s="187">
        <f>ROUND(I632*H632,2)</f>
        <v>0</v>
      </c>
      <c r="K632" s="183" t="s">
        <v>167</v>
      </c>
      <c r="L632" s="42"/>
      <c r="M632" s="188" t="s">
        <v>19</v>
      </c>
      <c r="N632" s="189" t="s">
        <v>40</v>
      </c>
      <c r="O632" s="67"/>
      <c r="P632" s="190">
        <f>O632*H632</f>
        <v>0</v>
      </c>
      <c r="Q632" s="190">
        <v>1.16E-3</v>
      </c>
      <c r="R632" s="190">
        <f>Q632*H632</f>
        <v>7.1026800000000001E-2</v>
      </c>
      <c r="S632" s="190">
        <v>0</v>
      </c>
      <c r="T632" s="191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92" t="s">
        <v>279</v>
      </c>
      <c r="AT632" s="192" t="s">
        <v>163</v>
      </c>
      <c r="AU632" s="192" t="s">
        <v>79</v>
      </c>
      <c r="AY632" s="20" t="s">
        <v>161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20" t="s">
        <v>77</v>
      </c>
      <c r="BK632" s="193">
        <f>ROUND(I632*H632,2)</f>
        <v>0</v>
      </c>
      <c r="BL632" s="20" t="s">
        <v>279</v>
      </c>
      <c r="BM632" s="192" t="s">
        <v>1481</v>
      </c>
    </row>
    <row r="633" spans="1:65" s="2" customFormat="1">
      <c r="A633" s="37"/>
      <c r="B633" s="38"/>
      <c r="C633" s="39"/>
      <c r="D633" s="194" t="s">
        <v>170</v>
      </c>
      <c r="E633" s="39"/>
      <c r="F633" s="195" t="s">
        <v>1482</v>
      </c>
      <c r="G633" s="39"/>
      <c r="H633" s="39"/>
      <c r="I633" s="196"/>
      <c r="J633" s="39"/>
      <c r="K633" s="39"/>
      <c r="L633" s="42"/>
      <c r="M633" s="197"/>
      <c r="N633" s="198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170</v>
      </c>
      <c r="AU633" s="20" t="s">
        <v>79</v>
      </c>
    </row>
    <row r="634" spans="1:65" s="2" customFormat="1" ht="16.5" customHeight="1">
      <c r="A634" s="37"/>
      <c r="B634" s="38"/>
      <c r="C634" s="237" t="s">
        <v>1483</v>
      </c>
      <c r="D634" s="237" t="s">
        <v>715</v>
      </c>
      <c r="E634" s="238" t="s">
        <v>1484</v>
      </c>
      <c r="F634" s="239" t="s">
        <v>1485</v>
      </c>
      <c r="G634" s="240" t="s">
        <v>166</v>
      </c>
      <c r="H634" s="241">
        <v>50.863999999999997</v>
      </c>
      <c r="I634" s="242"/>
      <c r="J634" s="243">
        <f>ROUND(I634*H634,2)</f>
        <v>0</v>
      </c>
      <c r="K634" s="239" t="s">
        <v>19</v>
      </c>
      <c r="L634" s="244"/>
      <c r="M634" s="245" t="s">
        <v>19</v>
      </c>
      <c r="N634" s="246" t="s">
        <v>40</v>
      </c>
      <c r="O634" s="67"/>
      <c r="P634" s="190">
        <f>O634*H634</f>
        <v>0</v>
      </c>
      <c r="Q634" s="190">
        <v>2.6249999999999999E-2</v>
      </c>
      <c r="R634" s="190">
        <f>Q634*H634</f>
        <v>1.3351799999999998</v>
      </c>
      <c r="S634" s="190">
        <v>0</v>
      </c>
      <c r="T634" s="191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92" t="s">
        <v>406</v>
      </c>
      <c r="AT634" s="192" t="s">
        <v>715</v>
      </c>
      <c r="AU634" s="192" t="s">
        <v>79</v>
      </c>
      <c r="AY634" s="20" t="s">
        <v>161</v>
      </c>
      <c r="BE634" s="193">
        <f>IF(N634="základní",J634,0)</f>
        <v>0</v>
      </c>
      <c r="BF634" s="193">
        <f>IF(N634="snížená",J634,0)</f>
        <v>0</v>
      </c>
      <c r="BG634" s="193">
        <f>IF(N634="zákl. přenesená",J634,0)</f>
        <v>0</v>
      </c>
      <c r="BH634" s="193">
        <f>IF(N634="sníž. přenesená",J634,0)</f>
        <v>0</v>
      </c>
      <c r="BI634" s="193">
        <f>IF(N634="nulová",J634,0)</f>
        <v>0</v>
      </c>
      <c r="BJ634" s="20" t="s">
        <v>77</v>
      </c>
      <c r="BK634" s="193">
        <f>ROUND(I634*H634,2)</f>
        <v>0</v>
      </c>
      <c r="BL634" s="20" t="s">
        <v>279</v>
      </c>
      <c r="BM634" s="192" t="s">
        <v>1486</v>
      </c>
    </row>
    <row r="635" spans="1:65" s="13" customFormat="1">
      <c r="B635" s="201"/>
      <c r="C635" s="202"/>
      <c r="D635" s="199" t="s">
        <v>178</v>
      </c>
      <c r="E635" s="203" t="s">
        <v>19</v>
      </c>
      <c r="F635" s="204" t="s">
        <v>1487</v>
      </c>
      <c r="G635" s="202"/>
      <c r="H635" s="205">
        <v>46.24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178</v>
      </c>
      <c r="AU635" s="211" t="s">
        <v>79</v>
      </c>
      <c r="AV635" s="13" t="s">
        <v>79</v>
      </c>
      <c r="AW635" s="13" t="s">
        <v>31</v>
      </c>
      <c r="AX635" s="13" t="s">
        <v>77</v>
      </c>
      <c r="AY635" s="211" t="s">
        <v>161</v>
      </c>
    </row>
    <row r="636" spans="1:65" s="13" customFormat="1">
      <c r="B636" s="201"/>
      <c r="C636" s="202"/>
      <c r="D636" s="199" t="s">
        <v>178</v>
      </c>
      <c r="E636" s="202"/>
      <c r="F636" s="204" t="s">
        <v>1488</v>
      </c>
      <c r="G636" s="202"/>
      <c r="H636" s="205">
        <v>50.863999999999997</v>
      </c>
      <c r="I636" s="206"/>
      <c r="J636" s="202"/>
      <c r="K636" s="202"/>
      <c r="L636" s="207"/>
      <c r="M636" s="208"/>
      <c r="N636" s="209"/>
      <c r="O636" s="209"/>
      <c r="P636" s="209"/>
      <c r="Q636" s="209"/>
      <c r="R636" s="209"/>
      <c r="S636" s="209"/>
      <c r="T636" s="210"/>
      <c r="AT636" s="211" t="s">
        <v>178</v>
      </c>
      <c r="AU636" s="211" t="s">
        <v>79</v>
      </c>
      <c r="AV636" s="13" t="s">
        <v>79</v>
      </c>
      <c r="AW636" s="13" t="s">
        <v>4</v>
      </c>
      <c r="AX636" s="13" t="s">
        <v>77</v>
      </c>
      <c r="AY636" s="211" t="s">
        <v>161</v>
      </c>
    </row>
    <row r="637" spans="1:65" s="2" customFormat="1" ht="16.5" customHeight="1">
      <c r="A637" s="37"/>
      <c r="B637" s="38"/>
      <c r="C637" s="237" t="s">
        <v>1489</v>
      </c>
      <c r="D637" s="237" t="s">
        <v>715</v>
      </c>
      <c r="E637" s="238" t="s">
        <v>1490</v>
      </c>
      <c r="F637" s="239" t="s">
        <v>1491</v>
      </c>
      <c r="G637" s="240" t="s">
        <v>166</v>
      </c>
      <c r="H637" s="241">
        <v>4.4000000000000004</v>
      </c>
      <c r="I637" s="242"/>
      <c r="J637" s="243">
        <f>ROUND(I637*H637,2)</f>
        <v>0</v>
      </c>
      <c r="K637" s="239" t="s">
        <v>19</v>
      </c>
      <c r="L637" s="244"/>
      <c r="M637" s="245" t="s">
        <v>19</v>
      </c>
      <c r="N637" s="246" t="s">
        <v>40</v>
      </c>
      <c r="O637" s="67"/>
      <c r="P637" s="190">
        <f>O637*H637</f>
        <v>0</v>
      </c>
      <c r="Q637" s="190">
        <v>3.8000000000000002E-4</v>
      </c>
      <c r="R637" s="190">
        <f>Q637*H637</f>
        <v>1.6720000000000003E-3</v>
      </c>
      <c r="S637" s="190">
        <v>0</v>
      </c>
      <c r="T637" s="191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2" t="s">
        <v>406</v>
      </c>
      <c r="AT637" s="192" t="s">
        <v>715</v>
      </c>
      <c r="AU637" s="192" t="s">
        <v>79</v>
      </c>
      <c r="AY637" s="20" t="s">
        <v>161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20" t="s">
        <v>77</v>
      </c>
      <c r="BK637" s="193">
        <f>ROUND(I637*H637,2)</f>
        <v>0</v>
      </c>
      <c r="BL637" s="20" t="s">
        <v>279</v>
      </c>
      <c r="BM637" s="192" t="s">
        <v>1492</v>
      </c>
    </row>
    <row r="638" spans="1:65" s="13" customFormat="1">
      <c r="B638" s="201"/>
      <c r="C638" s="202"/>
      <c r="D638" s="199" t="s">
        <v>178</v>
      </c>
      <c r="E638" s="203" t="s">
        <v>19</v>
      </c>
      <c r="F638" s="204" t="s">
        <v>1493</v>
      </c>
      <c r="G638" s="202"/>
      <c r="H638" s="205">
        <v>4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178</v>
      </c>
      <c r="AU638" s="211" t="s">
        <v>79</v>
      </c>
      <c r="AV638" s="13" t="s">
        <v>79</v>
      </c>
      <c r="AW638" s="13" t="s">
        <v>31</v>
      </c>
      <c r="AX638" s="13" t="s">
        <v>69</v>
      </c>
      <c r="AY638" s="211" t="s">
        <v>161</v>
      </c>
    </row>
    <row r="639" spans="1:65" s="15" customFormat="1">
      <c r="B639" s="222"/>
      <c r="C639" s="223"/>
      <c r="D639" s="199" t="s">
        <v>178</v>
      </c>
      <c r="E639" s="224" t="s">
        <v>19</v>
      </c>
      <c r="F639" s="225" t="s">
        <v>221</v>
      </c>
      <c r="G639" s="223"/>
      <c r="H639" s="226">
        <v>4</v>
      </c>
      <c r="I639" s="227"/>
      <c r="J639" s="223"/>
      <c r="K639" s="223"/>
      <c r="L639" s="228"/>
      <c r="M639" s="229"/>
      <c r="N639" s="230"/>
      <c r="O639" s="230"/>
      <c r="P639" s="230"/>
      <c r="Q639" s="230"/>
      <c r="R639" s="230"/>
      <c r="S639" s="230"/>
      <c r="T639" s="231"/>
      <c r="AT639" s="232" t="s">
        <v>178</v>
      </c>
      <c r="AU639" s="232" t="s">
        <v>79</v>
      </c>
      <c r="AV639" s="15" t="s">
        <v>168</v>
      </c>
      <c r="AW639" s="15" t="s">
        <v>31</v>
      </c>
      <c r="AX639" s="15" t="s">
        <v>77</v>
      </c>
      <c r="AY639" s="232" t="s">
        <v>161</v>
      </c>
    </row>
    <row r="640" spans="1:65" s="13" customFormat="1">
      <c r="B640" s="201"/>
      <c r="C640" s="202"/>
      <c r="D640" s="199" t="s">
        <v>178</v>
      </c>
      <c r="E640" s="202"/>
      <c r="F640" s="204" t="s">
        <v>1494</v>
      </c>
      <c r="G640" s="202"/>
      <c r="H640" s="205">
        <v>4.4000000000000004</v>
      </c>
      <c r="I640" s="206"/>
      <c r="J640" s="202"/>
      <c r="K640" s="202"/>
      <c r="L640" s="207"/>
      <c r="M640" s="208"/>
      <c r="N640" s="209"/>
      <c r="O640" s="209"/>
      <c r="P640" s="209"/>
      <c r="Q640" s="209"/>
      <c r="R640" s="209"/>
      <c r="S640" s="209"/>
      <c r="T640" s="210"/>
      <c r="AT640" s="211" t="s">
        <v>178</v>
      </c>
      <c r="AU640" s="211" t="s">
        <v>79</v>
      </c>
      <c r="AV640" s="13" t="s">
        <v>79</v>
      </c>
      <c r="AW640" s="13" t="s">
        <v>4</v>
      </c>
      <c r="AX640" s="13" t="s">
        <v>77</v>
      </c>
      <c r="AY640" s="211" t="s">
        <v>161</v>
      </c>
    </row>
    <row r="641" spans="1:65" s="2" customFormat="1" ht="16.5" customHeight="1">
      <c r="A641" s="37"/>
      <c r="B641" s="38"/>
      <c r="C641" s="237" t="s">
        <v>1495</v>
      </c>
      <c r="D641" s="237" t="s">
        <v>715</v>
      </c>
      <c r="E641" s="238" t="s">
        <v>1496</v>
      </c>
      <c r="F641" s="239" t="s">
        <v>1497</v>
      </c>
      <c r="G641" s="240" t="s">
        <v>166</v>
      </c>
      <c r="H641" s="241">
        <v>12.089</v>
      </c>
      <c r="I641" s="242"/>
      <c r="J641" s="243">
        <f>ROUND(I641*H641,2)</f>
        <v>0</v>
      </c>
      <c r="K641" s="239" t="s">
        <v>19</v>
      </c>
      <c r="L641" s="244"/>
      <c r="M641" s="245" t="s">
        <v>19</v>
      </c>
      <c r="N641" s="246" t="s">
        <v>40</v>
      </c>
      <c r="O641" s="67"/>
      <c r="P641" s="190">
        <f>O641*H641</f>
        <v>0</v>
      </c>
      <c r="Q641" s="190">
        <v>9.6000000000000002E-4</v>
      </c>
      <c r="R641" s="190">
        <f>Q641*H641</f>
        <v>1.160544E-2</v>
      </c>
      <c r="S641" s="190">
        <v>0</v>
      </c>
      <c r="T641" s="19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2" t="s">
        <v>406</v>
      </c>
      <c r="AT641" s="192" t="s">
        <v>715</v>
      </c>
      <c r="AU641" s="192" t="s">
        <v>79</v>
      </c>
      <c r="AY641" s="20" t="s">
        <v>161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0" t="s">
        <v>77</v>
      </c>
      <c r="BK641" s="193">
        <f>ROUND(I641*H641,2)</f>
        <v>0</v>
      </c>
      <c r="BL641" s="20" t="s">
        <v>279</v>
      </c>
      <c r="BM641" s="192" t="s">
        <v>1498</v>
      </c>
    </row>
    <row r="642" spans="1:65" s="13" customFormat="1">
      <c r="B642" s="201"/>
      <c r="C642" s="202"/>
      <c r="D642" s="199" t="s">
        <v>178</v>
      </c>
      <c r="E642" s="203" t="s">
        <v>19</v>
      </c>
      <c r="F642" s="204" t="s">
        <v>1499</v>
      </c>
      <c r="G642" s="202"/>
      <c r="H642" s="205">
        <v>10.99</v>
      </c>
      <c r="I642" s="206"/>
      <c r="J642" s="202"/>
      <c r="K642" s="202"/>
      <c r="L642" s="207"/>
      <c r="M642" s="208"/>
      <c r="N642" s="209"/>
      <c r="O642" s="209"/>
      <c r="P642" s="209"/>
      <c r="Q642" s="209"/>
      <c r="R642" s="209"/>
      <c r="S642" s="209"/>
      <c r="T642" s="210"/>
      <c r="AT642" s="211" t="s">
        <v>178</v>
      </c>
      <c r="AU642" s="211" t="s">
        <v>79</v>
      </c>
      <c r="AV642" s="13" t="s">
        <v>79</v>
      </c>
      <c r="AW642" s="13" t="s">
        <v>31</v>
      </c>
      <c r="AX642" s="13" t="s">
        <v>77</v>
      </c>
      <c r="AY642" s="211" t="s">
        <v>161</v>
      </c>
    </row>
    <row r="643" spans="1:65" s="13" customFormat="1">
      <c r="B643" s="201"/>
      <c r="C643" s="202"/>
      <c r="D643" s="199" t="s">
        <v>178</v>
      </c>
      <c r="E643" s="202"/>
      <c r="F643" s="204" t="s">
        <v>1500</v>
      </c>
      <c r="G643" s="202"/>
      <c r="H643" s="205">
        <v>12.089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178</v>
      </c>
      <c r="AU643" s="211" t="s">
        <v>79</v>
      </c>
      <c r="AV643" s="13" t="s">
        <v>79</v>
      </c>
      <c r="AW643" s="13" t="s">
        <v>4</v>
      </c>
      <c r="AX643" s="13" t="s">
        <v>77</v>
      </c>
      <c r="AY643" s="211" t="s">
        <v>161</v>
      </c>
    </row>
    <row r="644" spans="1:65" s="2" customFormat="1" ht="24.15" customHeight="1">
      <c r="A644" s="37"/>
      <c r="B644" s="38"/>
      <c r="C644" s="181" t="s">
        <v>1501</v>
      </c>
      <c r="D644" s="181" t="s">
        <v>163</v>
      </c>
      <c r="E644" s="182" t="s">
        <v>1502</v>
      </c>
      <c r="F644" s="183" t="s">
        <v>1503</v>
      </c>
      <c r="G644" s="184" t="s">
        <v>189</v>
      </c>
      <c r="H644" s="185">
        <v>29.324999999999999</v>
      </c>
      <c r="I644" s="186"/>
      <c r="J644" s="187">
        <f>ROUND(I644*H644,2)</f>
        <v>0</v>
      </c>
      <c r="K644" s="183" t="s">
        <v>167</v>
      </c>
      <c r="L644" s="42"/>
      <c r="M644" s="188" t="s">
        <v>19</v>
      </c>
      <c r="N644" s="189" t="s">
        <v>40</v>
      </c>
      <c r="O644" s="67"/>
      <c r="P644" s="190">
        <f>O644*H644</f>
        <v>0</v>
      </c>
      <c r="Q644" s="190">
        <v>1.15E-3</v>
      </c>
      <c r="R644" s="190">
        <f>Q644*H644</f>
        <v>3.3723749999999997E-2</v>
      </c>
      <c r="S644" s="190">
        <v>0</v>
      </c>
      <c r="T644" s="191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192" t="s">
        <v>279</v>
      </c>
      <c r="AT644" s="192" t="s">
        <v>163</v>
      </c>
      <c r="AU644" s="192" t="s">
        <v>79</v>
      </c>
      <c r="AY644" s="20" t="s">
        <v>161</v>
      </c>
      <c r="BE644" s="193">
        <f>IF(N644="základní",J644,0)</f>
        <v>0</v>
      </c>
      <c r="BF644" s="193">
        <f>IF(N644="snížená",J644,0)</f>
        <v>0</v>
      </c>
      <c r="BG644" s="193">
        <f>IF(N644="zákl. přenesená",J644,0)</f>
        <v>0</v>
      </c>
      <c r="BH644" s="193">
        <f>IF(N644="sníž. přenesená",J644,0)</f>
        <v>0</v>
      </c>
      <c r="BI644" s="193">
        <f>IF(N644="nulová",J644,0)</f>
        <v>0</v>
      </c>
      <c r="BJ644" s="20" t="s">
        <v>77</v>
      </c>
      <c r="BK644" s="193">
        <f>ROUND(I644*H644,2)</f>
        <v>0</v>
      </c>
      <c r="BL644" s="20" t="s">
        <v>279</v>
      </c>
      <c r="BM644" s="192" t="s">
        <v>1504</v>
      </c>
    </row>
    <row r="645" spans="1:65" s="2" customFormat="1">
      <c r="A645" s="37"/>
      <c r="B645" s="38"/>
      <c r="C645" s="39"/>
      <c r="D645" s="194" t="s">
        <v>170</v>
      </c>
      <c r="E645" s="39"/>
      <c r="F645" s="195" t="s">
        <v>1505</v>
      </c>
      <c r="G645" s="39"/>
      <c r="H645" s="39"/>
      <c r="I645" s="196"/>
      <c r="J645" s="39"/>
      <c r="K645" s="39"/>
      <c r="L645" s="42"/>
      <c r="M645" s="197"/>
      <c r="N645" s="198"/>
      <c r="O645" s="67"/>
      <c r="P645" s="67"/>
      <c r="Q645" s="67"/>
      <c r="R645" s="67"/>
      <c r="S645" s="67"/>
      <c r="T645" s="68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20" t="s">
        <v>170</v>
      </c>
      <c r="AU645" s="20" t="s">
        <v>79</v>
      </c>
    </row>
    <row r="646" spans="1:65" s="13" customFormat="1">
      <c r="B646" s="201"/>
      <c r="C646" s="202"/>
      <c r="D646" s="199" t="s">
        <v>178</v>
      </c>
      <c r="E646" s="203" t="s">
        <v>19</v>
      </c>
      <c r="F646" s="204" t="s">
        <v>1506</v>
      </c>
      <c r="G646" s="202"/>
      <c r="H646" s="205">
        <v>29.324999999999999</v>
      </c>
      <c r="I646" s="206"/>
      <c r="J646" s="202"/>
      <c r="K646" s="202"/>
      <c r="L646" s="207"/>
      <c r="M646" s="208"/>
      <c r="N646" s="209"/>
      <c r="O646" s="209"/>
      <c r="P646" s="209"/>
      <c r="Q646" s="209"/>
      <c r="R646" s="209"/>
      <c r="S646" s="209"/>
      <c r="T646" s="210"/>
      <c r="AT646" s="211" t="s">
        <v>178</v>
      </c>
      <c r="AU646" s="211" t="s">
        <v>79</v>
      </c>
      <c r="AV646" s="13" t="s">
        <v>79</v>
      </c>
      <c r="AW646" s="13" t="s">
        <v>31</v>
      </c>
      <c r="AX646" s="13" t="s">
        <v>77</v>
      </c>
      <c r="AY646" s="211" t="s">
        <v>161</v>
      </c>
    </row>
    <row r="647" spans="1:65" s="2" customFormat="1" ht="24.15" customHeight="1">
      <c r="A647" s="37"/>
      <c r="B647" s="38"/>
      <c r="C647" s="181" t="s">
        <v>1507</v>
      </c>
      <c r="D647" s="181" t="s">
        <v>163</v>
      </c>
      <c r="E647" s="182" t="s">
        <v>1508</v>
      </c>
      <c r="F647" s="183" t="s">
        <v>1509</v>
      </c>
      <c r="G647" s="184" t="s">
        <v>189</v>
      </c>
      <c r="H647" s="185">
        <v>29.324999999999999</v>
      </c>
      <c r="I647" s="186"/>
      <c r="J647" s="187">
        <f>ROUND(I647*H647,2)</f>
        <v>0</v>
      </c>
      <c r="K647" s="183" t="s">
        <v>167</v>
      </c>
      <c r="L647" s="42"/>
      <c r="M647" s="188" t="s">
        <v>19</v>
      </c>
      <c r="N647" s="189" t="s">
        <v>40</v>
      </c>
      <c r="O647" s="67"/>
      <c r="P647" s="190">
        <f>O647*H647</f>
        <v>0</v>
      </c>
      <c r="Q647" s="190">
        <v>6.3000000000000003E-4</v>
      </c>
      <c r="R647" s="190">
        <f>Q647*H647</f>
        <v>1.8474750000000002E-2</v>
      </c>
      <c r="S647" s="190">
        <v>0</v>
      </c>
      <c r="T647" s="191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92" t="s">
        <v>279</v>
      </c>
      <c r="AT647" s="192" t="s">
        <v>163</v>
      </c>
      <c r="AU647" s="192" t="s">
        <v>79</v>
      </c>
      <c r="AY647" s="20" t="s">
        <v>161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20" t="s">
        <v>77</v>
      </c>
      <c r="BK647" s="193">
        <f>ROUND(I647*H647,2)</f>
        <v>0</v>
      </c>
      <c r="BL647" s="20" t="s">
        <v>279</v>
      </c>
      <c r="BM647" s="192" t="s">
        <v>1510</v>
      </c>
    </row>
    <row r="648" spans="1:65" s="2" customFormat="1">
      <c r="A648" s="37"/>
      <c r="B648" s="38"/>
      <c r="C648" s="39"/>
      <c r="D648" s="194" t="s">
        <v>170</v>
      </c>
      <c r="E648" s="39"/>
      <c r="F648" s="195" t="s">
        <v>1511</v>
      </c>
      <c r="G648" s="39"/>
      <c r="H648" s="39"/>
      <c r="I648" s="196"/>
      <c r="J648" s="39"/>
      <c r="K648" s="39"/>
      <c r="L648" s="42"/>
      <c r="M648" s="197"/>
      <c r="N648" s="198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170</v>
      </c>
      <c r="AU648" s="20" t="s">
        <v>79</v>
      </c>
    </row>
    <row r="649" spans="1:65" s="2" customFormat="1" ht="21.75" customHeight="1">
      <c r="A649" s="37"/>
      <c r="B649" s="38"/>
      <c r="C649" s="181" t="s">
        <v>1512</v>
      </c>
      <c r="D649" s="181" t="s">
        <v>163</v>
      </c>
      <c r="E649" s="182" t="s">
        <v>1513</v>
      </c>
      <c r="F649" s="183" t="s">
        <v>1514</v>
      </c>
      <c r="G649" s="184" t="s">
        <v>189</v>
      </c>
      <c r="H649" s="185">
        <v>34.844999999999999</v>
      </c>
      <c r="I649" s="186"/>
      <c r="J649" s="187">
        <f>ROUND(I649*H649,2)</f>
        <v>0</v>
      </c>
      <c r="K649" s="183" t="s">
        <v>167</v>
      </c>
      <c r="L649" s="42"/>
      <c r="M649" s="188" t="s">
        <v>19</v>
      </c>
      <c r="N649" s="189" t="s">
        <v>40</v>
      </c>
      <c r="O649" s="67"/>
      <c r="P649" s="190">
        <f>O649*H649</f>
        <v>0</v>
      </c>
      <c r="Q649" s="190">
        <v>5.5999999999999995E-4</v>
      </c>
      <c r="R649" s="190">
        <f>Q649*H649</f>
        <v>1.9513199999999998E-2</v>
      </c>
      <c r="S649" s="190">
        <v>0</v>
      </c>
      <c r="T649" s="191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92" t="s">
        <v>279</v>
      </c>
      <c r="AT649" s="192" t="s">
        <v>163</v>
      </c>
      <c r="AU649" s="192" t="s">
        <v>79</v>
      </c>
      <c r="AY649" s="20" t="s">
        <v>161</v>
      </c>
      <c r="BE649" s="193">
        <f>IF(N649="základní",J649,0)</f>
        <v>0</v>
      </c>
      <c r="BF649" s="193">
        <f>IF(N649="snížená",J649,0)</f>
        <v>0</v>
      </c>
      <c r="BG649" s="193">
        <f>IF(N649="zákl. přenesená",J649,0)</f>
        <v>0</v>
      </c>
      <c r="BH649" s="193">
        <f>IF(N649="sníž. přenesená",J649,0)</f>
        <v>0</v>
      </c>
      <c r="BI649" s="193">
        <f>IF(N649="nulová",J649,0)</f>
        <v>0</v>
      </c>
      <c r="BJ649" s="20" t="s">
        <v>77</v>
      </c>
      <c r="BK649" s="193">
        <f>ROUND(I649*H649,2)</f>
        <v>0</v>
      </c>
      <c r="BL649" s="20" t="s">
        <v>279</v>
      </c>
      <c r="BM649" s="192" t="s">
        <v>1515</v>
      </c>
    </row>
    <row r="650" spans="1:65" s="2" customFormat="1">
      <c r="A650" s="37"/>
      <c r="B650" s="38"/>
      <c r="C650" s="39"/>
      <c r="D650" s="194" t="s">
        <v>170</v>
      </c>
      <c r="E650" s="39"/>
      <c r="F650" s="195" t="s">
        <v>1516</v>
      </c>
      <c r="G650" s="39"/>
      <c r="H650" s="39"/>
      <c r="I650" s="196"/>
      <c r="J650" s="39"/>
      <c r="K650" s="39"/>
      <c r="L650" s="42"/>
      <c r="M650" s="197"/>
      <c r="N650" s="198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170</v>
      </c>
      <c r="AU650" s="20" t="s">
        <v>79</v>
      </c>
    </row>
    <row r="651" spans="1:65" s="13" customFormat="1">
      <c r="B651" s="201"/>
      <c r="C651" s="202"/>
      <c r="D651" s="199" t="s">
        <v>178</v>
      </c>
      <c r="E651" s="203" t="s">
        <v>19</v>
      </c>
      <c r="F651" s="204" t="s">
        <v>1517</v>
      </c>
      <c r="G651" s="202"/>
      <c r="H651" s="205">
        <v>34.844999999999999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178</v>
      </c>
      <c r="AU651" s="211" t="s">
        <v>79</v>
      </c>
      <c r="AV651" s="13" t="s">
        <v>79</v>
      </c>
      <c r="AW651" s="13" t="s">
        <v>31</v>
      </c>
      <c r="AX651" s="13" t="s">
        <v>77</v>
      </c>
      <c r="AY651" s="211" t="s">
        <v>161</v>
      </c>
    </row>
    <row r="652" spans="1:65" s="2" customFormat="1" ht="24.15" customHeight="1">
      <c r="A652" s="37"/>
      <c r="B652" s="38"/>
      <c r="C652" s="181" t="s">
        <v>1518</v>
      </c>
      <c r="D652" s="181" t="s">
        <v>163</v>
      </c>
      <c r="E652" s="182" t="s">
        <v>1519</v>
      </c>
      <c r="F652" s="183" t="s">
        <v>1520</v>
      </c>
      <c r="G652" s="184" t="s">
        <v>387</v>
      </c>
      <c r="H652" s="185">
        <v>1</v>
      </c>
      <c r="I652" s="186"/>
      <c r="J652" s="187">
        <f>ROUND(I652*H652,2)</f>
        <v>0</v>
      </c>
      <c r="K652" s="183" t="s">
        <v>167</v>
      </c>
      <c r="L652" s="42"/>
      <c r="M652" s="188" t="s">
        <v>19</v>
      </c>
      <c r="N652" s="189" t="s">
        <v>40</v>
      </c>
      <c r="O652" s="67"/>
      <c r="P652" s="190">
        <f>O652*H652</f>
        <v>0</v>
      </c>
      <c r="Q652" s="190">
        <v>5.0000000000000002E-5</v>
      </c>
      <c r="R652" s="190">
        <f>Q652*H652</f>
        <v>5.0000000000000002E-5</v>
      </c>
      <c r="S652" s="190">
        <v>0</v>
      </c>
      <c r="T652" s="191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92" t="s">
        <v>279</v>
      </c>
      <c r="AT652" s="192" t="s">
        <v>163</v>
      </c>
      <c r="AU652" s="192" t="s">
        <v>79</v>
      </c>
      <c r="AY652" s="20" t="s">
        <v>161</v>
      </c>
      <c r="BE652" s="193">
        <f>IF(N652="základní",J652,0)</f>
        <v>0</v>
      </c>
      <c r="BF652" s="193">
        <f>IF(N652="snížená",J652,0)</f>
        <v>0</v>
      </c>
      <c r="BG652" s="193">
        <f>IF(N652="zákl. přenesená",J652,0)</f>
        <v>0</v>
      </c>
      <c r="BH652" s="193">
        <f>IF(N652="sníž. přenesená",J652,0)</f>
        <v>0</v>
      </c>
      <c r="BI652" s="193">
        <f>IF(N652="nulová",J652,0)</f>
        <v>0</v>
      </c>
      <c r="BJ652" s="20" t="s">
        <v>77</v>
      </c>
      <c r="BK652" s="193">
        <f>ROUND(I652*H652,2)</f>
        <v>0</v>
      </c>
      <c r="BL652" s="20" t="s">
        <v>279</v>
      </c>
      <c r="BM652" s="192" t="s">
        <v>1521</v>
      </c>
    </row>
    <row r="653" spans="1:65" s="2" customFormat="1">
      <c r="A653" s="37"/>
      <c r="B653" s="38"/>
      <c r="C653" s="39"/>
      <c r="D653" s="194" t="s">
        <v>170</v>
      </c>
      <c r="E653" s="39"/>
      <c r="F653" s="195" t="s">
        <v>1522</v>
      </c>
      <c r="G653" s="39"/>
      <c r="H653" s="39"/>
      <c r="I653" s="196"/>
      <c r="J653" s="39"/>
      <c r="K653" s="39"/>
      <c r="L653" s="42"/>
      <c r="M653" s="197"/>
      <c r="N653" s="198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20" t="s">
        <v>170</v>
      </c>
      <c r="AU653" s="20" t="s">
        <v>79</v>
      </c>
    </row>
    <row r="654" spans="1:65" s="13" customFormat="1">
      <c r="B654" s="201"/>
      <c r="C654" s="202"/>
      <c r="D654" s="199" t="s">
        <v>178</v>
      </c>
      <c r="E654" s="203" t="s">
        <v>19</v>
      </c>
      <c r="F654" s="204" t="s">
        <v>1523</v>
      </c>
      <c r="G654" s="202"/>
      <c r="H654" s="205">
        <v>1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178</v>
      </c>
      <c r="AU654" s="211" t="s">
        <v>79</v>
      </c>
      <c r="AV654" s="13" t="s">
        <v>79</v>
      </c>
      <c r="AW654" s="13" t="s">
        <v>31</v>
      </c>
      <c r="AX654" s="13" t="s">
        <v>77</v>
      </c>
      <c r="AY654" s="211" t="s">
        <v>161</v>
      </c>
    </row>
    <row r="655" spans="1:65" s="2" customFormat="1" ht="21.75" customHeight="1">
      <c r="A655" s="37"/>
      <c r="B655" s="38"/>
      <c r="C655" s="237" t="s">
        <v>1524</v>
      </c>
      <c r="D655" s="237" t="s">
        <v>715</v>
      </c>
      <c r="E655" s="238" t="s">
        <v>1525</v>
      </c>
      <c r="F655" s="239" t="s">
        <v>1526</v>
      </c>
      <c r="G655" s="240" t="s">
        <v>387</v>
      </c>
      <c r="H655" s="241">
        <v>1</v>
      </c>
      <c r="I655" s="242"/>
      <c r="J655" s="243">
        <f>ROUND(I655*H655,2)</f>
        <v>0</v>
      </c>
      <c r="K655" s="239" t="s">
        <v>167</v>
      </c>
      <c r="L655" s="244"/>
      <c r="M655" s="245" t="s">
        <v>19</v>
      </c>
      <c r="N655" s="246" t="s">
        <v>40</v>
      </c>
      <c r="O655" s="67"/>
      <c r="P655" s="190">
        <f>O655*H655</f>
        <v>0</v>
      </c>
      <c r="Q655" s="190">
        <v>1.64E-3</v>
      </c>
      <c r="R655" s="190">
        <f>Q655*H655</f>
        <v>1.64E-3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406</v>
      </c>
      <c r="AT655" s="192" t="s">
        <v>715</v>
      </c>
      <c r="AU655" s="192" t="s">
        <v>79</v>
      </c>
      <c r="AY655" s="20" t="s">
        <v>161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77</v>
      </c>
      <c r="BK655" s="193">
        <f>ROUND(I655*H655,2)</f>
        <v>0</v>
      </c>
      <c r="BL655" s="20" t="s">
        <v>279</v>
      </c>
      <c r="BM655" s="192" t="s">
        <v>1527</v>
      </c>
    </row>
    <row r="656" spans="1:65" s="2" customFormat="1" ht="19.2">
      <c r="A656" s="37"/>
      <c r="B656" s="38"/>
      <c r="C656" s="39"/>
      <c r="D656" s="199" t="s">
        <v>176</v>
      </c>
      <c r="E656" s="39"/>
      <c r="F656" s="200" t="s">
        <v>1528</v>
      </c>
      <c r="G656" s="39"/>
      <c r="H656" s="39"/>
      <c r="I656" s="196"/>
      <c r="J656" s="39"/>
      <c r="K656" s="39"/>
      <c r="L656" s="42"/>
      <c r="M656" s="197"/>
      <c r="N656" s="198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20" t="s">
        <v>176</v>
      </c>
      <c r="AU656" s="20" t="s">
        <v>79</v>
      </c>
    </row>
    <row r="657" spans="1:65" s="2" customFormat="1" ht="24.15" customHeight="1">
      <c r="A657" s="37"/>
      <c r="B657" s="38"/>
      <c r="C657" s="181" t="s">
        <v>1529</v>
      </c>
      <c r="D657" s="181" t="s">
        <v>163</v>
      </c>
      <c r="E657" s="182" t="s">
        <v>1530</v>
      </c>
      <c r="F657" s="183" t="s">
        <v>1531</v>
      </c>
      <c r="G657" s="184" t="s">
        <v>214</v>
      </c>
      <c r="H657" s="185">
        <v>3.84</v>
      </c>
      <c r="I657" s="186"/>
      <c r="J657" s="187">
        <f>ROUND(I657*H657,2)</f>
        <v>0</v>
      </c>
      <c r="K657" s="183" t="s">
        <v>167</v>
      </c>
      <c r="L657" s="42"/>
      <c r="M657" s="188" t="s">
        <v>19</v>
      </c>
      <c r="N657" s="189" t="s">
        <v>40</v>
      </c>
      <c r="O657" s="67"/>
      <c r="P657" s="190">
        <f>O657*H657</f>
        <v>0</v>
      </c>
      <c r="Q657" s="190">
        <v>0</v>
      </c>
      <c r="R657" s="190">
        <f>Q657*H657</f>
        <v>0</v>
      </c>
      <c r="S657" s="190">
        <v>0</v>
      </c>
      <c r="T657" s="191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192" t="s">
        <v>279</v>
      </c>
      <c r="AT657" s="192" t="s">
        <v>163</v>
      </c>
      <c r="AU657" s="192" t="s">
        <v>79</v>
      </c>
      <c r="AY657" s="20" t="s">
        <v>161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20" t="s">
        <v>77</v>
      </c>
      <c r="BK657" s="193">
        <f>ROUND(I657*H657,2)</f>
        <v>0</v>
      </c>
      <c r="BL657" s="20" t="s">
        <v>279</v>
      </c>
      <c r="BM657" s="192" t="s">
        <v>1532</v>
      </c>
    </row>
    <row r="658" spans="1:65" s="2" customFormat="1">
      <c r="A658" s="37"/>
      <c r="B658" s="38"/>
      <c r="C658" s="39"/>
      <c r="D658" s="194" t="s">
        <v>170</v>
      </c>
      <c r="E658" s="39"/>
      <c r="F658" s="195" t="s">
        <v>1533</v>
      </c>
      <c r="G658" s="39"/>
      <c r="H658" s="39"/>
      <c r="I658" s="196"/>
      <c r="J658" s="39"/>
      <c r="K658" s="39"/>
      <c r="L658" s="42"/>
      <c r="M658" s="197"/>
      <c r="N658" s="198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170</v>
      </c>
      <c r="AU658" s="20" t="s">
        <v>79</v>
      </c>
    </row>
    <row r="659" spans="1:65" s="12" customFormat="1" ht="22.8" customHeight="1">
      <c r="B659" s="165"/>
      <c r="C659" s="166"/>
      <c r="D659" s="167" t="s">
        <v>68</v>
      </c>
      <c r="E659" s="179" t="s">
        <v>1534</v>
      </c>
      <c r="F659" s="179" t="s">
        <v>1535</v>
      </c>
      <c r="G659" s="166"/>
      <c r="H659" s="166"/>
      <c r="I659" s="169"/>
      <c r="J659" s="180">
        <f>BK659</f>
        <v>0</v>
      </c>
      <c r="K659" s="166"/>
      <c r="L659" s="171"/>
      <c r="M659" s="172"/>
      <c r="N659" s="173"/>
      <c r="O659" s="173"/>
      <c r="P659" s="174">
        <f>SUM(P660:P687)</f>
        <v>0</v>
      </c>
      <c r="Q659" s="173"/>
      <c r="R659" s="174">
        <f>SUM(R660:R687)</f>
        <v>4.0851921999999998</v>
      </c>
      <c r="S659" s="173"/>
      <c r="T659" s="175">
        <f>SUM(T660:T687)</f>
        <v>0</v>
      </c>
      <c r="AR659" s="176" t="s">
        <v>79</v>
      </c>
      <c r="AT659" s="177" t="s">
        <v>68</v>
      </c>
      <c r="AU659" s="177" t="s">
        <v>77</v>
      </c>
      <c r="AY659" s="176" t="s">
        <v>161</v>
      </c>
      <c r="BK659" s="178">
        <f>SUM(BK660:BK687)</f>
        <v>0</v>
      </c>
    </row>
    <row r="660" spans="1:65" s="2" customFormat="1" ht="21.75" customHeight="1">
      <c r="A660" s="37"/>
      <c r="B660" s="38"/>
      <c r="C660" s="181" t="s">
        <v>1536</v>
      </c>
      <c r="D660" s="181" t="s">
        <v>163</v>
      </c>
      <c r="E660" s="182" t="s">
        <v>1537</v>
      </c>
      <c r="F660" s="183" t="s">
        <v>1538</v>
      </c>
      <c r="G660" s="184" t="s">
        <v>166</v>
      </c>
      <c r="H660" s="185">
        <v>328.5</v>
      </c>
      <c r="I660" s="186"/>
      <c r="J660" s="187">
        <f>ROUND(I660*H660,2)</f>
        <v>0</v>
      </c>
      <c r="K660" s="183" t="s">
        <v>167</v>
      </c>
      <c r="L660" s="42"/>
      <c r="M660" s="188" t="s">
        <v>19</v>
      </c>
      <c r="N660" s="189" t="s">
        <v>40</v>
      </c>
      <c r="O660" s="67"/>
      <c r="P660" s="190">
        <f>O660*H660</f>
        <v>0</v>
      </c>
      <c r="Q660" s="190">
        <v>0</v>
      </c>
      <c r="R660" s="190">
        <f>Q660*H660</f>
        <v>0</v>
      </c>
      <c r="S660" s="190">
        <v>0</v>
      </c>
      <c r="T660" s="191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92" t="s">
        <v>279</v>
      </c>
      <c r="AT660" s="192" t="s">
        <v>163</v>
      </c>
      <c r="AU660" s="192" t="s">
        <v>79</v>
      </c>
      <c r="AY660" s="20" t="s">
        <v>161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0" t="s">
        <v>77</v>
      </c>
      <c r="BK660" s="193">
        <f>ROUND(I660*H660,2)</f>
        <v>0</v>
      </c>
      <c r="BL660" s="20" t="s">
        <v>279</v>
      </c>
      <c r="BM660" s="192" t="s">
        <v>1539</v>
      </c>
    </row>
    <row r="661" spans="1:65" s="2" customFormat="1">
      <c r="A661" s="37"/>
      <c r="B661" s="38"/>
      <c r="C661" s="39"/>
      <c r="D661" s="194" t="s">
        <v>170</v>
      </c>
      <c r="E661" s="39"/>
      <c r="F661" s="195" t="s">
        <v>1540</v>
      </c>
      <c r="G661" s="39"/>
      <c r="H661" s="39"/>
      <c r="I661" s="196"/>
      <c r="J661" s="39"/>
      <c r="K661" s="39"/>
      <c r="L661" s="42"/>
      <c r="M661" s="197"/>
      <c r="N661" s="198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170</v>
      </c>
      <c r="AU661" s="20" t="s">
        <v>79</v>
      </c>
    </row>
    <row r="662" spans="1:65" s="13" customFormat="1">
      <c r="B662" s="201"/>
      <c r="C662" s="202"/>
      <c r="D662" s="199" t="s">
        <v>178</v>
      </c>
      <c r="E662" s="203" t="s">
        <v>19</v>
      </c>
      <c r="F662" s="204" t="s">
        <v>1541</v>
      </c>
      <c r="G662" s="202"/>
      <c r="H662" s="205">
        <v>328.5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178</v>
      </c>
      <c r="AU662" s="211" t="s">
        <v>79</v>
      </c>
      <c r="AV662" s="13" t="s">
        <v>79</v>
      </c>
      <c r="AW662" s="13" t="s">
        <v>31</v>
      </c>
      <c r="AX662" s="13" t="s">
        <v>77</v>
      </c>
      <c r="AY662" s="211" t="s">
        <v>161</v>
      </c>
    </row>
    <row r="663" spans="1:65" s="2" customFormat="1" ht="21.75" customHeight="1">
      <c r="A663" s="37"/>
      <c r="B663" s="38"/>
      <c r="C663" s="181" t="s">
        <v>1542</v>
      </c>
      <c r="D663" s="181" t="s">
        <v>163</v>
      </c>
      <c r="E663" s="182" t="s">
        <v>1368</v>
      </c>
      <c r="F663" s="183" t="s">
        <v>1369</v>
      </c>
      <c r="G663" s="184" t="s">
        <v>166</v>
      </c>
      <c r="H663" s="185">
        <v>31.46</v>
      </c>
      <c r="I663" s="186"/>
      <c r="J663" s="187">
        <f>ROUND(I663*H663,2)</f>
        <v>0</v>
      </c>
      <c r="K663" s="183" t="s">
        <v>167</v>
      </c>
      <c r="L663" s="42"/>
      <c r="M663" s="188" t="s">
        <v>19</v>
      </c>
      <c r="N663" s="189" t="s">
        <v>40</v>
      </c>
      <c r="O663" s="67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2" t="s">
        <v>279</v>
      </c>
      <c r="AT663" s="192" t="s">
        <v>163</v>
      </c>
      <c r="AU663" s="192" t="s">
        <v>79</v>
      </c>
      <c r="AY663" s="20" t="s">
        <v>161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20" t="s">
        <v>77</v>
      </c>
      <c r="BK663" s="193">
        <f>ROUND(I663*H663,2)</f>
        <v>0</v>
      </c>
      <c r="BL663" s="20" t="s">
        <v>279</v>
      </c>
      <c r="BM663" s="192" t="s">
        <v>1543</v>
      </c>
    </row>
    <row r="664" spans="1:65" s="2" customFormat="1">
      <c r="A664" s="37"/>
      <c r="B664" s="38"/>
      <c r="C664" s="39"/>
      <c r="D664" s="194" t="s">
        <v>170</v>
      </c>
      <c r="E664" s="39"/>
      <c r="F664" s="195" t="s">
        <v>1371</v>
      </c>
      <c r="G664" s="39"/>
      <c r="H664" s="39"/>
      <c r="I664" s="196"/>
      <c r="J664" s="39"/>
      <c r="K664" s="39"/>
      <c r="L664" s="42"/>
      <c r="M664" s="197"/>
      <c r="N664" s="198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170</v>
      </c>
      <c r="AU664" s="20" t="s">
        <v>79</v>
      </c>
    </row>
    <row r="665" spans="1:65" s="13" customFormat="1">
      <c r="B665" s="201"/>
      <c r="C665" s="202"/>
      <c r="D665" s="199" t="s">
        <v>178</v>
      </c>
      <c r="E665" s="203" t="s">
        <v>602</v>
      </c>
      <c r="F665" s="204" t="s">
        <v>1544</v>
      </c>
      <c r="G665" s="202"/>
      <c r="H665" s="205">
        <v>31.46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178</v>
      </c>
      <c r="AU665" s="211" t="s">
        <v>79</v>
      </c>
      <c r="AV665" s="13" t="s">
        <v>79</v>
      </c>
      <c r="AW665" s="13" t="s">
        <v>31</v>
      </c>
      <c r="AX665" s="13" t="s">
        <v>69</v>
      </c>
      <c r="AY665" s="211" t="s">
        <v>161</v>
      </c>
    </row>
    <row r="666" spans="1:65" s="15" customFormat="1">
      <c r="B666" s="222"/>
      <c r="C666" s="223"/>
      <c r="D666" s="199" t="s">
        <v>178</v>
      </c>
      <c r="E666" s="224" t="s">
        <v>19</v>
      </c>
      <c r="F666" s="225" t="s">
        <v>221</v>
      </c>
      <c r="G666" s="223"/>
      <c r="H666" s="226">
        <v>31.46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178</v>
      </c>
      <c r="AU666" s="232" t="s">
        <v>79</v>
      </c>
      <c r="AV666" s="15" t="s">
        <v>168</v>
      </c>
      <c r="AW666" s="15" t="s">
        <v>31</v>
      </c>
      <c r="AX666" s="15" t="s">
        <v>77</v>
      </c>
      <c r="AY666" s="232" t="s">
        <v>161</v>
      </c>
    </row>
    <row r="667" spans="1:65" s="2" customFormat="1" ht="16.5" customHeight="1">
      <c r="A667" s="37"/>
      <c r="B667" s="38"/>
      <c r="C667" s="237" t="s">
        <v>1545</v>
      </c>
      <c r="D667" s="237" t="s">
        <v>715</v>
      </c>
      <c r="E667" s="238" t="s">
        <v>1373</v>
      </c>
      <c r="F667" s="239" t="s">
        <v>1374</v>
      </c>
      <c r="G667" s="240" t="s">
        <v>214</v>
      </c>
      <c r="H667" s="241">
        <v>0.108</v>
      </c>
      <c r="I667" s="242"/>
      <c r="J667" s="243">
        <f>ROUND(I667*H667,2)</f>
        <v>0</v>
      </c>
      <c r="K667" s="239" t="s">
        <v>167</v>
      </c>
      <c r="L667" s="244"/>
      <c r="M667" s="245" t="s">
        <v>19</v>
      </c>
      <c r="N667" s="246" t="s">
        <v>40</v>
      </c>
      <c r="O667" s="67"/>
      <c r="P667" s="190">
        <f>O667*H667</f>
        <v>0</v>
      </c>
      <c r="Q667" s="190">
        <v>1</v>
      </c>
      <c r="R667" s="190">
        <f>Q667*H667</f>
        <v>0.108</v>
      </c>
      <c r="S667" s="190">
        <v>0</v>
      </c>
      <c r="T667" s="191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2" t="s">
        <v>406</v>
      </c>
      <c r="AT667" s="192" t="s">
        <v>715</v>
      </c>
      <c r="AU667" s="192" t="s">
        <v>79</v>
      </c>
      <c r="AY667" s="20" t="s">
        <v>161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0" t="s">
        <v>77</v>
      </c>
      <c r="BK667" s="193">
        <f>ROUND(I667*H667,2)</f>
        <v>0</v>
      </c>
      <c r="BL667" s="20" t="s">
        <v>279</v>
      </c>
      <c r="BM667" s="192" t="s">
        <v>1546</v>
      </c>
    </row>
    <row r="668" spans="1:65" s="2" customFormat="1" ht="19.2">
      <c r="A668" s="37"/>
      <c r="B668" s="38"/>
      <c r="C668" s="39"/>
      <c r="D668" s="199" t="s">
        <v>176</v>
      </c>
      <c r="E668" s="39"/>
      <c r="F668" s="200" t="s">
        <v>1376</v>
      </c>
      <c r="G668" s="39"/>
      <c r="H668" s="39"/>
      <c r="I668" s="196"/>
      <c r="J668" s="39"/>
      <c r="K668" s="39"/>
      <c r="L668" s="42"/>
      <c r="M668" s="197"/>
      <c r="N668" s="198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176</v>
      </c>
      <c r="AU668" s="20" t="s">
        <v>79</v>
      </c>
    </row>
    <row r="669" spans="1:65" s="13" customFormat="1">
      <c r="B669" s="201"/>
      <c r="C669" s="202"/>
      <c r="D669" s="199" t="s">
        <v>178</v>
      </c>
      <c r="E669" s="202"/>
      <c r="F669" s="204" t="s">
        <v>1547</v>
      </c>
      <c r="G669" s="202"/>
      <c r="H669" s="205">
        <v>0.108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178</v>
      </c>
      <c r="AU669" s="211" t="s">
        <v>79</v>
      </c>
      <c r="AV669" s="13" t="s">
        <v>79</v>
      </c>
      <c r="AW669" s="13" t="s">
        <v>4</v>
      </c>
      <c r="AX669" s="13" t="s">
        <v>77</v>
      </c>
      <c r="AY669" s="211" t="s">
        <v>161</v>
      </c>
    </row>
    <row r="670" spans="1:65" s="2" customFormat="1" ht="16.5" customHeight="1">
      <c r="A670" s="37"/>
      <c r="B670" s="38"/>
      <c r="C670" s="181" t="s">
        <v>1548</v>
      </c>
      <c r="D670" s="181" t="s">
        <v>163</v>
      </c>
      <c r="E670" s="182" t="s">
        <v>1549</v>
      </c>
      <c r="F670" s="183" t="s">
        <v>1550</v>
      </c>
      <c r="G670" s="184" t="s">
        <v>166</v>
      </c>
      <c r="H670" s="185">
        <v>657</v>
      </c>
      <c r="I670" s="186"/>
      <c r="J670" s="187">
        <f>ROUND(I670*H670,2)</f>
        <v>0</v>
      </c>
      <c r="K670" s="183" t="s">
        <v>167</v>
      </c>
      <c r="L670" s="42"/>
      <c r="M670" s="188" t="s">
        <v>19</v>
      </c>
      <c r="N670" s="189" t="s">
        <v>40</v>
      </c>
      <c r="O670" s="67"/>
      <c r="P670" s="190">
        <f>O670*H670</f>
        <v>0</v>
      </c>
      <c r="Q670" s="190">
        <v>4.0000000000000002E-4</v>
      </c>
      <c r="R670" s="190">
        <f>Q670*H670</f>
        <v>0.26280000000000003</v>
      </c>
      <c r="S670" s="190">
        <v>0</v>
      </c>
      <c r="T670" s="191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92" t="s">
        <v>279</v>
      </c>
      <c r="AT670" s="192" t="s">
        <v>163</v>
      </c>
      <c r="AU670" s="192" t="s">
        <v>79</v>
      </c>
      <c r="AY670" s="20" t="s">
        <v>161</v>
      </c>
      <c r="BE670" s="193">
        <f>IF(N670="základní",J670,0)</f>
        <v>0</v>
      </c>
      <c r="BF670" s="193">
        <f>IF(N670="snížená",J670,0)</f>
        <v>0</v>
      </c>
      <c r="BG670" s="193">
        <f>IF(N670="zákl. přenesená",J670,0)</f>
        <v>0</v>
      </c>
      <c r="BH670" s="193">
        <f>IF(N670="sníž. přenesená",J670,0)</f>
        <v>0</v>
      </c>
      <c r="BI670" s="193">
        <f>IF(N670="nulová",J670,0)</f>
        <v>0</v>
      </c>
      <c r="BJ670" s="20" t="s">
        <v>77</v>
      </c>
      <c r="BK670" s="193">
        <f>ROUND(I670*H670,2)</f>
        <v>0</v>
      </c>
      <c r="BL670" s="20" t="s">
        <v>279</v>
      </c>
      <c r="BM670" s="192" t="s">
        <v>1551</v>
      </c>
    </row>
    <row r="671" spans="1:65" s="2" customFormat="1">
      <c r="A671" s="37"/>
      <c r="B671" s="38"/>
      <c r="C671" s="39"/>
      <c r="D671" s="194" t="s">
        <v>170</v>
      </c>
      <c r="E671" s="39"/>
      <c r="F671" s="195" t="s">
        <v>1552</v>
      </c>
      <c r="G671" s="39"/>
      <c r="H671" s="39"/>
      <c r="I671" s="196"/>
      <c r="J671" s="39"/>
      <c r="K671" s="39"/>
      <c r="L671" s="42"/>
      <c r="M671" s="197"/>
      <c r="N671" s="198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170</v>
      </c>
      <c r="AU671" s="20" t="s">
        <v>79</v>
      </c>
    </row>
    <row r="672" spans="1:65" s="13" customFormat="1">
      <c r="B672" s="201"/>
      <c r="C672" s="202"/>
      <c r="D672" s="199" t="s">
        <v>178</v>
      </c>
      <c r="E672" s="203" t="s">
        <v>19</v>
      </c>
      <c r="F672" s="204" t="s">
        <v>1553</v>
      </c>
      <c r="G672" s="202"/>
      <c r="H672" s="205">
        <v>657</v>
      </c>
      <c r="I672" s="206"/>
      <c r="J672" s="202"/>
      <c r="K672" s="202"/>
      <c r="L672" s="207"/>
      <c r="M672" s="208"/>
      <c r="N672" s="209"/>
      <c r="O672" s="209"/>
      <c r="P672" s="209"/>
      <c r="Q672" s="209"/>
      <c r="R672" s="209"/>
      <c r="S672" s="209"/>
      <c r="T672" s="210"/>
      <c r="AT672" s="211" t="s">
        <v>178</v>
      </c>
      <c r="AU672" s="211" t="s">
        <v>79</v>
      </c>
      <c r="AV672" s="13" t="s">
        <v>79</v>
      </c>
      <c r="AW672" s="13" t="s">
        <v>31</v>
      </c>
      <c r="AX672" s="13" t="s">
        <v>77</v>
      </c>
      <c r="AY672" s="211" t="s">
        <v>161</v>
      </c>
    </row>
    <row r="673" spans="1:65" s="2" customFormat="1" ht="16.5" customHeight="1">
      <c r="A673" s="37"/>
      <c r="B673" s="38"/>
      <c r="C673" s="181" t="s">
        <v>1554</v>
      </c>
      <c r="D673" s="181" t="s">
        <v>163</v>
      </c>
      <c r="E673" s="182" t="s">
        <v>1379</v>
      </c>
      <c r="F673" s="183" t="s">
        <v>1380</v>
      </c>
      <c r="G673" s="184" t="s">
        <v>166</v>
      </c>
      <c r="H673" s="185">
        <v>75.504000000000005</v>
      </c>
      <c r="I673" s="186"/>
      <c r="J673" s="187">
        <f>ROUND(I673*H673,2)</f>
        <v>0</v>
      </c>
      <c r="K673" s="183" t="s">
        <v>167</v>
      </c>
      <c r="L673" s="42"/>
      <c r="M673" s="188" t="s">
        <v>19</v>
      </c>
      <c r="N673" s="189" t="s">
        <v>40</v>
      </c>
      <c r="O673" s="67"/>
      <c r="P673" s="190">
        <f>O673*H673</f>
        <v>0</v>
      </c>
      <c r="Q673" s="190">
        <v>4.0000000000000002E-4</v>
      </c>
      <c r="R673" s="190">
        <f>Q673*H673</f>
        <v>3.0201600000000002E-2</v>
      </c>
      <c r="S673" s="190">
        <v>0</v>
      </c>
      <c r="T673" s="191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192" t="s">
        <v>279</v>
      </c>
      <c r="AT673" s="192" t="s">
        <v>163</v>
      </c>
      <c r="AU673" s="192" t="s">
        <v>79</v>
      </c>
      <c r="AY673" s="20" t="s">
        <v>161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20" t="s">
        <v>77</v>
      </c>
      <c r="BK673" s="193">
        <f>ROUND(I673*H673,2)</f>
        <v>0</v>
      </c>
      <c r="BL673" s="20" t="s">
        <v>279</v>
      </c>
      <c r="BM673" s="192" t="s">
        <v>1555</v>
      </c>
    </row>
    <row r="674" spans="1:65" s="2" customFormat="1">
      <c r="A674" s="37"/>
      <c r="B674" s="38"/>
      <c r="C674" s="39"/>
      <c r="D674" s="194" t="s">
        <v>170</v>
      </c>
      <c r="E674" s="39"/>
      <c r="F674" s="195" t="s">
        <v>1382</v>
      </c>
      <c r="G674" s="39"/>
      <c r="H674" s="39"/>
      <c r="I674" s="196"/>
      <c r="J674" s="39"/>
      <c r="K674" s="39"/>
      <c r="L674" s="42"/>
      <c r="M674" s="197"/>
      <c r="N674" s="198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170</v>
      </c>
      <c r="AU674" s="20" t="s">
        <v>79</v>
      </c>
    </row>
    <row r="675" spans="1:65" s="13" customFormat="1">
      <c r="B675" s="201"/>
      <c r="C675" s="202"/>
      <c r="D675" s="199" t="s">
        <v>178</v>
      </c>
      <c r="E675" s="203" t="s">
        <v>19</v>
      </c>
      <c r="F675" s="204" t="s">
        <v>1556</v>
      </c>
      <c r="G675" s="202"/>
      <c r="H675" s="205">
        <v>75.504000000000005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178</v>
      </c>
      <c r="AU675" s="211" t="s">
        <v>79</v>
      </c>
      <c r="AV675" s="13" t="s">
        <v>79</v>
      </c>
      <c r="AW675" s="13" t="s">
        <v>31</v>
      </c>
      <c r="AX675" s="13" t="s">
        <v>77</v>
      </c>
      <c r="AY675" s="211" t="s">
        <v>161</v>
      </c>
    </row>
    <row r="676" spans="1:65" s="2" customFormat="1" ht="24.15" customHeight="1">
      <c r="A676" s="37"/>
      <c r="B676" s="38"/>
      <c r="C676" s="237" t="s">
        <v>1557</v>
      </c>
      <c r="D676" s="237" t="s">
        <v>715</v>
      </c>
      <c r="E676" s="238" t="s">
        <v>1385</v>
      </c>
      <c r="F676" s="239" t="s">
        <v>1386</v>
      </c>
      <c r="G676" s="240" t="s">
        <v>166</v>
      </c>
      <c r="H676" s="241">
        <v>413.95400000000001</v>
      </c>
      <c r="I676" s="242"/>
      <c r="J676" s="243">
        <f>ROUND(I676*H676,2)</f>
        <v>0</v>
      </c>
      <c r="K676" s="239" t="s">
        <v>167</v>
      </c>
      <c r="L676" s="244"/>
      <c r="M676" s="245" t="s">
        <v>19</v>
      </c>
      <c r="N676" s="246" t="s">
        <v>40</v>
      </c>
      <c r="O676" s="67"/>
      <c r="P676" s="190">
        <f>O676*H676</f>
        <v>0</v>
      </c>
      <c r="Q676" s="190">
        <v>4.4000000000000003E-3</v>
      </c>
      <c r="R676" s="190">
        <f>Q676*H676</f>
        <v>1.8213976000000001</v>
      </c>
      <c r="S676" s="190">
        <v>0</v>
      </c>
      <c r="T676" s="191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92" t="s">
        <v>406</v>
      </c>
      <c r="AT676" s="192" t="s">
        <v>715</v>
      </c>
      <c r="AU676" s="192" t="s">
        <v>79</v>
      </c>
      <c r="AY676" s="20" t="s">
        <v>161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20" t="s">
        <v>77</v>
      </c>
      <c r="BK676" s="193">
        <f>ROUND(I676*H676,2)</f>
        <v>0</v>
      </c>
      <c r="BL676" s="20" t="s">
        <v>279</v>
      </c>
      <c r="BM676" s="192" t="s">
        <v>1558</v>
      </c>
    </row>
    <row r="677" spans="1:65" s="13" customFormat="1">
      <c r="B677" s="201"/>
      <c r="C677" s="202"/>
      <c r="D677" s="199" t="s">
        <v>178</v>
      </c>
      <c r="E677" s="203" t="s">
        <v>19</v>
      </c>
      <c r="F677" s="204" t="s">
        <v>1559</v>
      </c>
      <c r="G677" s="202"/>
      <c r="H677" s="205">
        <v>328.5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178</v>
      </c>
      <c r="AU677" s="211" t="s">
        <v>79</v>
      </c>
      <c r="AV677" s="13" t="s">
        <v>79</v>
      </c>
      <c r="AW677" s="13" t="s">
        <v>31</v>
      </c>
      <c r="AX677" s="13" t="s">
        <v>69</v>
      </c>
      <c r="AY677" s="211" t="s">
        <v>161</v>
      </c>
    </row>
    <row r="678" spans="1:65" s="13" customFormat="1">
      <c r="B678" s="201"/>
      <c r="C678" s="202"/>
      <c r="D678" s="199" t="s">
        <v>178</v>
      </c>
      <c r="E678" s="203" t="s">
        <v>19</v>
      </c>
      <c r="F678" s="204" t="s">
        <v>602</v>
      </c>
      <c r="G678" s="202"/>
      <c r="H678" s="205">
        <v>31.46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178</v>
      </c>
      <c r="AU678" s="211" t="s">
        <v>79</v>
      </c>
      <c r="AV678" s="13" t="s">
        <v>79</v>
      </c>
      <c r="AW678" s="13" t="s">
        <v>31</v>
      </c>
      <c r="AX678" s="13" t="s">
        <v>69</v>
      </c>
      <c r="AY678" s="211" t="s">
        <v>161</v>
      </c>
    </row>
    <row r="679" spans="1:65" s="15" customFormat="1">
      <c r="B679" s="222"/>
      <c r="C679" s="223"/>
      <c r="D679" s="199" t="s">
        <v>178</v>
      </c>
      <c r="E679" s="224" t="s">
        <v>19</v>
      </c>
      <c r="F679" s="225" t="s">
        <v>221</v>
      </c>
      <c r="G679" s="223"/>
      <c r="H679" s="226">
        <v>359.96</v>
      </c>
      <c r="I679" s="227"/>
      <c r="J679" s="223"/>
      <c r="K679" s="223"/>
      <c r="L679" s="228"/>
      <c r="M679" s="229"/>
      <c r="N679" s="230"/>
      <c r="O679" s="230"/>
      <c r="P679" s="230"/>
      <c r="Q679" s="230"/>
      <c r="R679" s="230"/>
      <c r="S679" s="230"/>
      <c r="T679" s="231"/>
      <c r="AT679" s="232" t="s">
        <v>178</v>
      </c>
      <c r="AU679" s="232" t="s">
        <v>79</v>
      </c>
      <c r="AV679" s="15" t="s">
        <v>168</v>
      </c>
      <c r="AW679" s="15" t="s">
        <v>31</v>
      </c>
      <c r="AX679" s="15" t="s">
        <v>77</v>
      </c>
      <c r="AY679" s="232" t="s">
        <v>161</v>
      </c>
    </row>
    <row r="680" spans="1:65" s="13" customFormat="1">
      <c r="B680" s="201"/>
      <c r="C680" s="202"/>
      <c r="D680" s="199" t="s">
        <v>178</v>
      </c>
      <c r="E680" s="202"/>
      <c r="F680" s="204" t="s">
        <v>1560</v>
      </c>
      <c r="G680" s="202"/>
      <c r="H680" s="205">
        <v>413.95400000000001</v>
      </c>
      <c r="I680" s="206"/>
      <c r="J680" s="202"/>
      <c r="K680" s="202"/>
      <c r="L680" s="207"/>
      <c r="M680" s="208"/>
      <c r="N680" s="209"/>
      <c r="O680" s="209"/>
      <c r="P680" s="209"/>
      <c r="Q680" s="209"/>
      <c r="R680" s="209"/>
      <c r="S680" s="209"/>
      <c r="T680" s="210"/>
      <c r="AT680" s="211" t="s">
        <v>178</v>
      </c>
      <c r="AU680" s="211" t="s">
        <v>79</v>
      </c>
      <c r="AV680" s="13" t="s">
        <v>79</v>
      </c>
      <c r="AW680" s="13" t="s">
        <v>4</v>
      </c>
      <c r="AX680" s="13" t="s">
        <v>77</v>
      </c>
      <c r="AY680" s="211" t="s">
        <v>161</v>
      </c>
    </row>
    <row r="681" spans="1:65" s="2" customFormat="1" ht="24.15" customHeight="1">
      <c r="A681" s="37"/>
      <c r="B681" s="38"/>
      <c r="C681" s="237" t="s">
        <v>1561</v>
      </c>
      <c r="D681" s="237" t="s">
        <v>715</v>
      </c>
      <c r="E681" s="238" t="s">
        <v>1391</v>
      </c>
      <c r="F681" s="239" t="s">
        <v>1392</v>
      </c>
      <c r="G681" s="240" t="s">
        <v>166</v>
      </c>
      <c r="H681" s="241">
        <v>413.95400000000001</v>
      </c>
      <c r="I681" s="242"/>
      <c r="J681" s="243">
        <f>ROUND(I681*H681,2)</f>
        <v>0</v>
      </c>
      <c r="K681" s="239" t="s">
        <v>167</v>
      </c>
      <c r="L681" s="244"/>
      <c r="M681" s="245" t="s">
        <v>19</v>
      </c>
      <c r="N681" s="246" t="s">
        <v>40</v>
      </c>
      <c r="O681" s="67"/>
      <c r="P681" s="190">
        <f>O681*H681</f>
        <v>0</v>
      </c>
      <c r="Q681" s="190">
        <v>4.4999999999999997E-3</v>
      </c>
      <c r="R681" s="190">
        <f>Q681*H681</f>
        <v>1.8627929999999999</v>
      </c>
      <c r="S681" s="190">
        <v>0</v>
      </c>
      <c r="T681" s="191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92" t="s">
        <v>406</v>
      </c>
      <c r="AT681" s="192" t="s">
        <v>715</v>
      </c>
      <c r="AU681" s="192" t="s">
        <v>79</v>
      </c>
      <c r="AY681" s="20" t="s">
        <v>161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20" t="s">
        <v>77</v>
      </c>
      <c r="BK681" s="193">
        <f>ROUND(I681*H681,2)</f>
        <v>0</v>
      </c>
      <c r="BL681" s="20" t="s">
        <v>279</v>
      </c>
      <c r="BM681" s="192" t="s">
        <v>1562</v>
      </c>
    </row>
    <row r="682" spans="1:65" s="13" customFormat="1">
      <c r="B682" s="201"/>
      <c r="C682" s="202"/>
      <c r="D682" s="199" t="s">
        <v>178</v>
      </c>
      <c r="E682" s="203" t="s">
        <v>19</v>
      </c>
      <c r="F682" s="204" t="s">
        <v>1559</v>
      </c>
      <c r="G682" s="202"/>
      <c r="H682" s="205">
        <v>328.5</v>
      </c>
      <c r="I682" s="206"/>
      <c r="J682" s="202"/>
      <c r="K682" s="202"/>
      <c r="L682" s="207"/>
      <c r="M682" s="208"/>
      <c r="N682" s="209"/>
      <c r="O682" s="209"/>
      <c r="P682" s="209"/>
      <c r="Q682" s="209"/>
      <c r="R682" s="209"/>
      <c r="S682" s="209"/>
      <c r="T682" s="210"/>
      <c r="AT682" s="211" t="s">
        <v>178</v>
      </c>
      <c r="AU682" s="211" t="s">
        <v>79</v>
      </c>
      <c r="AV682" s="13" t="s">
        <v>79</v>
      </c>
      <c r="AW682" s="13" t="s">
        <v>31</v>
      </c>
      <c r="AX682" s="13" t="s">
        <v>69</v>
      </c>
      <c r="AY682" s="211" t="s">
        <v>161</v>
      </c>
    </row>
    <row r="683" spans="1:65" s="13" customFormat="1">
      <c r="B683" s="201"/>
      <c r="C683" s="202"/>
      <c r="D683" s="199" t="s">
        <v>178</v>
      </c>
      <c r="E683" s="203" t="s">
        <v>19</v>
      </c>
      <c r="F683" s="204" t="s">
        <v>602</v>
      </c>
      <c r="G683" s="202"/>
      <c r="H683" s="205">
        <v>31.46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178</v>
      </c>
      <c r="AU683" s="211" t="s">
        <v>79</v>
      </c>
      <c r="AV683" s="13" t="s">
        <v>79</v>
      </c>
      <c r="AW683" s="13" t="s">
        <v>31</v>
      </c>
      <c r="AX683" s="13" t="s">
        <v>69</v>
      </c>
      <c r="AY683" s="211" t="s">
        <v>161</v>
      </c>
    </row>
    <row r="684" spans="1:65" s="15" customFormat="1">
      <c r="B684" s="222"/>
      <c r="C684" s="223"/>
      <c r="D684" s="199" t="s">
        <v>178</v>
      </c>
      <c r="E684" s="224" t="s">
        <v>19</v>
      </c>
      <c r="F684" s="225" t="s">
        <v>221</v>
      </c>
      <c r="G684" s="223"/>
      <c r="H684" s="226">
        <v>359.96</v>
      </c>
      <c r="I684" s="227"/>
      <c r="J684" s="223"/>
      <c r="K684" s="223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178</v>
      </c>
      <c r="AU684" s="232" t="s">
        <v>79</v>
      </c>
      <c r="AV684" s="15" t="s">
        <v>168</v>
      </c>
      <c r="AW684" s="15" t="s">
        <v>31</v>
      </c>
      <c r="AX684" s="15" t="s">
        <v>77</v>
      </c>
      <c r="AY684" s="232" t="s">
        <v>161</v>
      </c>
    </row>
    <row r="685" spans="1:65" s="13" customFormat="1">
      <c r="B685" s="201"/>
      <c r="C685" s="202"/>
      <c r="D685" s="199" t="s">
        <v>178</v>
      </c>
      <c r="E685" s="202"/>
      <c r="F685" s="204" t="s">
        <v>1560</v>
      </c>
      <c r="G685" s="202"/>
      <c r="H685" s="205">
        <v>413.95400000000001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178</v>
      </c>
      <c r="AU685" s="211" t="s">
        <v>79</v>
      </c>
      <c r="AV685" s="13" t="s">
        <v>79</v>
      </c>
      <c r="AW685" s="13" t="s">
        <v>4</v>
      </c>
      <c r="AX685" s="13" t="s">
        <v>77</v>
      </c>
      <c r="AY685" s="211" t="s">
        <v>161</v>
      </c>
    </row>
    <row r="686" spans="1:65" s="2" customFormat="1" ht="24.15" customHeight="1">
      <c r="A686" s="37"/>
      <c r="B686" s="38"/>
      <c r="C686" s="181" t="s">
        <v>1563</v>
      </c>
      <c r="D686" s="181" t="s">
        <v>163</v>
      </c>
      <c r="E686" s="182" t="s">
        <v>1564</v>
      </c>
      <c r="F686" s="183" t="s">
        <v>1565</v>
      </c>
      <c r="G686" s="184" t="s">
        <v>214</v>
      </c>
      <c r="H686" s="185">
        <v>4.085</v>
      </c>
      <c r="I686" s="186"/>
      <c r="J686" s="187">
        <f>ROUND(I686*H686,2)</f>
        <v>0</v>
      </c>
      <c r="K686" s="183" t="s">
        <v>167</v>
      </c>
      <c r="L686" s="42"/>
      <c r="M686" s="188" t="s">
        <v>19</v>
      </c>
      <c r="N686" s="189" t="s">
        <v>40</v>
      </c>
      <c r="O686" s="67"/>
      <c r="P686" s="190">
        <f>O686*H686</f>
        <v>0</v>
      </c>
      <c r="Q686" s="190">
        <v>0</v>
      </c>
      <c r="R686" s="190">
        <f>Q686*H686</f>
        <v>0</v>
      </c>
      <c r="S686" s="190">
        <v>0</v>
      </c>
      <c r="T686" s="191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92" t="s">
        <v>279</v>
      </c>
      <c r="AT686" s="192" t="s">
        <v>163</v>
      </c>
      <c r="AU686" s="192" t="s">
        <v>79</v>
      </c>
      <c r="AY686" s="20" t="s">
        <v>161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20" t="s">
        <v>77</v>
      </c>
      <c r="BK686" s="193">
        <f>ROUND(I686*H686,2)</f>
        <v>0</v>
      </c>
      <c r="BL686" s="20" t="s">
        <v>279</v>
      </c>
      <c r="BM686" s="192" t="s">
        <v>1566</v>
      </c>
    </row>
    <row r="687" spans="1:65" s="2" customFormat="1">
      <c r="A687" s="37"/>
      <c r="B687" s="38"/>
      <c r="C687" s="39"/>
      <c r="D687" s="194" t="s">
        <v>170</v>
      </c>
      <c r="E687" s="39"/>
      <c r="F687" s="195" t="s">
        <v>1567</v>
      </c>
      <c r="G687" s="39"/>
      <c r="H687" s="39"/>
      <c r="I687" s="196"/>
      <c r="J687" s="39"/>
      <c r="K687" s="39"/>
      <c r="L687" s="42"/>
      <c r="M687" s="197"/>
      <c r="N687" s="198"/>
      <c r="O687" s="67"/>
      <c r="P687" s="67"/>
      <c r="Q687" s="67"/>
      <c r="R687" s="67"/>
      <c r="S687" s="67"/>
      <c r="T687" s="68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20" t="s">
        <v>170</v>
      </c>
      <c r="AU687" s="20" t="s">
        <v>79</v>
      </c>
    </row>
    <row r="688" spans="1:65" s="12" customFormat="1" ht="22.8" customHeight="1">
      <c r="B688" s="165"/>
      <c r="C688" s="166"/>
      <c r="D688" s="167" t="s">
        <v>68</v>
      </c>
      <c r="E688" s="179" t="s">
        <v>1568</v>
      </c>
      <c r="F688" s="179" t="s">
        <v>1569</v>
      </c>
      <c r="G688" s="166"/>
      <c r="H688" s="166"/>
      <c r="I688" s="169"/>
      <c r="J688" s="180">
        <f>BK688</f>
        <v>0</v>
      </c>
      <c r="K688" s="166"/>
      <c r="L688" s="171"/>
      <c r="M688" s="172"/>
      <c r="N688" s="173"/>
      <c r="O688" s="173"/>
      <c r="P688" s="174">
        <f>SUM(P689:P715)</f>
        <v>0</v>
      </c>
      <c r="Q688" s="173"/>
      <c r="R688" s="174">
        <f>SUM(R689:R715)</f>
        <v>1.7802255999999999</v>
      </c>
      <c r="S688" s="173"/>
      <c r="T688" s="175">
        <f>SUM(T689:T715)</f>
        <v>0</v>
      </c>
      <c r="AR688" s="176" t="s">
        <v>79</v>
      </c>
      <c r="AT688" s="177" t="s">
        <v>68</v>
      </c>
      <c r="AU688" s="177" t="s">
        <v>77</v>
      </c>
      <c r="AY688" s="176" t="s">
        <v>161</v>
      </c>
      <c r="BK688" s="178">
        <f>SUM(BK689:BK715)</f>
        <v>0</v>
      </c>
    </row>
    <row r="689" spans="1:65" s="2" customFormat="1" ht="24.15" customHeight="1">
      <c r="A689" s="37"/>
      <c r="B689" s="38"/>
      <c r="C689" s="181" t="s">
        <v>1570</v>
      </c>
      <c r="D689" s="181" t="s">
        <v>163</v>
      </c>
      <c r="E689" s="182" t="s">
        <v>1571</v>
      </c>
      <c r="F689" s="183" t="s">
        <v>1572</v>
      </c>
      <c r="G689" s="184" t="s">
        <v>166</v>
      </c>
      <c r="H689" s="185">
        <v>524.1</v>
      </c>
      <c r="I689" s="186"/>
      <c r="J689" s="187">
        <f>ROUND(I689*H689,2)</f>
        <v>0</v>
      </c>
      <c r="K689" s="183" t="s">
        <v>167</v>
      </c>
      <c r="L689" s="42"/>
      <c r="M689" s="188" t="s">
        <v>19</v>
      </c>
      <c r="N689" s="189" t="s">
        <v>40</v>
      </c>
      <c r="O689" s="67"/>
      <c r="P689" s="190">
        <f>O689*H689</f>
        <v>0</v>
      </c>
      <c r="Q689" s="190">
        <v>0</v>
      </c>
      <c r="R689" s="190">
        <f>Q689*H689</f>
        <v>0</v>
      </c>
      <c r="S689" s="190">
        <v>0</v>
      </c>
      <c r="T689" s="191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92" t="s">
        <v>279</v>
      </c>
      <c r="AT689" s="192" t="s">
        <v>163</v>
      </c>
      <c r="AU689" s="192" t="s">
        <v>79</v>
      </c>
      <c r="AY689" s="20" t="s">
        <v>161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20" t="s">
        <v>77</v>
      </c>
      <c r="BK689" s="193">
        <f>ROUND(I689*H689,2)</f>
        <v>0</v>
      </c>
      <c r="BL689" s="20" t="s">
        <v>279</v>
      </c>
      <c r="BM689" s="192" t="s">
        <v>1573</v>
      </c>
    </row>
    <row r="690" spans="1:65" s="2" customFormat="1">
      <c r="A690" s="37"/>
      <c r="B690" s="38"/>
      <c r="C690" s="39"/>
      <c r="D690" s="194" t="s">
        <v>170</v>
      </c>
      <c r="E690" s="39"/>
      <c r="F690" s="195" t="s">
        <v>1574</v>
      </c>
      <c r="G690" s="39"/>
      <c r="H690" s="39"/>
      <c r="I690" s="196"/>
      <c r="J690" s="39"/>
      <c r="K690" s="39"/>
      <c r="L690" s="42"/>
      <c r="M690" s="197"/>
      <c r="N690" s="198"/>
      <c r="O690" s="67"/>
      <c r="P690" s="67"/>
      <c r="Q690" s="67"/>
      <c r="R690" s="67"/>
      <c r="S690" s="67"/>
      <c r="T690" s="68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20" t="s">
        <v>170</v>
      </c>
      <c r="AU690" s="20" t="s">
        <v>79</v>
      </c>
    </row>
    <row r="691" spans="1:65" s="2" customFormat="1" ht="16.5" customHeight="1">
      <c r="A691" s="37"/>
      <c r="B691" s="38"/>
      <c r="C691" s="237" t="s">
        <v>1575</v>
      </c>
      <c r="D691" s="237" t="s">
        <v>715</v>
      </c>
      <c r="E691" s="238" t="s">
        <v>1576</v>
      </c>
      <c r="F691" s="239" t="s">
        <v>1577</v>
      </c>
      <c r="G691" s="240" t="s">
        <v>166</v>
      </c>
      <c r="H691" s="241">
        <v>107.58</v>
      </c>
      <c r="I691" s="242"/>
      <c r="J691" s="243">
        <f>ROUND(I691*H691,2)</f>
        <v>0</v>
      </c>
      <c r="K691" s="239" t="s">
        <v>167</v>
      </c>
      <c r="L691" s="244"/>
      <c r="M691" s="245" t="s">
        <v>19</v>
      </c>
      <c r="N691" s="246" t="s">
        <v>40</v>
      </c>
      <c r="O691" s="67"/>
      <c r="P691" s="190">
        <f>O691*H691</f>
        <v>0</v>
      </c>
      <c r="Q691" s="190">
        <v>1.1999999999999999E-3</v>
      </c>
      <c r="R691" s="190">
        <f>Q691*H691</f>
        <v>0.12909599999999999</v>
      </c>
      <c r="S691" s="190">
        <v>0</v>
      </c>
      <c r="T691" s="191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192" t="s">
        <v>406</v>
      </c>
      <c r="AT691" s="192" t="s">
        <v>715</v>
      </c>
      <c r="AU691" s="192" t="s">
        <v>79</v>
      </c>
      <c r="AY691" s="20" t="s">
        <v>161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20" t="s">
        <v>77</v>
      </c>
      <c r="BK691" s="193">
        <f>ROUND(I691*H691,2)</f>
        <v>0</v>
      </c>
      <c r="BL691" s="20" t="s">
        <v>279</v>
      </c>
      <c r="BM691" s="192" t="s">
        <v>1578</v>
      </c>
    </row>
    <row r="692" spans="1:65" s="13" customFormat="1">
      <c r="B692" s="201"/>
      <c r="C692" s="202"/>
      <c r="D692" s="199" t="s">
        <v>178</v>
      </c>
      <c r="E692" s="203" t="s">
        <v>19</v>
      </c>
      <c r="F692" s="204" t="s">
        <v>1579</v>
      </c>
      <c r="G692" s="202"/>
      <c r="H692" s="205">
        <v>97.8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178</v>
      </c>
      <c r="AU692" s="211" t="s">
        <v>79</v>
      </c>
      <c r="AV692" s="13" t="s">
        <v>79</v>
      </c>
      <c r="AW692" s="13" t="s">
        <v>31</v>
      </c>
      <c r="AX692" s="13" t="s">
        <v>77</v>
      </c>
      <c r="AY692" s="211" t="s">
        <v>161</v>
      </c>
    </row>
    <row r="693" spans="1:65" s="13" customFormat="1">
      <c r="B693" s="201"/>
      <c r="C693" s="202"/>
      <c r="D693" s="199" t="s">
        <v>178</v>
      </c>
      <c r="E693" s="202"/>
      <c r="F693" s="204" t="s">
        <v>1580</v>
      </c>
      <c r="G693" s="202"/>
      <c r="H693" s="205">
        <v>107.58</v>
      </c>
      <c r="I693" s="206"/>
      <c r="J693" s="202"/>
      <c r="K693" s="202"/>
      <c r="L693" s="207"/>
      <c r="M693" s="208"/>
      <c r="N693" s="209"/>
      <c r="O693" s="209"/>
      <c r="P693" s="209"/>
      <c r="Q693" s="209"/>
      <c r="R693" s="209"/>
      <c r="S693" s="209"/>
      <c r="T693" s="210"/>
      <c r="AT693" s="211" t="s">
        <v>178</v>
      </c>
      <c r="AU693" s="211" t="s">
        <v>79</v>
      </c>
      <c r="AV693" s="13" t="s">
        <v>79</v>
      </c>
      <c r="AW693" s="13" t="s">
        <v>4</v>
      </c>
      <c r="AX693" s="13" t="s">
        <v>77</v>
      </c>
      <c r="AY693" s="211" t="s">
        <v>161</v>
      </c>
    </row>
    <row r="694" spans="1:65" s="2" customFormat="1" ht="16.5" customHeight="1">
      <c r="A694" s="37"/>
      <c r="B694" s="38"/>
      <c r="C694" s="237" t="s">
        <v>1581</v>
      </c>
      <c r="D694" s="237" t="s">
        <v>715</v>
      </c>
      <c r="E694" s="238" t="s">
        <v>1582</v>
      </c>
      <c r="F694" s="239" t="s">
        <v>1583</v>
      </c>
      <c r="G694" s="240" t="s">
        <v>166</v>
      </c>
      <c r="H694" s="241">
        <v>312.73</v>
      </c>
      <c r="I694" s="242"/>
      <c r="J694" s="243">
        <f>ROUND(I694*H694,2)</f>
        <v>0</v>
      </c>
      <c r="K694" s="239" t="s">
        <v>167</v>
      </c>
      <c r="L694" s="244"/>
      <c r="M694" s="245" t="s">
        <v>19</v>
      </c>
      <c r="N694" s="246" t="s">
        <v>40</v>
      </c>
      <c r="O694" s="67"/>
      <c r="P694" s="190">
        <f>O694*H694</f>
        <v>0</v>
      </c>
      <c r="Q694" s="190">
        <v>4.0000000000000001E-3</v>
      </c>
      <c r="R694" s="190">
        <f>Q694*H694</f>
        <v>1.25092</v>
      </c>
      <c r="S694" s="190">
        <v>0</v>
      </c>
      <c r="T694" s="191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192" t="s">
        <v>406</v>
      </c>
      <c r="AT694" s="192" t="s">
        <v>715</v>
      </c>
      <c r="AU694" s="192" t="s">
        <v>79</v>
      </c>
      <c r="AY694" s="20" t="s">
        <v>161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20" t="s">
        <v>77</v>
      </c>
      <c r="BK694" s="193">
        <f>ROUND(I694*H694,2)</f>
        <v>0</v>
      </c>
      <c r="BL694" s="20" t="s">
        <v>279</v>
      </c>
      <c r="BM694" s="192" t="s">
        <v>1584</v>
      </c>
    </row>
    <row r="695" spans="1:65" s="13" customFormat="1">
      <c r="B695" s="201"/>
      <c r="C695" s="202"/>
      <c r="D695" s="199" t="s">
        <v>178</v>
      </c>
      <c r="E695" s="203" t="s">
        <v>19</v>
      </c>
      <c r="F695" s="204" t="s">
        <v>1585</v>
      </c>
      <c r="G695" s="202"/>
      <c r="H695" s="205">
        <v>284.3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178</v>
      </c>
      <c r="AU695" s="211" t="s">
        <v>79</v>
      </c>
      <c r="AV695" s="13" t="s">
        <v>79</v>
      </c>
      <c r="AW695" s="13" t="s">
        <v>31</v>
      </c>
      <c r="AX695" s="13" t="s">
        <v>77</v>
      </c>
      <c r="AY695" s="211" t="s">
        <v>161</v>
      </c>
    </row>
    <row r="696" spans="1:65" s="13" customFormat="1">
      <c r="B696" s="201"/>
      <c r="C696" s="202"/>
      <c r="D696" s="199" t="s">
        <v>178</v>
      </c>
      <c r="E696" s="202"/>
      <c r="F696" s="204" t="s">
        <v>1586</v>
      </c>
      <c r="G696" s="202"/>
      <c r="H696" s="205">
        <v>312.73</v>
      </c>
      <c r="I696" s="206"/>
      <c r="J696" s="202"/>
      <c r="K696" s="202"/>
      <c r="L696" s="207"/>
      <c r="M696" s="208"/>
      <c r="N696" s="209"/>
      <c r="O696" s="209"/>
      <c r="P696" s="209"/>
      <c r="Q696" s="209"/>
      <c r="R696" s="209"/>
      <c r="S696" s="209"/>
      <c r="T696" s="210"/>
      <c r="AT696" s="211" t="s">
        <v>178</v>
      </c>
      <c r="AU696" s="211" t="s">
        <v>79</v>
      </c>
      <c r="AV696" s="13" t="s">
        <v>79</v>
      </c>
      <c r="AW696" s="13" t="s">
        <v>4</v>
      </c>
      <c r="AX696" s="13" t="s">
        <v>77</v>
      </c>
      <c r="AY696" s="211" t="s">
        <v>161</v>
      </c>
    </row>
    <row r="697" spans="1:65" s="2" customFormat="1" ht="16.5" customHeight="1">
      <c r="A697" s="37"/>
      <c r="B697" s="38"/>
      <c r="C697" s="237" t="s">
        <v>1587</v>
      </c>
      <c r="D697" s="237" t="s">
        <v>715</v>
      </c>
      <c r="E697" s="238" t="s">
        <v>1588</v>
      </c>
      <c r="F697" s="239" t="s">
        <v>1589</v>
      </c>
      <c r="G697" s="240" t="s">
        <v>166</v>
      </c>
      <c r="H697" s="241">
        <v>23.32</v>
      </c>
      <c r="I697" s="242"/>
      <c r="J697" s="243">
        <f>ROUND(I697*H697,2)</f>
        <v>0</v>
      </c>
      <c r="K697" s="239" t="s">
        <v>167</v>
      </c>
      <c r="L697" s="244"/>
      <c r="M697" s="245" t="s">
        <v>19</v>
      </c>
      <c r="N697" s="246" t="s">
        <v>40</v>
      </c>
      <c r="O697" s="67"/>
      <c r="P697" s="190">
        <f>O697*H697</f>
        <v>0</v>
      </c>
      <c r="Q697" s="190">
        <v>3.7499999999999999E-3</v>
      </c>
      <c r="R697" s="190">
        <f>Q697*H697</f>
        <v>8.745E-2</v>
      </c>
      <c r="S697" s="190">
        <v>0</v>
      </c>
      <c r="T697" s="191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92" t="s">
        <v>406</v>
      </c>
      <c r="AT697" s="192" t="s">
        <v>715</v>
      </c>
      <c r="AU697" s="192" t="s">
        <v>79</v>
      </c>
      <c r="AY697" s="20" t="s">
        <v>161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0" t="s">
        <v>77</v>
      </c>
      <c r="BK697" s="193">
        <f>ROUND(I697*H697,2)</f>
        <v>0</v>
      </c>
      <c r="BL697" s="20" t="s">
        <v>279</v>
      </c>
      <c r="BM697" s="192" t="s">
        <v>1590</v>
      </c>
    </row>
    <row r="698" spans="1:65" s="13" customFormat="1">
      <c r="B698" s="201"/>
      <c r="C698" s="202"/>
      <c r="D698" s="199" t="s">
        <v>178</v>
      </c>
      <c r="E698" s="203" t="s">
        <v>19</v>
      </c>
      <c r="F698" s="204" t="s">
        <v>1591</v>
      </c>
      <c r="G698" s="202"/>
      <c r="H698" s="205">
        <v>21.2</v>
      </c>
      <c r="I698" s="206"/>
      <c r="J698" s="202"/>
      <c r="K698" s="202"/>
      <c r="L698" s="207"/>
      <c r="M698" s="208"/>
      <c r="N698" s="209"/>
      <c r="O698" s="209"/>
      <c r="P698" s="209"/>
      <c r="Q698" s="209"/>
      <c r="R698" s="209"/>
      <c r="S698" s="209"/>
      <c r="T698" s="210"/>
      <c r="AT698" s="211" t="s">
        <v>178</v>
      </c>
      <c r="AU698" s="211" t="s">
        <v>79</v>
      </c>
      <c r="AV698" s="13" t="s">
        <v>79</v>
      </c>
      <c r="AW698" s="13" t="s">
        <v>31</v>
      </c>
      <c r="AX698" s="13" t="s">
        <v>77</v>
      </c>
      <c r="AY698" s="211" t="s">
        <v>161</v>
      </c>
    </row>
    <row r="699" spans="1:65" s="13" customFormat="1">
      <c r="B699" s="201"/>
      <c r="C699" s="202"/>
      <c r="D699" s="199" t="s">
        <v>178</v>
      </c>
      <c r="E699" s="202"/>
      <c r="F699" s="204" t="s">
        <v>1592</v>
      </c>
      <c r="G699" s="202"/>
      <c r="H699" s="205">
        <v>23.32</v>
      </c>
      <c r="I699" s="206"/>
      <c r="J699" s="202"/>
      <c r="K699" s="202"/>
      <c r="L699" s="207"/>
      <c r="M699" s="208"/>
      <c r="N699" s="209"/>
      <c r="O699" s="209"/>
      <c r="P699" s="209"/>
      <c r="Q699" s="209"/>
      <c r="R699" s="209"/>
      <c r="S699" s="209"/>
      <c r="T699" s="210"/>
      <c r="AT699" s="211" t="s">
        <v>178</v>
      </c>
      <c r="AU699" s="211" t="s">
        <v>79</v>
      </c>
      <c r="AV699" s="13" t="s">
        <v>79</v>
      </c>
      <c r="AW699" s="13" t="s">
        <v>4</v>
      </c>
      <c r="AX699" s="13" t="s">
        <v>77</v>
      </c>
      <c r="AY699" s="211" t="s">
        <v>161</v>
      </c>
    </row>
    <row r="700" spans="1:65" s="2" customFormat="1" ht="16.5" customHeight="1">
      <c r="A700" s="37"/>
      <c r="B700" s="38"/>
      <c r="C700" s="237" t="s">
        <v>1593</v>
      </c>
      <c r="D700" s="237" t="s">
        <v>715</v>
      </c>
      <c r="E700" s="238" t="s">
        <v>1594</v>
      </c>
      <c r="F700" s="239" t="s">
        <v>1595</v>
      </c>
      <c r="G700" s="240" t="s">
        <v>166</v>
      </c>
      <c r="H700" s="241">
        <v>25.3</v>
      </c>
      <c r="I700" s="242"/>
      <c r="J700" s="243">
        <f>ROUND(I700*H700,2)</f>
        <v>0</v>
      </c>
      <c r="K700" s="239" t="s">
        <v>1596</v>
      </c>
      <c r="L700" s="244"/>
      <c r="M700" s="245" t="s">
        <v>19</v>
      </c>
      <c r="N700" s="246" t="s">
        <v>40</v>
      </c>
      <c r="O700" s="67"/>
      <c r="P700" s="190">
        <f>O700*H700</f>
        <v>0</v>
      </c>
      <c r="Q700" s="190">
        <v>2.3999999999999998E-3</v>
      </c>
      <c r="R700" s="190">
        <f>Q700*H700</f>
        <v>6.0719999999999996E-2</v>
      </c>
      <c r="S700" s="190">
        <v>0</v>
      </c>
      <c r="T700" s="191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2" t="s">
        <v>406</v>
      </c>
      <c r="AT700" s="192" t="s">
        <v>715</v>
      </c>
      <c r="AU700" s="192" t="s">
        <v>79</v>
      </c>
      <c r="AY700" s="20" t="s">
        <v>161</v>
      </c>
      <c r="BE700" s="193">
        <f>IF(N700="základní",J700,0)</f>
        <v>0</v>
      </c>
      <c r="BF700" s="193">
        <f>IF(N700="snížená",J700,0)</f>
        <v>0</v>
      </c>
      <c r="BG700" s="193">
        <f>IF(N700="zákl. přenesená",J700,0)</f>
        <v>0</v>
      </c>
      <c r="BH700" s="193">
        <f>IF(N700="sníž. přenesená",J700,0)</f>
        <v>0</v>
      </c>
      <c r="BI700" s="193">
        <f>IF(N700="nulová",J700,0)</f>
        <v>0</v>
      </c>
      <c r="BJ700" s="20" t="s">
        <v>77</v>
      </c>
      <c r="BK700" s="193">
        <f>ROUND(I700*H700,2)</f>
        <v>0</v>
      </c>
      <c r="BL700" s="20" t="s">
        <v>279</v>
      </c>
      <c r="BM700" s="192" t="s">
        <v>1597</v>
      </c>
    </row>
    <row r="701" spans="1:65" s="13" customFormat="1">
      <c r="B701" s="201"/>
      <c r="C701" s="202"/>
      <c r="D701" s="199" t="s">
        <v>178</v>
      </c>
      <c r="E701" s="203" t="s">
        <v>19</v>
      </c>
      <c r="F701" s="204" t="s">
        <v>1598</v>
      </c>
      <c r="G701" s="202"/>
      <c r="H701" s="205">
        <v>23</v>
      </c>
      <c r="I701" s="206"/>
      <c r="J701" s="202"/>
      <c r="K701" s="202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178</v>
      </c>
      <c r="AU701" s="211" t="s">
        <v>79</v>
      </c>
      <c r="AV701" s="13" t="s">
        <v>79</v>
      </c>
      <c r="AW701" s="13" t="s">
        <v>31</v>
      </c>
      <c r="AX701" s="13" t="s">
        <v>77</v>
      </c>
      <c r="AY701" s="211" t="s">
        <v>161</v>
      </c>
    </row>
    <row r="702" spans="1:65" s="13" customFormat="1">
      <c r="B702" s="201"/>
      <c r="C702" s="202"/>
      <c r="D702" s="199" t="s">
        <v>178</v>
      </c>
      <c r="E702" s="202"/>
      <c r="F702" s="204" t="s">
        <v>1599</v>
      </c>
      <c r="G702" s="202"/>
      <c r="H702" s="205">
        <v>25.3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178</v>
      </c>
      <c r="AU702" s="211" t="s">
        <v>79</v>
      </c>
      <c r="AV702" s="13" t="s">
        <v>79</v>
      </c>
      <c r="AW702" s="13" t="s">
        <v>4</v>
      </c>
      <c r="AX702" s="13" t="s">
        <v>77</v>
      </c>
      <c r="AY702" s="211" t="s">
        <v>161</v>
      </c>
    </row>
    <row r="703" spans="1:65" s="2" customFormat="1" ht="16.5" customHeight="1">
      <c r="A703" s="37"/>
      <c r="B703" s="38"/>
      <c r="C703" s="237" t="s">
        <v>1600</v>
      </c>
      <c r="D703" s="237" t="s">
        <v>715</v>
      </c>
      <c r="E703" s="238" t="s">
        <v>1601</v>
      </c>
      <c r="F703" s="239" t="s">
        <v>1602</v>
      </c>
      <c r="G703" s="240" t="s">
        <v>166</v>
      </c>
      <c r="H703" s="241">
        <v>107.58</v>
      </c>
      <c r="I703" s="242"/>
      <c r="J703" s="243">
        <f>ROUND(I703*H703,2)</f>
        <v>0</v>
      </c>
      <c r="K703" s="239" t="s">
        <v>167</v>
      </c>
      <c r="L703" s="244"/>
      <c r="M703" s="245" t="s">
        <v>19</v>
      </c>
      <c r="N703" s="246" t="s">
        <v>40</v>
      </c>
      <c r="O703" s="67"/>
      <c r="P703" s="190">
        <f>O703*H703</f>
        <v>0</v>
      </c>
      <c r="Q703" s="190">
        <v>5.1999999999999995E-4</v>
      </c>
      <c r="R703" s="190">
        <f>Q703*H703</f>
        <v>5.5941599999999994E-2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406</v>
      </c>
      <c r="AT703" s="192" t="s">
        <v>715</v>
      </c>
      <c r="AU703" s="192" t="s">
        <v>79</v>
      </c>
      <c r="AY703" s="20" t="s">
        <v>161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77</v>
      </c>
      <c r="BK703" s="193">
        <f>ROUND(I703*H703,2)</f>
        <v>0</v>
      </c>
      <c r="BL703" s="20" t="s">
        <v>279</v>
      </c>
      <c r="BM703" s="192" t="s">
        <v>1603</v>
      </c>
    </row>
    <row r="704" spans="1:65" s="13" customFormat="1">
      <c r="B704" s="201"/>
      <c r="C704" s="202"/>
      <c r="D704" s="199" t="s">
        <v>178</v>
      </c>
      <c r="E704" s="203" t="s">
        <v>19</v>
      </c>
      <c r="F704" s="204" t="s">
        <v>1604</v>
      </c>
      <c r="G704" s="202"/>
      <c r="H704" s="205">
        <v>97.8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178</v>
      </c>
      <c r="AU704" s="211" t="s">
        <v>79</v>
      </c>
      <c r="AV704" s="13" t="s">
        <v>79</v>
      </c>
      <c r="AW704" s="13" t="s">
        <v>31</v>
      </c>
      <c r="AX704" s="13" t="s">
        <v>77</v>
      </c>
      <c r="AY704" s="211" t="s">
        <v>161</v>
      </c>
    </row>
    <row r="705" spans="1:65" s="13" customFormat="1">
      <c r="B705" s="201"/>
      <c r="C705" s="202"/>
      <c r="D705" s="199" t="s">
        <v>178</v>
      </c>
      <c r="E705" s="202"/>
      <c r="F705" s="204" t="s">
        <v>1580</v>
      </c>
      <c r="G705" s="202"/>
      <c r="H705" s="205">
        <v>107.58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178</v>
      </c>
      <c r="AU705" s="211" t="s">
        <v>79</v>
      </c>
      <c r="AV705" s="13" t="s">
        <v>79</v>
      </c>
      <c r="AW705" s="13" t="s">
        <v>4</v>
      </c>
      <c r="AX705" s="13" t="s">
        <v>77</v>
      </c>
      <c r="AY705" s="211" t="s">
        <v>161</v>
      </c>
    </row>
    <row r="706" spans="1:65" s="2" customFormat="1" ht="24.15" customHeight="1">
      <c r="A706" s="37"/>
      <c r="B706" s="38"/>
      <c r="C706" s="181" t="s">
        <v>1605</v>
      </c>
      <c r="D706" s="181" t="s">
        <v>163</v>
      </c>
      <c r="E706" s="182" t="s">
        <v>1606</v>
      </c>
      <c r="F706" s="183" t="s">
        <v>1607</v>
      </c>
      <c r="G706" s="184" t="s">
        <v>166</v>
      </c>
      <c r="H706" s="185">
        <v>426.3</v>
      </c>
      <c r="I706" s="186"/>
      <c r="J706" s="187">
        <f>ROUND(I706*H706,2)</f>
        <v>0</v>
      </c>
      <c r="K706" s="183" t="s">
        <v>167</v>
      </c>
      <c r="L706" s="42"/>
      <c r="M706" s="188" t="s">
        <v>19</v>
      </c>
      <c r="N706" s="189" t="s">
        <v>40</v>
      </c>
      <c r="O706" s="67"/>
      <c r="P706" s="190">
        <f>O706*H706</f>
        <v>0</v>
      </c>
      <c r="Q706" s="190">
        <v>0</v>
      </c>
      <c r="R706" s="190">
        <f>Q706*H706</f>
        <v>0</v>
      </c>
      <c r="S706" s="190">
        <v>0</v>
      </c>
      <c r="T706" s="191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92" t="s">
        <v>279</v>
      </c>
      <c r="AT706" s="192" t="s">
        <v>163</v>
      </c>
      <c r="AU706" s="192" t="s">
        <v>79</v>
      </c>
      <c r="AY706" s="20" t="s">
        <v>161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20" t="s">
        <v>77</v>
      </c>
      <c r="BK706" s="193">
        <f>ROUND(I706*H706,2)</f>
        <v>0</v>
      </c>
      <c r="BL706" s="20" t="s">
        <v>279</v>
      </c>
      <c r="BM706" s="192" t="s">
        <v>1608</v>
      </c>
    </row>
    <row r="707" spans="1:65" s="2" customFormat="1">
      <c r="A707" s="37"/>
      <c r="B707" s="38"/>
      <c r="C707" s="39"/>
      <c r="D707" s="194" t="s">
        <v>170</v>
      </c>
      <c r="E707" s="39"/>
      <c r="F707" s="195" t="s">
        <v>1609</v>
      </c>
      <c r="G707" s="39"/>
      <c r="H707" s="39"/>
      <c r="I707" s="196"/>
      <c r="J707" s="39"/>
      <c r="K707" s="39"/>
      <c r="L707" s="42"/>
      <c r="M707" s="197"/>
      <c r="N707" s="198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170</v>
      </c>
      <c r="AU707" s="20" t="s">
        <v>79</v>
      </c>
    </row>
    <row r="708" spans="1:65" s="13" customFormat="1">
      <c r="B708" s="201"/>
      <c r="C708" s="202"/>
      <c r="D708" s="199" t="s">
        <v>178</v>
      </c>
      <c r="E708" s="203" t="s">
        <v>19</v>
      </c>
      <c r="F708" s="204" t="s">
        <v>1610</v>
      </c>
      <c r="G708" s="202"/>
      <c r="H708" s="205">
        <v>282.8</v>
      </c>
      <c r="I708" s="206"/>
      <c r="J708" s="202"/>
      <c r="K708" s="202"/>
      <c r="L708" s="207"/>
      <c r="M708" s="208"/>
      <c r="N708" s="209"/>
      <c r="O708" s="209"/>
      <c r="P708" s="209"/>
      <c r="Q708" s="209"/>
      <c r="R708" s="209"/>
      <c r="S708" s="209"/>
      <c r="T708" s="210"/>
      <c r="AT708" s="211" t="s">
        <v>178</v>
      </c>
      <c r="AU708" s="211" t="s">
        <v>79</v>
      </c>
      <c r="AV708" s="13" t="s">
        <v>79</v>
      </c>
      <c r="AW708" s="13" t="s">
        <v>31</v>
      </c>
      <c r="AX708" s="13" t="s">
        <v>69</v>
      </c>
      <c r="AY708" s="211" t="s">
        <v>161</v>
      </c>
    </row>
    <row r="709" spans="1:65" s="13" customFormat="1">
      <c r="B709" s="201"/>
      <c r="C709" s="202"/>
      <c r="D709" s="199" t="s">
        <v>178</v>
      </c>
      <c r="E709" s="203" t="s">
        <v>19</v>
      </c>
      <c r="F709" s="204" t="s">
        <v>1611</v>
      </c>
      <c r="G709" s="202"/>
      <c r="H709" s="205">
        <v>99.3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178</v>
      </c>
      <c r="AU709" s="211" t="s">
        <v>79</v>
      </c>
      <c r="AV709" s="13" t="s">
        <v>79</v>
      </c>
      <c r="AW709" s="13" t="s">
        <v>31</v>
      </c>
      <c r="AX709" s="13" t="s">
        <v>69</v>
      </c>
      <c r="AY709" s="211" t="s">
        <v>161</v>
      </c>
    </row>
    <row r="710" spans="1:65" s="13" customFormat="1">
      <c r="B710" s="201"/>
      <c r="C710" s="202"/>
      <c r="D710" s="199" t="s">
        <v>178</v>
      </c>
      <c r="E710" s="203" t="s">
        <v>19</v>
      </c>
      <c r="F710" s="204" t="s">
        <v>1612</v>
      </c>
      <c r="G710" s="202"/>
      <c r="H710" s="205">
        <v>44.2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178</v>
      </c>
      <c r="AU710" s="211" t="s">
        <v>79</v>
      </c>
      <c r="AV710" s="13" t="s">
        <v>79</v>
      </c>
      <c r="AW710" s="13" t="s">
        <v>31</v>
      </c>
      <c r="AX710" s="13" t="s">
        <v>69</v>
      </c>
      <c r="AY710" s="211" t="s">
        <v>161</v>
      </c>
    </row>
    <row r="711" spans="1:65" s="15" customFormat="1">
      <c r="B711" s="222"/>
      <c r="C711" s="223"/>
      <c r="D711" s="199" t="s">
        <v>178</v>
      </c>
      <c r="E711" s="224" t="s">
        <v>19</v>
      </c>
      <c r="F711" s="225" t="s">
        <v>221</v>
      </c>
      <c r="G711" s="223"/>
      <c r="H711" s="226">
        <v>426.3</v>
      </c>
      <c r="I711" s="227"/>
      <c r="J711" s="223"/>
      <c r="K711" s="223"/>
      <c r="L711" s="228"/>
      <c r="M711" s="229"/>
      <c r="N711" s="230"/>
      <c r="O711" s="230"/>
      <c r="P711" s="230"/>
      <c r="Q711" s="230"/>
      <c r="R711" s="230"/>
      <c r="S711" s="230"/>
      <c r="T711" s="231"/>
      <c r="AT711" s="232" t="s">
        <v>178</v>
      </c>
      <c r="AU711" s="232" t="s">
        <v>79</v>
      </c>
      <c r="AV711" s="15" t="s">
        <v>168</v>
      </c>
      <c r="AW711" s="15" t="s">
        <v>31</v>
      </c>
      <c r="AX711" s="15" t="s">
        <v>77</v>
      </c>
      <c r="AY711" s="232" t="s">
        <v>161</v>
      </c>
    </row>
    <row r="712" spans="1:65" s="2" customFormat="1" ht="16.5" customHeight="1">
      <c r="A712" s="37"/>
      <c r="B712" s="38"/>
      <c r="C712" s="237" t="s">
        <v>1613</v>
      </c>
      <c r="D712" s="237" t="s">
        <v>715</v>
      </c>
      <c r="E712" s="238" t="s">
        <v>1614</v>
      </c>
      <c r="F712" s="239" t="s">
        <v>1615</v>
      </c>
      <c r="G712" s="240" t="s">
        <v>166</v>
      </c>
      <c r="H712" s="241">
        <v>490.245</v>
      </c>
      <c r="I712" s="242"/>
      <c r="J712" s="243">
        <f>ROUND(I712*H712,2)</f>
        <v>0</v>
      </c>
      <c r="K712" s="239" t="s">
        <v>167</v>
      </c>
      <c r="L712" s="244"/>
      <c r="M712" s="245" t="s">
        <v>19</v>
      </c>
      <c r="N712" s="246" t="s">
        <v>40</v>
      </c>
      <c r="O712" s="67"/>
      <c r="P712" s="190">
        <f>O712*H712</f>
        <v>0</v>
      </c>
      <c r="Q712" s="190">
        <v>4.0000000000000002E-4</v>
      </c>
      <c r="R712" s="190">
        <f>Q712*H712</f>
        <v>0.19609800000000002</v>
      </c>
      <c r="S712" s="190">
        <v>0</v>
      </c>
      <c r="T712" s="191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92" t="s">
        <v>406</v>
      </c>
      <c r="AT712" s="192" t="s">
        <v>715</v>
      </c>
      <c r="AU712" s="192" t="s">
        <v>79</v>
      </c>
      <c r="AY712" s="20" t="s">
        <v>161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20" t="s">
        <v>77</v>
      </c>
      <c r="BK712" s="193">
        <f>ROUND(I712*H712,2)</f>
        <v>0</v>
      </c>
      <c r="BL712" s="20" t="s">
        <v>279</v>
      </c>
      <c r="BM712" s="192" t="s">
        <v>1616</v>
      </c>
    </row>
    <row r="713" spans="1:65" s="13" customFormat="1">
      <c r="B713" s="201"/>
      <c r="C713" s="202"/>
      <c r="D713" s="199" t="s">
        <v>178</v>
      </c>
      <c r="E713" s="202"/>
      <c r="F713" s="204" t="s">
        <v>1617</v>
      </c>
      <c r="G713" s="202"/>
      <c r="H713" s="205">
        <v>490.245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178</v>
      </c>
      <c r="AU713" s="211" t="s">
        <v>79</v>
      </c>
      <c r="AV713" s="13" t="s">
        <v>79</v>
      </c>
      <c r="AW713" s="13" t="s">
        <v>4</v>
      </c>
      <c r="AX713" s="13" t="s">
        <v>77</v>
      </c>
      <c r="AY713" s="211" t="s">
        <v>161</v>
      </c>
    </row>
    <row r="714" spans="1:65" s="2" customFormat="1" ht="24.15" customHeight="1">
      <c r="A714" s="37"/>
      <c r="B714" s="38"/>
      <c r="C714" s="181" t="s">
        <v>1618</v>
      </c>
      <c r="D714" s="181" t="s">
        <v>163</v>
      </c>
      <c r="E714" s="182" t="s">
        <v>1619</v>
      </c>
      <c r="F714" s="183" t="s">
        <v>1620</v>
      </c>
      <c r="G714" s="184" t="s">
        <v>214</v>
      </c>
      <c r="H714" s="185">
        <v>1.78</v>
      </c>
      <c r="I714" s="186"/>
      <c r="J714" s="187">
        <f>ROUND(I714*H714,2)</f>
        <v>0</v>
      </c>
      <c r="K714" s="183" t="s">
        <v>167</v>
      </c>
      <c r="L714" s="42"/>
      <c r="M714" s="188" t="s">
        <v>19</v>
      </c>
      <c r="N714" s="189" t="s">
        <v>40</v>
      </c>
      <c r="O714" s="67"/>
      <c r="P714" s="190">
        <f>O714*H714</f>
        <v>0</v>
      </c>
      <c r="Q714" s="190">
        <v>0</v>
      </c>
      <c r="R714" s="190">
        <f>Q714*H714</f>
        <v>0</v>
      </c>
      <c r="S714" s="190">
        <v>0</v>
      </c>
      <c r="T714" s="191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92" t="s">
        <v>279</v>
      </c>
      <c r="AT714" s="192" t="s">
        <v>163</v>
      </c>
      <c r="AU714" s="192" t="s">
        <v>79</v>
      </c>
      <c r="AY714" s="20" t="s">
        <v>161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20" t="s">
        <v>77</v>
      </c>
      <c r="BK714" s="193">
        <f>ROUND(I714*H714,2)</f>
        <v>0</v>
      </c>
      <c r="BL714" s="20" t="s">
        <v>279</v>
      </c>
      <c r="BM714" s="192" t="s">
        <v>1621</v>
      </c>
    </row>
    <row r="715" spans="1:65" s="2" customFormat="1">
      <c r="A715" s="37"/>
      <c r="B715" s="38"/>
      <c r="C715" s="39"/>
      <c r="D715" s="194" t="s">
        <v>170</v>
      </c>
      <c r="E715" s="39"/>
      <c r="F715" s="195" t="s">
        <v>1622</v>
      </c>
      <c r="G715" s="39"/>
      <c r="H715" s="39"/>
      <c r="I715" s="196"/>
      <c r="J715" s="39"/>
      <c r="K715" s="39"/>
      <c r="L715" s="42"/>
      <c r="M715" s="197"/>
      <c r="N715" s="198"/>
      <c r="O715" s="67"/>
      <c r="P715" s="67"/>
      <c r="Q715" s="67"/>
      <c r="R715" s="67"/>
      <c r="S715" s="67"/>
      <c r="T715" s="68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20" t="s">
        <v>170</v>
      </c>
      <c r="AU715" s="20" t="s">
        <v>79</v>
      </c>
    </row>
    <row r="716" spans="1:65" s="12" customFormat="1" ht="22.8" customHeight="1">
      <c r="B716" s="165"/>
      <c r="C716" s="166"/>
      <c r="D716" s="167" t="s">
        <v>68</v>
      </c>
      <c r="E716" s="179" t="s">
        <v>1623</v>
      </c>
      <c r="F716" s="179" t="s">
        <v>1624</v>
      </c>
      <c r="G716" s="166"/>
      <c r="H716" s="166"/>
      <c r="I716" s="169"/>
      <c r="J716" s="180">
        <f>BK716</f>
        <v>0</v>
      </c>
      <c r="K716" s="166"/>
      <c r="L716" s="171"/>
      <c r="M716" s="172"/>
      <c r="N716" s="173"/>
      <c r="O716" s="173"/>
      <c r="P716" s="174">
        <f>SUM(P717:P721)</f>
        <v>0</v>
      </c>
      <c r="Q716" s="173"/>
      <c r="R716" s="174">
        <f>SUM(R717:R721)</f>
        <v>2.5651999999999998E-2</v>
      </c>
      <c r="S716" s="173"/>
      <c r="T716" s="175">
        <f>SUM(T717:T721)</f>
        <v>0</v>
      </c>
      <c r="AR716" s="176" t="s">
        <v>79</v>
      </c>
      <c r="AT716" s="177" t="s">
        <v>68</v>
      </c>
      <c r="AU716" s="177" t="s">
        <v>77</v>
      </c>
      <c r="AY716" s="176" t="s">
        <v>161</v>
      </c>
      <c r="BK716" s="178">
        <f>SUM(BK717:BK721)</f>
        <v>0</v>
      </c>
    </row>
    <row r="717" spans="1:65" s="2" customFormat="1" ht="24.15" customHeight="1">
      <c r="A717" s="37"/>
      <c r="B717" s="38"/>
      <c r="C717" s="181" t="s">
        <v>1625</v>
      </c>
      <c r="D717" s="181" t="s">
        <v>163</v>
      </c>
      <c r="E717" s="182" t="s">
        <v>1626</v>
      </c>
      <c r="F717" s="183" t="s">
        <v>1627</v>
      </c>
      <c r="G717" s="184" t="s">
        <v>166</v>
      </c>
      <c r="H717" s="185">
        <v>21.2</v>
      </c>
      <c r="I717" s="186"/>
      <c r="J717" s="187">
        <f>ROUND(I717*H717,2)</f>
        <v>0</v>
      </c>
      <c r="K717" s="183" t="s">
        <v>167</v>
      </c>
      <c r="L717" s="42"/>
      <c r="M717" s="188" t="s">
        <v>19</v>
      </c>
      <c r="N717" s="189" t="s">
        <v>40</v>
      </c>
      <c r="O717" s="67"/>
      <c r="P717" s="190">
        <f>O717*H717</f>
        <v>0</v>
      </c>
      <c r="Q717" s="190">
        <v>1.2099999999999999E-3</v>
      </c>
      <c r="R717" s="190">
        <f>Q717*H717</f>
        <v>2.5651999999999998E-2</v>
      </c>
      <c r="S717" s="190">
        <v>0</v>
      </c>
      <c r="T717" s="191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92" t="s">
        <v>279</v>
      </c>
      <c r="AT717" s="192" t="s">
        <v>163</v>
      </c>
      <c r="AU717" s="192" t="s">
        <v>79</v>
      </c>
      <c r="AY717" s="20" t="s">
        <v>161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20" t="s">
        <v>77</v>
      </c>
      <c r="BK717" s="193">
        <f>ROUND(I717*H717,2)</f>
        <v>0</v>
      </c>
      <c r="BL717" s="20" t="s">
        <v>279</v>
      </c>
      <c r="BM717" s="192" t="s">
        <v>1628</v>
      </c>
    </row>
    <row r="718" spans="1:65" s="2" customFormat="1">
      <c r="A718" s="37"/>
      <c r="B718" s="38"/>
      <c r="C718" s="39"/>
      <c r="D718" s="194" t="s">
        <v>170</v>
      </c>
      <c r="E718" s="39"/>
      <c r="F718" s="195" t="s">
        <v>1629</v>
      </c>
      <c r="G718" s="39"/>
      <c r="H718" s="39"/>
      <c r="I718" s="196"/>
      <c r="J718" s="39"/>
      <c r="K718" s="39"/>
      <c r="L718" s="42"/>
      <c r="M718" s="197"/>
      <c r="N718" s="198"/>
      <c r="O718" s="67"/>
      <c r="P718" s="67"/>
      <c r="Q718" s="67"/>
      <c r="R718" s="67"/>
      <c r="S718" s="67"/>
      <c r="T718" s="68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170</v>
      </c>
      <c r="AU718" s="20" t="s">
        <v>79</v>
      </c>
    </row>
    <row r="719" spans="1:65" s="13" customFormat="1">
      <c r="B719" s="201"/>
      <c r="C719" s="202"/>
      <c r="D719" s="199" t="s">
        <v>178</v>
      </c>
      <c r="E719" s="203" t="s">
        <v>19</v>
      </c>
      <c r="F719" s="204" t="s">
        <v>1630</v>
      </c>
      <c r="G719" s="202"/>
      <c r="H719" s="205">
        <v>21.2</v>
      </c>
      <c r="I719" s="206"/>
      <c r="J719" s="202"/>
      <c r="K719" s="202"/>
      <c r="L719" s="207"/>
      <c r="M719" s="208"/>
      <c r="N719" s="209"/>
      <c r="O719" s="209"/>
      <c r="P719" s="209"/>
      <c r="Q719" s="209"/>
      <c r="R719" s="209"/>
      <c r="S719" s="209"/>
      <c r="T719" s="210"/>
      <c r="AT719" s="211" t="s">
        <v>178</v>
      </c>
      <c r="AU719" s="211" t="s">
        <v>79</v>
      </c>
      <c r="AV719" s="13" t="s">
        <v>79</v>
      </c>
      <c r="AW719" s="13" t="s">
        <v>31</v>
      </c>
      <c r="AX719" s="13" t="s">
        <v>77</v>
      </c>
      <c r="AY719" s="211" t="s">
        <v>161</v>
      </c>
    </row>
    <row r="720" spans="1:65" s="2" customFormat="1" ht="24.15" customHeight="1">
      <c r="A720" s="37"/>
      <c r="B720" s="38"/>
      <c r="C720" s="181" t="s">
        <v>1631</v>
      </c>
      <c r="D720" s="181" t="s">
        <v>163</v>
      </c>
      <c r="E720" s="182" t="s">
        <v>1632</v>
      </c>
      <c r="F720" s="183" t="s">
        <v>1633</v>
      </c>
      <c r="G720" s="184" t="s">
        <v>214</v>
      </c>
      <c r="H720" s="185">
        <v>2.5999999999999999E-2</v>
      </c>
      <c r="I720" s="186"/>
      <c r="J720" s="187">
        <f>ROUND(I720*H720,2)</f>
        <v>0</v>
      </c>
      <c r="K720" s="183" t="s">
        <v>167</v>
      </c>
      <c r="L720" s="42"/>
      <c r="M720" s="188" t="s">
        <v>19</v>
      </c>
      <c r="N720" s="189" t="s">
        <v>40</v>
      </c>
      <c r="O720" s="67"/>
      <c r="P720" s="190">
        <f>O720*H720</f>
        <v>0</v>
      </c>
      <c r="Q720" s="190">
        <v>0</v>
      </c>
      <c r="R720" s="190">
        <f>Q720*H720</f>
        <v>0</v>
      </c>
      <c r="S720" s="190">
        <v>0</v>
      </c>
      <c r="T720" s="191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92" t="s">
        <v>279</v>
      </c>
      <c r="AT720" s="192" t="s">
        <v>163</v>
      </c>
      <c r="AU720" s="192" t="s">
        <v>79</v>
      </c>
      <c r="AY720" s="20" t="s">
        <v>161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20" t="s">
        <v>77</v>
      </c>
      <c r="BK720" s="193">
        <f>ROUND(I720*H720,2)</f>
        <v>0</v>
      </c>
      <c r="BL720" s="20" t="s">
        <v>279</v>
      </c>
      <c r="BM720" s="192" t="s">
        <v>1634</v>
      </c>
    </row>
    <row r="721" spans="1:65" s="2" customFormat="1">
      <c r="A721" s="37"/>
      <c r="B721" s="38"/>
      <c r="C721" s="39"/>
      <c r="D721" s="194" t="s">
        <v>170</v>
      </c>
      <c r="E721" s="39"/>
      <c r="F721" s="195" t="s">
        <v>1635</v>
      </c>
      <c r="G721" s="39"/>
      <c r="H721" s="39"/>
      <c r="I721" s="196"/>
      <c r="J721" s="39"/>
      <c r="K721" s="39"/>
      <c r="L721" s="42"/>
      <c r="M721" s="197"/>
      <c r="N721" s="198"/>
      <c r="O721" s="67"/>
      <c r="P721" s="67"/>
      <c r="Q721" s="67"/>
      <c r="R721" s="67"/>
      <c r="S721" s="67"/>
      <c r="T721" s="68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T721" s="20" t="s">
        <v>170</v>
      </c>
      <c r="AU721" s="20" t="s">
        <v>79</v>
      </c>
    </row>
    <row r="722" spans="1:65" s="12" customFormat="1" ht="22.8" customHeight="1">
      <c r="B722" s="165"/>
      <c r="C722" s="166"/>
      <c r="D722" s="167" t="s">
        <v>68</v>
      </c>
      <c r="E722" s="179" t="s">
        <v>545</v>
      </c>
      <c r="F722" s="179" t="s">
        <v>546</v>
      </c>
      <c r="G722" s="166"/>
      <c r="H722" s="166"/>
      <c r="I722" s="169"/>
      <c r="J722" s="180">
        <f>BK722</f>
        <v>0</v>
      </c>
      <c r="K722" s="166"/>
      <c r="L722" s="171"/>
      <c r="M722" s="172"/>
      <c r="N722" s="173"/>
      <c r="O722" s="173"/>
      <c r="P722" s="174">
        <f>SUM(P723:P821)</f>
        <v>0</v>
      </c>
      <c r="Q722" s="173"/>
      <c r="R722" s="174">
        <f>SUM(R723:R821)</f>
        <v>10.465476459999996</v>
      </c>
      <c r="S722" s="173"/>
      <c r="T722" s="175">
        <f>SUM(T723:T821)</f>
        <v>0</v>
      </c>
      <c r="AR722" s="176" t="s">
        <v>79</v>
      </c>
      <c r="AT722" s="177" t="s">
        <v>68</v>
      </c>
      <c r="AU722" s="177" t="s">
        <v>77</v>
      </c>
      <c r="AY722" s="176" t="s">
        <v>161</v>
      </c>
      <c r="BK722" s="178">
        <f>SUM(BK723:BK821)</f>
        <v>0</v>
      </c>
    </row>
    <row r="723" spans="1:65" s="2" customFormat="1" ht="37.799999999999997" customHeight="1">
      <c r="A723" s="37"/>
      <c r="B723" s="38"/>
      <c r="C723" s="181" t="s">
        <v>1636</v>
      </c>
      <c r="D723" s="181" t="s">
        <v>163</v>
      </c>
      <c r="E723" s="182" t="s">
        <v>1637</v>
      </c>
      <c r="F723" s="183" t="s">
        <v>1638</v>
      </c>
      <c r="G723" s="184" t="s">
        <v>166</v>
      </c>
      <c r="H723" s="185">
        <v>6.8</v>
      </c>
      <c r="I723" s="186"/>
      <c r="J723" s="187">
        <f>ROUND(I723*H723,2)</f>
        <v>0</v>
      </c>
      <c r="K723" s="183" t="s">
        <v>167</v>
      </c>
      <c r="L723" s="42"/>
      <c r="M723" s="188" t="s">
        <v>19</v>
      </c>
      <c r="N723" s="189" t="s">
        <v>40</v>
      </c>
      <c r="O723" s="67"/>
      <c r="P723" s="190">
        <f>O723*H723</f>
        <v>0</v>
      </c>
      <c r="Q723" s="190">
        <v>4.555E-2</v>
      </c>
      <c r="R723" s="190">
        <f>Q723*H723</f>
        <v>0.30974000000000002</v>
      </c>
      <c r="S723" s="190">
        <v>0</v>
      </c>
      <c r="T723" s="191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92" t="s">
        <v>279</v>
      </c>
      <c r="AT723" s="192" t="s">
        <v>163</v>
      </c>
      <c r="AU723" s="192" t="s">
        <v>79</v>
      </c>
      <c r="AY723" s="20" t="s">
        <v>161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0" t="s">
        <v>77</v>
      </c>
      <c r="BK723" s="193">
        <f>ROUND(I723*H723,2)</f>
        <v>0</v>
      </c>
      <c r="BL723" s="20" t="s">
        <v>279</v>
      </c>
      <c r="BM723" s="192" t="s">
        <v>1639</v>
      </c>
    </row>
    <row r="724" spans="1:65" s="2" customFormat="1">
      <c r="A724" s="37"/>
      <c r="B724" s="38"/>
      <c r="C724" s="39"/>
      <c r="D724" s="194" t="s">
        <v>170</v>
      </c>
      <c r="E724" s="39"/>
      <c r="F724" s="195" t="s">
        <v>1640</v>
      </c>
      <c r="G724" s="39"/>
      <c r="H724" s="39"/>
      <c r="I724" s="196"/>
      <c r="J724" s="39"/>
      <c r="K724" s="39"/>
      <c r="L724" s="42"/>
      <c r="M724" s="197"/>
      <c r="N724" s="198"/>
      <c r="O724" s="67"/>
      <c r="P724" s="67"/>
      <c r="Q724" s="67"/>
      <c r="R724" s="67"/>
      <c r="S724" s="67"/>
      <c r="T724" s="68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T724" s="20" t="s">
        <v>170</v>
      </c>
      <c r="AU724" s="20" t="s">
        <v>79</v>
      </c>
    </row>
    <row r="725" spans="1:65" s="13" customFormat="1">
      <c r="B725" s="201"/>
      <c r="C725" s="202"/>
      <c r="D725" s="199" t="s">
        <v>178</v>
      </c>
      <c r="E725" s="203" t="s">
        <v>19</v>
      </c>
      <c r="F725" s="204" t="s">
        <v>1641</v>
      </c>
      <c r="G725" s="202"/>
      <c r="H725" s="205">
        <v>6.8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178</v>
      </c>
      <c r="AU725" s="211" t="s">
        <v>79</v>
      </c>
      <c r="AV725" s="13" t="s">
        <v>79</v>
      </c>
      <c r="AW725" s="13" t="s">
        <v>31</v>
      </c>
      <c r="AX725" s="13" t="s">
        <v>77</v>
      </c>
      <c r="AY725" s="211" t="s">
        <v>161</v>
      </c>
    </row>
    <row r="726" spans="1:65" s="2" customFormat="1" ht="37.799999999999997" customHeight="1">
      <c r="A726" s="37"/>
      <c r="B726" s="38"/>
      <c r="C726" s="181" t="s">
        <v>1642</v>
      </c>
      <c r="D726" s="181" t="s">
        <v>163</v>
      </c>
      <c r="E726" s="182" t="s">
        <v>1643</v>
      </c>
      <c r="F726" s="183" t="s">
        <v>1644</v>
      </c>
      <c r="G726" s="184" t="s">
        <v>166</v>
      </c>
      <c r="H726" s="185">
        <v>24.234999999999999</v>
      </c>
      <c r="I726" s="186"/>
      <c r="J726" s="187">
        <f>ROUND(I726*H726,2)</f>
        <v>0</v>
      </c>
      <c r="K726" s="183" t="s">
        <v>167</v>
      </c>
      <c r="L726" s="42"/>
      <c r="M726" s="188" t="s">
        <v>19</v>
      </c>
      <c r="N726" s="189" t="s">
        <v>40</v>
      </c>
      <c r="O726" s="67"/>
      <c r="P726" s="190">
        <f>O726*H726</f>
        <v>0</v>
      </c>
      <c r="Q726" s="190">
        <v>4.6969999999999998E-2</v>
      </c>
      <c r="R726" s="190">
        <f>Q726*H726</f>
        <v>1.13831795</v>
      </c>
      <c r="S726" s="190">
        <v>0</v>
      </c>
      <c r="T726" s="191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92" t="s">
        <v>279</v>
      </c>
      <c r="AT726" s="192" t="s">
        <v>163</v>
      </c>
      <c r="AU726" s="192" t="s">
        <v>79</v>
      </c>
      <c r="AY726" s="20" t="s">
        <v>161</v>
      </c>
      <c r="BE726" s="193">
        <f>IF(N726="základní",J726,0)</f>
        <v>0</v>
      </c>
      <c r="BF726" s="193">
        <f>IF(N726="snížená",J726,0)</f>
        <v>0</v>
      </c>
      <c r="BG726" s="193">
        <f>IF(N726="zákl. přenesená",J726,0)</f>
        <v>0</v>
      </c>
      <c r="BH726" s="193">
        <f>IF(N726="sníž. přenesená",J726,0)</f>
        <v>0</v>
      </c>
      <c r="BI726" s="193">
        <f>IF(N726="nulová",J726,0)</f>
        <v>0</v>
      </c>
      <c r="BJ726" s="20" t="s">
        <v>77</v>
      </c>
      <c r="BK726" s="193">
        <f>ROUND(I726*H726,2)</f>
        <v>0</v>
      </c>
      <c r="BL726" s="20" t="s">
        <v>279</v>
      </c>
      <c r="BM726" s="192" t="s">
        <v>1645</v>
      </c>
    </row>
    <row r="727" spans="1:65" s="2" customFormat="1">
      <c r="A727" s="37"/>
      <c r="B727" s="38"/>
      <c r="C727" s="39"/>
      <c r="D727" s="194" t="s">
        <v>170</v>
      </c>
      <c r="E727" s="39"/>
      <c r="F727" s="195" t="s">
        <v>1646</v>
      </c>
      <c r="G727" s="39"/>
      <c r="H727" s="39"/>
      <c r="I727" s="196"/>
      <c r="J727" s="39"/>
      <c r="K727" s="39"/>
      <c r="L727" s="42"/>
      <c r="M727" s="197"/>
      <c r="N727" s="198"/>
      <c r="O727" s="67"/>
      <c r="P727" s="67"/>
      <c r="Q727" s="67"/>
      <c r="R727" s="67"/>
      <c r="S727" s="67"/>
      <c r="T727" s="68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T727" s="20" t="s">
        <v>170</v>
      </c>
      <c r="AU727" s="20" t="s">
        <v>79</v>
      </c>
    </row>
    <row r="728" spans="1:65" s="13" customFormat="1">
      <c r="B728" s="201"/>
      <c r="C728" s="202"/>
      <c r="D728" s="199" t="s">
        <v>178</v>
      </c>
      <c r="E728" s="203" t="s">
        <v>19</v>
      </c>
      <c r="F728" s="204" t="s">
        <v>1647</v>
      </c>
      <c r="G728" s="202"/>
      <c r="H728" s="205">
        <v>12.025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178</v>
      </c>
      <c r="AU728" s="211" t="s">
        <v>79</v>
      </c>
      <c r="AV728" s="13" t="s">
        <v>79</v>
      </c>
      <c r="AW728" s="13" t="s">
        <v>31</v>
      </c>
      <c r="AX728" s="13" t="s">
        <v>69</v>
      </c>
      <c r="AY728" s="211" t="s">
        <v>161</v>
      </c>
    </row>
    <row r="729" spans="1:65" s="13" customFormat="1">
      <c r="B729" s="201"/>
      <c r="C729" s="202"/>
      <c r="D729" s="199" t="s">
        <v>178</v>
      </c>
      <c r="E729" s="203" t="s">
        <v>19</v>
      </c>
      <c r="F729" s="204" t="s">
        <v>1648</v>
      </c>
      <c r="G729" s="202"/>
      <c r="H729" s="205">
        <v>12.21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178</v>
      </c>
      <c r="AU729" s="211" t="s">
        <v>79</v>
      </c>
      <c r="AV729" s="13" t="s">
        <v>79</v>
      </c>
      <c r="AW729" s="13" t="s">
        <v>31</v>
      </c>
      <c r="AX729" s="13" t="s">
        <v>69</v>
      </c>
      <c r="AY729" s="211" t="s">
        <v>161</v>
      </c>
    </row>
    <row r="730" spans="1:65" s="15" customFormat="1">
      <c r="B730" s="222"/>
      <c r="C730" s="223"/>
      <c r="D730" s="199" t="s">
        <v>178</v>
      </c>
      <c r="E730" s="224" t="s">
        <v>19</v>
      </c>
      <c r="F730" s="225" t="s">
        <v>221</v>
      </c>
      <c r="G730" s="223"/>
      <c r="H730" s="226">
        <v>24.234999999999999</v>
      </c>
      <c r="I730" s="227"/>
      <c r="J730" s="223"/>
      <c r="K730" s="223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178</v>
      </c>
      <c r="AU730" s="232" t="s">
        <v>79</v>
      </c>
      <c r="AV730" s="15" t="s">
        <v>168</v>
      </c>
      <c r="AW730" s="15" t="s">
        <v>31</v>
      </c>
      <c r="AX730" s="15" t="s">
        <v>77</v>
      </c>
      <c r="AY730" s="232" t="s">
        <v>161</v>
      </c>
    </row>
    <row r="731" spans="1:65" s="2" customFormat="1" ht="37.799999999999997" customHeight="1">
      <c r="A731" s="37"/>
      <c r="B731" s="38"/>
      <c r="C731" s="181" t="s">
        <v>1649</v>
      </c>
      <c r="D731" s="181" t="s">
        <v>163</v>
      </c>
      <c r="E731" s="182" t="s">
        <v>1650</v>
      </c>
      <c r="F731" s="183" t="s">
        <v>1651</v>
      </c>
      <c r="G731" s="184" t="s">
        <v>166</v>
      </c>
      <c r="H731" s="185">
        <v>38.61</v>
      </c>
      <c r="I731" s="186"/>
      <c r="J731" s="187">
        <f>ROUND(I731*H731,2)</f>
        <v>0</v>
      </c>
      <c r="K731" s="183" t="s">
        <v>19</v>
      </c>
      <c r="L731" s="42"/>
      <c r="M731" s="188" t="s">
        <v>19</v>
      </c>
      <c r="N731" s="189" t="s">
        <v>40</v>
      </c>
      <c r="O731" s="67"/>
      <c r="P731" s="190">
        <f>O731*H731</f>
        <v>0</v>
      </c>
      <c r="Q731" s="190">
        <v>5.9839999999999997E-2</v>
      </c>
      <c r="R731" s="190">
        <f>Q731*H731</f>
        <v>2.3104223999999998</v>
      </c>
      <c r="S731" s="190">
        <v>0</v>
      </c>
      <c r="T731" s="191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92" t="s">
        <v>279</v>
      </c>
      <c r="AT731" s="192" t="s">
        <v>163</v>
      </c>
      <c r="AU731" s="192" t="s">
        <v>79</v>
      </c>
      <c r="AY731" s="20" t="s">
        <v>161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0" t="s">
        <v>77</v>
      </c>
      <c r="BK731" s="193">
        <f>ROUND(I731*H731,2)</f>
        <v>0</v>
      </c>
      <c r="BL731" s="20" t="s">
        <v>279</v>
      </c>
      <c r="BM731" s="192" t="s">
        <v>1652</v>
      </c>
    </row>
    <row r="732" spans="1:65" s="13" customFormat="1">
      <c r="B732" s="201"/>
      <c r="C732" s="202"/>
      <c r="D732" s="199" t="s">
        <v>178</v>
      </c>
      <c r="E732" s="203" t="s">
        <v>19</v>
      </c>
      <c r="F732" s="204" t="s">
        <v>1653</v>
      </c>
      <c r="G732" s="202"/>
      <c r="H732" s="205">
        <v>38.61</v>
      </c>
      <c r="I732" s="206"/>
      <c r="J732" s="202"/>
      <c r="K732" s="202"/>
      <c r="L732" s="207"/>
      <c r="M732" s="208"/>
      <c r="N732" s="209"/>
      <c r="O732" s="209"/>
      <c r="P732" s="209"/>
      <c r="Q732" s="209"/>
      <c r="R732" s="209"/>
      <c r="S732" s="209"/>
      <c r="T732" s="210"/>
      <c r="AT732" s="211" t="s">
        <v>178</v>
      </c>
      <c r="AU732" s="211" t="s">
        <v>79</v>
      </c>
      <c r="AV732" s="13" t="s">
        <v>79</v>
      </c>
      <c r="AW732" s="13" t="s">
        <v>31</v>
      </c>
      <c r="AX732" s="13" t="s">
        <v>77</v>
      </c>
      <c r="AY732" s="211" t="s">
        <v>161</v>
      </c>
    </row>
    <row r="733" spans="1:65" s="2" customFormat="1" ht="24.15" customHeight="1">
      <c r="A733" s="37"/>
      <c r="B733" s="38"/>
      <c r="C733" s="181" t="s">
        <v>1654</v>
      </c>
      <c r="D733" s="181" t="s">
        <v>163</v>
      </c>
      <c r="E733" s="182" t="s">
        <v>1655</v>
      </c>
      <c r="F733" s="183" t="s">
        <v>1656</v>
      </c>
      <c r="G733" s="184" t="s">
        <v>166</v>
      </c>
      <c r="H733" s="185">
        <v>17.748000000000001</v>
      </c>
      <c r="I733" s="186"/>
      <c r="J733" s="187">
        <f>ROUND(I733*H733,2)</f>
        <v>0</v>
      </c>
      <c r="K733" s="183" t="s">
        <v>19</v>
      </c>
      <c r="L733" s="42"/>
      <c r="M733" s="188" t="s">
        <v>19</v>
      </c>
      <c r="N733" s="189" t="s">
        <v>40</v>
      </c>
      <c r="O733" s="67"/>
      <c r="P733" s="190">
        <f>O733*H733</f>
        <v>0</v>
      </c>
      <c r="Q733" s="190">
        <v>3.0470000000000001E-2</v>
      </c>
      <c r="R733" s="190">
        <f>Q733*H733</f>
        <v>0.54078155999999999</v>
      </c>
      <c r="S733" s="190">
        <v>0</v>
      </c>
      <c r="T733" s="191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192" t="s">
        <v>279</v>
      </c>
      <c r="AT733" s="192" t="s">
        <v>163</v>
      </c>
      <c r="AU733" s="192" t="s">
        <v>79</v>
      </c>
      <c r="AY733" s="20" t="s">
        <v>161</v>
      </c>
      <c r="BE733" s="193">
        <f>IF(N733="základní",J733,0)</f>
        <v>0</v>
      </c>
      <c r="BF733" s="193">
        <f>IF(N733="snížená",J733,0)</f>
        <v>0</v>
      </c>
      <c r="BG733" s="193">
        <f>IF(N733="zákl. přenesená",J733,0)</f>
        <v>0</v>
      </c>
      <c r="BH733" s="193">
        <f>IF(N733="sníž. přenesená",J733,0)</f>
        <v>0</v>
      </c>
      <c r="BI733" s="193">
        <f>IF(N733="nulová",J733,0)</f>
        <v>0</v>
      </c>
      <c r="BJ733" s="20" t="s">
        <v>77</v>
      </c>
      <c r="BK733" s="193">
        <f>ROUND(I733*H733,2)</f>
        <v>0</v>
      </c>
      <c r="BL733" s="20" t="s">
        <v>279</v>
      </c>
      <c r="BM733" s="192" t="s">
        <v>1657</v>
      </c>
    </row>
    <row r="734" spans="1:65" s="2" customFormat="1" ht="38.4">
      <c r="A734" s="37"/>
      <c r="B734" s="38"/>
      <c r="C734" s="39"/>
      <c r="D734" s="199" t="s">
        <v>176</v>
      </c>
      <c r="E734" s="39"/>
      <c r="F734" s="200" t="s">
        <v>1658</v>
      </c>
      <c r="G734" s="39"/>
      <c r="H734" s="39"/>
      <c r="I734" s="196"/>
      <c r="J734" s="39"/>
      <c r="K734" s="39"/>
      <c r="L734" s="42"/>
      <c r="M734" s="197"/>
      <c r="N734" s="198"/>
      <c r="O734" s="67"/>
      <c r="P734" s="67"/>
      <c r="Q734" s="67"/>
      <c r="R734" s="67"/>
      <c r="S734" s="67"/>
      <c r="T734" s="68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20" t="s">
        <v>176</v>
      </c>
      <c r="AU734" s="20" t="s">
        <v>79</v>
      </c>
    </row>
    <row r="735" spans="1:65" s="13" customFormat="1">
      <c r="B735" s="201"/>
      <c r="C735" s="202"/>
      <c r="D735" s="199" t="s">
        <v>178</v>
      </c>
      <c r="E735" s="203" t="s">
        <v>19</v>
      </c>
      <c r="F735" s="204" t="s">
        <v>1659</v>
      </c>
      <c r="G735" s="202"/>
      <c r="H735" s="205">
        <v>2.1760000000000002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178</v>
      </c>
      <c r="AU735" s="211" t="s">
        <v>79</v>
      </c>
      <c r="AV735" s="13" t="s">
        <v>79</v>
      </c>
      <c r="AW735" s="13" t="s">
        <v>31</v>
      </c>
      <c r="AX735" s="13" t="s">
        <v>69</v>
      </c>
      <c r="AY735" s="211" t="s">
        <v>161</v>
      </c>
    </row>
    <row r="736" spans="1:65" s="13" customFormat="1">
      <c r="B736" s="201"/>
      <c r="C736" s="202"/>
      <c r="D736" s="199" t="s">
        <v>178</v>
      </c>
      <c r="E736" s="203" t="s">
        <v>19</v>
      </c>
      <c r="F736" s="204" t="s">
        <v>1660</v>
      </c>
      <c r="G736" s="202"/>
      <c r="H736" s="205">
        <v>10.608000000000001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178</v>
      </c>
      <c r="AU736" s="211" t="s">
        <v>79</v>
      </c>
      <c r="AV736" s="13" t="s">
        <v>79</v>
      </c>
      <c r="AW736" s="13" t="s">
        <v>31</v>
      </c>
      <c r="AX736" s="13" t="s">
        <v>69</v>
      </c>
      <c r="AY736" s="211" t="s">
        <v>161</v>
      </c>
    </row>
    <row r="737" spans="1:65" s="13" customFormat="1">
      <c r="B737" s="201"/>
      <c r="C737" s="202"/>
      <c r="D737" s="199" t="s">
        <v>178</v>
      </c>
      <c r="E737" s="203" t="s">
        <v>19</v>
      </c>
      <c r="F737" s="204" t="s">
        <v>1661</v>
      </c>
      <c r="G737" s="202"/>
      <c r="H737" s="205">
        <v>4.9640000000000004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178</v>
      </c>
      <c r="AU737" s="211" t="s">
        <v>79</v>
      </c>
      <c r="AV737" s="13" t="s">
        <v>79</v>
      </c>
      <c r="AW737" s="13" t="s">
        <v>31</v>
      </c>
      <c r="AX737" s="13" t="s">
        <v>69</v>
      </c>
      <c r="AY737" s="211" t="s">
        <v>161</v>
      </c>
    </row>
    <row r="738" spans="1:65" s="15" customFormat="1">
      <c r="B738" s="222"/>
      <c r="C738" s="223"/>
      <c r="D738" s="199" t="s">
        <v>178</v>
      </c>
      <c r="E738" s="224" t="s">
        <v>19</v>
      </c>
      <c r="F738" s="225" t="s">
        <v>221</v>
      </c>
      <c r="G738" s="223"/>
      <c r="H738" s="226">
        <v>17.748000000000001</v>
      </c>
      <c r="I738" s="227"/>
      <c r="J738" s="223"/>
      <c r="K738" s="223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178</v>
      </c>
      <c r="AU738" s="232" t="s">
        <v>79</v>
      </c>
      <c r="AV738" s="15" t="s">
        <v>168</v>
      </c>
      <c r="AW738" s="15" t="s">
        <v>31</v>
      </c>
      <c r="AX738" s="15" t="s">
        <v>77</v>
      </c>
      <c r="AY738" s="232" t="s">
        <v>161</v>
      </c>
    </row>
    <row r="739" spans="1:65" s="2" customFormat="1" ht="33" customHeight="1">
      <c r="A739" s="37"/>
      <c r="B739" s="38"/>
      <c r="C739" s="181" t="s">
        <v>1662</v>
      </c>
      <c r="D739" s="181" t="s">
        <v>163</v>
      </c>
      <c r="E739" s="182" t="s">
        <v>1663</v>
      </c>
      <c r="F739" s="183" t="s">
        <v>1664</v>
      </c>
      <c r="G739" s="184" t="s">
        <v>166</v>
      </c>
      <c r="H739" s="185">
        <v>8.1</v>
      </c>
      <c r="I739" s="186"/>
      <c r="J739" s="187">
        <f>ROUND(I739*H739,2)</f>
        <v>0</v>
      </c>
      <c r="K739" s="183" t="s">
        <v>19</v>
      </c>
      <c r="L739" s="42"/>
      <c r="M739" s="188" t="s">
        <v>19</v>
      </c>
      <c r="N739" s="189" t="s">
        <v>40</v>
      </c>
      <c r="O739" s="67"/>
      <c r="P739" s="190">
        <f>O739*H739</f>
        <v>0</v>
      </c>
      <c r="Q739" s="190">
        <v>2.963E-2</v>
      </c>
      <c r="R739" s="190">
        <f>Q739*H739</f>
        <v>0.24000299999999999</v>
      </c>
      <c r="S739" s="190">
        <v>0</v>
      </c>
      <c r="T739" s="191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92" t="s">
        <v>279</v>
      </c>
      <c r="AT739" s="192" t="s">
        <v>163</v>
      </c>
      <c r="AU739" s="192" t="s">
        <v>79</v>
      </c>
      <c r="AY739" s="20" t="s">
        <v>161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20" t="s">
        <v>77</v>
      </c>
      <c r="BK739" s="193">
        <f>ROUND(I739*H739,2)</f>
        <v>0</v>
      </c>
      <c r="BL739" s="20" t="s">
        <v>279</v>
      </c>
      <c r="BM739" s="192" t="s">
        <v>1665</v>
      </c>
    </row>
    <row r="740" spans="1:65" s="13" customFormat="1">
      <c r="B740" s="201"/>
      <c r="C740" s="202"/>
      <c r="D740" s="199" t="s">
        <v>178</v>
      </c>
      <c r="E740" s="203" t="s">
        <v>19</v>
      </c>
      <c r="F740" s="204" t="s">
        <v>1666</v>
      </c>
      <c r="G740" s="202"/>
      <c r="H740" s="205">
        <v>2.7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178</v>
      </c>
      <c r="AU740" s="211" t="s">
        <v>79</v>
      </c>
      <c r="AV740" s="13" t="s">
        <v>79</v>
      </c>
      <c r="AW740" s="13" t="s">
        <v>31</v>
      </c>
      <c r="AX740" s="13" t="s">
        <v>69</v>
      </c>
      <c r="AY740" s="211" t="s">
        <v>161</v>
      </c>
    </row>
    <row r="741" spans="1:65" s="13" customFormat="1">
      <c r="B741" s="201"/>
      <c r="C741" s="202"/>
      <c r="D741" s="199" t="s">
        <v>178</v>
      </c>
      <c r="E741" s="203" t="s">
        <v>19</v>
      </c>
      <c r="F741" s="204" t="s">
        <v>1667</v>
      </c>
      <c r="G741" s="202"/>
      <c r="H741" s="205">
        <v>5.4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178</v>
      </c>
      <c r="AU741" s="211" t="s">
        <v>79</v>
      </c>
      <c r="AV741" s="13" t="s">
        <v>79</v>
      </c>
      <c r="AW741" s="13" t="s">
        <v>31</v>
      </c>
      <c r="AX741" s="13" t="s">
        <v>69</v>
      </c>
      <c r="AY741" s="211" t="s">
        <v>161</v>
      </c>
    </row>
    <row r="742" spans="1:65" s="15" customFormat="1">
      <c r="B742" s="222"/>
      <c r="C742" s="223"/>
      <c r="D742" s="199" t="s">
        <v>178</v>
      </c>
      <c r="E742" s="224" t="s">
        <v>19</v>
      </c>
      <c r="F742" s="225" t="s">
        <v>221</v>
      </c>
      <c r="G742" s="223"/>
      <c r="H742" s="226">
        <v>8.1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178</v>
      </c>
      <c r="AU742" s="232" t="s">
        <v>79</v>
      </c>
      <c r="AV742" s="15" t="s">
        <v>168</v>
      </c>
      <c r="AW742" s="15" t="s">
        <v>31</v>
      </c>
      <c r="AX742" s="15" t="s">
        <v>77</v>
      </c>
      <c r="AY742" s="232" t="s">
        <v>161</v>
      </c>
    </row>
    <row r="743" spans="1:65" s="2" customFormat="1" ht="24.15" customHeight="1">
      <c r="A743" s="37"/>
      <c r="B743" s="38"/>
      <c r="C743" s="181" t="s">
        <v>1668</v>
      </c>
      <c r="D743" s="181" t="s">
        <v>163</v>
      </c>
      <c r="E743" s="182" t="s">
        <v>1669</v>
      </c>
      <c r="F743" s="183" t="s">
        <v>1670</v>
      </c>
      <c r="G743" s="184" t="s">
        <v>166</v>
      </c>
      <c r="H743" s="185">
        <v>134.137</v>
      </c>
      <c r="I743" s="186"/>
      <c r="J743" s="187">
        <f>ROUND(I743*H743,2)</f>
        <v>0</v>
      </c>
      <c r="K743" s="183" t="s">
        <v>19</v>
      </c>
      <c r="L743" s="42"/>
      <c r="M743" s="188" t="s">
        <v>19</v>
      </c>
      <c r="N743" s="189" t="s">
        <v>40</v>
      </c>
      <c r="O743" s="67"/>
      <c r="P743" s="190">
        <f>O743*H743</f>
        <v>0</v>
      </c>
      <c r="Q743" s="190">
        <v>1.2200000000000001E-2</v>
      </c>
      <c r="R743" s="190">
        <f>Q743*H743</f>
        <v>1.6364714</v>
      </c>
      <c r="S743" s="190">
        <v>0</v>
      </c>
      <c r="T743" s="191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92" t="s">
        <v>279</v>
      </c>
      <c r="AT743" s="192" t="s">
        <v>163</v>
      </c>
      <c r="AU743" s="192" t="s">
        <v>79</v>
      </c>
      <c r="AY743" s="20" t="s">
        <v>161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0" t="s">
        <v>77</v>
      </c>
      <c r="BK743" s="193">
        <f>ROUND(I743*H743,2)</f>
        <v>0</v>
      </c>
      <c r="BL743" s="20" t="s">
        <v>279</v>
      </c>
      <c r="BM743" s="192" t="s">
        <v>1671</v>
      </c>
    </row>
    <row r="744" spans="1:65" s="2" customFormat="1" ht="38.4">
      <c r="A744" s="37"/>
      <c r="B744" s="38"/>
      <c r="C744" s="39"/>
      <c r="D744" s="199" t="s">
        <v>176</v>
      </c>
      <c r="E744" s="39"/>
      <c r="F744" s="200" t="s">
        <v>1672</v>
      </c>
      <c r="G744" s="39"/>
      <c r="H744" s="39"/>
      <c r="I744" s="196"/>
      <c r="J744" s="39"/>
      <c r="K744" s="39"/>
      <c r="L744" s="42"/>
      <c r="M744" s="197"/>
      <c r="N744" s="198"/>
      <c r="O744" s="67"/>
      <c r="P744" s="67"/>
      <c r="Q744" s="67"/>
      <c r="R744" s="67"/>
      <c r="S744" s="67"/>
      <c r="T744" s="68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T744" s="20" t="s">
        <v>176</v>
      </c>
      <c r="AU744" s="20" t="s">
        <v>79</v>
      </c>
    </row>
    <row r="745" spans="1:65" s="14" customFormat="1">
      <c r="B745" s="212"/>
      <c r="C745" s="213"/>
      <c r="D745" s="199" t="s">
        <v>178</v>
      </c>
      <c r="E745" s="214" t="s">
        <v>19</v>
      </c>
      <c r="F745" s="215" t="s">
        <v>1673</v>
      </c>
      <c r="G745" s="213"/>
      <c r="H745" s="214" t="s">
        <v>19</v>
      </c>
      <c r="I745" s="216"/>
      <c r="J745" s="213"/>
      <c r="K745" s="213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178</v>
      </c>
      <c r="AU745" s="221" t="s">
        <v>79</v>
      </c>
      <c r="AV745" s="14" t="s">
        <v>77</v>
      </c>
      <c r="AW745" s="14" t="s">
        <v>31</v>
      </c>
      <c r="AX745" s="14" t="s">
        <v>69</v>
      </c>
      <c r="AY745" s="221" t="s">
        <v>161</v>
      </c>
    </row>
    <row r="746" spans="1:65" s="13" customFormat="1">
      <c r="B746" s="201"/>
      <c r="C746" s="202"/>
      <c r="D746" s="199" t="s">
        <v>178</v>
      </c>
      <c r="E746" s="203" t="s">
        <v>19</v>
      </c>
      <c r="F746" s="204" t="s">
        <v>1674</v>
      </c>
      <c r="G746" s="202"/>
      <c r="H746" s="205">
        <v>62.89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178</v>
      </c>
      <c r="AU746" s="211" t="s">
        <v>79</v>
      </c>
      <c r="AV746" s="13" t="s">
        <v>79</v>
      </c>
      <c r="AW746" s="13" t="s">
        <v>31</v>
      </c>
      <c r="AX746" s="13" t="s">
        <v>69</v>
      </c>
      <c r="AY746" s="211" t="s">
        <v>161</v>
      </c>
    </row>
    <row r="747" spans="1:65" s="13" customFormat="1">
      <c r="B747" s="201"/>
      <c r="C747" s="202"/>
      <c r="D747" s="199" t="s">
        <v>178</v>
      </c>
      <c r="E747" s="203" t="s">
        <v>19</v>
      </c>
      <c r="F747" s="204" t="s">
        <v>1675</v>
      </c>
      <c r="G747" s="202"/>
      <c r="H747" s="205">
        <v>21.321999999999999</v>
      </c>
      <c r="I747" s="206"/>
      <c r="J747" s="202"/>
      <c r="K747" s="202"/>
      <c r="L747" s="207"/>
      <c r="M747" s="208"/>
      <c r="N747" s="209"/>
      <c r="O747" s="209"/>
      <c r="P747" s="209"/>
      <c r="Q747" s="209"/>
      <c r="R747" s="209"/>
      <c r="S747" s="209"/>
      <c r="T747" s="210"/>
      <c r="AT747" s="211" t="s">
        <v>178</v>
      </c>
      <c r="AU747" s="211" t="s">
        <v>79</v>
      </c>
      <c r="AV747" s="13" t="s">
        <v>79</v>
      </c>
      <c r="AW747" s="13" t="s">
        <v>31</v>
      </c>
      <c r="AX747" s="13" t="s">
        <v>69</v>
      </c>
      <c r="AY747" s="211" t="s">
        <v>161</v>
      </c>
    </row>
    <row r="748" spans="1:65" s="13" customFormat="1">
      <c r="B748" s="201"/>
      <c r="C748" s="202"/>
      <c r="D748" s="199" t="s">
        <v>178</v>
      </c>
      <c r="E748" s="203" t="s">
        <v>19</v>
      </c>
      <c r="F748" s="204" t="s">
        <v>1676</v>
      </c>
      <c r="G748" s="202"/>
      <c r="H748" s="205">
        <v>28.1</v>
      </c>
      <c r="I748" s="206"/>
      <c r="J748" s="202"/>
      <c r="K748" s="202"/>
      <c r="L748" s="207"/>
      <c r="M748" s="208"/>
      <c r="N748" s="209"/>
      <c r="O748" s="209"/>
      <c r="P748" s="209"/>
      <c r="Q748" s="209"/>
      <c r="R748" s="209"/>
      <c r="S748" s="209"/>
      <c r="T748" s="210"/>
      <c r="AT748" s="211" t="s">
        <v>178</v>
      </c>
      <c r="AU748" s="211" t="s">
        <v>79</v>
      </c>
      <c r="AV748" s="13" t="s">
        <v>79</v>
      </c>
      <c r="AW748" s="13" t="s">
        <v>31</v>
      </c>
      <c r="AX748" s="13" t="s">
        <v>69</v>
      </c>
      <c r="AY748" s="211" t="s">
        <v>161</v>
      </c>
    </row>
    <row r="749" spans="1:65" s="14" customFormat="1">
      <c r="B749" s="212"/>
      <c r="C749" s="213"/>
      <c r="D749" s="199" t="s">
        <v>178</v>
      </c>
      <c r="E749" s="214" t="s">
        <v>19</v>
      </c>
      <c r="F749" s="215" t="s">
        <v>305</v>
      </c>
      <c r="G749" s="213"/>
      <c r="H749" s="214" t="s">
        <v>19</v>
      </c>
      <c r="I749" s="216"/>
      <c r="J749" s="213"/>
      <c r="K749" s="213"/>
      <c r="L749" s="217"/>
      <c r="M749" s="218"/>
      <c r="N749" s="219"/>
      <c r="O749" s="219"/>
      <c r="P749" s="219"/>
      <c r="Q749" s="219"/>
      <c r="R749" s="219"/>
      <c r="S749" s="219"/>
      <c r="T749" s="220"/>
      <c r="AT749" s="221" t="s">
        <v>178</v>
      </c>
      <c r="AU749" s="221" t="s">
        <v>79</v>
      </c>
      <c r="AV749" s="14" t="s">
        <v>77</v>
      </c>
      <c r="AW749" s="14" t="s">
        <v>31</v>
      </c>
      <c r="AX749" s="14" t="s">
        <v>69</v>
      </c>
      <c r="AY749" s="221" t="s">
        <v>161</v>
      </c>
    </row>
    <row r="750" spans="1:65" s="13" customFormat="1">
      <c r="B750" s="201"/>
      <c r="C750" s="202"/>
      <c r="D750" s="199" t="s">
        <v>178</v>
      </c>
      <c r="E750" s="203" t="s">
        <v>19</v>
      </c>
      <c r="F750" s="204" t="s">
        <v>1677</v>
      </c>
      <c r="G750" s="202"/>
      <c r="H750" s="205">
        <v>14.91</v>
      </c>
      <c r="I750" s="206"/>
      <c r="J750" s="202"/>
      <c r="K750" s="202"/>
      <c r="L750" s="207"/>
      <c r="M750" s="208"/>
      <c r="N750" s="209"/>
      <c r="O750" s="209"/>
      <c r="P750" s="209"/>
      <c r="Q750" s="209"/>
      <c r="R750" s="209"/>
      <c r="S750" s="209"/>
      <c r="T750" s="210"/>
      <c r="AT750" s="211" t="s">
        <v>178</v>
      </c>
      <c r="AU750" s="211" t="s">
        <v>79</v>
      </c>
      <c r="AV750" s="13" t="s">
        <v>79</v>
      </c>
      <c r="AW750" s="13" t="s">
        <v>31</v>
      </c>
      <c r="AX750" s="13" t="s">
        <v>69</v>
      </c>
      <c r="AY750" s="211" t="s">
        <v>161</v>
      </c>
    </row>
    <row r="751" spans="1:65" s="14" customFormat="1">
      <c r="B751" s="212"/>
      <c r="C751" s="213"/>
      <c r="D751" s="199" t="s">
        <v>178</v>
      </c>
      <c r="E751" s="214" t="s">
        <v>19</v>
      </c>
      <c r="F751" s="215" t="s">
        <v>307</v>
      </c>
      <c r="G751" s="213"/>
      <c r="H751" s="214" t="s">
        <v>19</v>
      </c>
      <c r="I751" s="216"/>
      <c r="J751" s="213"/>
      <c r="K751" s="213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178</v>
      </c>
      <c r="AU751" s="221" t="s">
        <v>79</v>
      </c>
      <c r="AV751" s="14" t="s">
        <v>77</v>
      </c>
      <c r="AW751" s="14" t="s">
        <v>31</v>
      </c>
      <c r="AX751" s="14" t="s">
        <v>69</v>
      </c>
      <c r="AY751" s="221" t="s">
        <v>161</v>
      </c>
    </row>
    <row r="752" spans="1:65" s="13" customFormat="1">
      <c r="B752" s="201"/>
      <c r="C752" s="202"/>
      <c r="D752" s="199" t="s">
        <v>178</v>
      </c>
      <c r="E752" s="203" t="s">
        <v>19</v>
      </c>
      <c r="F752" s="204" t="s">
        <v>1678</v>
      </c>
      <c r="G752" s="202"/>
      <c r="H752" s="205">
        <v>3.431</v>
      </c>
      <c r="I752" s="206"/>
      <c r="J752" s="202"/>
      <c r="K752" s="202"/>
      <c r="L752" s="207"/>
      <c r="M752" s="208"/>
      <c r="N752" s="209"/>
      <c r="O752" s="209"/>
      <c r="P752" s="209"/>
      <c r="Q752" s="209"/>
      <c r="R752" s="209"/>
      <c r="S752" s="209"/>
      <c r="T752" s="210"/>
      <c r="AT752" s="211" t="s">
        <v>178</v>
      </c>
      <c r="AU752" s="211" t="s">
        <v>79</v>
      </c>
      <c r="AV752" s="13" t="s">
        <v>79</v>
      </c>
      <c r="AW752" s="13" t="s">
        <v>31</v>
      </c>
      <c r="AX752" s="13" t="s">
        <v>69</v>
      </c>
      <c r="AY752" s="211" t="s">
        <v>161</v>
      </c>
    </row>
    <row r="753" spans="1:65" s="14" customFormat="1">
      <c r="B753" s="212"/>
      <c r="C753" s="213"/>
      <c r="D753" s="199" t="s">
        <v>178</v>
      </c>
      <c r="E753" s="214" t="s">
        <v>19</v>
      </c>
      <c r="F753" s="215" t="s">
        <v>309</v>
      </c>
      <c r="G753" s="213"/>
      <c r="H753" s="214" t="s">
        <v>19</v>
      </c>
      <c r="I753" s="216"/>
      <c r="J753" s="213"/>
      <c r="K753" s="213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178</v>
      </c>
      <c r="AU753" s="221" t="s">
        <v>79</v>
      </c>
      <c r="AV753" s="14" t="s">
        <v>77</v>
      </c>
      <c r="AW753" s="14" t="s">
        <v>31</v>
      </c>
      <c r="AX753" s="14" t="s">
        <v>69</v>
      </c>
      <c r="AY753" s="221" t="s">
        <v>161</v>
      </c>
    </row>
    <row r="754" spans="1:65" s="13" customFormat="1">
      <c r="B754" s="201"/>
      <c r="C754" s="202"/>
      <c r="D754" s="199" t="s">
        <v>178</v>
      </c>
      <c r="E754" s="203" t="s">
        <v>19</v>
      </c>
      <c r="F754" s="204" t="s">
        <v>1679</v>
      </c>
      <c r="G754" s="202"/>
      <c r="H754" s="205">
        <v>3.484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178</v>
      </c>
      <c r="AU754" s="211" t="s">
        <v>79</v>
      </c>
      <c r="AV754" s="13" t="s">
        <v>79</v>
      </c>
      <c r="AW754" s="13" t="s">
        <v>31</v>
      </c>
      <c r="AX754" s="13" t="s">
        <v>69</v>
      </c>
      <c r="AY754" s="211" t="s">
        <v>161</v>
      </c>
    </row>
    <row r="755" spans="1:65" s="15" customFormat="1">
      <c r="B755" s="222"/>
      <c r="C755" s="223"/>
      <c r="D755" s="199" t="s">
        <v>178</v>
      </c>
      <c r="E755" s="224" t="s">
        <v>19</v>
      </c>
      <c r="F755" s="225" t="s">
        <v>221</v>
      </c>
      <c r="G755" s="223"/>
      <c r="H755" s="226">
        <v>134.137</v>
      </c>
      <c r="I755" s="227"/>
      <c r="J755" s="223"/>
      <c r="K755" s="223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178</v>
      </c>
      <c r="AU755" s="232" t="s">
        <v>79</v>
      </c>
      <c r="AV755" s="15" t="s">
        <v>168</v>
      </c>
      <c r="AW755" s="15" t="s">
        <v>31</v>
      </c>
      <c r="AX755" s="15" t="s">
        <v>77</v>
      </c>
      <c r="AY755" s="232" t="s">
        <v>161</v>
      </c>
    </row>
    <row r="756" spans="1:65" s="2" customFormat="1" ht="24.15" customHeight="1">
      <c r="A756" s="37"/>
      <c r="B756" s="38"/>
      <c r="C756" s="181" t="s">
        <v>1680</v>
      </c>
      <c r="D756" s="181" t="s">
        <v>163</v>
      </c>
      <c r="E756" s="182" t="s">
        <v>1681</v>
      </c>
      <c r="F756" s="183" t="s">
        <v>1682</v>
      </c>
      <c r="G756" s="184" t="s">
        <v>166</v>
      </c>
      <c r="H756" s="185">
        <v>135.94999999999999</v>
      </c>
      <c r="I756" s="186"/>
      <c r="J756" s="187">
        <f>ROUND(I756*H756,2)</f>
        <v>0</v>
      </c>
      <c r="K756" s="183" t="s">
        <v>19</v>
      </c>
      <c r="L756" s="42"/>
      <c r="M756" s="188" t="s">
        <v>19</v>
      </c>
      <c r="N756" s="189" t="s">
        <v>40</v>
      </c>
      <c r="O756" s="67"/>
      <c r="P756" s="190">
        <f>O756*H756</f>
        <v>0</v>
      </c>
      <c r="Q756" s="190">
        <v>1.379E-2</v>
      </c>
      <c r="R756" s="190">
        <f>Q756*H756</f>
        <v>1.8747504999999998</v>
      </c>
      <c r="S756" s="190">
        <v>0</v>
      </c>
      <c r="T756" s="191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192" t="s">
        <v>279</v>
      </c>
      <c r="AT756" s="192" t="s">
        <v>163</v>
      </c>
      <c r="AU756" s="192" t="s">
        <v>79</v>
      </c>
      <c r="AY756" s="20" t="s">
        <v>161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20" t="s">
        <v>77</v>
      </c>
      <c r="BK756" s="193">
        <f>ROUND(I756*H756,2)</f>
        <v>0</v>
      </c>
      <c r="BL756" s="20" t="s">
        <v>279</v>
      </c>
      <c r="BM756" s="192" t="s">
        <v>1683</v>
      </c>
    </row>
    <row r="757" spans="1:65" s="14" customFormat="1">
      <c r="B757" s="212"/>
      <c r="C757" s="213"/>
      <c r="D757" s="199" t="s">
        <v>178</v>
      </c>
      <c r="E757" s="214" t="s">
        <v>19</v>
      </c>
      <c r="F757" s="215" t="s">
        <v>305</v>
      </c>
      <c r="G757" s="213"/>
      <c r="H757" s="214" t="s">
        <v>19</v>
      </c>
      <c r="I757" s="216"/>
      <c r="J757" s="213"/>
      <c r="K757" s="213"/>
      <c r="L757" s="217"/>
      <c r="M757" s="218"/>
      <c r="N757" s="219"/>
      <c r="O757" s="219"/>
      <c r="P757" s="219"/>
      <c r="Q757" s="219"/>
      <c r="R757" s="219"/>
      <c r="S757" s="219"/>
      <c r="T757" s="220"/>
      <c r="AT757" s="221" t="s">
        <v>178</v>
      </c>
      <c r="AU757" s="221" t="s">
        <v>79</v>
      </c>
      <c r="AV757" s="14" t="s">
        <v>77</v>
      </c>
      <c r="AW757" s="14" t="s">
        <v>31</v>
      </c>
      <c r="AX757" s="14" t="s">
        <v>69</v>
      </c>
      <c r="AY757" s="221" t="s">
        <v>161</v>
      </c>
    </row>
    <row r="758" spans="1:65" s="13" customFormat="1">
      <c r="B758" s="201"/>
      <c r="C758" s="202"/>
      <c r="D758" s="199" t="s">
        <v>178</v>
      </c>
      <c r="E758" s="203" t="s">
        <v>19</v>
      </c>
      <c r="F758" s="204" t="s">
        <v>1684</v>
      </c>
      <c r="G758" s="202"/>
      <c r="H758" s="205">
        <v>43.47</v>
      </c>
      <c r="I758" s="206"/>
      <c r="J758" s="202"/>
      <c r="K758" s="202"/>
      <c r="L758" s="207"/>
      <c r="M758" s="208"/>
      <c r="N758" s="209"/>
      <c r="O758" s="209"/>
      <c r="P758" s="209"/>
      <c r="Q758" s="209"/>
      <c r="R758" s="209"/>
      <c r="S758" s="209"/>
      <c r="T758" s="210"/>
      <c r="AT758" s="211" t="s">
        <v>178</v>
      </c>
      <c r="AU758" s="211" t="s">
        <v>79</v>
      </c>
      <c r="AV758" s="13" t="s">
        <v>79</v>
      </c>
      <c r="AW758" s="13" t="s">
        <v>31</v>
      </c>
      <c r="AX758" s="13" t="s">
        <v>69</v>
      </c>
      <c r="AY758" s="211" t="s">
        <v>161</v>
      </c>
    </row>
    <row r="759" spans="1:65" s="14" customFormat="1">
      <c r="B759" s="212"/>
      <c r="C759" s="213"/>
      <c r="D759" s="199" t="s">
        <v>178</v>
      </c>
      <c r="E759" s="214" t="s">
        <v>19</v>
      </c>
      <c r="F759" s="215" t="s">
        <v>1685</v>
      </c>
      <c r="G759" s="213"/>
      <c r="H759" s="214" t="s">
        <v>19</v>
      </c>
      <c r="I759" s="216"/>
      <c r="J759" s="213"/>
      <c r="K759" s="213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178</v>
      </c>
      <c r="AU759" s="221" t="s">
        <v>79</v>
      </c>
      <c r="AV759" s="14" t="s">
        <v>77</v>
      </c>
      <c r="AW759" s="14" t="s">
        <v>31</v>
      </c>
      <c r="AX759" s="14" t="s">
        <v>69</v>
      </c>
      <c r="AY759" s="221" t="s">
        <v>161</v>
      </c>
    </row>
    <row r="760" spans="1:65" s="13" customFormat="1">
      <c r="B760" s="201"/>
      <c r="C760" s="202"/>
      <c r="D760" s="199" t="s">
        <v>178</v>
      </c>
      <c r="E760" s="203" t="s">
        <v>19</v>
      </c>
      <c r="F760" s="204" t="s">
        <v>1686</v>
      </c>
      <c r="G760" s="202"/>
      <c r="H760" s="205">
        <v>92.48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178</v>
      </c>
      <c r="AU760" s="211" t="s">
        <v>79</v>
      </c>
      <c r="AV760" s="13" t="s">
        <v>79</v>
      </c>
      <c r="AW760" s="13" t="s">
        <v>31</v>
      </c>
      <c r="AX760" s="13" t="s">
        <v>69</v>
      </c>
      <c r="AY760" s="211" t="s">
        <v>161</v>
      </c>
    </row>
    <row r="761" spans="1:65" s="15" customFormat="1">
      <c r="B761" s="222"/>
      <c r="C761" s="223"/>
      <c r="D761" s="199" t="s">
        <v>178</v>
      </c>
      <c r="E761" s="224" t="s">
        <v>19</v>
      </c>
      <c r="F761" s="225" t="s">
        <v>221</v>
      </c>
      <c r="G761" s="223"/>
      <c r="H761" s="226">
        <v>135.94999999999999</v>
      </c>
      <c r="I761" s="227"/>
      <c r="J761" s="223"/>
      <c r="K761" s="223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178</v>
      </c>
      <c r="AU761" s="232" t="s">
        <v>79</v>
      </c>
      <c r="AV761" s="15" t="s">
        <v>168</v>
      </c>
      <c r="AW761" s="15" t="s">
        <v>31</v>
      </c>
      <c r="AX761" s="15" t="s">
        <v>77</v>
      </c>
      <c r="AY761" s="232" t="s">
        <v>161</v>
      </c>
    </row>
    <row r="762" spans="1:65" s="2" customFormat="1" ht="24.15" customHeight="1">
      <c r="A762" s="37"/>
      <c r="B762" s="38"/>
      <c r="C762" s="181" t="s">
        <v>1687</v>
      </c>
      <c r="D762" s="181" t="s">
        <v>163</v>
      </c>
      <c r="E762" s="182" t="s">
        <v>1688</v>
      </c>
      <c r="F762" s="183" t="s">
        <v>1689</v>
      </c>
      <c r="G762" s="184" t="s">
        <v>166</v>
      </c>
      <c r="H762" s="185">
        <v>270.08699999999999</v>
      </c>
      <c r="I762" s="186"/>
      <c r="J762" s="187">
        <f>ROUND(I762*H762,2)</f>
        <v>0</v>
      </c>
      <c r="K762" s="183" t="s">
        <v>167</v>
      </c>
      <c r="L762" s="42"/>
      <c r="M762" s="188" t="s">
        <v>19</v>
      </c>
      <c r="N762" s="189" t="s">
        <v>40</v>
      </c>
      <c r="O762" s="67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92" t="s">
        <v>279</v>
      </c>
      <c r="AT762" s="192" t="s">
        <v>163</v>
      </c>
      <c r="AU762" s="192" t="s">
        <v>79</v>
      </c>
      <c r="AY762" s="20" t="s">
        <v>161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20" t="s">
        <v>77</v>
      </c>
      <c r="BK762" s="193">
        <f>ROUND(I762*H762,2)</f>
        <v>0</v>
      </c>
      <c r="BL762" s="20" t="s">
        <v>279</v>
      </c>
      <c r="BM762" s="192" t="s">
        <v>1690</v>
      </c>
    </row>
    <row r="763" spans="1:65" s="2" customFormat="1">
      <c r="A763" s="37"/>
      <c r="B763" s="38"/>
      <c r="C763" s="39"/>
      <c r="D763" s="194" t="s">
        <v>170</v>
      </c>
      <c r="E763" s="39"/>
      <c r="F763" s="195" t="s">
        <v>1691</v>
      </c>
      <c r="G763" s="39"/>
      <c r="H763" s="39"/>
      <c r="I763" s="196"/>
      <c r="J763" s="39"/>
      <c r="K763" s="39"/>
      <c r="L763" s="42"/>
      <c r="M763" s="197"/>
      <c r="N763" s="198"/>
      <c r="O763" s="67"/>
      <c r="P763" s="67"/>
      <c r="Q763" s="67"/>
      <c r="R763" s="67"/>
      <c r="S763" s="67"/>
      <c r="T763" s="68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20" t="s">
        <v>170</v>
      </c>
      <c r="AU763" s="20" t="s">
        <v>79</v>
      </c>
    </row>
    <row r="764" spans="1:65" s="13" customFormat="1">
      <c r="B764" s="201"/>
      <c r="C764" s="202"/>
      <c r="D764" s="199" t="s">
        <v>178</v>
      </c>
      <c r="E764" s="203" t="s">
        <v>19</v>
      </c>
      <c r="F764" s="204" t="s">
        <v>1692</v>
      </c>
      <c r="G764" s="202"/>
      <c r="H764" s="205">
        <v>270.08699999999999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178</v>
      </c>
      <c r="AU764" s="211" t="s">
        <v>79</v>
      </c>
      <c r="AV764" s="13" t="s">
        <v>79</v>
      </c>
      <c r="AW764" s="13" t="s">
        <v>31</v>
      </c>
      <c r="AX764" s="13" t="s">
        <v>77</v>
      </c>
      <c r="AY764" s="211" t="s">
        <v>161</v>
      </c>
    </row>
    <row r="765" spans="1:65" s="2" customFormat="1" ht="16.5" customHeight="1">
      <c r="A765" s="37"/>
      <c r="B765" s="38"/>
      <c r="C765" s="237" t="s">
        <v>1693</v>
      </c>
      <c r="D765" s="237" t="s">
        <v>715</v>
      </c>
      <c r="E765" s="238" t="s">
        <v>1694</v>
      </c>
      <c r="F765" s="239" t="s">
        <v>1695</v>
      </c>
      <c r="G765" s="240" t="s">
        <v>166</v>
      </c>
      <c r="H765" s="241">
        <v>303.44299999999998</v>
      </c>
      <c r="I765" s="242"/>
      <c r="J765" s="243">
        <f>ROUND(I765*H765,2)</f>
        <v>0</v>
      </c>
      <c r="K765" s="239" t="s">
        <v>167</v>
      </c>
      <c r="L765" s="244"/>
      <c r="M765" s="245" t="s">
        <v>19</v>
      </c>
      <c r="N765" s="246" t="s">
        <v>40</v>
      </c>
      <c r="O765" s="67"/>
      <c r="P765" s="190">
        <f>O765*H765</f>
        <v>0</v>
      </c>
      <c r="Q765" s="190">
        <v>1.1E-4</v>
      </c>
      <c r="R765" s="190">
        <f>Q765*H765</f>
        <v>3.3378730000000002E-2</v>
      </c>
      <c r="S765" s="190">
        <v>0</v>
      </c>
      <c r="T765" s="191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92" t="s">
        <v>406</v>
      </c>
      <c r="AT765" s="192" t="s">
        <v>715</v>
      </c>
      <c r="AU765" s="192" t="s">
        <v>79</v>
      </c>
      <c r="AY765" s="20" t="s">
        <v>161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20" t="s">
        <v>77</v>
      </c>
      <c r="BK765" s="193">
        <f>ROUND(I765*H765,2)</f>
        <v>0</v>
      </c>
      <c r="BL765" s="20" t="s">
        <v>279</v>
      </c>
      <c r="BM765" s="192" t="s">
        <v>1696</v>
      </c>
    </row>
    <row r="766" spans="1:65" s="13" customFormat="1">
      <c r="B766" s="201"/>
      <c r="C766" s="202"/>
      <c r="D766" s="199" t="s">
        <v>178</v>
      </c>
      <c r="E766" s="202"/>
      <c r="F766" s="204" t="s">
        <v>1697</v>
      </c>
      <c r="G766" s="202"/>
      <c r="H766" s="205">
        <v>303.44299999999998</v>
      </c>
      <c r="I766" s="206"/>
      <c r="J766" s="202"/>
      <c r="K766" s="202"/>
      <c r="L766" s="207"/>
      <c r="M766" s="208"/>
      <c r="N766" s="209"/>
      <c r="O766" s="209"/>
      <c r="P766" s="209"/>
      <c r="Q766" s="209"/>
      <c r="R766" s="209"/>
      <c r="S766" s="209"/>
      <c r="T766" s="210"/>
      <c r="AT766" s="211" t="s">
        <v>178</v>
      </c>
      <c r="AU766" s="211" t="s">
        <v>79</v>
      </c>
      <c r="AV766" s="13" t="s">
        <v>79</v>
      </c>
      <c r="AW766" s="13" t="s">
        <v>4</v>
      </c>
      <c r="AX766" s="13" t="s">
        <v>77</v>
      </c>
      <c r="AY766" s="211" t="s">
        <v>161</v>
      </c>
    </row>
    <row r="767" spans="1:65" s="2" customFormat="1" ht="24.15" customHeight="1">
      <c r="A767" s="37"/>
      <c r="B767" s="38"/>
      <c r="C767" s="181" t="s">
        <v>1698</v>
      </c>
      <c r="D767" s="181" t="s">
        <v>163</v>
      </c>
      <c r="E767" s="182" t="s">
        <v>1699</v>
      </c>
      <c r="F767" s="183" t="s">
        <v>1700</v>
      </c>
      <c r="G767" s="184" t="s">
        <v>387</v>
      </c>
      <c r="H767" s="185">
        <v>12</v>
      </c>
      <c r="I767" s="186"/>
      <c r="J767" s="187">
        <f>ROUND(I767*H767,2)</f>
        <v>0</v>
      </c>
      <c r="K767" s="183" t="s">
        <v>167</v>
      </c>
      <c r="L767" s="42"/>
      <c r="M767" s="188" t="s">
        <v>19</v>
      </c>
      <c r="N767" s="189" t="s">
        <v>40</v>
      </c>
      <c r="O767" s="67"/>
      <c r="P767" s="190">
        <f>O767*H767</f>
        <v>0</v>
      </c>
      <c r="Q767" s="190">
        <v>3.0000000000000001E-5</v>
      </c>
      <c r="R767" s="190">
        <f>Q767*H767</f>
        <v>3.6000000000000002E-4</v>
      </c>
      <c r="S767" s="190">
        <v>0</v>
      </c>
      <c r="T767" s="191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92" t="s">
        <v>279</v>
      </c>
      <c r="AT767" s="192" t="s">
        <v>163</v>
      </c>
      <c r="AU767" s="192" t="s">
        <v>79</v>
      </c>
      <c r="AY767" s="20" t="s">
        <v>161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20" t="s">
        <v>77</v>
      </c>
      <c r="BK767" s="193">
        <f>ROUND(I767*H767,2)</f>
        <v>0</v>
      </c>
      <c r="BL767" s="20" t="s">
        <v>279</v>
      </c>
      <c r="BM767" s="192" t="s">
        <v>1701</v>
      </c>
    </row>
    <row r="768" spans="1:65" s="2" customFormat="1">
      <c r="A768" s="37"/>
      <c r="B768" s="38"/>
      <c r="C768" s="39"/>
      <c r="D768" s="194" t="s">
        <v>170</v>
      </c>
      <c r="E768" s="39"/>
      <c r="F768" s="195" t="s">
        <v>1702</v>
      </c>
      <c r="G768" s="39"/>
      <c r="H768" s="39"/>
      <c r="I768" s="196"/>
      <c r="J768" s="39"/>
      <c r="K768" s="39"/>
      <c r="L768" s="42"/>
      <c r="M768" s="197"/>
      <c r="N768" s="198"/>
      <c r="O768" s="67"/>
      <c r="P768" s="67"/>
      <c r="Q768" s="67"/>
      <c r="R768" s="67"/>
      <c r="S768" s="67"/>
      <c r="T768" s="68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20" t="s">
        <v>170</v>
      </c>
      <c r="AU768" s="20" t="s">
        <v>79</v>
      </c>
    </row>
    <row r="769" spans="1:65" s="2" customFormat="1" ht="16.5" customHeight="1">
      <c r="A769" s="37"/>
      <c r="B769" s="38"/>
      <c r="C769" s="237" t="s">
        <v>1703</v>
      </c>
      <c r="D769" s="237" t="s">
        <v>715</v>
      </c>
      <c r="E769" s="238" t="s">
        <v>1704</v>
      </c>
      <c r="F769" s="239" t="s">
        <v>1705</v>
      </c>
      <c r="G769" s="240" t="s">
        <v>387</v>
      </c>
      <c r="H769" s="241">
        <v>12</v>
      </c>
      <c r="I769" s="242"/>
      <c r="J769" s="243">
        <f>ROUND(I769*H769,2)</f>
        <v>0</v>
      </c>
      <c r="K769" s="239" t="s">
        <v>167</v>
      </c>
      <c r="L769" s="244"/>
      <c r="M769" s="245" t="s">
        <v>19</v>
      </c>
      <c r="N769" s="246" t="s">
        <v>40</v>
      </c>
      <c r="O769" s="67"/>
      <c r="P769" s="190">
        <f>O769*H769</f>
        <v>0</v>
      </c>
      <c r="Q769" s="190">
        <v>3.2000000000000002E-3</v>
      </c>
      <c r="R769" s="190">
        <f>Q769*H769</f>
        <v>3.8400000000000004E-2</v>
      </c>
      <c r="S769" s="190">
        <v>0</v>
      </c>
      <c r="T769" s="191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92" t="s">
        <v>406</v>
      </c>
      <c r="AT769" s="192" t="s">
        <v>715</v>
      </c>
      <c r="AU769" s="192" t="s">
        <v>79</v>
      </c>
      <c r="AY769" s="20" t="s">
        <v>161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20" t="s">
        <v>77</v>
      </c>
      <c r="BK769" s="193">
        <f>ROUND(I769*H769,2)</f>
        <v>0</v>
      </c>
      <c r="BL769" s="20" t="s">
        <v>279</v>
      </c>
      <c r="BM769" s="192" t="s">
        <v>1706</v>
      </c>
    </row>
    <row r="770" spans="1:65" s="2" customFormat="1" ht="21.75" customHeight="1">
      <c r="A770" s="37"/>
      <c r="B770" s="38"/>
      <c r="C770" s="181" t="s">
        <v>616</v>
      </c>
      <c r="D770" s="181" t="s">
        <v>163</v>
      </c>
      <c r="E770" s="182" t="s">
        <v>1707</v>
      </c>
      <c r="F770" s="183" t="s">
        <v>1708</v>
      </c>
      <c r="G770" s="184" t="s">
        <v>387</v>
      </c>
      <c r="H770" s="185">
        <v>6</v>
      </c>
      <c r="I770" s="186"/>
      <c r="J770" s="187">
        <f>ROUND(I770*H770,2)</f>
        <v>0</v>
      </c>
      <c r="K770" s="183" t="s">
        <v>167</v>
      </c>
      <c r="L770" s="42"/>
      <c r="M770" s="188" t="s">
        <v>19</v>
      </c>
      <c r="N770" s="189" t="s">
        <v>40</v>
      </c>
      <c r="O770" s="67"/>
      <c r="P770" s="190">
        <f>O770*H770</f>
        <v>0</v>
      </c>
      <c r="Q770" s="190">
        <v>2.2000000000000001E-4</v>
      </c>
      <c r="R770" s="190">
        <f>Q770*H770</f>
        <v>1.32E-3</v>
      </c>
      <c r="S770" s="190">
        <v>0</v>
      </c>
      <c r="T770" s="191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192" t="s">
        <v>279</v>
      </c>
      <c r="AT770" s="192" t="s">
        <v>163</v>
      </c>
      <c r="AU770" s="192" t="s">
        <v>79</v>
      </c>
      <c r="AY770" s="20" t="s">
        <v>161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20" t="s">
        <v>77</v>
      </c>
      <c r="BK770" s="193">
        <f>ROUND(I770*H770,2)</f>
        <v>0</v>
      </c>
      <c r="BL770" s="20" t="s">
        <v>279</v>
      </c>
      <c r="BM770" s="192" t="s">
        <v>1709</v>
      </c>
    </row>
    <row r="771" spans="1:65" s="2" customFormat="1">
      <c r="A771" s="37"/>
      <c r="B771" s="38"/>
      <c r="C771" s="39"/>
      <c r="D771" s="194" t="s">
        <v>170</v>
      </c>
      <c r="E771" s="39"/>
      <c r="F771" s="195" t="s">
        <v>1710</v>
      </c>
      <c r="G771" s="39"/>
      <c r="H771" s="39"/>
      <c r="I771" s="196"/>
      <c r="J771" s="39"/>
      <c r="K771" s="39"/>
      <c r="L771" s="42"/>
      <c r="M771" s="197"/>
      <c r="N771" s="198"/>
      <c r="O771" s="67"/>
      <c r="P771" s="67"/>
      <c r="Q771" s="67"/>
      <c r="R771" s="67"/>
      <c r="S771" s="67"/>
      <c r="T771" s="68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T771" s="20" t="s">
        <v>170</v>
      </c>
      <c r="AU771" s="20" t="s">
        <v>79</v>
      </c>
    </row>
    <row r="772" spans="1:65" s="2" customFormat="1" ht="28.8">
      <c r="A772" s="37"/>
      <c r="B772" s="38"/>
      <c r="C772" s="39"/>
      <c r="D772" s="199" t="s">
        <v>176</v>
      </c>
      <c r="E772" s="39"/>
      <c r="F772" s="200" t="s">
        <v>1711</v>
      </c>
      <c r="G772" s="39"/>
      <c r="H772" s="39"/>
      <c r="I772" s="196"/>
      <c r="J772" s="39"/>
      <c r="K772" s="39"/>
      <c r="L772" s="42"/>
      <c r="M772" s="197"/>
      <c r="N772" s="198"/>
      <c r="O772" s="67"/>
      <c r="P772" s="67"/>
      <c r="Q772" s="67"/>
      <c r="R772" s="67"/>
      <c r="S772" s="67"/>
      <c r="T772" s="68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T772" s="20" t="s">
        <v>176</v>
      </c>
      <c r="AU772" s="20" t="s">
        <v>79</v>
      </c>
    </row>
    <row r="773" spans="1:65" s="2" customFormat="1" ht="21.75" customHeight="1">
      <c r="A773" s="37"/>
      <c r="B773" s="38"/>
      <c r="C773" s="237" t="s">
        <v>1712</v>
      </c>
      <c r="D773" s="237" t="s">
        <v>715</v>
      </c>
      <c r="E773" s="238" t="s">
        <v>1713</v>
      </c>
      <c r="F773" s="239" t="s">
        <v>1714</v>
      </c>
      <c r="G773" s="240" t="s">
        <v>387</v>
      </c>
      <c r="H773" s="241">
        <v>4</v>
      </c>
      <c r="I773" s="242"/>
      <c r="J773" s="243">
        <f>ROUND(I773*H773,2)</f>
        <v>0</v>
      </c>
      <c r="K773" s="239" t="s">
        <v>167</v>
      </c>
      <c r="L773" s="244"/>
      <c r="M773" s="245" t="s">
        <v>19</v>
      </c>
      <c r="N773" s="246" t="s">
        <v>40</v>
      </c>
      <c r="O773" s="67"/>
      <c r="P773" s="190">
        <f>O773*H773</f>
        <v>0</v>
      </c>
      <c r="Q773" s="190">
        <v>1.489E-2</v>
      </c>
      <c r="R773" s="190">
        <f>Q773*H773</f>
        <v>5.9560000000000002E-2</v>
      </c>
      <c r="S773" s="190">
        <v>0</v>
      </c>
      <c r="T773" s="191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92" t="s">
        <v>406</v>
      </c>
      <c r="AT773" s="192" t="s">
        <v>715</v>
      </c>
      <c r="AU773" s="192" t="s">
        <v>79</v>
      </c>
      <c r="AY773" s="20" t="s">
        <v>161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20" t="s">
        <v>77</v>
      </c>
      <c r="BK773" s="193">
        <f>ROUND(I773*H773,2)</f>
        <v>0</v>
      </c>
      <c r="BL773" s="20" t="s">
        <v>279</v>
      </c>
      <c r="BM773" s="192" t="s">
        <v>1715</v>
      </c>
    </row>
    <row r="774" spans="1:65" s="2" customFormat="1" ht="19.2">
      <c r="A774" s="37"/>
      <c r="B774" s="38"/>
      <c r="C774" s="39"/>
      <c r="D774" s="199" t="s">
        <v>176</v>
      </c>
      <c r="E774" s="39"/>
      <c r="F774" s="200" t="s">
        <v>1054</v>
      </c>
      <c r="G774" s="39"/>
      <c r="H774" s="39"/>
      <c r="I774" s="196"/>
      <c r="J774" s="39"/>
      <c r="K774" s="39"/>
      <c r="L774" s="42"/>
      <c r="M774" s="197"/>
      <c r="N774" s="198"/>
      <c r="O774" s="67"/>
      <c r="P774" s="67"/>
      <c r="Q774" s="67"/>
      <c r="R774" s="67"/>
      <c r="S774" s="67"/>
      <c r="T774" s="68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T774" s="20" t="s">
        <v>176</v>
      </c>
      <c r="AU774" s="20" t="s">
        <v>79</v>
      </c>
    </row>
    <row r="775" spans="1:65" s="13" customFormat="1">
      <c r="B775" s="201"/>
      <c r="C775" s="202"/>
      <c r="D775" s="199" t="s">
        <v>178</v>
      </c>
      <c r="E775" s="203" t="s">
        <v>19</v>
      </c>
      <c r="F775" s="204" t="s">
        <v>1716</v>
      </c>
      <c r="G775" s="202"/>
      <c r="H775" s="205">
        <v>2</v>
      </c>
      <c r="I775" s="206"/>
      <c r="J775" s="202"/>
      <c r="K775" s="202"/>
      <c r="L775" s="207"/>
      <c r="M775" s="208"/>
      <c r="N775" s="209"/>
      <c r="O775" s="209"/>
      <c r="P775" s="209"/>
      <c r="Q775" s="209"/>
      <c r="R775" s="209"/>
      <c r="S775" s="209"/>
      <c r="T775" s="210"/>
      <c r="AT775" s="211" t="s">
        <v>178</v>
      </c>
      <c r="AU775" s="211" t="s">
        <v>79</v>
      </c>
      <c r="AV775" s="13" t="s">
        <v>79</v>
      </c>
      <c r="AW775" s="13" t="s">
        <v>31</v>
      </c>
      <c r="AX775" s="13" t="s">
        <v>69</v>
      </c>
      <c r="AY775" s="211" t="s">
        <v>161</v>
      </c>
    </row>
    <row r="776" spans="1:65" s="13" customFormat="1">
      <c r="B776" s="201"/>
      <c r="C776" s="202"/>
      <c r="D776" s="199" t="s">
        <v>178</v>
      </c>
      <c r="E776" s="203" t="s">
        <v>19</v>
      </c>
      <c r="F776" s="204" t="s">
        <v>1717</v>
      </c>
      <c r="G776" s="202"/>
      <c r="H776" s="205">
        <v>2</v>
      </c>
      <c r="I776" s="206"/>
      <c r="J776" s="202"/>
      <c r="K776" s="202"/>
      <c r="L776" s="207"/>
      <c r="M776" s="208"/>
      <c r="N776" s="209"/>
      <c r="O776" s="209"/>
      <c r="P776" s="209"/>
      <c r="Q776" s="209"/>
      <c r="R776" s="209"/>
      <c r="S776" s="209"/>
      <c r="T776" s="210"/>
      <c r="AT776" s="211" t="s">
        <v>178</v>
      </c>
      <c r="AU776" s="211" t="s">
        <v>79</v>
      </c>
      <c r="AV776" s="13" t="s">
        <v>79</v>
      </c>
      <c r="AW776" s="13" t="s">
        <v>31</v>
      </c>
      <c r="AX776" s="13" t="s">
        <v>69</v>
      </c>
      <c r="AY776" s="211" t="s">
        <v>161</v>
      </c>
    </row>
    <row r="777" spans="1:65" s="15" customFormat="1">
      <c r="B777" s="222"/>
      <c r="C777" s="223"/>
      <c r="D777" s="199" t="s">
        <v>178</v>
      </c>
      <c r="E777" s="224" t="s">
        <v>19</v>
      </c>
      <c r="F777" s="225" t="s">
        <v>221</v>
      </c>
      <c r="G777" s="223"/>
      <c r="H777" s="226">
        <v>4</v>
      </c>
      <c r="I777" s="227"/>
      <c r="J777" s="223"/>
      <c r="K777" s="223"/>
      <c r="L777" s="228"/>
      <c r="M777" s="229"/>
      <c r="N777" s="230"/>
      <c r="O777" s="230"/>
      <c r="P777" s="230"/>
      <c r="Q777" s="230"/>
      <c r="R777" s="230"/>
      <c r="S777" s="230"/>
      <c r="T777" s="231"/>
      <c r="AT777" s="232" t="s">
        <v>178</v>
      </c>
      <c r="AU777" s="232" t="s">
        <v>79</v>
      </c>
      <c r="AV777" s="15" t="s">
        <v>168</v>
      </c>
      <c r="AW777" s="15" t="s">
        <v>31</v>
      </c>
      <c r="AX777" s="15" t="s">
        <v>77</v>
      </c>
      <c r="AY777" s="232" t="s">
        <v>161</v>
      </c>
    </row>
    <row r="778" spans="1:65" s="2" customFormat="1" ht="21.75" customHeight="1">
      <c r="A778" s="37"/>
      <c r="B778" s="38"/>
      <c r="C778" s="237" t="s">
        <v>1718</v>
      </c>
      <c r="D778" s="237" t="s">
        <v>715</v>
      </c>
      <c r="E778" s="238" t="s">
        <v>1719</v>
      </c>
      <c r="F778" s="239" t="s">
        <v>1720</v>
      </c>
      <c r="G778" s="240" t="s">
        <v>387</v>
      </c>
      <c r="H778" s="241">
        <v>1</v>
      </c>
      <c r="I778" s="242"/>
      <c r="J778" s="243">
        <f>ROUND(I778*H778,2)</f>
        <v>0</v>
      </c>
      <c r="K778" s="239" t="s">
        <v>167</v>
      </c>
      <c r="L778" s="244"/>
      <c r="M778" s="245" t="s">
        <v>19</v>
      </c>
      <c r="N778" s="246" t="s">
        <v>40</v>
      </c>
      <c r="O778" s="67"/>
      <c r="P778" s="190">
        <f>O778*H778</f>
        <v>0</v>
      </c>
      <c r="Q778" s="190">
        <v>1.521E-2</v>
      </c>
      <c r="R778" s="190">
        <f>Q778*H778</f>
        <v>1.521E-2</v>
      </c>
      <c r="S778" s="190">
        <v>0</v>
      </c>
      <c r="T778" s="191">
        <f>S778*H778</f>
        <v>0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192" t="s">
        <v>406</v>
      </c>
      <c r="AT778" s="192" t="s">
        <v>715</v>
      </c>
      <c r="AU778" s="192" t="s">
        <v>79</v>
      </c>
      <c r="AY778" s="20" t="s">
        <v>161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20" t="s">
        <v>77</v>
      </c>
      <c r="BK778" s="193">
        <f>ROUND(I778*H778,2)</f>
        <v>0</v>
      </c>
      <c r="BL778" s="20" t="s">
        <v>279</v>
      </c>
      <c r="BM778" s="192" t="s">
        <v>1721</v>
      </c>
    </row>
    <row r="779" spans="1:65" s="2" customFormat="1" ht="19.2">
      <c r="A779" s="37"/>
      <c r="B779" s="38"/>
      <c r="C779" s="39"/>
      <c r="D779" s="199" t="s">
        <v>176</v>
      </c>
      <c r="E779" s="39"/>
      <c r="F779" s="200" t="s">
        <v>1054</v>
      </c>
      <c r="G779" s="39"/>
      <c r="H779" s="39"/>
      <c r="I779" s="196"/>
      <c r="J779" s="39"/>
      <c r="K779" s="39"/>
      <c r="L779" s="42"/>
      <c r="M779" s="197"/>
      <c r="N779" s="198"/>
      <c r="O779" s="67"/>
      <c r="P779" s="67"/>
      <c r="Q779" s="67"/>
      <c r="R779" s="67"/>
      <c r="S779" s="67"/>
      <c r="T779" s="68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20" t="s">
        <v>176</v>
      </c>
      <c r="AU779" s="20" t="s">
        <v>79</v>
      </c>
    </row>
    <row r="780" spans="1:65" s="13" customFormat="1">
      <c r="B780" s="201"/>
      <c r="C780" s="202"/>
      <c r="D780" s="199" t="s">
        <v>178</v>
      </c>
      <c r="E780" s="203" t="s">
        <v>19</v>
      </c>
      <c r="F780" s="204" t="s">
        <v>1722</v>
      </c>
      <c r="G780" s="202"/>
      <c r="H780" s="205">
        <v>1</v>
      </c>
      <c r="I780" s="206"/>
      <c r="J780" s="202"/>
      <c r="K780" s="202"/>
      <c r="L780" s="207"/>
      <c r="M780" s="208"/>
      <c r="N780" s="209"/>
      <c r="O780" s="209"/>
      <c r="P780" s="209"/>
      <c r="Q780" s="209"/>
      <c r="R780" s="209"/>
      <c r="S780" s="209"/>
      <c r="T780" s="210"/>
      <c r="AT780" s="211" t="s">
        <v>178</v>
      </c>
      <c r="AU780" s="211" t="s">
        <v>79</v>
      </c>
      <c r="AV780" s="13" t="s">
        <v>79</v>
      </c>
      <c r="AW780" s="13" t="s">
        <v>31</v>
      </c>
      <c r="AX780" s="13" t="s">
        <v>77</v>
      </c>
      <c r="AY780" s="211" t="s">
        <v>161</v>
      </c>
    </row>
    <row r="781" spans="1:65" s="2" customFormat="1" ht="21.75" customHeight="1">
      <c r="A781" s="37"/>
      <c r="B781" s="38"/>
      <c r="C781" s="237" t="s">
        <v>1723</v>
      </c>
      <c r="D781" s="237" t="s">
        <v>715</v>
      </c>
      <c r="E781" s="238" t="s">
        <v>1724</v>
      </c>
      <c r="F781" s="239" t="s">
        <v>1725</v>
      </c>
      <c r="G781" s="240" t="s">
        <v>387</v>
      </c>
      <c r="H781" s="241">
        <v>1</v>
      </c>
      <c r="I781" s="242"/>
      <c r="J781" s="243">
        <f>ROUND(I781*H781,2)</f>
        <v>0</v>
      </c>
      <c r="K781" s="239" t="s">
        <v>167</v>
      </c>
      <c r="L781" s="244"/>
      <c r="M781" s="245" t="s">
        <v>19</v>
      </c>
      <c r="N781" s="246" t="s">
        <v>40</v>
      </c>
      <c r="O781" s="67"/>
      <c r="P781" s="190">
        <f>O781*H781</f>
        <v>0</v>
      </c>
      <c r="Q781" s="190">
        <v>1.553E-2</v>
      </c>
      <c r="R781" s="190">
        <f>Q781*H781</f>
        <v>1.553E-2</v>
      </c>
      <c r="S781" s="190">
        <v>0</v>
      </c>
      <c r="T781" s="191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92" t="s">
        <v>406</v>
      </c>
      <c r="AT781" s="192" t="s">
        <v>715</v>
      </c>
      <c r="AU781" s="192" t="s">
        <v>79</v>
      </c>
      <c r="AY781" s="20" t="s">
        <v>161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20" t="s">
        <v>77</v>
      </c>
      <c r="BK781" s="193">
        <f>ROUND(I781*H781,2)</f>
        <v>0</v>
      </c>
      <c r="BL781" s="20" t="s">
        <v>279</v>
      </c>
      <c r="BM781" s="192" t="s">
        <v>1726</v>
      </c>
    </row>
    <row r="782" spans="1:65" s="2" customFormat="1" ht="19.2">
      <c r="A782" s="37"/>
      <c r="B782" s="38"/>
      <c r="C782" s="39"/>
      <c r="D782" s="199" t="s">
        <v>176</v>
      </c>
      <c r="E782" s="39"/>
      <c r="F782" s="200" t="s">
        <v>1054</v>
      </c>
      <c r="G782" s="39"/>
      <c r="H782" s="39"/>
      <c r="I782" s="196"/>
      <c r="J782" s="39"/>
      <c r="K782" s="39"/>
      <c r="L782" s="42"/>
      <c r="M782" s="197"/>
      <c r="N782" s="198"/>
      <c r="O782" s="67"/>
      <c r="P782" s="67"/>
      <c r="Q782" s="67"/>
      <c r="R782" s="67"/>
      <c r="S782" s="67"/>
      <c r="T782" s="68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20" t="s">
        <v>176</v>
      </c>
      <c r="AU782" s="20" t="s">
        <v>79</v>
      </c>
    </row>
    <row r="783" spans="1:65" s="13" customFormat="1">
      <c r="B783" s="201"/>
      <c r="C783" s="202"/>
      <c r="D783" s="199" t="s">
        <v>178</v>
      </c>
      <c r="E783" s="203" t="s">
        <v>19</v>
      </c>
      <c r="F783" s="204" t="s">
        <v>1727</v>
      </c>
      <c r="G783" s="202"/>
      <c r="H783" s="205">
        <v>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178</v>
      </c>
      <c r="AU783" s="211" t="s">
        <v>79</v>
      </c>
      <c r="AV783" s="13" t="s">
        <v>79</v>
      </c>
      <c r="AW783" s="13" t="s">
        <v>31</v>
      </c>
      <c r="AX783" s="13" t="s">
        <v>77</v>
      </c>
      <c r="AY783" s="211" t="s">
        <v>161</v>
      </c>
    </row>
    <row r="784" spans="1:65" s="2" customFormat="1" ht="24.15" customHeight="1">
      <c r="A784" s="37"/>
      <c r="B784" s="38"/>
      <c r="C784" s="181" t="s">
        <v>1728</v>
      </c>
      <c r="D784" s="181" t="s">
        <v>163</v>
      </c>
      <c r="E784" s="182" t="s">
        <v>1729</v>
      </c>
      <c r="F784" s="183" t="s">
        <v>1730</v>
      </c>
      <c r="G784" s="184" t="s">
        <v>387</v>
      </c>
      <c r="H784" s="185">
        <v>6</v>
      </c>
      <c r="I784" s="186"/>
      <c r="J784" s="187">
        <f>ROUND(I784*H784,2)</f>
        <v>0</v>
      </c>
      <c r="K784" s="183" t="s">
        <v>167</v>
      </c>
      <c r="L784" s="42"/>
      <c r="M784" s="188" t="s">
        <v>19</v>
      </c>
      <c r="N784" s="189" t="s">
        <v>40</v>
      </c>
      <c r="O784" s="67"/>
      <c r="P784" s="190">
        <f>O784*H784</f>
        <v>0</v>
      </c>
      <c r="Q784" s="190">
        <v>1.8339999999999999E-2</v>
      </c>
      <c r="R784" s="190">
        <f>Q784*H784</f>
        <v>0.11004</v>
      </c>
      <c r="S784" s="190">
        <v>0</v>
      </c>
      <c r="T784" s="191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192" t="s">
        <v>279</v>
      </c>
      <c r="AT784" s="192" t="s">
        <v>163</v>
      </c>
      <c r="AU784" s="192" t="s">
        <v>79</v>
      </c>
      <c r="AY784" s="20" t="s">
        <v>161</v>
      </c>
      <c r="BE784" s="193">
        <f>IF(N784="základní",J784,0)</f>
        <v>0</v>
      </c>
      <c r="BF784" s="193">
        <f>IF(N784="snížená",J784,0)</f>
        <v>0</v>
      </c>
      <c r="BG784" s="193">
        <f>IF(N784="zákl. přenesená",J784,0)</f>
        <v>0</v>
      </c>
      <c r="BH784" s="193">
        <f>IF(N784="sníž. přenesená",J784,0)</f>
        <v>0</v>
      </c>
      <c r="BI784" s="193">
        <f>IF(N784="nulová",J784,0)</f>
        <v>0</v>
      </c>
      <c r="BJ784" s="20" t="s">
        <v>77</v>
      </c>
      <c r="BK784" s="193">
        <f>ROUND(I784*H784,2)</f>
        <v>0</v>
      </c>
      <c r="BL784" s="20" t="s">
        <v>279</v>
      </c>
      <c r="BM784" s="192" t="s">
        <v>1731</v>
      </c>
    </row>
    <row r="785" spans="1:65" s="2" customFormat="1">
      <c r="A785" s="37"/>
      <c r="B785" s="38"/>
      <c r="C785" s="39"/>
      <c r="D785" s="194" t="s">
        <v>170</v>
      </c>
      <c r="E785" s="39"/>
      <c r="F785" s="195" t="s">
        <v>1732</v>
      </c>
      <c r="G785" s="39"/>
      <c r="H785" s="39"/>
      <c r="I785" s="196"/>
      <c r="J785" s="39"/>
      <c r="K785" s="39"/>
      <c r="L785" s="42"/>
      <c r="M785" s="197"/>
      <c r="N785" s="198"/>
      <c r="O785" s="67"/>
      <c r="P785" s="67"/>
      <c r="Q785" s="67"/>
      <c r="R785" s="67"/>
      <c r="S785" s="67"/>
      <c r="T785" s="68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T785" s="20" t="s">
        <v>170</v>
      </c>
      <c r="AU785" s="20" t="s">
        <v>79</v>
      </c>
    </row>
    <row r="786" spans="1:65" s="13" customFormat="1">
      <c r="B786" s="201"/>
      <c r="C786" s="202"/>
      <c r="D786" s="199" t="s">
        <v>178</v>
      </c>
      <c r="E786" s="203" t="s">
        <v>19</v>
      </c>
      <c r="F786" s="204" t="s">
        <v>1733</v>
      </c>
      <c r="G786" s="202"/>
      <c r="H786" s="205">
        <v>6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178</v>
      </c>
      <c r="AU786" s="211" t="s">
        <v>79</v>
      </c>
      <c r="AV786" s="13" t="s">
        <v>79</v>
      </c>
      <c r="AW786" s="13" t="s">
        <v>31</v>
      </c>
      <c r="AX786" s="13" t="s">
        <v>77</v>
      </c>
      <c r="AY786" s="211" t="s">
        <v>161</v>
      </c>
    </row>
    <row r="787" spans="1:65" s="2" customFormat="1" ht="24.15" customHeight="1">
      <c r="A787" s="37"/>
      <c r="B787" s="38"/>
      <c r="C787" s="181" t="s">
        <v>1734</v>
      </c>
      <c r="D787" s="181" t="s">
        <v>163</v>
      </c>
      <c r="E787" s="182" t="s">
        <v>1735</v>
      </c>
      <c r="F787" s="183" t="s">
        <v>1736</v>
      </c>
      <c r="G787" s="184" t="s">
        <v>166</v>
      </c>
      <c r="H787" s="185">
        <v>20.7</v>
      </c>
      <c r="I787" s="186"/>
      <c r="J787" s="187">
        <f>ROUND(I787*H787,2)</f>
        <v>0</v>
      </c>
      <c r="K787" s="183" t="s">
        <v>167</v>
      </c>
      <c r="L787" s="42"/>
      <c r="M787" s="188" t="s">
        <v>19</v>
      </c>
      <c r="N787" s="189" t="s">
        <v>40</v>
      </c>
      <c r="O787" s="67"/>
      <c r="P787" s="190">
        <f>O787*H787</f>
        <v>0</v>
      </c>
      <c r="Q787" s="190">
        <v>7.0499999999999998E-3</v>
      </c>
      <c r="R787" s="190">
        <f>Q787*H787</f>
        <v>0.14593499999999998</v>
      </c>
      <c r="S787" s="190">
        <v>0</v>
      </c>
      <c r="T787" s="191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192" t="s">
        <v>279</v>
      </c>
      <c r="AT787" s="192" t="s">
        <v>163</v>
      </c>
      <c r="AU787" s="192" t="s">
        <v>79</v>
      </c>
      <c r="AY787" s="20" t="s">
        <v>161</v>
      </c>
      <c r="BE787" s="193">
        <f>IF(N787="základní",J787,0)</f>
        <v>0</v>
      </c>
      <c r="BF787" s="193">
        <f>IF(N787="snížená",J787,0)</f>
        <v>0</v>
      </c>
      <c r="BG787" s="193">
        <f>IF(N787="zákl. přenesená",J787,0)</f>
        <v>0</v>
      </c>
      <c r="BH787" s="193">
        <f>IF(N787="sníž. přenesená",J787,0)</f>
        <v>0</v>
      </c>
      <c r="BI787" s="193">
        <f>IF(N787="nulová",J787,0)</f>
        <v>0</v>
      </c>
      <c r="BJ787" s="20" t="s">
        <v>77</v>
      </c>
      <c r="BK787" s="193">
        <f>ROUND(I787*H787,2)</f>
        <v>0</v>
      </c>
      <c r="BL787" s="20" t="s">
        <v>279</v>
      </c>
      <c r="BM787" s="192" t="s">
        <v>1737</v>
      </c>
    </row>
    <row r="788" spans="1:65" s="2" customFormat="1">
      <c r="A788" s="37"/>
      <c r="B788" s="38"/>
      <c r="C788" s="39"/>
      <c r="D788" s="194" t="s">
        <v>170</v>
      </c>
      <c r="E788" s="39"/>
      <c r="F788" s="195" t="s">
        <v>1738</v>
      </c>
      <c r="G788" s="39"/>
      <c r="H788" s="39"/>
      <c r="I788" s="196"/>
      <c r="J788" s="39"/>
      <c r="K788" s="39"/>
      <c r="L788" s="42"/>
      <c r="M788" s="197"/>
      <c r="N788" s="198"/>
      <c r="O788" s="67"/>
      <c r="P788" s="67"/>
      <c r="Q788" s="67"/>
      <c r="R788" s="67"/>
      <c r="S788" s="67"/>
      <c r="T788" s="68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20" t="s">
        <v>170</v>
      </c>
      <c r="AU788" s="20" t="s">
        <v>79</v>
      </c>
    </row>
    <row r="789" spans="1:65" s="13" customFormat="1">
      <c r="B789" s="201"/>
      <c r="C789" s="202"/>
      <c r="D789" s="199" t="s">
        <v>178</v>
      </c>
      <c r="E789" s="203" t="s">
        <v>19</v>
      </c>
      <c r="F789" s="204" t="s">
        <v>1739</v>
      </c>
      <c r="G789" s="202"/>
      <c r="H789" s="205">
        <v>20.7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178</v>
      </c>
      <c r="AU789" s="211" t="s">
        <v>79</v>
      </c>
      <c r="AV789" s="13" t="s">
        <v>79</v>
      </c>
      <c r="AW789" s="13" t="s">
        <v>31</v>
      </c>
      <c r="AX789" s="13" t="s">
        <v>77</v>
      </c>
      <c r="AY789" s="211" t="s">
        <v>161</v>
      </c>
    </row>
    <row r="790" spans="1:65" s="2" customFormat="1" ht="16.5" customHeight="1">
      <c r="A790" s="37"/>
      <c r="B790" s="38"/>
      <c r="C790" s="237" t="s">
        <v>1740</v>
      </c>
      <c r="D790" s="237" t="s">
        <v>715</v>
      </c>
      <c r="E790" s="238" t="s">
        <v>1741</v>
      </c>
      <c r="F790" s="239" t="s">
        <v>1742</v>
      </c>
      <c r="G790" s="240" t="s">
        <v>166</v>
      </c>
      <c r="H790" s="241">
        <v>21.114000000000001</v>
      </c>
      <c r="I790" s="242"/>
      <c r="J790" s="243">
        <f>ROUND(I790*H790,2)</f>
        <v>0</v>
      </c>
      <c r="K790" s="239" t="s">
        <v>19</v>
      </c>
      <c r="L790" s="244"/>
      <c r="M790" s="245" t="s">
        <v>19</v>
      </c>
      <c r="N790" s="246" t="s">
        <v>40</v>
      </c>
      <c r="O790" s="67"/>
      <c r="P790" s="190">
        <f>O790*H790</f>
        <v>0</v>
      </c>
      <c r="Q790" s="190">
        <v>4.3699999999999998E-3</v>
      </c>
      <c r="R790" s="190">
        <f>Q790*H790</f>
        <v>9.2268179999999991E-2</v>
      </c>
      <c r="S790" s="190">
        <v>0</v>
      </c>
      <c r="T790" s="191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192" t="s">
        <v>406</v>
      </c>
      <c r="AT790" s="192" t="s">
        <v>715</v>
      </c>
      <c r="AU790" s="192" t="s">
        <v>79</v>
      </c>
      <c r="AY790" s="20" t="s">
        <v>161</v>
      </c>
      <c r="BE790" s="193">
        <f>IF(N790="základní",J790,0)</f>
        <v>0</v>
      </c>
      <c r="BF790" s="193">
        <f>IF(N790="snížená",J790,0)</f>
        <v>0</v>
      </c>
      <c r="BG790" s="193">
        <f>IF(N790="zákl. přenesená",J790,0)</f>
        <v>0</v>
      </c>
      <c r="BH790" s="193">
        <f>IF(N790="sníž. přenesená",J790,0)</f>
        <v>0</v>
      </c>
      <c r="BI790" s="193">
        <f>IF(N790="nulová",J790,0)</f>
        <v>0</v>
      </c>
      <c r="BJ790" s="20" t="s">
        <v>77</v>
      </c>
      <c r="BK790" s="193">
        <f>ROUND(I790*H790,2)</f>
        <v>0</v>
      </c>
      <c r="BL790" s="20" t="s">
        <v>279</v>
      </c>
      <c r="BM790" s="192" t="s">
        <v>1743</v>
      </c>
    </row>
    <row r="791" spans="1:65" s="2" customFormat="1" ht="19.2">
      <c r="A791" s="37"/>
      <c r="B791" s="38"/>
      <c r="C791" s="39"/>
      <c r="D791" s="199" t="s">
        <v>176</v>
      </c>
      <c r="E791" s="39"/>
      <c r="F791" s="200" t="s">
        <v>1744</v>
      </c>
      <c r="G791" s="39"/>
      <c r="H791" s="39"/>
      <c r="I791" s="196"/>
      <c r="J791" s="39"/>
      <c r="K791" s="39"/>
      <c r="L791" s="42"/>
      <c r="M791" s="197"/>
      <c r="N791" s="198"/>
      <c r="O791" s="67"/>
      <c r="P791" s="67"/>
      <c r="Q791" s="67"/>
      <c r="R791" s="67"/>
      <c r="S791" s="67"/>
      <c r="T791" s="68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T791" s="20" t="s">
        <v>176</v>
      </c>
      <c r="AU791" s="20" t="s">
        <v>79</v>
      </c>
    </row>
    <row r="792" spans="1:65" s="13" customFormat="1">
      <c r="B792" s="201"/>
      <c r="C792" s="202"/>
      <c r="D792" s="199" t="s">
        <v>178</v>
      </c>
      <c r="E792" s="202"/>
      <c r="F792" s="204" t="s">
        <v>1745</v>
      </c>
      <c r="G792" s="202"/>
      <c r="H792" s="205">
        <v>21.114000000000001</v>
      </c>
      <c r="I792" s="206"/>
      <c r="J792" s="202"/>
      <c r="K792" s="202"/>
      <c r="L792" s="207"/>
      <c r="M792" s="208"/>
      <c r="N792" s="209"/>
      <c r="O792" s="209"/>
      <c r="P792" s="209"/>
      <c r="Q792" s="209"/>
      <c r="R792" s="209"/>
      <c r="S792" s="209"/>
      <c r="T792" s="210"/>
      <c r="AT792" s="211" t="s">
        <v>178</v>
      </c>
      <c r="AU792" s="211" t="s">
        <v>79</v>
      </c>
      <c r="AV792" s="13" t="s">
        <v>79</v>
      </c>
      <c r="AW792" s="13" t="s">
        <v>4</v>
      </c>
      <c r="AX792" s="13" t="s">
        <v>77</v>
      </c>
      <c r="AY792" s="211" t="s">
        <v>161</v>
      </c>
    </row>
    <row r="793" spans="1:65" s="2" customFormat="1" ht="24.15" customHeight="1">
      <c r="A793" s="37"/>
      <c r="B793" s="38"/>
      <c r="C793" s="181" t="s">
        <v>1746</v>
      </c>
      <c r="D793" s="181" t="s">
        <v>163</v>
      </c>
      <c r="E793" s="182" t="s">
        <v>1747</v>
      </c>
      <c r="F793" s="183" t="s">
        <v>1748</v>
      </c>
      <c r="G793" s="184" t="s">
        <v>166</v>
      </c>
      <c r="H793" s="185">
        <v>242.09800000000001</v>
      </c>
      <c r="I793" s="186"/>
      <c r="J793" s="187">
        <f>ROUND(I793*H793,2)</f>
        <v>0</v>
      </c>
      <c r="K793" s="183" t="s">
        <v>167</v>
      </c>
      <c r="L793" s="42"/>
      <c r="M793" s="188" t="s">
        <v>19</v>
      </c>
      <c r="N793" s="189" t="s">
        <v>40</v>
      </c>
      <c r="O793" s="67"/>
      <c r="P793" s="190">
        <f>O793*H793</f>
        <v>0</v>
      </c>
      <c r="Q793" s="190">
        <v>4.0600000000000002E-3</v>
      </c>
      <c r="R793" s="190">
        <f>Q793*H793</f>
        <v>0.98291788000000013</v>
      </c>
      <c r="S793" s="190">
        <v>0</v>
      </c>
      <c r="T793" s="191">
        <f>S793*H793</f>
        <v>0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R793" s="192" t="s">
        <v>279</v>
      </c>
      <c r="AT793" s="192" t="s">
        <v>163</v>
      </c>
      <c r="AU793" s="192" t="s">
        <v>79</v>
      </c>
      <c r="AY793" s="20" t="s">
        <v>161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20" t="s">
        <v>77</v>
      </c>
      <c r="BK793" s="193">
        <f>ROUND(I793*H793,2)</f>
        <v>0</v>
      </c>
      <c r="BL793" s="20" t="s">
        <v>279</v>
      </c>
      <c r="BM793" s="192" t="s">
        <v>1749</v>
      </c>
    </row>
    <row r="794" spans="1:65" s="2" customFormat="1">
      <c r="A794" s="37"/>
      <c r="B794" s="38"/>
      <c r="C794" s="39"/>
      <c r="D794" s="194" t="s">
        <v>170</v>
      </c>
      <c r="E794" s="39"/>
      <c r="F794" s="195" t="s">
        <v>1750</v>
      </c>
      <c r="G794" s="39"/>
      <c r="H794" s="39"/>
      <c r="I794" s="196"/>
      <c r="J794" s="39"/>
      <c r="K794" s="39"/>
      <c r="L794" s="42"/>
      <c r="M794" s="197"/>
      <c r="N794" s="198"/>
      <c r="O794" s="67"/>
      <c r="P794" s="67"/>
      <c r="Q794" s="67"/>
      <c r="R794" s="67"/>
      <c r="S794" s="67"/>
      <c r="T794" s="68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T794" s="20" t="s">
        <v>170</v>
      </c>
      <c r="AU794" s="20" t="s">
        <v>79</v>
      </c>
    </row>
    <row r="795" spans="1:65" s="2" customFormat="1" ht="16.5" customHeight="1">
      <c r="A795" s="37"/>
      <c r="B795" s="38"/>
      <c r="C795" s="237" t="s">
        <v>1751</v>
      </c>
      <c r="D795" s="237" t="s">
        <v>715</v>
      </c>
      <c r="E795" s="238" t="s">
        <v>1752</v>
      </c>
      <c r="F795" s="239" t="s">
        <v>1753</v>
      </c>
      <c r="G795" s="240" t="s">
        <v>166</v>
      </c>
      <c r="H795" s="241">
        <v>89.373000000000005</v>
      </c>
      <c r="I795" s="242"/>
      <c r="J795" s="243">
        <f>ROUND(I795*H795,2)</f>
        <v>0</v>
      </c>
      <c r="K795" s="239" t="s">
        <v>19</v>
      </c>
      <c r="L795" s="244"/>
      <c r="M795" s="245" t="s">
        <v>19</v>
      </c>
      <c r="N795" s="246" t="s">
        <v>40</v>
      </c>
      <c r="O795" s="67"/>
      <c r="P795" s="190">
        <f>O795*H795</f>
        <v>0</v>
      </c>
      <c r="Q795" s="190">
        <v>4.8199999999999996E-3</v>
      </c>
      <c r="R795" s="190">
        <f>Q795*H795</f>
        <v>0.43077786000000001</v>
      </c>
      <c r="S795" s="190">
        <v>0</v>
      </c>
      <c r="T795" s="191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192" t="s">
        <v>406</v>
      </c>
      <c r="AT795" s="192" t="s">
        <v>715</v>
      </c>
      <c r="AU795" s="192" t="s">
        <v>79</v>
      </c>
      <c r="AY795" s="20" t="s">
        <v>161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0" t="s">
        <v>77</v>
      </c>
      <c r="BK795" s="193">
        <f>ROUND(I795*H795,2)</f>
        <v>0</v>
      </c>
      <c r="BL795" s="20" t="s">
        <v>279</v>
      </c>
      <c r="BM795" s="192" t="s">
        <v>1754</v>
      </c>
    </row>
    <row r="796" spans="1:65" s="2" customFormat="1" ht="19.2">
      <c r="A796" s="37"/>
      <c r="B796" s="38"/>
      <c r="C796" s="39"/>
      <c r="D796" s="199" t="s">
        <v>176</v>
      </c>
      <c r="E796" s="39"/>
      <c r="F796" s="200" t="s">
        <v>1755</v>
      </c>
      <c r="G796" s="39"/>
      <c r="H796" s="39"/>
      <c r="I796" s="196"/>
      <c r="J796" s="39"/>
      <c r="K796" s="39"/>
      <c r="L796" s="42"/>
      <c r="M796" s="197"/>
      <c r="N796" s="198"/>
      <c r="O796" s="67"/>
      <c r="P796" s="67"/>
      <c r="Q796" s="67"/>
      <c r="R796" s="67"/>
      <c r="S796" s="67"/>
      <c r="T796" s="68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T796" s="20" t="s">
        <v>176</v>
      </c>
      <c r="AU796" s="20" t="s">
        <v>79</v>
      </c>
    </row>
    <row r="797" spans="1:65" s="14" customFormat="1">
      <c r="B797" s="212"/>
      <c r="C797" s="213"/>
      <c r="D797" s="199" t="s">
        <v>178</v>
      </c>
      <c r="E797" s="214" t="s">
        <v>19</v>
      </c>
      <c r="F797" s="215" t="s">
        <v>286</v>
      </c>
      <c r="G797" s="213"/>
      <c r="H797" s="214" t="s">
        <v>19</v>
      </c>
      <c r="I797" s="216"/>
      <c r="J797" s="213"/>
      <c r="K797" s="213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178</v>
      </c>
      <c r="AU797" s="221" t="s">
        <v>79</v>
      </c>
      <c r="AV797" s="14" t="s">
        <v>77</v>
      </c>
      <c r="AW797" s="14" t="s">
        <v>31</v>
      </c>
      <c r="AX797" s="14" t="s">
        <v>69</v>
      </c>
      <c r="AY797" s="221" t="s">
        <v>161</v>
      </c>
    </row>
    <row r="798" spans="1:65" s="13" customFormat="1">
      <c r="B798" s="201"/>
      <c r="C798" s="202"/>
      <c r="D798" s="199" t="s">
        <v>178</v>
      </c>
      <c r="E798" s="203" t="s">
        <v>19</v>
      </c>
      <c r="F798" s="204" t="s">
        <v>1756</v>
      </c>
      <c r="G798" s="202"/>
      <c r="H798" s="205">
        <v>25.92</v>
      </c>
      <c r="I798" s="206"/>
      <c r="J798" s="202"/>
      <c r="K798" s="202"/>
      <c r="L798" s="207"/>
      <c r="M798" s="208"/>
      <c r="N798" s="209"/>
      <c r="O798" s="209"/>
      <c r="P798" s="209"/>
      <c r="Q798" s="209"/>
      <c r="R798" s="209"/>
      <c r="S798" s="209"/>
      <c r="T798" s="210"/>
      <c r="AT798" s="211" t="s">
        <v>178</v>
      </c>
      <c r="AU798" s="211" t="s">
        <v>79</v>
      </c>
      <c r="AV798" s="13" t="s">
        <v>79</v>
      </c>
      <c r="AW798" s="13" t="s">
        <v>31</v>
      </c>
      <c r="AX798" s="13" t="s">
        <v>69</v>
      </c>
      <c r="AY798" s="211" t="s">
        <v>161</v>
      </c>
    </row>
    <row r="799" spans="1:65" s="14" customFormat="1">
      <c r="B799" s="212"/>
      <c r="C799" s="213"/>
      <c r="D799" s="199" t="s">
        <v>178</v>
      </c>
      <c r="E799" s="214" t="s">
        <v>19</v>
      </c>
      <c r="F799" s="215" t="s">
        <v>309</v>
      </c>
      <c r="G799" s="213"/>
      <c r="H799" s="214" t="s">
        <v>19</v>
      </c>
      <c r="I799" s="216"/>
      <c r="J799" s="213"/>
      <c r="K799" s="213"/>
      <c r="L799" s="217"/>
      <c r="M799" s="218"/>
      <c r="N799" s="219"/>
      <c r="O799" s="219"/>
      <c r="P799" s="219"/>
      <c r="Q799" s="219"/>
      <c r="R799" s="219"/>
      <c r="S799" s="219"/>
      <c r="T799" s="220"/>
      <c r="AT799" s="221" t="s">
        <v>178</v>
      </c>
      <c r="AU799" s="221" t="s">
        <v>79</v>
      </c>
      <c r="AV799" s="14" t="s">
        <v>77</v>
      </c>
      <c r="AW799" s="14" t="s">
        <v>31</v>
      </c>
      <c r="AX799" s="14" t="s">
        <v>69</v>
      </c>
      <c r="AY799" s="221" t="s">
        <v>161</v>
      </c>
    </row>
    <row r="800" spans="1:65" s="13" customFormat="1">
      <c r="B800" s="201"/>
      <c r="C800" s="202"/>
      <c r="D800" s="199" t="s">
        <v>178</v>
      </c>
      <c r="E800" s="203" t="s">
        <v>19</v>
      </c>
      <c r="F800" s="204" t="s">
        <v>1757</v>
      </c>
      <c r="G800" s="202"/>
      <c r="H800" s="205">
        <v>35.97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178</v>
      </c>
      <c r="AU800" s="211" t="s">
        <v>79</v>
      </c>
      <c r="AV800" s="13" t="s">
        <v>79</v>
      </c>
      <c r="AW800" s="13" t="s">
        <v>31</v>
      </c>
      <c r="AX800" s="13" t="s">
        <v>69</v>
      </c>
      <c r="AY800" s="211" t="s">
        <v>161</v>
      </c>
    </row>
    <row r="801" spans="1:65" s="13" customFormat="1">
      <c r="B801" s="201"/>
      <c r="C801" s="202"/>
      <c r="D801" s="199" t="s">
        <v>178</v>
      </c>
      <c r="E801" s="203" t="s">
        <v>19</v>
      </c>
      <c r="F801" s="204" t="s">
        <v>1758</v>
      </c>
      <c r="G801" s="202"/>
      <c r="H801" s="205">
        <v>27.483000000000001</v>
      </c>
      <c r="I801" s="206"/>
      <c r="J801" s="202"/>
      <c r="K801" s="202"/>
      <c r="L801" s="207"/>
      <c r="M801" s="208"/>
      <c r="N801" s="209"/>
      <c r="O801" s="209"/>
      <c r="P801" s="209"/>
      <c r="Q801" s="209"/>
      <c r="R801" s="209"/>
      <c r="S801" s="209"/>
      <c r="T801" s="210"/>
      <c r="AT801" s="211" t="s">
        <v>178</v>
      </c>
      <c r="AU801" s="211" t="s">
        <v>79</v>
      </c>
      <c r="AV801" s="13" t="s">
        <v>79</v>
      </c>
      <c r="AW801" s="13" t="s">
        <v>31</v>
      </c>
      <c r="AX801" s="13" t="s">
        <v>69</v>
      </c>
      <c r="AY801" s="211" t="s">
        <v>161</v>
      </c>
    </row>
    <row r="802" spans="1:65" s="15" customFormat="1">
      <c r="B802" s="222"/>
      <c r="C802" s="223"/>
      <c r="D802" s="199" t="s">
        <v>178</v>
      </c>
      <c r="E802" s="224" t="s">
        <v>19</v>
      </c>
      <c r="F802" s="225" t="s">
        <v>221</v>
      </c>
      <c r="G802" s="223"/>
      <c r="H802" s="226">
        <v>89.373000000000005</v>
      </c>
      <c r="I802" s="227"/>
      <c r="J802" s="223"/>
      <c r="K802" s="223"/>
      <c r="L802" s="228"/>
      <c r="M802" s="229"/>
      <c r="N802" s="230"/>
      <c r="O802" s="230"/>
      <c r="P802" s="230"/>
      <c r="Q802" s="230"/>
      <c r="R802" s="230"/>
      <c r="S802" s="230"/>
      <c r="T802" s="231"/>
      <c r="AT802" s="232" t="s">
        <v>178</v>
      </c>
      <c r="AU802" s="232" t="s">
        <v>79</v>
      </c>
      <c r="AV802" s="15" t="s">
        <v>168</v>
      </c>
      <c r="AW802" s="15" t="s">
        <v>31</v>
      </c>
      <c r="AX802" s="15" t="s">
        <v>77</v>
      </c>
      <c r="AY802" s="232" t="s">
        <v>161</v>
      </c>
    </row>
    <row r="803" spans="1:65" s="2" customFormat="1" ht="16.5" customHeight="1">
      <c r="A803" s="37"/>
      <c r="B803" s="38"/>
      <c r="C803" s="237" t="s">
        <v>1759</v>
      </c>
      <c r="D803" s="237" t="s">
        <v>715</v>
      </c>
      <c r="E803" s="238" t="s">
        <v>1760</v>
      </c>
      <c r="F803" s="239" t="s">
        <v>1761</v>
      </c>
      <c r="G803" s="240" t="s">
        <v>166</v>
      </c>
      <c r="H803" s="241">
        <v>67.56</v>
      </c>
      <c r="I803" s="242"/>
      <c r="J803" s="243">
        <f>ROUND(I803*H803,2)</f>
        <v>0</v>
      </c>
      <c r="K803" s="239" t="s">
        <v>1762</v>
      </c>
      <c r="L803" s="244"/>
      <c r="M803" s="245" t="s">
        <v>19</v>
      </c>
      <c r="N803" s="246" t="s">
        <v>40</v>
      </c>
      <c r="O803" s="67"/>
      <c r="P803" s="190">
        <f>O803*H803</f>
        <v>0</v>
      </c>
      <c r="Q803" s="190">
        <v>2.2000000000000001E-3</v>
      </c>
      <c r="R803" s="190">
        <f>Q803*H803</f>
        <v>0.14863200000000001</v>
      </c>
      <c r="S803" s="190">
        <v>0</v>
      </c>
      <c r="T803" s="191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92" t="s">
        <v>406</v>
      </c>
      <c r="AT803" s="192" t="s">
        <v>715</v>
      </c>
      <c r="AU803" s="192" t="s">
        <v>79</v>
      </c>
      <c r="AY803" s="20" t="s">
        <v>161</v>
      </c>
      <c r="BE803" s="193">
        <f>IF(N803="základní",J803,0)</f>
        <v>0</v>
      </c>
      <c r="BF803" s="193">
        <f>IF(N803="snížená",J803,0)</f>
        <v>0</v>
      </c>
      <c r="BG803" s="193">
        <f>IF(N803="zákl. přenesená",J803,0)</f>
        <v>0</v>
      </c>
      <c r="BH803" s="193">
        <f>IF(N803="sníž. přenesená",J803,0)</f>
        <v>0</v>
      </c>
      <c r="BI803" s="193">
        <f>IF(N803="nulová",J803,0)</f>
        <v>0</v>
      </c>
      <c r="BJ803" s="20" t="s">
        <v>77</v>
      </c>
      <c r="BK803" s="193">
        <f>ROUND(I803*H803,2)</f>
        <v>0</v>
      </c>
      <c r="BL803" s="20" t="s">
        <v>279</v>
      </c>
      <c r="BM803" s="192" t="s">
        <v>1763</v>
      </c>
    </row>
    <row r="804" spans="1:65" s="2" customFormat="1" ht="19.2">
      <c r="A804" s="37"/>
      <c r="B804" s="38"/>
      <c r="C804" s="39"/>
      <c r="D804" s="199" t="s">
        <v>176</v>
      </c>
      <c r="E804" s="39"/>
      <c r="F804" s="200" t="s">
        <v>1764</v>
      </c>
      <c r="G804" s="39"/>
      <c r="H804" s="39"/>
      <c r="I804" s="196"/>
      <c r="J804" s="39"/>
      <c r="K804" s="39"/>
      <c r="L804" s="42"/>
      <c r="M804" s="197"/>
      <c r="N804" s="198"/>
      <c r="O804" s="67"/>
      <c r="P804" s="67"/>
      <c r="Q804" s="67"/>
      <c r="R804" s="67"/>
      <c r="S804" s="67"/>
      <c r="T804" s="68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20" t="s">
        <v>176</v>
      </c>
      <c r="AU804" s="20" t="s">
        <v>79</v>
      </c>
    </row>
    <row r="805" spans="1:65" s="14" customFormat="1">
      <c r="B805" s="212"/>
      <c r="C805" s="213"/>
      <c r="D805" s="199" t="s">
        <v>178</v>
      </c>
      <c r="E805" s="214" t="s">
        <v>19</v>
      </c>
      <c r="F805" s="215" t="s">
        <v>286</v>
      </c>
      <c r="G805" s="213"/>
      <c r="H805" s="214" t="s">
        <v>19</v>
      </c>
      <c r="I805" s="216"/>
      <c r="J805" s="213"/>
      <c r="K805" s="213"/>
      <c r="L805" s="217"/>
      <c r="M805" s="218"/>
      <c r="N805" s="219"/>
      <c r="O805" s="219"/>
      <c r="P805" s="219"/>
      <c r="Q805" s="219"/>
      <c r="R805" s="219"/>
      <c r="S805" s="219"/>
      <c r="T805" s="220"/>
      <c r="AT805" s="221" t="s">
        <v>178</v>
      </c>
      <c r="AU805" s="221" t="s">
        <v>79</v>
      </c>
      <c r="AV805" s="14" t="s">
        <v>77</v>
      </c>
      <c r="AW805" s="14" t="s">
        <v>31</v>
      </c>
      <c r="AX805" s="14" t="s">
        <v>69</v>
      </c>
      <c r="AY805" s="221" t="s">
        <v>161</v>
      </c>
    </row>
    <row r="806" spans="1:65" s="13" customFormat="1">
      <c r="B806" s="201"/>
      <c r="C806" s="202"/>
      <c r="D806" s="199" t="s">
        <v>178</v>
      </c>
      <c r="E806" s="203" t="s">
        <v>19</v>
      </c>
      <c r="F806" s="204" t="s">
        <v>1765</v>
      </c>
      <c r="G806" s="202"/>
      <c r="H806" s="205">
        <v>19.440000000000001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178</v>
      </c>
      <c r="AU806" s="211" t="s">
        <v>79</v>
      </c>
      <c r="AV806" s="13" t="s">
        <v>79</v>
      </c>
      <c r="AW806" s="13" t="s">
        <v>31</v>
      </c>
      <c r="AX806" s="13" t="s">
        <v>69</v>
      </c>
      <c r="AY806" s="211" t="s">
        <v>161</v>
      </c>
    </row>
    <row r="807" spans="1:65" s="14" customFormat="1">
      <c r="B807" s="212"/>
      <c r="C807" s="213"/>
      <c r="D807" s="199" t="s">
        <v>178</v>
      </c>
      <c r="E807" s="214" t="s">
        <v>19</v>
      </c>
      <c r="F807" s="215" t="s">
        <v>309</v>
      </c>
      <c r="G807" s="213"/>
      <c r="H807" s="214" t="s">
        <v>19</v>
      </c>
      <c r="I807" s="216"/>
      <c r="J807" s="213"/>
      <c r="K807" s="213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178</v>
      </c>
      <c r="AU807" s="221" t="s">
        <v>79</v>
      </c>
      <c r="AV807" s="14" t="s">
        <v>77</v>
      </c>
      <c r="AW807" s="14" t="s">
        <v>31</v>
      </c>
      <c r="AX807" s="14" t="s">
        <v>69</v>
      </c>
      <c r="AY807" s="221" t="s">
        <v>161</v>
      </c>
    </row>
    <row r="808" spans="1:65" s="13" customFormat="1">
      <c r="B808" s="201"/>
      <c r="C808" s="202"/>
      <c r="D808" s="199" t="s">
        <v>178</v>
      </c>
      <c r="E808" s="203" t="s">
        <v>19</v>
      </c>
      <c r="F808" s="204" t="s">
        <v>1766</v>
      </c>
      <c r="G808" s="202"/>
      <c r="H808" s="205">
        <v>31.68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178</v>
      </c>
      <c r="AU808" s="211" t="s">
        <v>79</v>
      </c>
      <c r="AV808" s="13" t="s">
        <v>79</v>
      </c>
      <c r="AW808" s="13" t="s">
        <v>31</v>
      </c>
      <c r="AX808" s="13" t="s">
        <v>69</v>
      </c>
      <c r="AY808" s="211" t="s">
        <v>161</v>
      </c>
    </row>
    <row r="809" spans="1:65" s="13" customFormat="1">
      <c r="B809" s="201"/>
      <c r="C809" s="202"/>
      <c r="D809" s="199" t="s">
        <v>178</v>
      </c>
      <c r="E809" s="203" t="s">
        <v>19</v>
      </c>
      <c r="F809" s="204" t="s">
        <v>1767</v>
      </c>
      <c r="G809" s="202"/>
      <c r="H809" s="205">
        <v>16.440000000000001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178</v>
      </c>
      <c r="AU809" s="211" t="s">
        <v>79</v>
      </c>
      <c r="AV809" s="13" t="s">
        <v>79</v>
      </c>
      <c r="AW809" s="13" t="s">
        <v>31</v>
      </c>
      <c r="AX809" s="13" t="s">
        <v>69</v>
      </c>
      <c r="AY809" s="211" t="s">
        <v>161</v>
      </c>
    </row>
    <row r="810" spans="1:65" s="15" customFormat="1">
      <c r="B810" s="222"/>
      <c r="C810" s="223"/>
      <c r="D810" s="199" t="s">
        <v>178</v>
      </c>
      <c r="E810" s="224" t="s">
        <v>19</v>
      </c>
      <c r="F810" s="225" t="s">
        <v>221</v>
      </c>
      <c r="G810" s="223"/>
      <c r="H810" s="226">
        <v>67.56</v>
      </c>
      <c r="I810" s="227"/>
      <c r="J810" s="223"/>
      <c r="K810" s="223"/>
      <c r="L810" s="228"/>
      <c r="M810" s="229"/>
      <c r="N810" s="230"/>
      <c r="O810" s="230"/>
      <c r="P810" s="230"/>
      <c r="Q810" s="230"/>
      <c r="R810" s="230"/>
      <c r="S810" s="230"/>
      <c r="T810" s="231"/>
      <c r="AT810" s="232" t="s">
        <v>178</v>
      </c>
      <c r="AU810" s="232" t="s">
        <v>79</v>
      </c>
      <c r="AV810" s="15" t="s">
        <v>168</v>
      </c>
      <c r="AW810" s="15" t="s">
        <v>31</v>
      </c>
      <c r="AX810" s="15" t="s">
        <v>77</v>
      </c>
      <c r="AY810" s="232" t="s">
        <v>161</v>
      </c>
    </row>
    <row r="811" spans="1:65" s="2" customFormat="1" ht="16.5" customHeight="1">
      <c r="A811" s="37"/>
      <c r="B811" s="38"/>
      <c r="C811" s="237" t="s">
        <v>1768</v>
      </c>
      <c r="D811" s="237" t="s">
        <v>715</v>
      </c>
      <c r="E811" s="238" t="s">
        <v>1769</v>
      </c>
      <c r="F811" s="239" t="s">
        <v>1770</v>
      </c>
      <c r="G811" s="240" t="s">
        <v>166</v>
      </c>
      <c r="H811" s="241">
        <v>85.165000000000006</v>
      </c>
      <c r="I811" s="242"/>
      <c r="J811" s="243">
        <f>ROUND(I811*H811,2)</f>
        <v>0</v>
      </c>
      <c r="K811" s="239" t="s">
        <v>19</v>
      </c>
      <c r="L811" s="244"/>
      <c r="M811" s="245" t="s">
        <v>19</v>
      </c>
      <c r="N811" s="246" t="s">
        <v>40</v>
      </c>
      <c r="O811" s="67"/>
      <c r="P811" s="190">
        <f>O811*H811</f>
        <v>0</v>
      </c>
      <c r="Q811" s="190">
        <v>4.0000000000000001E-3</v>
      </c>
      <c r="R811" s="190">
        <f>Q811*H811</f>
        <v>0.34066000000000002</v>
      </c>
      <c r="S811" s="190">
        <v>0</v>
      </c>
      <c r="T811" s="191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2" t="s">
        <v>406</v>
      </c>
      <c r="AT811" s="192" t="s">
        <v>715</v>
      </c>
      <c r="AU811" s="192" t="s">
        <v>79</v>
      </c>
      <c r="AY811" s="20" t="s">
        <v>161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20" t="s">
        <v>77</v>
      </c>
      <c r="BK811" s="193">
        <f>ROUND(I811*H811,2)</f>
        <v>0</v>
      </c>
      <c r="BL811" s="20" t="s">
        <v>279</v>
      </c>
      <c r="BM811" s="192" t="s">
        <v>1771</v>
      </c>
    </row>
    <row r="812" spans="1:65" s="14" customFormat="1">
      <c r="B812" s="212"/>
      <c r="C812" s="213"/>
      <c r="D812" s="199" t="s">
        <v>178</v>
      </c>
      <c r="E812" s="214" t="s">
        <v>19</v>
      </c>
      <c r="F812" s="215" t="s">
        <v>286</v>
      </c>
      <c r="G812" s="213"/>
      <c r="H812" s="214" t="s">
        <v>19</v>
      </c>
      <c r="I812" s="216"/>
      <c r="J812" s="213"/>
      <c r="K812" s="213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178</v>
      </c>
      <c r="AU812" s="221" t="s">
        <v>79</v>
      </c>
      <c r="AV812" s="14" t="s">
        <v>77</v>
      </c>
      <c r="AW812" s="14" t="s">
        <v>31</v>
      </c>
      <c r="AX812" s="14" t="s">
        <v>69</v>
      </c>
      <c r="AY812" s="221" t="s">
        <v>161</v>
      </c>
    </row>
    <row r="813" spans="1:65" s="13" customFormat="1">
      <c r="B813" s="201"/>
      <c r="C813" s="202"/>
      <c r="D813" s="199" t="s">
        <v>178</v>
      </c>
      <c r="E813" s="203" t="s">
        <v>19</v>
      </c>
      <c r="F813" s="204" t="s">
        <v>1772</v>
      </c>
      <c r="G813" s="202"/>
      <c r="H813" s="205">
        <v>33.15</v>
      </c>
      <c r="I813" s="206"/>
      <c r="J813" s="202"/>
      <c r="K813" s="202"/>
      <c r="L813" s="207"/>
      <c r="M813" s="208"/>
      <c r="N813" s="209"/>
      <c r="O813" s="209"/>
      <c r="P813" s="209"/>
      <c r="Q813" s="209"/>
      <c r="R813" s="209"/>
      <c r="S813" s="209"/>
      <c r="T813" s="210"/>
      <c r="AT813" s="211" t="s">
        <v>178</v>
      </c>
      <c r="AU813" s="211" t="s">
        <v>79</v>
      </c>
      <c r="AV813" s="13" t="s">
        <v>79</v>
      </c>
      <c r="AW813" s="13" t="s">
        <v>31</v>
      </c>
      <c r="AX813" s="13" t="s">
        <v>69</v>
      </c>
      <c r="AY813" s="211" t="s">
        <v>161</v>
      </c>
    </row>
    <row r="814" spans="1:65" s="14" customFormat="1">
      <c r="B814" s="212"/>
      <c r="C814" s="213"/>
      <c r="D814" s="199" t="s">
        <v>178</v>
      </c>
      <c r="E814" s="214" t="s">
        <v>19</v>
      </c>
      <c r="F814" s="215" t="s">
        <v>307</v>
      </c>
      <c r="G814" s="213"/>
      <c r="H814" s="214" t="s">
        <v>19</v>
      </c>
      <c r="I814" s="216"/>
      <c r="J814" s="213"/>
      <c r="K814" s="213"/>
      <c r="L814" s="217"/>
      <c r="M814" s="218"/>
      <c r="N814" s="219"/>
      <c r="O814" s="219"/>
      <c r="P814" s="219"/>
      <c r="Q814" s="219"/>
      <c r="R814" s="219"/>
      <c r="S814" s="219"/>
      <c r="T814" s="220"/>
      <c r="AT814" s="221" t="s">
        <v>178</v>
      </c>
      <c r="AU814" s="221" t="s">
        <v>79</v>
      </c>
      <c r="AV814" s="14" t="s">
        <v>77</v>
      </c>
      <c r="AW814" s="14" t="s">
        <v>31</v>
      </c>
      <c r="AX814" s="14" t="s">
        <v>69</v>
      </c>
      <c r="AY814" s="221" t="s">
        <v>161</v>
      </c>
    </row>
    <row r="815" spans="1:65" s="13" customFormat="1">
      <c r="B815" s="201"/>
      <c r="C815" s="202"/>
      <c r="D815" s="199" t="s">
        <v>178</v>
      </c>
      <c r="E815" s="203" t="s">
        <v>19</v>
      </c>
      <c r="F815" s="204" t="s">
        <v>1773</v>
      </c>
      <c r="G815" s="202"/>
      <c r="H815" s="205">
        <v>46.24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178</v>
      </c>
      <c r="AU815" s="211" t="s">
        <v>79</v>
      </c>
      <c r="AV815" s="13" t="s">
        <v>79</v>
      </c>
      <c r="AW815" s="13" t="s">
        <v>31</v>
      </c>
      <c r="AX815" s="13" t="s">
        <v>69</v>
      </c>
      <c r="AY815" s="211" t="s">
        <v>161</v>
      </c>
    </row>
    <row r="816" spans="1:65" s="13" customFormat="1">
      <c r="B816" s="201"/>
      <c r="C816" s="202"/>
      <c r="D816" s="199" t="s">
        <v>178</v>
      </c>
      <c r="E816" s="203" t="s">
        <v>19</v>
      </c>
      <c r="F816" s="204" t="s">
        <v>1774</v>
      </c>
      <c r="G816" s="202"/>
      <c r="H816" s="205">
        <v>2.9249999999999998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178</v>
      </c>
      <c r="AU816" s="211" t="s">
        <v>79</v>
      </c>
      <c r="AV816" s="13" t="s">
        <v>79</v>
      </c>
      <c r="AW816" s="13" t="s">
        <v>31</v>
      </c>
      <c r="AX816" s="13" t="s">
        <v>69</v>
      </c>
      <c r="AY816" s="211" t="s">
        <v>161</v>
      </c>
    </row>
    <row r="817" spans="1:65" s="14" customFormat="1">
      <c r="B817" s="212"/>
      <c r="C817" s="213"/>
      <c r="D817" s="199" t="s">
        <v>178</v>
      </c>
      <c r="E817" s="214" t="s">
        <v>19</v>
      </c>
      <c r="F817" s="215" t="s">
        <v>309</v>
      </c>
      <c r="G817" s="213"/>
      <c r="H817" s="214" t="s">
        <v>19</v>
      </c>
      <c r="I817" s="216"/>
      <c r="J817" s="213"/>
      <c r="K817" s="213"/>
      <c r="L817" s="217"/>
      <c r="M817" s="218"/>
      <c r="N817" s="219"/>
      <c r="O817" s="219"/>
      <c r="P817" s="219"/>
      <c r="Q817" s="219"/>
      <c r="R817" s="219"/>
      <c r="S817" s="219"/>
      <c r="T817" s="220"/>
      <c r="AT817" s="221" t="s">
        <v>178</v>
      </c>
      <c r="AU817" s="221" t="s">
        <v>79</v>
      </c>
      <c r="AV817" s="14" t="s">
        <v>77</v>
      </c>
      <c r="AW817" s="14" t="s">
        <v>31</v>
      </c>
      <c r="AX817" s="14" t="s">
        <v>69</v>
      </c>
      <c r="AY817" s="221" t="s">
        <v>161</v>
      </c>
    </row>
    <row r="818" spans="1:65" s="13" customFormat="1">
      <c r="B818" s="201"/>
      <c r="C818" s="202"/>
      <c r="D818" s="199" t="s">
        <v>178</v>
      </c>
      <c r="E818" s="203" t="s">
        <v>19</v>
      </c>
      <c r="F818" s="204" t="s">
        <v>1775</v>
      </c>
      <c r="G818" s="202"/>
      <c r="H818" s="205">
        <v>2.85</v>
      </c>
      <c r="I818" s="206"/>
      <c r="J818" s="202"/>
      <c r="K818" s="202"/>
      <c r="L818" s="207"/>
      <c r="M818" s="208"/>
      <c r="N818" s="209"/>
      <c r="O818" s="209"/>
      <c r="P818" s="209"/>
      <c r="Q818" s="209"/>
      <c r="R818" s="209"/>
      <c r="S818" s="209"/>
      <c r="T818" s="210"/>
      <c r="AT818" s="211" t="s">
        <v>178</v>
      </c>
      <c r="AU818" s="211" t="s">
        <v>79</v>
      </c>
      <c r="AV818" s="13" t="s">
        <v>79</v>
      </c>
      <c r="AW818" s="13" t="s">
        <v>31</v>
      </c>
      <c r="AX818" s="13" t="s">
        <v>69</v>
      </c>
      <c r="AY818" s="211" t="s">
        <v>161</v>
      </c>
    </row>
    <row r="819" spans="1:65" s="15" customFormat="1">
      <c r="B819" s="222"/>
      <c r="C819" s="223"/>
      <c r="D819" s="199" t="s">
        <v>178</v>
      </c>
      <c r="E819" s="224" t="s">
        <v>19</v>
      </c>
      <c r="F819" s="225" t="s">
        <v>221</v>
      </c>
      <c r="G819" s="223"/>
      <c r="H819" s="226">
        <v>85.165000000000006</v>
      </c>
      <c r="I819" s="227"/>
      <c r="J819" s="223"/>
      <c r="K819" s="223"/>
      <c r="L819" s="228"/>
      <c r="M819" s="229"/>
      <c r="N819" s="230"/>
      <c r="O819" s="230"/>
      <c r="P819" s="230"/>
      <c r="Q819" s="230"/>
      <c r="R819" s="230"/>
      <c r="S819" s="230"/>
      <c r="T819" s="231"/>
      <c r="AT819" s="232" t="s">
        <v>178</v>
      </c>
      <c r="AU819" s="232" t="s">
        <v>79</v>
      </c>
      <c r="AV819" s="15" t="s">
        <v>168</v>
      </c>
      <c r="AW819" s="15" t="s">
        <v>31</v>
      </c>
      <c r="AX819" s="15" t="s">
        <v>77</v>
      </c>
      <c r="AY819" s="232" t="s">
        <v>161</v>
      </c>
    </row>
    <row r="820" spans="1:65" s="2" customFormat="1" ht="37.799999999999997" customHeight="1">
      <c r="A820" s="37"/>
      <c r="B820" s="38"/>
      <c r="C820" s="181" t="s">
        <v>1776</v>
      </c>
      <c r="D820" s="181" t="s">
        <v>163</v>
      </c>
      <c r="E820" s="182" t="s">
        <v>1777</v>
      </c>
      <c r="F820" s="183" t="s">
        <v>1778</v>
      </c>
      <c r="G820" s="184" t="s">
        <v>214</v>
      </c>
      <c r="H820" s="185">
        <v>10.465</v>
      </c>
      <c r="I820" s="186"/>
      <c r="J820" s="187">
        <f>ROUND(I820*H820,2)</f>
        <v>0</v>
      </c>
      <c r="K820" s="183" t="s">
        <v>167</v>
      </c>
      <c r="L820" s="42"/>
      <c r="M820" s="188" t="s">
        <v>19</v>
      </c>
      <c r="N820" s="189" t="s">
        <v>40</v>
      </c>
      <c r="O820" s="67"/>
      <c r="P820" s="190">
        <f>O820*H820</f>
        <v>0</v>
      </c>
      <c r="Q820" s="190">
        <v>0</v>
      </c>
      <c r="R820" s="190">
        <f>Q820*H820</f>
        <v>0</v>
      </c>
      <c r="S820" s="190">
        <v>0</v>
      </c>
      <c r="T820" s="191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92" t="s">
        <v>279</v>
      </c>
      <c r="AT820" s="192" t="s">
        <v>163</v>
      </c>
      <c r="AU820" s="192" t="s">
        <v>79</v>
      </c>
      <c r="AY820" s="20" t="s">
        <v>161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20" t="s">
        <v>77</v>
      </c>
      <c r="BK820" s="193">
        <f>ROUND(I820*H820,2)</f>
        <v>0</v>
      </c>
      <c r="BL820" s="20" t="s">
        <v>279</v>
      </c>
      <c r="BM820" s="192" t="s">
        <v>1779</v>
      </c>
    </row>
    <row r="821" spans="1:65" s="2" customFormat="1">
      <c r="A821" s="37"/>
      <c r="B821" s="38"/>
      <c r="C821" s="39"/>
      <c r="D821" s="194" t="s">
        <v>170</v>
      </c>
      <c r="E821" s="39"/>
      <c r="F821" s="195" t="s">
        <v>1780</v>
      </c>
      <c r="G821" s="39"/>
      <c r="H821" s="39"/>
      <c r="I821" s="196"/>
      <c r="J821" s="39"/>
      <c r="K821" s="39"/>
      <c r="L821" s="42"/>
      <c r="M821" s="197"/>
      <c r="N821" s="198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170</v>
      </c>
      <c r="AU821" s="20" t="s">
        <v>79</v>
      </c>
    </row>
    <row r="822" spans="1:65" s="12" customFormat="1" ht="22.8" customHeight="1">
      <c r="B822" s="165"/>
      <c r="C822" s="166"/>
      <c r="D822" s="167" t="s">
        <v>68</v>
      </c>
      <c r="E822" s="179" t="s">
        <v>1781</v>
      </c>
      <c r="F822" s="179" t="s">
        <v>1782</v>
      </c>
      <c r="G822" s="166"/>
      <c r="H822" s="166"/>
      <c r="I822" s="169"/>
      <c r="J822" s="180">
        <f>BK822</f>
        <v>0</v>
      </c>
      <c r="K822" s="166"/>
      <c r="L822" s="171"/>
      <c r="M822" s="172"/>
      <c r="N822" s="173"/>
      <c r="O822" s="173"/>
      <c r="P822" s="174">
        <f>SUM(P823:P842)</f>
        <v>0</v>
      </c>
      <c r="Q822" s="173"/>
      <c r="R822" s="174">
        <f>SUM(R823:R842)</f>
        <v>0.37168325000000002</v>
      </c>
      <c r="S822" s="173"/>
      <c r="T822" s="175">
        <f>SUM(T823:T842)</f>
        <v>0</v>
      </c>
      <c r="AR822" s="176" t="s">
        <v>79</v>
      </c>
      <c r="AT822" s="177" t="s">
        <v>68</v>
      </c>
      <c r="AU822" s="177" t="s">
        <v>77</v>
      </c>
      <c r="AY822" s="176" t="s">
        <v>161</v>
      </c>
      <c r="BK822" s="178">
        <f>SUM(BK823:BK842)</f>
        <v>0</v>
      </c>
    </row>
    <row r="823" spans="1:65" s="2" customFormat="1" ht="24.15" customHeight="1">
      <c r="A823" s="37"/>
      <c r="B823" s="38"/>
      <c r="C823" s="181" t="s">
        <v>1783</v>
      </c>
      <c r="D823" s="181" t="s">
        <v>163</v>
      </c>
      <c r="E823" s="182" t="s">
        <v>1784</v>
      </c>
      <c r="F823" s="183" t="s">
        <v>1785</v>
      </c>
      <c r="G823" s="184" t="s">
        <v>166</v>
      </c>
      <c r="H823" s="185">
        <v>18.524999999999999</v>
      </c>
      <c r="I823" s="186"/>
      <c r="J823" s="187">
        <f>ROUND(I823*H823,2)</f>
        <v>0</v>
      </c>
      <c r="K823" s="183" t="s">
        <v>167</v>
      </c>
      <c r="L823" s="42"/>
      <c r="M823" s="188" t="s">
        <v>19</v>
      </c>
      <c r="N823" s="189" t="s">
        <v>40</v>
      </c>
      <c r="O823" s="67"/>
      <c r="P823" s="190">
        <f>O823*H823</f>
        <v>0</v>
      </c>
      <c r="Q823" s="190">
        <v>5.3699999999999998E-3</v>
      </c>
      <c r="R823" s="190">
        <f>Q823*H823</f>
        <v>9.9479249999999991E-2</v>
      </c>
      <c r="S823" s="190">
        <v>0</v>
      </c>
      <c r="T823" s="191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192" t="s">
        <v>279</v>
      </c>
      <c r="AT823" s="192" t="s">
        <v>163</v>
      </c>
      <c r="AU823" s="192" t="s">
        <v>79</v>
      </c>
      <c r="AY823" s="20" t="s">
        <v>161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20" t="s">
        <v>77</v>
      </c>
      <c r="BK823" s="193">
        <f>ROUND(I823*H823,2)</f>
        <v>0</v>
      </c>
      <c r="BL823" s="20" t="s">
        <v>279</v>
      </c>
      <c r="BM823" s="192" t="s">
        <v>1786</v>
      </c>
    </row>
    <row r="824" spans="1:65" s="2" customFormat="1">
      <c r="A824" s="37"/>
      <c r="B824" s="38"/>
      <c r="C824" s="39"/>
      <c r="D824" s="194" t="s">
        <v>170</v>
      </c>
      <c r="E824" s="39"/>
      <c r="F824" s="195" t="s">
        <v>1787</v>
      </c>
      <c r="G824" s="39"/>
      <c r="H824" s="39"/>
      <c r="I824" s="196"/>
      <c r="J824" s="39"/>
      <c r="K824" s="39"/>
      <c r="L824" s="42"/>
      <c r="M824" s="197"/>
      <c r="N824" s="198"/>
      <c r="O824" s="67"/>
      <c r="P824" s="67"/>
      <c r="Q824" s="67"/>
      <c r="R824" s="67"/>
      <c r="S824" s="67"/>
      <c r="T824" s="68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T824" s="20" t="s">
        <v>170</v>
      </c>
      <c r="AU824" s="20" t="s">
        <v>79</v>
      </c>
    </row>
    <row r="825" spans="1:65" s="13" customFormat="1">
      <c r="B825" s="201"/>
      <c r="C825" s="202"/>
      <c r="D825" s="199" t="s">
        <v>178</v>
      </c>
      <c r="E825" s="203" t="s">
        <v>19</v>
      </c>
      <c r="F825" s="204" t="s">
        <v>1788</v>
      </c>
      <c r="G825" s="202"/>
      <c r="H825" s="205">
        <v>18.524999999999999</v>
      </c>
      <c r="I825" s="206"/>
      <c r="J825" s="202"/>
      <c r="K825" s="202"/>
      <c r="L825" s="207"/>
      <c r="M825" s="208"/>
      <c r="N825" s="209"/>
      <c r="O825" s="209"/>
      <c r="P825" s="209"/>
      <c r="Q825" s="209"/>
      <c r="R825" s="209"/>
      <c r="S825" s="209"/>
      <c r="T825" s="210"/>
      <c r="AT825" s="211" t="s">
        <v>178</v>
      </c>
      <c r="AU825" s="211" t="s">
        <v>79</v>
      </c>
      <c r="AV825" s="13" t="s">
        <v>79</v>
      </c>
      <c r="AW825" s="13" t="s">
        <v>31</v>
      </c>
      <c r="AX825" s="13" t="s">
        <v>77</v>
      </c>
      <c r="AY825" s="211" t="s">
        <v>161</v>
      </c>
    </row>
    <row r="826" spans="1:65" s="2" customFormat="1" ht="21.75" customHeight="1">
      <c r="A826" s="37"/>
      <c r="B826" s="38"/>
      <c r="C826" s="181" t="s">
        <v>1789</v>
      </c>
      <c r="D826" s="181" t="s">
        <v>163</v>
      </c>
      <c r="E826" s="182" t="s">
        <v>1790</v>
      </c>
      <c r="F826" s="183" t="s">
        <v>1791</v>
      </c>
      <c r="G826" s="184" t="s">
        <v>189</v>
      </c>
      <c r="H826" s="185">
        <v>20</v>
      </c>
      <c r="I826" s="186"/>
      <c r="J826" s="187">
        <f>ROUND(I826*H826,2)</f>
        <v>0</v>
      </c>
      <c r="K826" s="183" t="s">
        <v>19</v>
      </c>
      <c r="L826" s="42"/>
      <c r="M826" s="188" t="s">
        <v>19</v>
      </c>
      <c r="N826" s="189" t="s">
        <v>40</v>
      </c>
      <c r="O826" s="67"/>
      <c r="P826" s="190">
        <f>O826*H826</f>
        <v>0</v>
      </c>
      <c r="Q826" s="190">
        <v>1.98E-3</v>
      </c>
      <c r="R826" s="190">
        <f>Q826*H826</f>
        <v>3.9599999999999996E-2</v>
      </c>
      <c r="S826" s="190">
        <v>0</v>
      </c>
      <c r="T826" s="191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92" t="s">
        <v>279</v>
      </c>
      <c r="AT826" s="192" t="s">
        <v>163</v>
      </c>
      <c r="AU826" s="192" t="s">
        <v>79</v>
      </c>
      <c r="AY826" s="20" t="s">
        <v>161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20" t="s">
        <v>77</v>
      </c>
      <c r="BK826" s="193">
        <f>ROUND(I826*H826,2)</f>
        <v>0</v>
      </c>
      <c r="BL826" s="20" t="s">
        <v>279</v>
      </c>
      <c r="BM826" s="192" t="s">
        <v>1792</v>
      </c>
    </row>
    <row r="827" spans="1:65" s="13" customFormat="1">
      <c r="B827" s="201"/>
      <c r="C827" s="202"/>
      <c r="D827" s="199" t="s">
        <v>178</v>
      </c>
      <c r="E827" s="203" t="s">
        <v>19</v>
      </c>
      <c r="F827" s="204" t="s">
        <v>1793</v>
      </c>
      <c r="G827" s="202"/>
      <c r="H827" s="205">
        <v>20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178</v>
      </c>
      <c r="AU827" s="211" t="s">
        <v>79</v>
      </c>
      <c r="AV827" s="13" t="s">
        <v>79</v>
      </c>
      <c r="AW827" s="13" t="s">
        <v>31</v>
      </c>
      <c r="AX827" s="13" t="s">
        <v>77</v>
      </c>
      <c r="AY827" s="211" t="s">
        <v>161</v>
      </c>
    </row>
    <row r="828" spans="1:65" s="2" customFormat="1" ht="21.75" customHeight="1">
      <c r="A828" s="37"/>
      <c r="B828" s="38"/>
      <c r="C828" s="181" t="s">
        <v>1794</v>
      </c>
      <c r="D828" s="181" t="s">
        <v>163</v>
      </c>
      <c r="E828" s="182" t="s">
        <v>1795</v>
      </c>
      <c r="F828" s="183" t="s">
        <v>1796</v>
      </c>
      <c r="G828" s="184" t="s">
        <v>189</v>
      </c>
      <c r="H828" s="185">
        <v>9.5500000000000007</v>
      </c>
      <c r="I828" s="186"/>
      <c r="J828" s="187">
        <f>ROUND(I828*H828,2)</f>
        <v>0</v>
      </c>
      <c r="K828" s="183" t="s">
        <v>167</v>
      </c>
      <c r="L828" s="42"/>
      <c r="M828" s="188" t="s">
        <v>19</v>
      </c>
      <c r="N828" s="189" t="s">
        <v>40</v>
      </c>
      <c r="O828" s="67"/>
      <c r="P828" s="190">
        <f>O828*H828</f>
        <v>0</v>
      </c>
      <c r="Q828" s="190">
        <v>2.6800000000000001E-3</v>
      </c>
      <c r="R828" s="190">
        <f>Q828*H828</f>
        <v>2.5594000000000002E-2</v>
      </c>
      <c r="S828" s="190">
        <v>0</v>
      </c>
      <c r="T828" s="191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192" t="s">
        <v>279</v>
      </c>
      <c r="AT828" s="192" t="s">
        <v>163</v>
      </c>
      <c r="AU828" s="192" t="s">
        <v>79</v>
      </c>
      <c r="AY828" s="20" t="s">
        <v>161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20" t="s">
        <v>77</v>
      </c>
      <c r="BK828" s="193">
        <f>ROUND(I828*H828,2)</f>
        <v>0</v>
      </c>
      <c r="BL828" s="20" t="s">
        <v>279</v>
      </c>
      <c r="BM828" s="192" t="s">
        <v>1797</v>
      </c>
    </row>
    <row r="829" spans="1:65" s="2" customFormat="1">
      <c r="A829" s="37"/>
      <c r="B829" s="38"/>
      <c r="C829" s="39"/>
      <c r="D829" s="194" t="s">
        <v>170</v>
      </c>
      <c r="E829" s="39"/>
      <c r="F829" s="195" t="s">
        <v>1798</v>
      </c>
      <c r="G829" s="39"/>
      <c r="H829" s="39"/>
      <c r="I829" s="196"/>
      <c r="J829" s="39"/>
      <c r="K829" s="39"/>
      <c r="L829" s="42"/>
      <c r="M829" s="197"/>
      <c r="N829" s="198"/>
      <c r="O829" s="67"/>
      <c r="P829" s="67"/>
      <c r="Q829" s="67"/>
      <c r="R829" s="67"/>
      <c r="S829" s="67"/>
      <c r="T829" s="68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T829" s="20" t="s">
        <v>170</v>
      </c>
      <c r="AU829" s="20" t="s">
        <v>79</v>
      </c>
    </row>
    <row r="830" spans="1:65" s="13" customFormat="1">
      <c r="B830" s="201"/>
      <c r="C830" s="202"/>
      <c r="D830" s="199" t="s">
        <v>178</v>
      </c>
      <c r="E830" s="203" t="s">
        <v>19</v>
      </c>
      <c r="F830" s="204" t="s">
        <v>1799</v>
      </c>
      <c r="G830" s="202"/>
      <c r="H830" s="205">
        <v>8.8000000000000007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178</v>
      </c>
      <c r="AU830" s="211" t="s">
        <v>79</v>
      </c>
      <c r="AV830" s="13" t="s">
        <v>79</v>
      </c>
      <c r="AW830" s="13" t="s">
        <v>31</v>
      </c>
      <c r="AX830" s="13" t="s">
        <v>69</v>
      </c>
      <c r="AY830" s="211" t="s">
        <v>161</v>
      </c>
    </row>
    <row r="831" spans="1:65" s="13" customFormat="1">
      <c r="B831" s="201"/>
      <c r="C831" s="202"/>
      <c r="D831" s="199" t="s">
        <v>178</v>
      </c>
      <c r="E831" s="203" t="s">
        <v>19</v>
      </c>
      <c r="F831" s="204" t="s">
        <v>1800</v>
      </c>
      <c r="G831" s="202"/>
      <c r="H831" s="205">
        <v>0.75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178</v>
      </c>
      <c r="AU831" s="211" t="s">
        <v>79</v>
      </c>
      <c r="AV831" s="13" t="s">
        <v>79</v>
      </c>
      <c r="AW831" s="13" t="s">
        <v>31</v>
      </c>
      <c r="AX831" s="13" t="s">
        <v>69</v>
      </c>
      <c r="AY831" s="211" t="s">
        <v>161</v>
      </c>
    </row>
    <row r="832" spans="1:65" s="15" customFormat="1">
      <c r="B832" s="222"/>
      <c r="C832" s="223"/>
      <c r="D832" s="199" t="s">
        <v>178</v>
      </c>
      <c r="E832" s="224" t="s">
        <v>19</v>
      </c>
      <c r="F832" s="225" t="s">
        <v>221</v>
      </c>
      <c r="G832" s="223"/>
      <c r="H832" s="226">
        <v>9.5500000000000007</v>
      </c>
      <c r="I832" s="227"/>
      <c r="J832" s="223"/>
      <c r="K832" s="223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178</v>
      </c>
      <c r="AU832" s="232" t="s">
        <v>79</v>
      </c>
      <c r="AV832" s="15" t="s">
        <v>168</v>
      </c>
      <c r="AW832" s="15" t="s">
        <v>31</v>
      </c>
      <c r="AX832" s="15" t="s">
        <v>77</v>
      </c>
      <c r="AY832" s="232" t="s">
        <v>161</v>
      </c>
    </row>
    <row r="833" spans="1:65" s="2" customFormat="1" ht="16.5" customHeight="1">
      <c r="A833" s="37"/>
      <c r="B833" s="38"/>
      <c r="C833" s="181" t="s">
        <v>1801</v>
      </c>
      <c r="D833" s="181" t="s">
        <v>163</v>
      </c>
      <c r="E833" s="182" t="s">
        <v>1802</v>
      </c>
      <c r="F833" s="183" t="s">
        <v>1803</v>
      </c>
      <c r="G833" s="184" t="s">
        <v>189</v>
      </c>
      <c r="H833" s="185">
        <v>2.6</v>
      </c>
      <c r="I833" s="186"/>
      <c r="J833" s="187">
        <f>ROUND(I833*H833,2)</f>
        <v>0</v>
      </c>
      <c r="K833" s="183" t="s">
        <v>19</v>
      </c>
      <c r="L833" s="42"/>
      <c r="M833" s="188" t="s">
        <v>19</v>
      </c>
      <c r="N833" s="189" t="s">
        <v>40</v>
      </c>
      <c r="O833" s="67"/>
      <c r="P833" s="190">
        <f>O833*H833</f>
        <v>0</v>
      </c>
      <c r="Q833" s="190">
        <v>1.9499999999999999E-3</v>
      </c>
      <c r="R833" s="190">
        <f>Q833*H833</f>
        <v>5.0699999999999999E-3</v>
      </c>
      <c r="S833" s="190">
        <v>0</v>
      </c>
      <c r="T833" s="191">
        <f>S833*H833</f>
        <v>0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R833" s="192" t="s">
        <v>279</v>
      </c>
      <c r="AT833" s="192" t="s">
        <v>163</v>
      </c>
      <c r="AU833" s="192" t="s">
        <v>79</v>
      </c>
      <c r="AY833" s="20" t="s">
        <v>161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20" t="s">
        <v>77</v>
      </c>
      <c r="BK833" s="193">
        <f>ROUND(I833*H833,2)</f>
        <v>0</v>
      </c>
      <c r="BL833" s="20" t="s">
        <v>279</v>
      </c>
      <c r="BM833" s="192" t="s">
        <v>1804</v>
      </c>
    </row>
    <row r="834" spans="1:65" s="13" customFormat="1">
      <c r="B834" s="201"/>
      <c r="C834" s="202"/>
      <c r="D834" s="199" t="s">
        <v>178</v>
      </c>
      <c r="E834" s="203" t="s">
        <v>19</v>
      </c>
      <c r="F834" s="204" t="s">
        <v>1805</v>
      </c>
      <c r="G834" s="202"/>
      <c r="H834" s="205">
        <v>1.8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178</v>
      </c>
      <c r="AU834" s="211" t="s">
        <v>79</v>
      </c>
      <c r="AV834" s="13" t="s">
        <v>79</v>
      </c>
      <c r="AW834" s="13" t="s">
        <v>31</v>
      </c>
      <c r="AX834" s="13" t="s">
        <v>69</v>
      </c>
      <c r="AY834" s="211" t="s">
        <v>161</v>
      </c>
    </row>
    <row r="835" spans="1:65" s="13" customFormat="1">
      <c r="B835" s="201"/>
      <c r="C835" s="202"/>
      <c r="D835" s="199" t="s">
        <v>178</v>
      </c>
      <c r="E835" s="203" t="s">
        <v>19</v>
      </c>
      <c r="F835" s="204" t="s">
        <v>1806</v>
      </c>
      <c r="G835" s="202"/>
      <c r="H835" s="205">
        <v>0.8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178</v>
      </c>
      <c r="AU835" s="211" t="s">
        <v>79</v>
      </c>
      <c r="AV835" s="13" t="s">
        <v>79</v>
      </c>
      <c r="AW835" s="13" t="s">
        <v>31</v>
      </c>
      <c r="AX835" s="13" t="s">
        <v>69</v>
      </c>
      <c r="AY835" s="211" t="s">
        <v>161</v>
      </c>
    </row>
    <row r="836" spans="1:65" s="15" customFormat="1">
      <c r="B836" s="222"/>
      <c r="C836" s="223"/>
      <c r="D836" s="199" t="s">
        <v>178</v>
      </c>
      <c r="E836" s="224" t="s">
        <v>19</v>
      </c>
      <c r="F836" s="225" t="s">
        <v>221</v>
      </c>
      <c r="G836" s="223"/>
      <c r="H836" s="226">
        <v>2.6</v>
      </c>
      <c r="I836" s="227"/>
      <c r="J836" s="223"/>
      <c r="K836" s="223"/>
      <c r="L836" s="228"/>
      <c r="M836" s="229"/>
      <c r="N836" s="230"/>
      <c r="O836" s="230"/>
      <c r="P836" s="230"/>
      <c r="Q836" s="230"/>
      <c r="R836" s="230"/>
      <c r="S836" s="230"/>
      <c r="T836" s="231"/>
      <c r="AT836" s="232" t="s">
        <v>178</v>
      </c>
      <c r="AU836" s="232" t="s">
        <v>79</v>
      </c>
      <c r="AV836" s="15" t="s">
        <v>168</v>
      </c>
      <c r="AW836" s="15" t="s">
        <v>31</v>
      </c>
      <c r="AX836" s="15" t="s">
        <v>77</v>
      </c>
      <c r="AY836" s="232" t="s">
        <v>161</v>
      </c>
    </row>
    <row r="837" spans="1:65" s="2" customFormat="1" ht="16.5" customHeight="1">
      <c r="A837" s="37"/>
      <c r="B837" s="38"/>
      <c r="C837" s="181" t="s">
        <v>1807</v>
      </c>
      <c r="D837" s="181" t="s">
        <v>163</v>
      </c>
      <c r="E837" s="182" t="s">
        <v>1808</v>
      </c>
      <c r="F837" s="183" t="s">
        <v>1809</v>
      </c>
      <c r="G837" s="184" t="s">
        <v>189</v>
      </c>
      <c r="H837" s="185">
        <v>128</v>
      </c>
      <c r="I837" s="186"/>
      <c r="J837" s="187">
        <f>ROUND(I837*H837,2)</f>
        <v>0</v>
      </c>
      <c r="K837" s="183" t="s">
        <v>19</v>
      </c>
      <c r="L837" s="42"/>
      <c r="M837" s="188" t="s">
        <v>19</v>
      </c>
      <c r="N837" s="189" t="s">
        <v>40</v>
      </c>
      <c r="O837" s="67"/>
      <c r="P837" s="190">
        <f>O837*H837</f>
        <v>0</v>
      </c>
      <c r="Q837" s="190">
        <v>1.49E-3</v>
      </c>
      <c r="R837" s="190">
        <f>Q837*H837</f>
        <v>0.19072</v>
      </c>
      <c r="S837" s="190">
        <v>0</v>
      </c>
      <c r="T837" s="191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192" t="s">
        <v>279</v>
      </c>
      <c r="AT837" s="192" t="s">
        <v>163</v>
      </c>
      <c r="AU837" s="192" t="s">
        <v>79</v>
      </c>
      <c r="AY837" s="20" t="s">
        <v>161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20" t="s">
        <v>77</v>
      </c>
      <c r="BK837" s="193">
        <f>ROUND(I837*H837,2)</f>
        <v>0</v>
      </c>
      <c r="BL837" s="20" t="s">
        <v>279</v>
      </c>
      <c r="BM837" s="192" t="s">
        <v>1810</v>
      </c>
    </row>
    <row r="838" spans="1:65" s="13" customFormat="1">
      <c r="B838" s="201"/>
      <c r="C838" s="202"/>
      <c r="D838" s="199" t="s">
        <v>178</v>
      </c>
      <c r="E838" s="203" t="s">
        <v>19</v>
      </c>
      <c r="F838" s="204" t="s">
        <v>1811</v>
      </c>
      <c r="G838" s="202"/>
      <c r="H838" s="205">
        <v>128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178</v>
      </c>
      <c r="AU838" s="211" t="s">
        <v>79</v>
      </c>
      <c r="AV838" s="13" t="s">
        <v>79</v>
      </c>
      <c r="AW838" s="13" t="s">
        <v>31</v>
      </c>
      <c r="AX838" s="13" t="s">
        <v>77</v>
      </c>
      <c r="AY838" s="211" t="s">
        <v>161</v>
      </c>
    </row>
    <row r="839" spans="1:65" s="2" customFormat="1" ht="24.15" customHeight="1">
      <c r="A839" s="37"/>
      <c r="B839" s="38"/>
      <c r="C839" s="181" t="s">
        <v>1812</v>
      </c>
      <c r="D839" s="181" t="s">
        <v>163</v>
      </c>
      <c r="E839" s="182" t="s">
        <v>1813</v>
      </c>
      <c r="F839" s="183" t="s">
        <v>1814</v>
      </c>
      <c r="G839" s="184" t="s">
        <v>1476</v>
      </c>
      <c r="H839" s="185">
        <v>3</v>
      </c>
      <c r="I839" s="186"/>
      <c r="J839" s="187">
        <f>ROUND(I839*H839,2)</f>
        <v>0</v>
      </c>
      <c r="K839" s="183" t="s">
        <v>19</v>
      </c>
      <c r="L839" s="42"/>
      <c r="M839" s="188" t="s">
        <v>19</v>
      </c>
      <c r="N839" s="189" t="s">
        <v>40</v>
      </c>
      <c r="O839" s="67"/>
      <c r="P839" s="190">
        <f>O839*H839</f>
        <v>0</v>
      </c>
      <c r="Q839" s="190">
        <v>3.7399999999999998E-3</v>
      </c>
      <c r="R839" s="190">
        <f>Q839*H839</f>
        <v>1.1219999999999999E-2</v>
      </c>
      <c r="S839" s="190">
        <v>0</v>
      </c>
      <c r="T839" s="191">
        <f>S839*H839</f>
        <v>0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192" t="s">
        <v>279</v>
      </c>
      <c r="AT839" s="192" t="s">
        <v>163</v>
      </c>
      <c r="AU839" s="192" t="s">
        <v>79</v>
      </c>
      <c r="AY839" s="20" t="s">
        <v>161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20" t="s">
        <v>77</v>
      </c>
      <c r="BK839" s="193">
        <f>ROUND(I839*H839,2)</f>
        <v>0</v>
      </c>
      <c r="BL839" s="20" t="s">
        <v>279</v>
      </c>
      <c r="BM839" s="192" t="s">
        <v>1815</v>
      </c>
    </row>
    <row r="840" spans="1:65" s="2" customFormat="1" ht="19.2">
      <c r="A840" s="37"/>
      <c r="B840" s="38"/>
      <c r="C840" s="39"/>
      <c r="D840" s="199" t="s">
        <v>176</v>
      </c>
      <c r="E840" s="39"/>
      <c r="F840" s="200" t="s">
        <v>1816</v>
      </c>
      <c r="G840" s="39"/>
      <c r="H840" s="39"/>
      <c r="I840" s="196"/>
      <c r="J840" s="39"/>
      <c r="K840" s="39"/>
      <c r="L840" s="42"/>
      <c r="M840" s="197"/>
      <c r="N840" s="198"/>
      <c r="O840" s="67"/>
      <c r="P840" s="67"/>
      <c r="Q840" s="67"/>
      <c r="R840" s="67"/>
      <c r="S840" s="67"/>
      <c r="T840" s="68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T840" s="20" t="s">
        <v>176</v>
      </c>
      <c r="AU840" s="20" t="s">
        <v>79</v>
      </c>
    </row>
    <row r="841" spans="1:65" s="2" customFormat="1" ht="24.15" customHeight="1">
      <c r="A841" s="37"/>
      <c r="B841" s="38"/>
      <c r="C841" s="181" t="s">
        <v>1817</v>
      </c>
      <c r="D841" s="181" t="s">
        <v>163</v>
      </c>
      <c r="E841" s="182" t="s">
        <v>1818</v>
      </c>
      <c r="F841" s="183" t="s">
        <v>1819</v>
      </c>
      <c r="G841" s="184" t="s">
        <v>214</v>
      </c>
      <c r="H841" s="185">
        <v>0.372</v>
      </c>
      <c r="I841" s="186"/>
      <c r="J841" s="187">
        <f>ROUND(I841*H841,2)</f>
        <v>0</v>
      </c>
      <c r="K841" s="183" t="s">
        <v>167</v>
      </c>
      <c r="L841" s="42"/>
      <c r="M841" s="188" t="s">
        <v>19</v>
      </c>
      <c r="N841" s="189" t="s">
        <v>40</v>
      </c>
      <c r="O841" s="67"/>
      <c r="P841" s="190">
        <f>O841*H841</f>
        <v>0</v>
      </c>
      <c r="Q841" s="190">
        <v>0</v>
      </c>
      <c r="R841" s="190">
        <f>Q841*H841</f>
        <v>0</v>
      </c>
      <c r="S841" s="190">
        <v>0</v>
      </c>
      <c r="T841" s="191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2" t="s">
        <v>279</v>
      </c>
      <c r="AT841" s="192" t="s">
        <v>163</v>
      </c>
      <c r="AU841" s="192" t="s">
        <v>79</v>
      </c>
      <c r="AY841" s="20" t="s">
        <v>161</v>
      </c>
      <c r="BE841" s="193">
        <f>IF(N841="základní",J841,0)</f>
        <v>0</v>
      </c>
      <c r="BF841" s="193">
        <f>IF(N841="snížená",J841,0)</f>
        <v>0</v>
      </c>
      <c r="BG841" s="193">
        <f>IF(N841="zákl. přenesená",J841,0)</f>
        <v>0</v>
      </c>
      <c r="BH841" s="193">
        <f>IF(N841="sníž. přenesená",J841,0)</f>
        <v>0</v>
      </c>
      <c r="BI841" s="193">
        <f>IF(N841="nulová",J841,0)</f>
        <v>0</v>
      </c>
      <c r="BJ841" s="20" t="s">
        <v>77</v>
      </c>
      <c r="BK841" s="193">
        <f>ROUND(I841*H841,2)</f>
        <v>0</v>
      </c>
      <c r="BL841" s="20" t="s">
        <v>279</v>
      </c>
      <c r="BM841" s="192" t="s">
        <v>1820</v>
      </c>
    </row>
    <row r="842" spans="1:65" s="2" customFormat="1">
      <c r="A842" s="37"/>
      <c r="B842" s="38"/>
      <c r="C842" s="39"/>
      <c r="D842" s="194" t="s">
        <v>170</v>
      </c>
      <c r="E842" s="39"/>
      <c r="F842" s="195" t="s">
        <v>1821</v>
      </c>
      <c r="G842" s="39"/>
      <c r="H842" s="39"/>
      <c r="I842" s="196"/>
      <c r="J842" s="39"/>
      <c r="K842" s="39"/>
      <c r="L842" s="42"/>
      <c r="M842" s="197"/>
      <c r="N842" s="198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170</v>
      </c>
      <c r="AU842" s="20" t="s">
        <v>79</v>
      </c>
    </row>
    <row r="843" spans="1:65" s="12" customFormat="1" ht="22.8" customHeight="1">
      <c r="B843" s="165"/>
      <c r="C843" s="166"/>
      <c r="D843" s="167" t="s">
        <v>68</v>
      </c>
      <c r="E843" s="179" t="s">
        <v>559</v>
      </c>
      <c r="F843" s="179" t="s">
        <v>560</v>
      </c>
      <c r="G843" s="166"/>
      <c r="H843" s="166"/>
      <c r="I843" s="169"/>
      <c r="J843" s="180">
        <f>BK843</f>
        <v>0</v>
      </c>
      <c r="K843" s="166"/>
      <c r="L843" s="171"/>
      <c r="M843" s="172"/>
      <c r="N843" s="173"/>
      <c r="O843" s="173"/>
      <c r="P843" s="174">
        <f>SUM(P844:P881)</f>
        <v>0</v>
      </c>
      <c r="Q843" s="173"/>
      <c r="R843" s="174">
        <f>SUM(R844:R881)</f>
        <v>0.62786500000000012</v>
      </c>
      <c r="S843" s="173"/>
      <c r="T843" s="175">
        <f>SUM(T844:T881)</f>
        <v>0</v>
      </c>
      <c r="AR843" s="176" t="s">
        <v>79</v>
      </c>
      <c r="AT843" s="177" t="s">
        <v>68</v>
      </c>
      <c r="AU843" s="177" t="s">
        <v>77</v>
      </c>
      <c r="AY843" s="176" t="s">
        <v>161</v>
      </c>
      <c r="BK843" s="178">
        <f>SUM(BK844:BK881)</f>
        <v>0</v>
      </c>
    </row>
    <row r="844" spans="1:65" s="2" customFormat="1" ht="24.15" customHeight="1">
      <c r="A844" s="37"/>
      <c r="B844" s="38"/>
      <c r="C844" s="181" t="s">
        <v>1822</v>
      </c>
      <c r="D844" s="181" t="s">
        <v>163</v>
      </c>
      <c r="E844" s="182" t="s">
        <v>1823</v>
      </c>
      <c r="F844" s="183" t="s">
        <v>1824</v>
      </c>
      <c r="G844" s="184" t="s">
        <v>387</v>
      </c>
      <c r="H844" s="185">
        <v>6</v>
      </c>
      <c r="I844" s="186"/>
      <c r="J844" s="187">
        <f>ROUND(I844*H844,2)</f>
        <v>0</v>
      </c>
      <c r="K844" s="183" t="s">
        <v>167</v>
      </c>
      <c r="L844" s="42"/>
      <c r="M844" s="188" t="s">
        <v>19</v>
      </c>
      <c r="N844" s="189" t="s">
        <v>40</v>
      </c>
      <c r="O844" s="67"/>
      <c r="P844" s="190">
        <f>O844*H844</f>
        <v>0</v>
      </c>
      <c r="Q844" s="190">
        <v>0</v>
      </c>
      <c r="R844" s="190">
        <f>Q844*H844</f>
        <v>0</v>
      </c>
      <c r="S844" s="190">
        <v>0</v>
      </c>
      <c r="T844" s="191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192" t="s">
        <v>279</v>
      </c>
      <c r="AT844" s="192" t="s">
        <v>163</v>
      </c>
      <c r="AU844" s="192" t="s">
        <v>79</v>
      </c>
      <c r="AY844" s="20" t="s">
        <v>161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0" t="s">
        <v>77</v>
      </c>
      <c r="BK844" s="193">
        <f>ROUND(I844*H844,2)</f>
        <v>0</v>
      </c>
      <c r="BL844" s="20" t="s">
        <v>279</v>
      </c>
      <c r="BM844" s="192" t="s">
        <v>1825</v>
      </c>
    </row>
    <row r="845" spans="1:65" s="2" customFormat="1">
      <c r="A845" s="37"/>
      <c r="B845" s="38"/>
      <c r="C845" s="39"/>
      <c r="D845" s="194" t="s">
        <v>170</v>
      </c>
      <c r="E845" s="39"/>
      <c r="F845" s="195" t="s">
        <v>1826</v>
      </c>
      <c r="G845" s="39"/>
      <c r="H845" s="39"/>
      <c r="I845" s="196"/>
      <c r="J845" s="39"/>
      <c r="K845" s="39"/>
      <c r="L845" s="42"/>
      <c r="M845" s="197"/>
      <c r="N845" s="198"/>
      <c r="O845" s="67"/>
      <c r="P845" s="67"/>
      <c r="Q845" s="67"/>
      <c r="R845" s="67"/>
      <c r="S845" s="67"/>
      <c r="T845" s="68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T845" s="20" t="s">
        <v>170</v>
      </c>
      <c r="AU845" s="20" t="s">
        <v>79</v>
      </c>
    </row>
    <row r="846" spans="1:65" s="2" customFormat="1" ht="16.5" customHeight="1">
      <c r="A846" s="37"/>
      <c r="B846" s="38"/>
      <c r="C846" s="237" t="s">
        <v>1827</v>
      </c>
      <c r="D846" s="237" t="s">
        <v>715</v>
      </c>
      <c r="E846" s="238" t="s">
        <v>1828</v>
      </c>
      <c r="F846" s="239" t="s">
        <v>1829</v>
      </c>
      <c r="G846" s="240" t="s">
        <v>387</v>
      </c>
      <c r="H846" s="241">
        <v>3</v>
      </c>
      <c r="I846" s="242"/>
      <c r="J846" s="243">
        <f>ROUND(I846*H846,2)</f>
        <v>0</v>
      </c>
      <c r="K846" s="239" t="s">
        <v>167</v>
      </c>
      <c r="L846" s="244"/>
      <c r="M846" s="245" t="s">
        <v>19</v>
      </c>
      <c r="N846" s="246" t="s">
        <v>40</v>
      </c>
      <c r="O846" s="67"/>
      <c r="P846" s="190">
        <f>O846*H846</f>
        <v>0</v>
      </c>
      <c r="Q846" s="190">
        <v>1.7500000000000002E-2</v>
      </c>
      <c r="R846" s="190">
        <f>Q846*H846</f>
        <v>5.2500000000000005E-2</v>
      </c>
      <c r="S846" s="190">
        <v>0</v>
      </c>
      <c r="T846" s="191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92" t="s">
        <v>406</v>
      </c>
      <c r="AT846" s="192" t="s">
        <v>715</v>
      </c>
      <c r="AU846" s="192" t="s">
        <v>79</v>
      </c>
      <c r="AY846" s="20" t="s">
        <v>161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20" t="s">
        <v>77</v>
      </c>
      <c r="BK846" s="193">
        <f>ROUND(I846*H846,2)</f>
        <v>0</v>
      </c>
      <c r="BL846" s="20" t="s">
        <v>279</v>
      </c>
      <c r="BM846" s="192" t="s">
        <v>1830</v>
      </c>
    </row>
    <row r="847" spans="1:65" s="13" customFormat="1">
      <c r="B847" s="201"/>
      <c r="C847" s="202"/>
      <c r="D847" s="199" t="s">
        <v>178</v>
      </c>
      <c r="E847" s="203" t="s">
        <v>19</v>
      </c>
      <c r="F847" s="204" t="s">
        <v>1831</v>
      </c>
      <c r="G847" s="202"/>
      <c r="H847" s="205">
        <v>3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178</v>
      </c>
      <c r="AU847" s="211" t="s">
        <v>79</v>
      </c>
      <c r="AV847" s="13" t="s">
        <v>79</v>
      </c>
      <c r="AW847" s="13" t="s">
        <v>31</v>
      </c>
      <c r="AX847" s="13" t="s">
        <v>77</v>
      </c>
      <c r="AY847" s="211" t="s">
        <v>161</v>
      </c>
    </row>
    <row r="848" spans="1:65" s="2" customFormat="1" ht="16.5" customHeight="1">
      <c r="A848" s="37"/>
      <c r="B848" s="38"/>
      <c r="C848" s="237" t="s">
        <v>1832</v>
      </c>
      <c r="D848" s="237" t="s">
        <v>715</v>
      </c>
      <c r="E848" s="238" t="s">
        <v>1833</v>
      </c>
      <c r="F848" s="239" t="s">
        <v>1834</v>
      </c>
      <c r="G848" s="240" t="s">
        <v>387</v>
      </c>
      <c r="H848" s="241">
        <v>3</v>
      </c>
      <c r="I848" s="242"/>
      <c r="J848" s="243">
        <f>ROUND(I848*H848,2)</f>
        <v>0</v>
      </c>
      <c r="K848" s="239" t="s">
        <v>167</v>
      </c>
      <c r="L848" s="244"/>
      <c r="M848" s="245" t="s">
        <v>19</v>
      </c>
      <c r="N848" s="246" t="s">
        <v>40</v>
      </c>
      <c r="O848" s="67"/>
      <c r="P848" s="190">
        <f>O848*H848</f>
        <v>0</v>
      </c>
      <c r="Q848" s="190">
        <v>1.95E-2</v>
      </c>
      <c r="R848" s="190">
        <f>Q848*H848</f>
        <v>5.8499999999999996E-2</v>
      </c>
      <c r="S848" s="190">
        <v>0</v>
      </c>
      <c r="T848" s="191">
        <f>S848*H848</f>
        <v>0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192" t="s">
        <v>406</v>
      </c>
      <c r="AT848" s="192" t="s">
        <v>715</v>
      </c>
      <c r="AU848" s="192" t="s">
        <v>79</v>
      </c>
      <c r="AY848" s="20" t="s">
        <v>161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0" t="s">
        <v>77</v>
      </c>
      <c r="BK848" s="193">
        <f>ROUND(I848*H848,2)</f>
        <v>0</v>
      </c>
      <c r="BL848" s="20" t="s">
        <v>279</v>
      </c>
      <c r="BM848" s="192" t="s">
        <v>1835</v>
      </c>
    </row>
    <row r="849" spans="1:65" s="13" customFormat="1">
      <c r="B849" s="201"/>
      <c r="C849" s="202"/>
      <c r="D849" s="199" t="s">
        <v>178</v>
      </c>
      <c r="E849" s="203" t="s">
        <v>19</v>
      </c>
      <c r="F849" s="204" t="s">
        <v>1836</v>
      </c>
      <c r="G849" s="202"/>
      <c r="H849" s="205">
        <v>3</v>
      </c>
      <c r="I849" s="206"/>
      <c r="J849" s="202"/>
      <c r="K849" s="202"/>
      <c r="L849" s="207"/>
      <c r="M849" s="208"/>
      <c r="N849" s="209"/>
      <c r="O849" s="209"/>
      <c r="P849" s="209"/>
      <c r="Q849" s="209"/>
      <c r="R849" s="209"/>
      <c r="S849" s="209"/>
      <c r="T849" s="210"/>
      <c r="AT849" s="211" t="s">
        <v>178</v>
      </c>
      <c r="AU849" s="211" t="s">
        <v>79</v>
      </c>
      <c r="AV849" s="13" t="s">
        <v>79</v>
      </c>
      <c r="AW849" s="13" t="s">
        <v>31</v>
      </c>
      <c r="AX849" s="13" t="s">
        <v>77</v>
      </c>
      <c r="AY849" s="211" t="s">
        <v>161</v>
      </c>
    </row>
    <row r="850" spans="1:65" s="2" customFormat="1" ht="21.75" customHeight="1">
      <c r="A850" s="37"/>
      <c r="B850" s="38"/>
      <c r="C850" s="181" t="s">
        <v>1837</v>
      </c>
      <c r="D850" s="181" t="s">
        <v>163</v>
      </c>
      <c r="E850" s="182" t="s">
        <v>1838</v>
      </c>
      <c r="F850" s="183" t="s">
        <v>1839</v>
      </c>
      <c r="G850" s="184" t="s">
        <v>189</v>
      </c>
      <c r="H850" s="185">
        <v>17.12</v>
      </c>
      <c r="I850" s="186"/>
      <c r="J850" s="187">
        <f>ROUND(I850*H850,2)</f>
        <v>0</v>
      </c>
      <c r="K850" s="183" t="s">
        <v>167</v>
      </c>
      <c r="L850" s="42"/>
      <c r="M850" s="188" t="s">
        <v>19</v>
      </c>
      <c r="N850" s="189" t="s">
        <v>40</v>
      </c>
      <c r="O850" s="67"/>
      <c r="P850" s="190">
        <f>O850*H850</f>
        <v>0</v>
      </c>
      <c r="Q850" s="190">
        <v>0</v>
      </c>
      <c r="R850" s="190">
        <f>Q850*H850</f>
        <v>0</v>
      </c>
      <c r="S850" s="190">
        <v>0</v>
      </c>
      <c r="T850" s="191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192" t="s">
        <v>279</v>
      </c>
      <c r="AT850" s="192" t="s">
        <v>163</v>
      </c>
      <c r="AU850" s="192" t="s">
        <v>79</v>
      </c>
      <c r="AY850" s="20" t="s">
        <v>161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20" t="s">
        <v>77</v>
      </c>
      <c r="BK850" s="193">
        <f>ROUND(I850*H850,2)</f>
        <v>0</v>
      </c>
      <c r="BL850" s="20" t="s">
        <v>279</v>
      </c>
      <c r="BM850" s="192" t="s">
        <v>1840</v>
      </c>
    </row>
    <row r="851" spans="1:65" s="2" customFormat="1">
      <c r="A851" s="37"/>
      <c r="B851" s="38"/>
      <c r="C851" s="39"/>
      <c r="D851" s="194" t="s">
        <v>170</v>
      </c>
      <c r="E851" s="39"/>
      <c r="F851" s="195" t="s">
        <v>1841</v>
      </c>
      <c r="G851" s="39"/>
      <c r="H851" s="39"/>
      <c r="I851" s="196"/>
      <c r="J851" s="39"/>
      <c r="K851" s="39"/>
      <c r="L851" s="42"/>
      <c r="M851" s="197"/>
      <c r="N851" s="198"/>
      <c r="O851" s="67"/>
      <c r="P851" s="67"/>
      <c r="Q851" s="67"/>
      <c r="R851" s="67"/>
      <c r="S851" s="67"/>
      <c r="T851" s="68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T851" s="20" t="s">
        <v>170</v>
      </c>
      <c r="AU851" s="20" t="s">
        <v>79</v>
      </c>
    </row>
    <row r="852" spans="1:65" s="2" customFormat="1" ht="16.5" customHeight="1">
      <c r="A852" s="37"/>
      <c r="B852" s="38"/>
      <c r="C852" s="237" t="s">
        <v>1842</v>
      </c>
      <c r="D852" s="237" t="s">
        <v>715</v>
      </c>
      <c r="E852" s="238" t="s">
        <v>1843</v>
      </c>
      <c r="F852" s="239" t="s">
        <v>1844</v>
      </c>
      <c r="G852" s="240" t="s">
        <v>189</v>
      </c>
      <c r="H852" s="241">
        <v>8.76</v>
      </c>
      <c r="I852" s="242"/>
      <c r="J852" s="243">
        <f>ROUND(I852*H852,2)</f>
        <v>0</v>
      </c>
      <c r="K852" s="239" t="s">
        <v>167</v>
      </c>
      <c r="L852" s="244"/>
      <c r="M852" s="245" t="s">
        <v>19</v>
      </c>
      <c r="N852" s="246" t="s">
        <v>40</v>
      </c>
      <c r="O852" s="67"/>
      <c r="P852" s="190">
        <f>O852*H852</f>
        <v>0</v>
      </c>
      <c r="Q852" s="190">
        <v>3.0000000000000001E-3</v>
      </c>
      <c r="R852" s="190">
        <f>Q852*H852</f>
        <v>2.6280000000000001E-2</v>
      </c>
      <c r="S852" s="190">
        <v>0</v>
      </c>
      <c r="T852" s="191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92" t="s">
        <v>406</v>
      </c>
      <c r="AT852" s="192" t="s">
        <v>715</v>
      </c>
      <c r="AU852" s="192" t="s">
        <v>79</v>
      </c>
      <c r="AY852" s="20" t="s">
        <v>161</v>
      </c>
      <c r="BE852" s="193">
        <f>IF(N852="základní",J852,0)</f>
        <v>0</v>
      </c>
      <c r="BF852" s="193">
        <f>IF(N852="snížená",J852,0)</f>
        <v>0</v>
      </c>
      <c r="BG852" s="193">
        <f>IF(N852="zákl. přenesená",J852,0)</f>
        <v>0</v>
      </c>
      <c r="BH852" s="193">
        <f>IF(N852="sníž. přenesená",J852,0)</f>
        <v>0</v>
      </c>
      <c r="BI852" s="193">
        <f>IF(N852="nulová",J852,0)</f>
        <v>0</v>
      </c>
      <c r="BJ852" s="20" t="s">
        <v>77</v>
      </c>
      <c r="BK852" s="193">
        <f>ROUND(I852*H852,2)</f>
        <v>0</v>
      </c>
      <c r="BL852" s="20" t="s">
        <v>279</v>
      </c>
      <c r="BM852" s="192" t="s">
        <v>1845</v>
      </c>
    </row>
    <row r="853" spans="1:65" s="13" customFormat="1">
      <c r="B853" s="201"/>
      <c r="C853" s="202"/>
      <c r="D853" s="199" t="s">
        <v>178</v>
      </c>
      <c r="E853" s="203" t="s">
        <v>19</v>
      </c>
      <c r="F853" s="204" t="s">
        <v>1846</v>
      </c>
      <c r="G853" s="202"/>
      <c r="H853" s="205">
        <v>8.76</v>
      </c>
      <c r="I853" s="206"/>
      <c r="J853" s="202"/>
      <c r="K853" s="202"/>
      <c r="L853" s="207"/>
      <c r="M853" s="208"/>
      <c r="N853" s="209"/>
      <c r="O853" s="209"/>
      <c r="P853" s="209"/>
      <c r="Q853" s="209"/>
      <c r="R853" s="209"/>
      <c r="S853" s="209"/>
      <c r="T853" s="210"/>
      <c r="AT853" s="211" t="s">
        <v>178</v>
      </c>
      <c r="AU853" s="211" t="s">
        <v>79</v>
      </c>
      <c r="AV853" s="13" t="s">
        <v>79</v>
      </c>
      <c r="AW853" s="13" t="s">
        <v>31</v>
      </c>
      <c r="AX853" s="13" t="s">
        <v>77</v>
      </c>
      <c r="AY853" s="211" t="s">
        <v>161</v>
      </c>
    </row>
    <row r="854" spans="1:65" s="2" customFormat="1" ht="16.5" customHeight="1">
      <c r="A854" s="37"/>
      <c r="B854" s="38"/>
      <c r="C854" s="237" t="s">
        <v>1847</v>
      </c>
      <c r="D854" s="237" t="s">
        <v>715</v>
      </c>
      <c r="E854" s="238" t="s">
        <v>1848</v>
      </c>
      <c r="F854" s="239" t="s">
        <v>1849</v>
      </c>
      <c r="G854" s="240" t="s">
        <v>189</v>
      </c>
      <c r="H854" s="241">
        <v>8.36</v>
      </c>
      <c r="I854" s="242"/>
      <c r="J854" s="243">
        <f>ROUND(I854*H854,2)</f>
        <v>0</v>
      </c>
      <c r="K854" s="239" t="s">
        <v>167</v>
      </c>
      <c r="L854" s="244"/>
      <c r="M854" s="245" t="s">
        <v>19</v>
      </c>
      <c r="N854" s="246" t="s">
        <v>40</v>
      </c>
      <c r="O854" s="67"/>
      <c r="P854" s="190">
        <f>O854*H854</f>
        <v>0</v>
      </c>
      <c r="Q854" s="190">
        <v>4.0000000000000001E-3</v>
      </c>
      <c r="R854" s="190">
        <f>Q854*H854</f>
        <v>3.3439999999999998E-2</v>
      </c>
      <c r="S854" s="190">
        <v>0</v>
      </c>
      <c r="T854" s="191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192" t="s">
        <v>406</v>
      </c>
      <c r="AT854" s="192" t="s">
        <v>715</v>
      </c>
      <c r="AU854" s="192" t="s">
        <v>79</v>
      </c>
      <c r="AY854" s="20" t="s">
        <v>161</v>
      </c>
      <c r="BE854" s="193">
        <f>IF(N854="základní",J854,0)</f>
        <v>0</v>
      </c>
      <c r="BF854" s="193">
        <f>IF(N854="snížená",J854,0)</f>
        <v>0</v>
      </c>
      <c r="BG854" s="193">
        <f>IF(N854="zákl. přenesená",J854,0)</f>
        <v>0</v>
      </c>
      <c r="BH854" s="193">
        <f>IF(N854="sníž. přenesená",J854,0)</f>
        <v>0</v>
      </c>
      <c r="BI854" s="193">
        <f>IF(N854="nulová",J854,0)</f>
        <v>0</v>
      </c>
      <c r="BJ854" s="20" t="s">
        <v>77</v>
      </c>
      <c r="BK854" s="193">
        <f>ROUND(I854*H854,2)</f>
        <v>0</v>
      </c>
      <c r="BL854" s="20" t="s">
        <v>279</v>
      </c>
      <c r="BM854" s="192" t="s">
        <v>1850</v>
      </c>
    </row>
    <row r="855" spans="1:65" s="13" customFormat="1">
      <c r="B855" s="201"/>
      <c r="C855" s="202"/>
      <c r="D855" s="199" t="s">
        <v>178</v>
      </c>
      <c r="E855" s="203" t="s">
        <v>19</v>
      </c>
      <c r="F855" s="204" t="s">
        <v>1851</v>
      </c>
      <c r="G855" s="202"/>
      <c r="H855" s="205">
        <v>8.36</v>
      </c>
      <c r="I855" s="206"/>
      <c r="J855" s="202"/>
      <c r="K855" s="202"/>
      <c r="L855" s="207"/>
      <c r="M855" s="208"/>
      <c r="N855" s="209"/>
      <c r="O855" s="209"/>
      <c r="P855" s="209"/>
      <c r="Q855" s="209"/>
      <c r="R855" s="209"/>
      <c r="S855" s="209"/>
      <c r="T855" s="210"/>
      <c r="AT855" s="211" t="s">
        <v>178</v>
      </c>
      <c r="AU855" s="211" t="s">
        <v>79</v>
      </c>
      <c r="AV855" s="13" t="s">
        <v>79</v>
      </c>
      <c r="AW855" s="13" t="s">
        <v>31</v>
      </c>
      <c r="AX855" s="13" t="s">
        <v>77</v>
      </c>
      <c r="AY855" s="211" t="s">
        <v>161</v>
      </c>
    </row>
    <row r="856" spans="1:65" s="2" customFormat="1" ht="21.75" customHeight="1">
      <c r="A856" s="37"/>
      <c r="B856" s="38"/>
      <c r="C856" s="181" t="s">
        <v>1852</v>
      </c>
      <c r="D856" s="181" t="s">
        <v>163</v>
      </c>
      <c r="E856" s="182" t="s">
        <v>1853</v>
      </c>
      <c r="F856" s="183" t="s">
        <v>1854</v>
      </c>
      <c r="G856" s="184" t="s">
        <v>189</v>
      </c>
      <c r="H856" s="185">
        <v>28.55</v>
      </c>
      <c r="I856" s="186"/>
      <c r="J856" s="187">
        <f>ROUND(I856*H856,2)</f>
        <v>0</v>
      </c>
      <c r="K856" s="183" t="s">
        <v>167</v>
      </c>
      <c r="L856" s="42"/>
      <c r="M856" s="188" t="s">
        <v>19</v>
      </c>
      <c r="N856" s="189" t="s">
        <v>40</v>
      </c>
      <c r="O856" s="67"/>
      <c r="P856" s="190">
        <f>O856*H856</f>
        <v>0</v>
      </c>
      <c r="Q856" s="190">
        <v>0</v>
      </c>
      <c r="R856" s="190">
        <f>Q856*H856</f>
        <v>0</v>
      </c>
      <c r="S856" s="190">
        <v>0</v>
      </c>
      <c r="T856" s="191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92" t="s">
        <v>279</v>
      </c>
      <c r="AT856" s="192" t="s">
        <v>163</v>
      </c>
      <c r="AU856" s="192" t="s">
        <v>79</v>
      </c>
      <c r="AY856" s="20" t="s">
        <v>161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20" t="s">
        <v>77</v>
      </c>
      <c r="BK856" s="193">
        <f>ROUND(I856*H856,2)</f>
        <v>0</v>
      </c>
      <c r="BL856" s="20" t="s">
        <v>279</v>
      </c>
      <c r="BM856" s="192" t="s">
        <v>1855</v>
      </c>
    </row>
    <row r="857" spans="1:65" s="2" customFormat="1">
      <c r="A857" s="37"/>
      <c r="B857" s="38"/>
      <c r="C857" s="39"/>
      <c r="D857" s="194" t="s">
        <v>170</v>
      </c>
      <c r="E857" s="39"/>
      <c r="F857" s="195" t="s">
        <v>1856</v>
      </c>
      <c r="G857" s="39"/>
      <c r="H857" s="39"/>
      <c r="I857" s="196"/>
      <c r="J857" s="39"/>
      <c r="K857" s="39"/>
      <c r="L857" s="42"/>
      <c r="M857" s="197"/>
      <c r="N857" s="198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170</v>
      </c>
      <c r="AU857" s="20" t="s">
        <v>79</v>
      </c>
    </row>
    <row r="858" spans="1:65" s="2" customFormat="1" ht="16.5" customHeight="1">
      <c r="A858" s="37"/>
      <c r="B858" s="38"/>
      <c r="C858" s="237" t="s">
        <v>1857</v>
      </c>
      <c r="D858" s="237" t="s">
        <v>715</v>
      </c>
      <c r="E858" s="238" t="s">
        <v>1858</v>
      </c>
      <c r="F858" s="239" t="s">
        <v>1859</v>
      </c>
      <c r="G858" s="240" t="s">
        <v>189</v>
      </c>
      <c r="H858" s="241">
        <v>20</v>
      </c>
      <c r="I858" s="242"/>
      <c r="J858" s="243">
        <f>ROUND(I858*H858,2)</f>
        <v>0</v>
      </c>
      <c r="K858" s="239" t="s">
        <v>167</v>
      </c>
      <c r="L858" s="244"/>
      <c r="M858" s="245" t="s">
        <v>19</v>
      </c>
      <c r="N858" s="246" t="s">
        <v>40</v>
      </c>
      <c r="O858" s="67"/>
      <c r="P858" s="190">
        <f>O858*H858</f>
        <v>0</v>
      </c>
      <c r="Q858" s="190">
        <v>6.0000000000000001E-3</v>
      </c>
      <c r="R858" s="190">
        <f>Q858*H858</f>
        <v>0.12</v>
      </c>
      <c r="S858" s="190">
        <v>0</v>
      </c>
      <c r="T858" s="191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192" t="s">
        <v>406</v>
      </c>
      <c r="AT858" s="192" t="s">
        <v>715</v>
      </c>
      <c r="AU858" s="192" t="s">
        <v>79</v>
      </c>
      <c r="AY858" s="20" t="s">
        <v>161</v>
      </c>
      <c r="BE858" s="193">
        <f>IF(N858="základní",J858,0)</f>
        <v>0</v>
      </c>
      <c r="BF858" s="193">
        <f>IF(N858="snížená",J858,0)</f>
        <v>0</v>
      </c>
      <c r="BG858" s="193">
        <f>IF(N858="zákl. přenesená",J858,0)</f>
        <v>0</v>
      </c>
      <c r="BH858" s="193">
        <f>IF(N858="sníž. přenesená",J858,0)</f>
        <v>0</v>
      </c>
      <c r="BI858" s="193">
        <f>IF(N858="nulová",J858,0)</f>
        <v>0</v>
      </c>
      <c r="BJ858" s="20" t="s">
        <v>77</v>
      </c>
      <c r="BK858" s="193">
        <f>ROUND(I858*H858,2)</f>
        <v>0</v>
      </c>
      <c r="BL858" s="20" t="s">
        <v>279</v>
      </c>
      <c r="BM858" s="192" t="s">
        <v>1860</v>
      </c>
    </row>
    <row r="859" spans="1:65" s="13" customFormat="1">
      <c r="B859" s="201"/>
      <c r="C859" s="202"/>
      <c r="D859" s="199" t="s">
        <v>178</v>
      </c>
      <c r="E859" s="203" t="s">
        <v>19</v>
      </c>
      <c r="F859" s="204" t="s">
        <v>1861</v>
      </c>
      <c r="G859" s="202"/>
      <c r="H859" s="205">
        <v>20</v>
      </c>
      <c r="I859" s="206"/>
      <c r="J859" s="202"/>
      <c r="K859" s="202"/>
      <c r="L859" s="207"/>
      <c r="M859" s="208"/>
      <c r="N859" s="209"/>
      <c r="O859" s="209"/>
      <c r="P859" s="209"/>
      <c r="Q859" s="209"/>
      <c r="R859" s="209"/>
      <c r="S859" s="209"/>
      <c r="T859" s="210"/>
      <c r="AT859" s="211" t="s">
        <v>178</v>
      </c>
      <c r="AU859" s="211" t="s">
        <v>79</v>
      </c>
      <c r="AV859" s="13" t="s">
        <v>79</v>
      </c>
      <c r="AW859" s="13" t="s">
        <v>31</v>
      </c>
      <c r="AX859" s="13" t="s">
        <v>77</v>
      </c>
      <c r="AY859" s="211" t="s">
        <v>161</v>
      </c>
    </row>
    <row r="860" spans="1:65" s="2" customFormat="1" ht="16.5" customHeight="1">
      <c r="A860" s="37"/>
      <c r="B860" s="38"/>
      <c r="C860" s="237" t="s">
        <v>1862</v>
      </c>
      <c r="D860" s="237" t="s">
        <v>715</v>
      </c>
      <c r="E860" s="238" t="s">
        <v>1863</v>
      </c>
      <c r="F860" s="239" t="s">
        <v>1864</v>
      </c>
      <c r="G860" s="240" t="s">
        <v>189</v>
      </c>
      <c r="H860" s="241">
        <v>1.075</v>
      </c>
      <c r="I860" s="242"/>
      <c r="J860" s="243">
        <f>ROUND(I860*H860,2)</f>
        <v>0</v>
      </c>
      <c r="K860" s="239" t="s">
        <v>167</v>
      </c>
      <c r="L860" s="244"/>
      <c r="M860" s="245" t="s">
        <v>19</v>
      </c>
      <c r="N860" s="246" t="s">
        <v>40</v>
      </c>
      <c r="O860" s="67"/>
      <c r="P860" s="190">
        <f>O860*H860</f>
        <v>0</v>
      </c>
      <c r="Q860" s="190">
        <v>7.0000000000000001E-3</v>
      </c>
      <c r="R860" s="190">
        <f>Q860*H860</f>
        <v>7.5249999999999996E-3</v>
      </c>
      <c r="S860" s="190">
        <v>0</v>
      </c>
      <c r="T860" s="191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192" t="s">
        <v>406</v>
      </c>
      <c r="AT860" s="192" t="s">
        <v>715</v>
      </c>
      <c r="AU860" s="192" t="s">
        <v>79</v>
      </c>
      <c r="AY860" s="20" t="s">
        <v>161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20" t="s">
        <v>77</v>
      </c>
      <c r="BK860" s="193">
        <f>ROUND(I860*H860,2)</f>
        <v>0</v>
      </c>
      <c r="BL860" s="20" t="s">
        <v>279</v>
      </c>
      <c r="BM860" s="192" t="s">
        <v>1865</v>
      </c>
    </row>
    <row r="861" spans="1:65" s="13" customFormat="1">
      <c r="B861" s="201"/>
      <c r="C861" s="202"/>
      <c r="D861" s="199" t="s">
        <v>178</v>
      </c>
      <c r="E861" s="203" t="s">
        <v>19</v>
      </c>
      <c r="F861" s="204" t="s">
        <v>1866</v>
      </c>
      <c r="G861" s="202"/>
      <c r="H861" s="205">
        <v>1.075</v>
      </c>
      <c r="I861" s="206"/>
      <c r="J861" s="202"/>
      <c r="K861" s="202"/>
      <c r="L861" s="207"/>
      <c r="M861" s="208"/>
      <c r="N861" s="209"/>
      <c r="O861" s="209"/>
      <c r="P861" s="209"/>
      <c r="Q861" s="209"/>
      <c r="R861" s="209"/>
      <c r="S861" s="209"/>
      <c r="T861" s="210"/>
      <c r="AT861" s="211" t="s">
        <v>178</v>
      </c>
      <c r="AU861" s="211" t="s">
        <v>79</v>
      </c>
      <c r="AV861" s="13" t="s">
        <v>79</v>
      </c>
      <c r="AW861" s="13" t="s">
        <v>31</v>
      </c>
      <c r="AX861" s="13" t="s">
        <v>77</v>
      </c>
      <c r="AY861" s="211" t="s">
        <v>161</v>
      </c>
    </row>
    <row r="862" spans="1:65" s="2" customFormat="1" ht="16.5" customHeight="1">
      <c r="A862" s="37"/>
      <c r="B862" s="38"/>
      <c r="C862" s="237" t="s">
        <v>1867</v>
      </c>
      <c r="D862" s="237" t="s">
        <v>715</v>
      </c>
      <c r="E862" s="238" t="s">
        <v>1868</v>
      </c>
      <c r="F862" s="239" t="s">
        <v>1869</v>
      </c>
      <c r="G862" s="240" t="s">
        <v>189</v>
      </c>
      <c r="H862" s="241">
        <v>0.75</v>
      </c>
      <c r="I862" s="242"/>
      <c r="J862" s="243">
        <f>ROUND(I862*H862,2)</f>
        <v>0</v>
      </c>
      <c r="K862" s="239" t="s">
        <v>167</v>
      </c>
      <c r="L862" s="244"/>
      <c r="M862" s="245" t="s">
        <v>19</v>
      </c>
      <c r="N862" s="246" t="s">
        <v>40</v>
      </c>
      <c r="O862" s="67"/>
      <c r="P862" s="190">
        <f>O862*H862</f>
        <v>0</v>
      </c>
      <c r="Q862" s="190">
        <v>2.3999999999999998E-3</v>
      </c>
      <c r="R862" s="190">
        <f>Q862*H862</f>
        <v>1.8E-3</v>
      </c>
      <c r="S862" s="190">
        <v>0</v>
      </c>
      <c r="T862" s="191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92" t="s">
        <v>406</v>
      </c>
      <c r="AT862" s="192" t="s">
        <v>715</v>
      </c>
      <c r="AU862" s="192" t="s">
        <v>79</v>
      </c>
      <c r="AY862" s="20" t="s">
        <v>161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20" t="s">
        <v>77</v>
      </c>
      <c r="BK862" s="193">
        <f>ROUND(I862*H862,2)</f>
        <v>0</v>
      </c>
      <c r="BL862" s="20" t="s">
        <v>279</v>
      </c>
      <c r="BM862" s="192" t="s">
        <v>1870</v>
      </c>
    </row>
    <row r="863" spans="1:65" s="13" customFormat="1">
      <c r="B863" s="201"/>
      <c r="C863" s="202"/>
      <c r="D863" s="199" t="s">
        <v>178</v>
      </c>
      <c r="E863" s="203" t="s">
        <v>19</v>
      </c>
      <c r="F863" s="204" t="s">
        <v>1871</v>
      </c>
      <c r="G863" s="202"/>
      <c r="H863" s="205">
        <v>0.75</v>
      </c>
      <c r="I863" s="206"/>
      <c r="J863" s="202"/>
      <c r="K863" s="202"/>
      <c r="L863" s="207"/>
      <c r="M863" s="208"/>
      <c r="N863" s="209"/>
      <c r="O863" s="209"/>
      <c r="P863" s="209"/>
      <c r="Q863" s="209"/>
      <c r="R863" s="209"/>
      <c r="S863" s="209"/>
      <c r="T863" s="210"/>
      <c r="AT863" s="211" t="s">
        <v>178</v>
      </c>
      <c r="AU863" s="211" t="s">
        <v>79</v>
      </c>
      <c r="AV863" s="13" t="s">
        <v>79</v>
      </c>
      <c r="AW863" s="13" t="s">
        <v>31</v>
      </c>
      <c r="AX863" s="13" t="s">
        <v>77</v>
      </c>
      <c r="AY863" s="211" t="s">
        <v>161</v>
      </c>
    </row>
    <row r="864" spans="1:65" s="2" customFormat="1" ht="16.5" customHeight="1">
      <c r="A864" s="37"/>
      <c r="B864" s="38"/>
      <c r="C864" s="237" t="s">
        <v>1872</v>
      </c>
      <c r="D864" s="237" t="s">
        <v>715</v>
      </c>
      <c r="E864" s="238" t="s">
        <v>1873</v>
      </c>
      <c r="F864" s="239" t="s">
        <v>1874</v>
      </c>
      <c r="G864" s="240" t="s">
        <v>189</v>
      </c>
      <c r="H864" s="241">
        <v>6.7249999999999996</v>
      </c>
      <c r="I864" s="242"/>
      <c r="J864" s="243">
        <f>ROUND(I864*H864,2)</f>
        <v>0</v>
      </c>
      <c r="K864" s="239" t="s">
        <v>167</v>
      </c>
      <c r="L864" s="244"/>
      <c r="M864" s="245" t="s">
        <v>19</v>
      </c>
      <c r="N864" s="246" t="s">
        <v>40</v>
      </c>
      <c r="O864" s="67"/>
      <c r="P864" s="190">
        <f>O864*H864</f>
        <v>0</v>
      </c>
      <c r="Q864" s="190">
        <v>8.0000000000000002E-3</v>
      </c>
      <c r="R864" s="190">
        <f>Q864*H864</f>
        <v>5.3800000000000001E-2</v>
      </c>
      <c r="S864" s="190">
        <v>0</v>
      </c>
      <c r="T864" s="191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192" t="s">
        <v>406</v>
      </c>
      <c r="AT864" s="192" t="s">
        <v>715</v>
      </c>
      <c r="AU864" s="192" t="s">
        <v>79</v>
      </c>
      <c r="AY864" s="20" t="s">
        <v>161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0" t="s">
        <v>77</v>
      </c>
      <c r="BK864" s="193">
        <f>ROUND(I864*H864,2)</f>
        <v>0</v>
      </c>
      <c r="BL864" s="20" t="s">
        <v>279</v>
      </c>
      <c r="BM864" s="192" t="s">
        <v>1875</v>
      </c>
    </row>
    <row r="865" spans="1:65" s="13" customFormat="1">
      <c r="B865" s="201"/>
      <c r="C865" s="202"/>
      <c r="D865" s="199" t="s">
        <v>178</v>
      </c>
      <c r="E865" s="203" t="s">
        <v>19</v>
      </c>
      <c r="F865" s="204" t="s">
        <v>1876</v>
      </c>
      <c r="G865" s="202"/>
      <c r="H865" s="205">
        <v>6.7249999999999996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178</v>
      </c>
      <c r="AU865" s="211" t="s">
        <v>79</v>
      </c>
      <c r="AV865" s="13" t="s">
        <v>79</v>
      </c>
      <c r="AW865" s="13" t="s">
        <v>31</v>
      </c>
      <c r="AX865" s="13" t="s">
        <v>77</v>
      </c>
      <c r="AY865" s="211" t="s">
        <v>161</v>
      </c>
    </row>
    <row r="866" spans="1:65" s="2" customFormat="1" ht="24.15" customHeight="1">
      <c r="A866" s="37"/>
      <c r="B866" s="38"/>
      <c r="C866" s="181" t="s">
        <v>1877</v>
      </c>
      <c r="D866" s="181" t="s">
        <v>163</v>
      </c>
      <c r="E866" s="182" t="s">
        <v>1878</v>
      </c>
      <c r="F866" s="183" t="s">
        <v>1879</v>
      </c>
      <c r="G866" s="184" t="s">
        <v>166</v>
      </c>
      <c r="H866" s="185">
        <v>6</v>
      </c>
      <c r="I866" s="186"/>
      <c r="J866" s="187">
        <f>ROUND(I866*H866,2)</f>
        <v>0</v>
      </c>
      <c r="K866" s="183" t="s">
        <v>167</v>
      </c>
      <c r="L866" s="42"/>
      <c r="M866" s="188" t="s">
        <v>19</v>
      </c>
      <c r="N866" s="189" t="s">
        <v>40</v>
      </c>
      <c r="O866" s="67"/>
      <c r="P866" s="190">
        <f>O866*H866</f>
        <v>0</v>
      </c>
      <c r="Q866" s="190">
        <v>4.5670000000000002E-2</v>
      </c>
      <c r="R866" s="190">
        <f>Q866*H866</f>
        <v>0.27402000000000004</v>
      </c>
      <c r="S866" s="190">
        <v>0</v>
      </c>
      <c r="T866" s="191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192" t="s">
        <v>279</v>
      </c>
      <c r="AT866" s="192" t="s">
        <v>163</v>
      </c>
      <c r="AU866" s="192" t="s">
        <v>79</v>
      </c>
      <c r="AY866" s="20" t="s">
        <v>161</v>
      </c>
      <c r="BE866" s="193">
        <f>IF(N866="základní",J866,0)</f>
        <v>0</v>
      </c>
      <c r="BF866" s="193">
        <f>IF(N866="snížená",J866,0)</f>
        <v>0</v>
      </c>
      <c r="BG866" s="193">
        <f>IF(N866="zákl. přenesená",J866,0)</f>
        <v>0</v>
      </c>
      <c r="BH866" s="193">
        <f>IF(N866="sníž. přenesená",J866,0)</f>
        <v>0</v>
      </c>
      <c r="BI866" s="193">
        <f>IF(N866="nulová",J866,0)</f>
        <v>0</v>
      </c>
      <c r="BJ866" s="20" t="s">
        <v>77</v>
      </c>
      <c r="BK866" s="193">
        <f>ROUND(I866*H866,2)</f>
        <v>0</v>
      </c>
      <c r="BL866" s="20" t="s">
        <v>279</v>
      </c>
      <c r="BM866" s="192" t="s">
        <v>1880</v>
      </c>
    </row>
    <row r="867" spans="1:65" s="2" customFormat="1">
      <c r="A867" s="37"/>
      <c r="B867" s="38"/>
      <c r="C867" s="39"/>
      <c r="D867" s="194" t="s">
        <v>170</v>
      </c>
      <c r="E867" s="39"/>
      <c r="F867" s="195" t="s">
        <v>1881</v>
      </c>
      <c r="G867" s="39"/>
      <c r="H867" s="39"/>
      <c r="I867" s="196"/>
      <c r="J867" s="39"/>
      <c r="K867" s="39"/>
      <c r="L867" s="42"/>
      <c r="M867" s="197"/>
      <c r="N867" s="198"/>
      <c r="O867" s="67"/>
      <c r="P867" s="67"/>
      <c r="Q867" s="67"/>
      <c r="R867" s="67"/>
      <c r="S867" s="67"/>
      <c r="T867" s="68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T867" s="20" t="s">
        <v>170</v>
      </c>
      <c r="AU867" s="20" t="s">
        <v>79</v>
      </c>
    </row>
    <row r="868" spans="1:65" s="14" customFormat="1">
      <c r="B868" s="212"/>
      <c r="C868" s="213"/>
      <c r="D868" s="199" t="s">
        <v>178</v>
      </c>
      <c r="E868" s="214" t="s">
        <v>19</v>
      </c>
      <c r="F868" s="215" t="s">
        <v>1882</v>
      </c>
      <c r="G868" s="213"/>
      <c r="H868" s="214" t="s">
        <v>19</v>
      </c>
      <c r="I868" s="216"/>
      <c r="J868" s="213"/>
      <c r="K868" s="213"/>
      <c r="L868" s="217"/>
      <c r="M868" s="218"/>
      <c r="N868" s="219"/>
      <c r="O868" s="219"/>
      <c r="P868" s="219"/>
      <c r="Q868" s="219"/>
      <c r="R868" s="219"/>
      <c r="S868" s="219"/>
      <c r="T868" s="220"/>
      <c r="AT868" s="221" t="s">
        <v>178</v>
      </c>
      <c r="AU868" s="221" t="s">
        <v>79</v>
      </c>
      <c r="AV868" s="14" t="s">
        <v>77</v>
      </c>
      <c r="AW868" s="14" t="s">
        <v>31</v>
      </c>
      <c r="AX868" s="14" t="s">
        <v>69</v>
      </c>
      <c r="AY868" s="221" t="s">
        <v>161</v>
      </c>
    </row>
    <row r="869" spans="1:65" s="13" customFormat="1">
      <c r="B869" s="201"/>
      <c r="C869" s="202"/>
      <c r="D869" s="199" t="s">
        <v>178</v>
      </c>
      <c r="E869" s="203" t="s">
        <v>19</v>
      </c>
      <c r="F869" s="204" t="s">
        <v>1883</v>
      </c>
      <c r="G869" s="202"/>
      <c r="H869" s="205">
        <v>6</v>
      </c>
      <c r="I869" s="206"/>
      <c r="J869" s="202"/>
      <c r="K869" s="202"/>
      <c r="L869" s="207"/>
      <c r="M869" s="208"/>
      <c r="N869" s="209"/>
      <c r="O869" s="209"/>
      <c r="P869" s="209"/>
      <c r="Q869" s="209"/>
      <c r="R869" s="209"/>
      <c r="S869" s="209"/>
      <c r="T869" s="210"/>
      <c r="AT869" s="211" t="s">
        <v>178</v>
      </c>
      <c r="AU869" s="211" t="s">
        <v>79</v>
      </c>
      <c r="AV869" s="13" t="s">
        <v>79</v>
      </c>
      <c r="AW869" s="13" t="s">
        <v>31</v>
      </c>
      <c r="AX869" s="13" t="s">
        <v>69</v>
      </c>
      <c r="AY869" s="211" t="s">
        <v>161</v>
      </c>
    </row>
    <row r="870" spans="1:65" s="15" customFormat="1">
      <c r="B870" s="222"/>
      <c r="C870" s="223"/>
      <c r="D870" s="199" t="s">
        <v>178</v>
      </c>
      <c r="E870" s="224" t="s">
        <v>19</v>
      </c>
      <c r="F870" s="225" t="s">
        <v>221</v>
      </c>
      <c r="G870" s="223"/>
      <c r="H870" s="226">
        <v>6</v>
      </c>
      <c r="I870" s="227"/>
      <c r="J870" s="223"/>
      <c r="K870" s="223"/>
      <c r="L870" s="228"/>
      <c r="M870" s="229"/>
      <c r="N870" s="230"/>
      <c r="O870" s="230"/>
      <c r="P870" s="230"/>
      <c r="Q870" s="230"/>
      <c r="R870" s="230"/>
      <c r="S870" s="230"/>
      <c r="T870" s="231"/>
      <c r="AT870" s="232" t="s">
        <v>178</v>
      </c>
      <c r="AU870" s="232" t="s">
        <v>79</v>
      </c>
      <c r="AV870" s="15" t="s">
        <v>168</v>
      </c>
      <c r="AW870" s="15" t="s">
        <v>31</v>
      </c>
      <c r="AX870" s="15" t="s">
        <v>77</v>
      </c>
      <c r="AY870" s="232" t="s">
        <v>161</v>
      </c>
    </row>
    <row r="871" spans="1:65" s="2" customFormat="1" ht="16.5" customHeight="1">
      <c r="A871" s="37"/>
      <c r="B871" s="38"/>
      <c r="C871" s="181" t="s">
        <v>1884</v>
      </c>
      <c r="D871" s="181" t="s">
        <v>163</v>
      </c>
      <c r="E871" s="182" t="s">
        <v>1885</v>
      </c>
      <c r="F871" s="183" t="s">
        <v>1886</v>
      </c>
      <c r="G871" s="184" t="s">
        <v>387</v>
      </c>
      <c r="H871" s="185">
        <v>1</v>
      </c>
      <c r="I871" s="186"/>
      <c r="J871" s="187">
        <f>ROUND(I871*H871,2)</f>
        <v>0</v>
      </c>
      <c r="K871" s="183" t="s">
        <v>19</v>
      </c>
      <c r="L871" s="42"/>
      <c r="M871" s="188" t="s">
        <v>19</v>
      </c>
      <c r="N871" s="189" t="s">
        <v>40</v>
      </c>
      <c r="O871" s="67"/>
      <c r="P871" s="190">
        <f>O871*H871</f>
        <v>0</v>
      </c>
      <c r="Q871" s="190">
        <v>0</v>
      </c>
      <c r="R871" s="190">
        <f>Q871*H871</f>
        <v>0</v>
      </c>
      <c r="S871" s="190">
        <v>0</v>
      </c>
      <c r="T871" s="191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192" t="s">
        <v>279</v>
      </c>
      <c r="AT871" s="192" t="s">
        <v>163</v>
      </c>
      <c r="AU871" s="192" t="s">
        <v>79</v>
      </c>
      <c r="AY871" s="20" t="s">
        <v>161</v>
      </c>
      <c r="BE871" s="193">
        <f>IF(N871="základní",J871,0)</f>
        <v>0</v>
      </c>
      <c r="BF871" s="193">
        <f>IF(N871="snížená",J871,0)</f>
        <v>0</v>
      </c>
      <c r="BG871" s="193">
        <f>IF(N871="zákl. přenesená",J871,0)</f>
        <v>0</v>
      </c>
      <c r="BH871" s="193">
        <f>IF(N871="sníž. přenesená",J871,0)</f>
        <v>0</v>
      </c>
      <c r="BI871" s="193">
        <f>IF(N871="nulová",J871,0)</f>
        <v>0</v>
      </c>
      <c r="BJ871" s="20" t="s">
        <v>77</v>
      </c>
      <c r="BK871" s="193">
        <f>ROUND(I871*H871,2)</f>
        <v>0</v>
      </c>
      <c r="BL871" s="20" t="s">
        <v>279</v>
      </c>
      <c r="BM871" s="192" t="s">
        <v>1887</v>
      </c>
    </row>
    <row r="872" spans="1:65" s="2" customFormat="1" ht="28.8">
      <c r="A872" s="37"/>
      <c r="B872" s="38"/>
      <c r="C872" s="39"/>
      <c r="D872" s="199" t="s">
        <v>176</v>
      </c>
      <c r="E872" s="39"/>
      <c r="F872" s="200" t="s">
        <v>1888</v>
      </c>
      <c r="G872" s="39"/>
      <c r="H872" s="39"/>
      <c r="I872" s="196"/>
      <c r="J872" s="39"/>
      <c r="K872" s="39"/>
      <c r="L872" s="42"/>
      <c r="M872" s="197"/>
      <c r="N872" s="198"/>
      <c r="O872" s="67"/>
      <c r="P872" s="67"/>
      <c r="Q872" s="67"/>
      <c r="R872" s="67"/>
      <c r="S872" s="67"/>
      <c r="T872" s="68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T872" s="20" t="s">
        <v>176</v>
      </c>
      <c r="AU872" s="20" t="s">
        <v>79</v>
      </c>
    </row>
    <row r="873" spans="1:65" s="13" customFormat="1">
      <c r="B873" s="201"/>
      <c r="C873" s="202"/>
      <c r="D873" s="199" t="s">
        <v>178</v>
      </c>
      <c r="E873" s="203" t="s">
        <v>19</v>
      </c>
      <c r="F873" s="204" t="s">
        <v>1889</v>
      </c>
      <c r="G873" s="202"/>
      <c r="H873" s="205">
        <v>1</v>
      </c>
      <c r="I873" s="206"/>
      <c r="J873" s="202"/>
      <c r="K873" s="202"/>
      <c r="L873" s="207"/>
      <c r="M873" s="208"/>
      <c r="N873" s="209"/>
      <c r="O873" s="209"/>
      <c r="P873" s="209"/>
      <c r="Q873" s="209"/>
      <c r="R873" s="209"/>
      <c r="S873" s="209"/>
      <c r="T873" s="210"/>
      <c r="AT873" s="211" t="s">
        <v>178</v>
      </c>
      <c r="AU873" s="211" t="s">
        <v>79</v>
      </c>
      <c r="AV873" s="13" t="s">
        <v>79</v>
      </c>
      <c r="AW873" s="13" t="s">
        <v>31</v>
      </c>
      <c r="AX873" s="13" t="s">
        <v>77</v>
      </c>
      <c r="AY873" s="211" t="s">
        <v>161</v>
      </c>
    </row>
    <row r="874" spans="1:65" s="2" customFormat="1" ht="16.5" customHeight="1">
      <c r="A874" s="37"/>
      <c r="B874" s="38"/>
      <c r="C874" s="181" t="s">
        <v>1890</v>
      </c>
      <c r="D874" s="181" t="s">
        <v>163</v>
      </c>
      <c r="E874" s="182" t="s">
        <v>1891</v>
      </c>
      <c r="F874" s="183" t="s">
        <v>1892</v>
      </c>
      <c r="G874" s="184" t="s">
        <v>387</v>
      </c>
      <c r="H874" s="185">
        <v>1</v>
      </c>
      <c r="I874" s="186"/>
      <c r="J874" s="187">
        <f>ROUND(I874*H874,2)</f>
        <v>0</v>
      </c>
      <c r="K874" s="183" t="s">
        <v>19</v>
      </c>
      <c r="L874" s="42"/>
      <c r="M874" s="188" t="s">
        <v>19</v>
      </c>
      <c r="N874" s="189" t="s">
        <v>40</v>
      </c>
      <c r="O874" s="67"/>
      <c r="P874" s="190">
        <f>O874*H874</f>
        <v>0</v>
      </c>
      <c r="Q874" s="190">
        <v>0</v>
      </c>
      <c r="R874" s="190">
        <f>Q874*H874</f>
        <v>0</v>
      </c>
      <c r="S874" s="190">
        <v>0</v>
      </c>
      <c r="T874" s="191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192" t="s">
        <v>279</v>
      </c>
      <c r="AT874" s="192" t="s">
        <v>163</v>
      </c>
      <c r="AU874" s="192" t="s">
        <v>79</v>
      </c>
      <c r="AY874" s="20" t="s">
        <v>161</v>
      </c>
      <c r="BE874" s="193">
        <f>IF(N874="základní",J874,0)</f>
        <v>0</v>
      </c>
      <c r="BF874" s="193">
        <f>IF(N874="snížená",J874,0)</f>
        <v>0</v>
      </c>
      <c r="BG874" s="193">
        <f>IF(N874="zákl. přenesená",J874,0)</f>
        <v>0</v>
      </c>
      <c r="BH874" s="193">
        <f>IF(N874="sníž. přenesená",J874,0)</f>
        <v>0</v>
      </c>
      <c r="BI874" s="193">
        <f>IF(N874="nulová",J874,0)</f>
        <v>0</v>
      </c>
      <c r="BJ874" s="20" t="s">
        <v>77</v>
      </c>
      <c r="BK874" s="193">
        <f>ROUND(I874*H874,2)</f>
        <v>0</v>
      </c>
      <c r="BL874" s="20" t="s">
        <v>279</v>
      </c>
      <c r="BM874" s="192" t="s">
        <v>1893</v>
      </c>
    </row>
    <row r="875" spans="1:65" s="2" customFormat="1" ht="28.8">
      <c r="A875" s="37"/>
      <c r="B875" s="38"/>
      <c r="C875" s="39"/>
      <c r="D875" s="199" t="s">
        <v>176</v>
      </c>
      <c r="E875" s="39"/>
      <c r="F875" s="200" t="s">
        <v>1894</v>
      </c>
      <c r="G875" s="39"/>
      <c r="H875" s="39"/>
      <c r="I875" s="196"/>
      <c r="J875" s="39"/>
      <c r="K875" s="39"/>
      <c r="L875" s="42"/>
      <c r="M875" s="197"/>
      <c r="N875" s="198"/>
      <c r="O875" s="67"/>
      <c r="P875" s="67"/>
      <c r="Q875" s="67"/>
      <c r="R875" s="67"/>
      <c r="S875" s="67"/>
      <c r="T875" s="68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T875" s="20" t="s">
        <v>176</v>
      </c>
      <c r="AU875" s="20" t="s">
        <v>79</v>
      </c>
    </row>
    <row r="876" spans="1:65" s="13" customFormat="1">
      <c r="B876" s="201"/>
      <c r="C876" s="202"/>
      <c r="D876" s="199" t="s">
        <v>178</v>
      </c>
      <c r="E876" s="203" t="s">
        <v>19</v>
      </c>
      <c r="F876" s="204" t="s">
        <v>1895</v>
      </c>
      <c r="G876" s="202"/>
      <c r="H876" s="205">
        <v>1</v>
      </c>
      <c r="I876" s="206"/>
      <c r="J876" s="202"/>
      <c r="K876" s="202"/>
      <c r="L876" s="207"/>
      <c r="M876" s="208"/>
      <c r="N876" s="209"/>
      <c r="O876" s="209"/>
      <c r="P876" s="209"/>
      <c r="Q876" s="209"/>
      <c r="R876" s="209"/>
      <c r="S876" s="209"/>
      <c r="T876" s="210"/>
      <c r="AT876" s="211" t="s">
        <v>178</v>
      </c>
      <c r="AU876" s="211" t="s">
        <v>79</v>
      </c>
      <c r="AV876" s="13" t="s">
        <v>79</v>
      </c>
      <c r="AW876" s="13" t="s">
        <v>31</v>
      </c>
      <c r="AX876" s="13" t="s">
        <v>77</v>
      </c>
      <c r="AY876" s="211" t="s">
        <v>161</v>
      </c>
    </row>
    <row r="877" spans="1:65" s="2" customFormat="1" ht="16.5" customHeight="1">
      <c r="A877" s="37"/>
      <c r="B877" s="38"/>
      <c r="C877" s="181" t="s">
        <v>1896</v>
      </c>
      <c r="D877" s="181" t="s">
        <v>163</v>
      </c>
      <c r="E877" s="182" t="s">
        <v>1897</v>
      </c>
      <c r="F877" s="183" t="s">
        <v>1898</v>
      </c>
      <c r="G877" s="184" t="s">
        <v>387</v>
      </c>
      <c r="H877" s="185">
        <v>2</v>
      </c>
      <c r="I877" s="186"/>
      <c r="J877" s="187">
        <f>ROUND(I877*H877,2)</f>
        <v>0</v>
      </c>
      <c r="K877" s="183" t="s">
        <v>19</v>
      </c>
      <c r="L877" s="42"/>
      <c r="M877" s="188" t="s">
        <v>19</v>
      </c>
      <c r="N877" s="189" t="s">
        <v>40</v>
      </c>
      <c r="O877" s="67"/>
      <c r="P877" s="190">
        <f>O877*H877</f>
        <v>0</v>
      </c>
      <c r="Q877" s="190">
        <v>0</v>
      </c>
      <c r="R877" s="190">
        <f>Q877*H877</f>
        <v>0</v>
      </c>
      <c r="S877" s="190">
        <v>0</v>
      </c>
      <c r="T877" s="191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92" t="s">
        <v>279</v>
      </c>
      <c r="AT877" s="192" t="s">
        <v>163</v>
      </c>
      <c r="AU877" s="192" t="s">
        <v>79</v>
      </c>
      <c r="AY877" s="20" t="s">
        <v>161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20" t="s">
        <v>77</v>
      </c>
      <c r="BK877" s="193">
        <f>ROUND(I877*H877,2)</f>
        <v>0</v>
      </c>
      <c r="BL877" s="20" t="s">
        <v>279</v>
      </c>
      <c r="BM877" s="192" t="s">
        <v>1899</v>
      </c>
    </row>
    <row r="878" spans="1:65" s="2" customFormat="1" ht="28.8">
      <c r="A878" s="37"/>
      <c r="B878" s="38"/>
      <c r="C878" s="39"/>
      <c r="D878" s="199" t="s">
        <v>176</v>
      </c>
      <c r="E878" s="39"/>
      <c r="F878" s="200" t="s">
        <v>1900</v>
      </c>
      <c r="G878" s="39"/>
      <c r="H878" s="39"/>
      <c r="I878" s="196"/>
      <c r="J878" s="39"/>
      <c r="K878" s="39"/>
      <c r="L878" s="42"/>
      <c r="M878" s="197"/>
      <c r="N878" s="198"/>
      <c r="O878" s="67"/>
      <c r="P878" s="67"/>
      <c r="Q878" s="67"/>
      <c r="R878" s="67"/>
      <c r="S878" s="67"/>
      <c r="T878" s="68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T878" s="20" t="s">
        <v>176</v>
      </c>
      <c r="AU878" s="20" t="s">
        <v>79</v>
      </c>
    </row>
    <row r="879" spans="1:65" s="13" customFormat="1">
      <c r="B879" s="201"/>
      <c r="C879" s="202"/>
      <c r="D879" s="199" t="s">
        <v>178</v>
      </c>
      <c r="E879" s="203" t="s">
        <v>19</v>
      </c>
      <c r="F879" s="204" t="s">
        <v>1901</v>
      </c>
      <c r="G879" s="202"/>
      <c r="H879" s="205">
        <v>2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178</v>
      </c>
      <c r="AU879" s="211" t="s">
        <v>79</v>
      </c>
      <c r="AV879" s="13" t="s">
        <v>79</v>
      </c>
      <c r="AW879" s="13" t="s">
        <v>31</v>
      </c>
      <c r="AX879" s="13" t="s">
        <v>77</v>
      </c>
      <c r="AY879" s="211" t="s">
        <v>161</v>
      </c>
    </row>
    <row r="880" spans="1:65" s="2" customFormat="1" ht="24.15" customHeight="1">
      <c r="A880" s="37"/>
      <c r="B880" s="38"/>
      <c r="C880" s="181" t="s">
        <v>1902</v>
      </c>
      <c r="D880" s="181" t="s">
        <v>163</v>
      </c>
      <c r="E880" s="182" t="s">
        <v>1903</v>
      </c>
      <c r="F880" s="183" t="s">
        <v>1904</v>
      </c>
      <c r="G880" s="184" t="s">
        <v>214</v>
      </c>
      <c r="H880" s="185">
        <v>0.628</v>
      </c>
      <c r="I880" s="186"/>
      <c r="J880" s="187">
        <f>ROUND(I880*H880,2)</f>
        <v>0</v>
      </c>
      <c r="K880" s="183" t="s">
        <v>167</v>
      </c>
      <c r="L880" s="42"/>
      <c r="M880" s="188" t="s">
        <v>19</v>
      </c>
      <c r="N880" s="189" t="s">
        <v>40</v>
      </c>
      <c r="O880" s="67"/>
      <c r="P880" s="190">
        <f>O880*H880</f>
        <v>0</v>
      </c>
      <c r="Q880" s="190">
        <v>0</v>
      </c>
      <c r="R880" s="190">
        <f>Q880*H880</f>
        <v>0</v>
      </c>
      <c r="S880" s="190">
        <v>0</v>
      </c>
      <c r="T880" s="191">
        <f>S880*H880</f>
        <v>0</v>
      </c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R880" s="192" t="s">
        <v>279</v>
      </c>
      <c r="AT880" s="192" t="s">
        <v>163</v>
      </c>
      <c r="AU880" s="192" t="s">
        <v>79</v>
      </c>
      <c r="AY880" s="20" t="s">
        <v>161</v>
      </c>
      <c r="BE880" s="193">
        <f>IF(N880="základní",J880,0)</f>
        <v>0</v>
      </c>
      <c r="BF880" s="193">
        <f>IF(N880="snížená",J880,0)</f>
        <v>0</v>
      </c>
      <c r="BG880" s="193">
        <f>IF(N880="zákl. přenesená",J880,0)</f>
        <v>0</v>
      </c>
      <c r="BH880" s="193">
        <f>IF(N880="sníž. přenesená",J880,0)</f>
        <v>0</v>
      </c>
      <c r="BI880" s="193">
        <f>IF(N880="nulová",J880,0)</f>
        <v>0</v>
      </c>
      <c r="BJ880" s="20" t="s">
        <v>77</v>
      </c>
      <c r="BK880" s="193">
        <f>ROUND(I880*H880,2)</f>
        <v>0</v>
      </c>
      <c r="BL880" s="20" t="s">
        <v>279</v>
      </c>
      <c r="BM880" s="192" t="s">
        <v>1905</v>
      </c>
    </row>
    <row r="881" spans="1:65" s="2" customFormat="1">
      <c r="A881" s="37"/>
      <c r="B881" s="38"/>
      <c r="C881" s="39"/>
      <c r="D881" s="194" t="s">
        <v>170</v>
      </c>
      <c r="E881" s="39"/>
      <c r="F881" s="195" t="s">
        <v>1906</v>
      </c>
      <c r="G881" s="39"/>
      <c r="H881" s="39"/>
      <c r="I881" s="196"/>
      <c r="J881" s="39"/>
      <c r="K881" s="39"/>
      <c r="L881" s="42"/>
      <c r="M881" s="197"/>
      <c r="N881" s="198"/>
      <c r="O881" s="67"/>
      <c r="P881" s="67"/>
      <c r="Q881" s="67"/>
      <c r="R881" s="67"/>
      <c r="S881" s="67"/>
      <c r="T881" s="68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T881" s="20" t="s">
        <v>170</v>
      </c>
      <c r="AU881" s="20" t="s">
        <v>79</v>
      </c>
    </row>
    <row r="882" spans="1:65" s="12" customFormat="1" ht="22.8" customHeight="1">
      <c r="B882" s="165"/>
      <c r="C882" s="166"/>
      <c r="D882" s="167" t="s">
        <v>68</v>
      </c>
      <c r="E882" s="179" t="s">
        <v>1907</v>
      </c>
      <c r="F882" s="179" t="s">
        <v>1908</v>
      </c>
      <c r="G882" s="166"/>
      <c r="H882" s="166"/>
      <c r="I882" s="169"/>
      <c r="J882" s="180">
        <f>BK882</f>
        <v>0</v>
      </c>
      <c r="K882" s="166"/>
      <c r="L882" s="171"/>
      <c r="M882" s="172"/>
      <c r="N882" s="173"/>
      <c r="O882" s="173"/>
      <c r="P882" s="174">
        <f>SUM(P883:P1034)</f>
        <v>0</v>
      </c>
      <c r="Q882" s="173"/>
      <c r="R882" s="174">
        <f>SUM(R883:R1034)</f>
        <v>5.18586407</v>
      </c>
      <c r="S882" s="173"/>
      <c r="T882" s="175">
        <f>SUM(T883:T1034)</f>
        <v>0</v>
      </c>
      <c r="AR882" s="176" t="s">
        <v>79</v>
      </c>
      <c r="AT882" s="177" t="s">
        <v>68</v>
      </c>
      <c r="AU882" s="177" t="s">
        <v>77</v>
      </c>
      <c r="AY882" s="176" t="s">
        <v>161</v>
      </c>
      <c r="BK882" s="178">
        <f>SUM(BK883:BK1034)</f>
        <v>0</v>
      </c>
    </row>
    <row r="883" spans="1:65" s="2" customFormat="1" ht="24.15" customHeight="1">
      <c r="A883" s="37"/>
      <c r="B883" s="38"/>
      <c r="C883" s="181" t="s">
        <v>1909</v>
      </c>
      <c r="D883" s="181" t="s">
        <v>163</v>
      </c>
      <c r="E883" s="182" t="s">
        <v>1910</v>
      </c>
      <c r="F883" s="183" t="s">
        <v>1911</v>
      </c>
      <c r="G883" s="184" t="s">
        <v>166</v>
      </c>
      <c r="H883" s="185">
        <v>11.121</v>
      </c>
      <c r="I883" s="186"/>
      <c r="J883" s="187">
        <f>ROUND(I883*H883,2)</f>
        <v>0</v>
      </c>
      <c r="K883" s="183" t="s">
        <v>167</v>
      </c>
      <c r="L883" s="42"/>
      <c r="M883" s="188" t="s">
        <v>19</v>
      </c>
      <c r="N883" s="189" t="s">
        <v>40</v>
      </c>
      <c r="O883" s="67"/>
      <c r="P883" s="190">
        <f>O883*H883</f>
        <v>0</v>
      </c>
      <c r="Q883" s="190">
        <v>2.4000000000000001E-4</v>
      </c>
      <c r="R883" s="190">
        <f>Q883*H883</f>
        <v>2.6690400000000001E-3</v>
      </c>
      <c r="S883" s="190">
        <v>0</v>
      </c>
      <c r="T883" s="191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192" t="s">
        <v>279</v>
      </c>
      <c r="AT883" s="192" t="s">
        <v>163</v>
      </c>
      <c r="AU883" s="192" t="s">
        <v>79</v>
      </c>
      <c r="AY883" s="20" t="s">
        <v>161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20" t="s">
        <v>77</v>
      </c>
      <c r="BK883" s="193">
        <f>ROUND(I883*H883,2)</f>
        <v>0</v>
      </c>
      <c r="BL883" s="20" t="s">
        <v>279</v>
      </c>
      <c r="BM883" s="192" t="s">
        <v>1912</v>
      </c>
    </row>
    <row r="884" spans="1:65" s="2" customFormat="1">
      <c r="A884" s="37"/>
      <c r="B884" s="38"/>
      <c r="C884" s="39"/>
      <c r="D884" s="194" t="s">
        <v>170</v>
      </c>
      <c r="E884" s="39"/>
      <c r="F884" s="195" t="s">
        <v>1913</v>
      </c>
      <c r="G884" s="39"/>
      <c r="H884" s="39"/>
      <c r="I884" s="196"/>
      <c r="J884" s="39"/>
      <c r="K884" s="39"/>
      <c r="L884" s="42"/>
      <c r="M884" s="197"/>
      <c r="N884" s="198"/>
      <c r="O884" s="67"/>
      <c r="P884" s="67"/>
      <c r="Q884" s="67"/>
      <c r="R884" s="67"/>
      <c r="S884" s="67"/>
      <c r="T884" s="68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T884" s="20" t="s">
        <v>170</v>
      </c>
      <c r="AU884" s="20" t="s">
        <v>79</v>
      </c>
    </row>
    <row r="885" spans="1:65" s="14" customFormat="1">
      <c r="B885" s="212"/>
      <c r="C885" s="213"/>
      <c r="D885" s="199" t="s">
        <v>178</v>
      </c>
      <c r="E885" s="214" t="s">
        <v>19</v>
      </c>
      <c r="F885" s="215" t="s">
        <v>1914</v>
      </c>
      <c r="G885" s="213"/>
      <c r="H885" s="214" t="s">
        <v>19</v>
      </c>
      <c r="I885" s="216"/>
      <c r="J885" s="213"/>
      <c r="K885" s="213"/>
      <c r="L885" s="217"/>
      <c r="M885" s="218"/>
      <c r="N885" s="219"/>
      <c r="O885" s="219"/>
      <c r="P885" s="219"/>
      <c r="Q885" s="219"/>
      <c r="R885" s="219"/>
      <c r="S885" s="219"/>
      <c r="T885" s="220"/>
      <c r="AT885" s="221" t="s">
        <v>178</v>
      </c>
      <c r="AU885" s="221" t="s">
        <v>79</v>
      </c>
      <c r="AV885" s="14" t="s">
        <v>77</v>
      </c>
      <c r="AW885" s="14" t="s">
        <v>31</v>
      </c>
      <c r="AX885" s="14" t="s">
        <v>69</v>
      </c>
      <c r="AY885" s="221" t="s">
        <v>161</v>
      </c>
    </row>
    <row r="886" spans="1:65" s="13" customFormat="1">
      <c r="B886" s="201"/>
      <c r="C886" s="202"/>
      <c r="D886" s="199" t="s">
        <v>178</v>
      </c>
      <c r="E886" s="203" t="s">
        <v>19</v>
      </c>
      <c r="F886" s="204" t="s">
        <v>1915</v>
      </c>
      <c r="G886" s="202"/>
      <c r="H886" s="205">
        <v>5.984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178</v>
      </c>
      <c r="AU886" s="211" t="s">
        <v>79</v>
      </c>
      <c r="AV886" s="13" t="s">
        <v>79</v>
      </c>
      <c r="AW886" s="13" t="s">
        <v>31</v>
      </c>
      <c r="AX886" s="13" t="s">
        <v>69</v>
      </c>
      <c r="AY886" s="211" t="s">
        <v>161</v>
      </c>
    </row>
    <row r="887" spans="1:65" s="13" customFormat="1">
      <c r="B887" s="201"/>
      <c r="C887" s="202"/>
      <c r="D887" s="199" t="s">
        <v>178</v>
      </c>
      <c r="E887" s="203" t="s">
        <v>19</v>
      </c>
      <c r="F887" s="204" t="s">
        <v>1916</v>
      </c>
      <c r="G887" s="202"/>
      <c r="H887" s="205">
        <v>5.1369999999999996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178</v>
      </c>
      <c r="AU887" s="211" t="s">
        <v>79</v>
      </c>
      <c r="AV887" s="13" t="s">
        <v>79</v>
      </c>
      <c r="AW887" s="13" t="s">
        <v>31</v>
      </c>
      <c r="AX887" s="13" t="s">
        <v>69</v>
      </c>
      <c r="AY887" s="211" t="s">
        <v>161</v>
      </c>
    </row>
    <row r="888" spans="1:65" s="15" customFormat="1">
      <c r="B888" s="222"/>
      <c r="C888" s="223"/>
      <c r="D888" s="199" t="s">
        <v>178</v>
      </c>
      <c r="E888" s="224" t="s">
        <v>19</v>
      </c>
      <c r="F888" s="225" t="s">
        <v>221</v>
      </c>
      <c r="G888" s="223"/>
      <c r="H888" s="226">
        <v>11.121</v>
      </c>
      <c r="I888" s="227"/>
      <c r="J888" s="223"/>
      <c r="K888" s="223"/>
      <c r="L888" s="228"/>
      <c r="M888" s="229"/>
      <c r="N888" s="230"/>
      <c r="O888" s="230"/>
      <c r="P888" s="230"/>
      <c r="Q888" s="230"/>
      <c r="R888" s="230"/>
      <c r="S888" s="230"/>
      <c r="T888" s="231"/>
      <c r="AT888" s="232" t="s">
        <v>178</v>
      </c>
      <c r="AU888" s="232" t="s">
        <v>79</v>
      </c>
      <c r="AV888" s="15" t="s">
        <v>168</v>
      </c>
      <c r="AW888" s="15" t="s">
        <v>31</v>
      </c>
      <c r="AX888" s="15" t="s">
        <v>77</v>
      </c>
      <c r="AY888" s="232" t="s">
        <v>161</v>
      </c>
    </row>
    <row r="889" spans="1:65" s="2" customFormat="1" ht="24.15" customHeight="1">
      <c r="A889" s="37"/>
      <c r="B889" s="38"/>
      <c r="C889" s="181" t="s">
        <v>1917</v>
      </c>
      <c r="D889" s="181" t="s">
        <v>163</v>
      </c>
      <c r="E889" s="182" t="s">
        <v>1918</v>
      </c>
      <c r="F889" s="183" t="s">
        <v>1919</v>
      </c>
      <c r="G889" s="184" t="s">
        <v>166</v>
      </c>
      <c r="H889" s="185">
        <v>6.93</v>
      </c>
      <c r="I889" s="186"/>
      <c r="J889" s="187">
        <f>ROUND(I889*H889,2)</f>
        <v>0</v>
      </c>
      <c r="K889" s="183" t="s">
        <v>167</v>
      </c>
      <c r="L889" s="42"/>
      <c r="M889" s="188" t="s">
        <v>19</v>
      </c>
      <c r="N889" s="189" t="s">
        <v>40</v>
      </c>
      <c r="O889" s="67"/>
      <c r="P889" s="190">
        <f>O889*H889</f>
        <v>0</v>
      </c>
      <c r="Q889" s="190">
        <v>2.3000000000000001E-4</v>
      </c>
      <c r="R889" s="190">
        <f>Q889*H889</f>
        <v>1.5939000000000001E-3</v>
      </c>
      <c r="S889" s="190">
        <v>0</v>
      </c>
      <c r="T889" s="191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92" t="s">
        <v>279</v>
      </c>
      <c r="AT889" s="192" t="s">
        <v>163</v>
      </c>
      <c r="AU889" s="192" t="s">
        <v>79</v>
      </c>
      <c r="AY889" s="20" t="s">
        <v>161</v>
      </c>
      <c r="BE889" s="193">
        <f>IF(N889="základní",J889,0)</f>
        <v>0</v>
      </c>
      <c r="BF889" s="193">
        <f>IF(N889="snížená",J889,0)</f>
        <v>0</v>
      </c>
      <c r="BG889" s="193">
        <f>IF(N889="zákl. přenesená",J889,0)</f>
        <v>0</v>
      </c>
      <c r="BH889" s="193">
        <f>IF(N889="sníž. přenesená",J889,0)</f>
        <v>0</v>
      </c>
      <c r="BI889" s="193">
        <f>IF(N889="nulová",J889,0)</f>
        <v>0</v>
      </c>
      <c r="BJ889" s="20" t="s">
        <v>77</v>
      </c>
      <c r="BK889" s="193">
        <f>ROUND(I889*H889,2)</f>
        <v>0</v>
      </c>
      <c r="BL889" s="20" t="s">
        <v>279</v>
      </c>
      <c r="BM889" s="192" t="s">
        <v>1920</v>
      </c>
    </row>
    <row r="890" spans="1:65" s="2" customFormat="1">
      <c r="A890" s="37"/>
      <c r="B890" s="38"/>
      <c r="C890" s="39"/>
      <c r="D890" s="194" t="s">
        <v>170</v>
      </c>
      <c r="E890" s="39"/>
      <c r="F890" s="195" t="s">
        <v>1921</v>
      </c>
      <c r="G890" s="39"/>
      <c r="H890" s="39"/>
      <c r="I890" s="196"/>
      <c r="J890" s="39"/>
      <c r="K890" s="39"/>
      <c r="L890" s="42"/>
      <c r="M890" s="197"/>
      <c r="N890" s="198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170</v>
      </c>
      <c r="AU890" s="20" t="s">
        <v>79</v>
      </c>
    </row>
    <row r="891" spans="1:65" s="14" customFormat="1">
      <c r="B891" s="212"/>
      <c r="C891" s="213"/>
      <c r="D891" s="199" t="s">
        <v>178</v>
      </c>
      <c r="E891" s="214" t="s">
        <v>19</v>
      </c>
      <c r="F891" s="215" t="s">
        <v>1914</v>
      </c>
      <c r="G891" s="213"/>
      <c r="H891" s="214" t="s">
        <v>19</v>
      </c>
      <c r="I891" s="216"/>
      <c r="J891" s="213"/>
      <c r="K891" s="213"/>
      <c r="L891" s="217"/>
      <c r="M891" s="218"/>
      <c r="N891" s="219"/>
      <c r="O891" s="219"/>
      <c r="P891" s="219"/>
      <c r="Q891" s="219"/>
      <c r="R891" s="219"/>
      <c r="S891" s="219"/>
      <c r="T891" s="220"/>
      <c r="AT891" s="221" t="s">
        <v>178</v>
      </c>
      <c r="AU891" s="221" t="s">
        <v>79</v>
      </c>
      <c r="AV891" s="14" t="s">
        <v>77</v>
      </c>
      <c r="AW891" s="14" t="s">
        <v>31</v>
      </c>
      <c r="AX891" s="14" t="s">
        <v>69</v>
      </c>
      <c r="AY891" s="221" t="s">
        <v>161</v>
      </c>
    </row>
    <row r="892" spans="1:65" s="13" customFormat="1">
      <c r="B892" s="201"/>
      <c r="C892" s="202"/>
      <c r="D892" s="199" t="s">
        <v>178</v>
      </c>
      <c r="E892" s="203" t="s">
        <v>19</v>
      </c>
      <c r="F892" s="204" t="s">
        <v>1922</v>
      </c>
      <c r="G892" s="202"/>
      <c r="H892" s="205">
        <v>6.93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178</v>
      </c>
      <c r="AU892" s="211" t="s">
        <v>79</v>
      </c>
      <c r="AV892" s="13" t="s">
        <v>79</v>
      </c>
      <c r="AW892" s="13" t="s">
        <v>31</v>
      </c>
      <c r="AX892" s="13" t="s">
        <v>69</v>
      </c>
      <c r="AY892" s="211" t="s">
        <v>161</v>
      </c>
    </row>
    <row r="893" spans="1:65" s="15" customFormat="1">
      <c r="B893" s="222"/>
      <c r="C893" s="223"/>
      <c r="D893" s="199" t="s">
        <v>178</v>
      </c>
      <c r="E893" s="224" t="s">
        <v>19</v>
      </c>
      <c r="F893" s="225" t="s">
        <v>221</v>
      </c>
      <c r="G893" s="223"/>
      <c r="H893" s="226">
        <v>6.93</v>
      </c>
      <c r="I893" s="227"/>
      <c r="J893" s="223"/>
      <c r="K893" s="223"/>
      <c r="L893" s="228"/>
      <c r="M893" s="229"/>
      <c r="N893" s="230"/>
      <c r="O893" s="230"/>
      <c r="P893" s="230"/>
      <c r="Q893" s="230"/>
      <c r="R893" s="230"/>
      <c r="S893" s="230"/>
      <c r="T893" s="231"/>
      <c r="AT893" s="232" t="s">
        <v>178</v>
      </c>
      <c r="AU893" s="232" t="s">
        <v>79</v>
      </c>
      <c r="AV893" s="15" t="s">
        <v>168</v>
      </c>
      <c r="AW893" s="15" t="s">
        <v>31</v>
      </c>
      <c r="AX893" s="15" t="s">
        <v>77</v>
      </c>
      <c r="AY893" s="232" t="s">
        <v>161</v>
      </c>
    </row>
    <row r="894" spans="1:65" s="2" customFormat="1" ht="24.15" customHeight="1">
      <c r="A894" s="37"/>
      <c r="B894" s="38"/>
      <c r="C894" s="181" t="s">
        <v>1923</v>
      </c>
      <c r="D894" s="181" t="s">
        <v>163</v>
      </c>
      <c r="E894" s="182" t="s">
        <v>1924</v>
      </c>
      <c r="F894" s="183" t="s">
        <v>1925</v>
      </c>
      <c r="G894" s="184" t="s">
        <v>166</v>
      </c>
      <c r="H894" s="185">
        <v>29.196000000000002</v>
      </c>
      <c r="I894" s="186"/>
      <c r="J894" s="187">
        <f>ROUND(I894*H894,2)</f>
        <v>0</v>
      </c>
      <c r="K894" s="183" t="s">
        <v>167</v>
      </c>
      <c r="L894" s="42"/>
      <c r="M894" s="188" t="s">
        <v>19</v>
      </c>
      <c r="N894" s="189" t="s">
        <v>40</v>
      </c>
      <c r="O894" s="67"/>
      <c r="P894" s="190">
        <f>O894*H894</f>
        <v>0</v>
      </c>
      <c r="Q894" s="190">
        <v>2.3000000000000001E-4</v>
      </c>
      <c r="R894" s="190">
        <f>Q894*H894</f>
        <v>6.7150800000000009E-3</v>
      </c>
      <c r="S894" s="190">
        <v>0</v>
      </c>
      <c r="T894" s="191">
        <f>S894*H894</f>
        <v>0</v>
      </c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R894" s="192" t="s">
        <v>279</v>
      </c>
      <c r="AT894" s="192" t="s">
        <v>163</v>
      </c>
      <c r="AU894" s="192" t="s">
        <v>79</v>
      </c>
      <c r="AY894" s="20" t="s">
        <v>161</v>
      </c>
      <c r="BE894" s="193">
        <f>IF(N894="základní",J894,0)</f>
        <v>0</v>
      </c>
      <c r="BF894" s="193">
        <f>IF(N894="snížená",J894,0)</f>
        <v>0</v>
      </c>
      <c r="BG894" s="193">
        <f>IF(N894="zákl. přenesená",J894,0)</f>
        <v>0</v>
      </c>
      <c r="BH894" s="193">
        <f>IF(N894="sníž. přenesená",J894,0)</f>
        <v>0</v>
      </c>
      <c r="BI894" s="193">
        <f>IF(N894="nulová",J894,0)</f>
        <v>0</v>
      </c>
      <c r="BJ894" s="20" t="s">
        <v>77</v>
      </c>
      <c r="BK894" s="193">
        <f>ROUND(I894*H894,2)</f>
        <v>0</v>
      </c>
      <c r="BL894" s="20" t="s">
        <v>279</v>
      </c>
      <c r="BM894" s="192" t="s">
        <v>1926</v>
      </c>
    </row>
    <row r="895" spans="1:65" s="2" customFormat="1">
      <c r="A895" s="37"/>
      <c r="B895" s="38"/>
      <c r="C895" s="39"/>
      <c r="D895" s="194" t="s">
        <v>170</v>
      </c>
      <c r="E895" s="39"/>
      <c r="F895" s="195" t="s">
        <v>1927</v>
      </c>
      <c r="G895" s="39"/>
      <c r="H895" s="39"/>
      <c r="I895" s="196"/>
      <c r="J895" s="39"/>
      <c r="K895" s="39"/>
      <c r="L895" s="42"/>
      <c r="M895" s="197"/>
      <c r="N895" s="198"/>
      <c r="O895" s="67"/>
      <c r="P895" s="67"/>
      <c r="Q895" s="67"/>
      <c r="R895" s="67"/>
      <c r="S895" s="67"/>
      <c r="T895" s="68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T895" s="20" t="s">
        <v>170</v>
      </c>
      <c r="AU895" s="20" t="s">
        <v>79</v>
      </c>
    </row>
    <row r="896" spans="1:65" s="14" customFormat="1">
      <c r="B896" s="212"/>
      <c r="C896" s="213"/>
      <c r="D896" s="199" t="s">
        <v>178</v>
      </c>
      <c r="E896" s="214" t="s">
        <v>19</v>
      </c>
      <c r="F896" s="215" t="s">
        <v>1914</v>
      </c>
      <c r="G896" s="213"/>
      <c r="H896" s="214" t="s">
        <v>19</v>
      </c>
      <c r="I896" s="216"/>
      <c r="J896" s="213"/>
      <c r="K896" s="213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178</v>
      </c>
      <c r="AU896" s="221" t="s">
        <v>79</v>
      </c>
      <c r="AV896" s="14" t="s">
        <v>77</v>
      </c>
      <c r="AW896" s="14" t="s">
        <v>31</v>
      </c>
      <c r="AX896" s="14" t="s">
        <v>69</v>
      </c>
      <c r="AY896" s="221" t="s">
        <v>161</v>
      </c>
    </row>
    <row r="897" spans="1:65" s="13" customFormat="1">
      <c r="B897" s="201"/>
      <c r="C897" s="202"/>
      <c r="D897" s="199" t="s">
        <v>178</v>
      </c>
      <c r="E897" s="203" t="s">
        <v>19</v>
      </c>
      <c r="F897" s="204" t="s">
        <v>1928</v>
      </c>
      <c r="G897" s="202"/>
      <c r="H897" s="205">
        <v>19.393999999999998</v>
      </c>
      <c r="I897" s="206"/>
      <c r="J897" s="202"/>
      <c r="K897" s="202"/>
      <c r="L897" s="207"/>
      <c r="M897" s="208"/>
      <c r="N897" s="209"/>
      <c r="O897" s="209"/>
      <c r="P897" s="209"/>
      <c r="Q897" s="209"/>
      <c r="R897" s="209"/>
      <c r="S897" s="209"/>
      <c r="T897" s="210"/>
      <c r="AT897" s="211" t="s">
        <v>178</v>
      </c>
      <c r="AU897" s="211" t="s">
        <v>79</v>
      </c>
      <c r="AV897" s="13" t="s">
        <v>79</v>
      </c>
      <c r="AW897" s="13" t="s">
        <v>31</v>
      </c>
      <c r="AX897" s="13" t="s">
        <v>69</v>
      </c>
      <c r="AY897" s="211" t="s">
        <v>161</v>
      </c>
    </row>
    <row r="898" spans="1:65" s="13" customFormat="1">
      <c r="B898" s="201"/>
      <c r="C898" s="202"/>
      <c r="D898" s="199" t="s">
        <v>178</v>
      </c>
      <c r="E898" s="203" t="s">
        <v>19</v>
      </c>
      <c r="F898" s="204" t="s">
        <v>1929</v>
      </c>
      <c r="G898" s="202"/>
      <c r="H898" s="205">
        <v>9.8019999999999996</v>
      </c>
      <c r="I898" s="206"/>
      <c r="J898" s="202"/>
      <c r="K898" s="202"/>
      <c r="L898" s="207"/>
      <c r="M898" s="208"/>
      <c r="N898" s="209"/>
      <c r="O898" s="209"/>
      <c r="P898" s="209"/>
      <c r="Q898" s="209"/>
      <c r="R898" s="209"/>
      <c r="S898" s="209"/>
      <c r="T898" s="210"/>
      <c r="AT898" s="211" t="s">
        <v>178</v>
      </c>
      <c r="AU898" s="211" t="s">
        <v>79</v>
      </c>
      <c r="AV898" s="13" t="s">
        <v>79</v>
      </c>
      <c r="AW898" s="13" t="s">
        <v>31</v>
      </c>
      <c r="AX898" s="13" t="s">
        <v>69</v>
      </c>
      <c r="AY898" s="211" t="s">
        <v>161</v>
      </c>
    </row>
    <row r="899" spans="1:65" s="15" customFormat="1">
      <c r="B899" s="222"/>
      <c r="C899" s="223"/>
      <c r="D899" s="199" t="s">
        <v>178</v>
      </c>
      <c r="E899" s="224" t="s">
        <v>19</v>
      </c>
      <c r="F899" s="225" t="s">
        <v>221</v>
      </c>
      <c r="G899" s="223"/>
      <c r="H899" s="226">
        <v>29.196000000000002</v>
      </c>
      <c r="I899" s="227"/>
      <c r="J899" s="223"/>
      <c r="K899" s="223"/>
      <c r="L899" s="228"/>
      <c r="M899" s="229"/>
      <c r="N899" s="230"/>
      <c r="O899" s="230"/>
      <c r="P899" s="230"/>
      <c r="Q899" s="230"/>
      <c r="R899" s="230"/>
      <c r="S899" s="230"/>
      <c r="T899" s="231"/>
      <c r="AT899" s="232" t="s">
        <v>178</v>
      </c>
      <c r="AU899" s="232" t="s">
        <v>79</v>
      </c>
      <c r="AV899" s="15" t="s">
        <v>168</v>
      </c>
      <c r="AW899" s="15" t="s">
        <v>31</v>
      </c>
      <c r="AX899" s="15" t="s">
        <v>77</v>
      </c>
      <c r="AY899" s="232" t="s">
        <v>161</v>
      </c>
    </row>
    <row r="900" spans="1:65" s="2" customFormat="1" ht="16.5" customHeight="1">
      <c r="A900" s="37"/>
      <c r="B900" s="38"/>
      <c r="C900" s="237" t="s">
        <v>1930</v>
      </c>
      <c r="D900" s="237" t="s">
        <v>715</v>
      </c>
      <c r="E900" s="238" t="s">
        <v>1931</v>
      </c>
      <c r="F900" s="239" t="s">
        <v>1932</v>
      </c>
      <c r="G900" s="240" t="s">
        <v>166</v>
      </c>
      <c r="H900" s="241">
        <v>5.984</v>
      </c>
      <c r="I900" s="242"/>
      <c r="J900" s="243">
        <f>ROUND(I900*H900,2)</f>
        <v>0</v>
      </c>
      <c r="K900" s="239" t="s">
        <v>19</v>
      </c>
      <c r="L900" s="244"/>
      <c r="M900" s="245" t="s">
        <v>19</v>
      </c>
      <c r="N900" s="246" t="s">
        <v>40</v>
      </c>
      <c r="O900" s="67"/>
      <c r="P900" s="190">
        <f>O900*H900</f>
        <v>0</v>
      </c>
      <c r="Q900" s="190">
        <v>0.03</v>
      </c>
      <c r="R900" s="190">
        <f>Q900*H900</f>
        <v>0.17951999999999999</v>
      </c>
      <c r="S900" s="190">
        <v>0</v>
      </c>
      <c r="T900" s="191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192" t="s">
        <v>406</v>
      </c>
      <c r="AT900" s="192" t="s">
        <v>715</v>
      </c>
      <c r="AU900" s="192" t="s">
        <v>79</v>
      </c>
      <c r="AY900" s="20" t="s">
        <v>161</v>
      </c>
      <c r="BE900" s="193">
        <f>IF(N900="základní",J900,0)</f>
        <v>0</v>
      </c>
      <c r="BF900" s="193">
        <f>IF(N900="snížená",J900,0)</f>
        <v>0</v>
      </c>
      <c r="BG900" s="193">
        <f>IF(N900="zákl. přenesená",J900,0)</f>
        <v>0</v>
      </c>
      <c r="BH900" s="193">
        <f>IF(N900="sníž. přenesená",J900,0)</f>
        <v>0</v>
      </c>
      <c r="BI900" s="193">
        <f>IF(N900="nulová",J900,0)</f>
        <v>0</v>
      </c>
      <c r="BJ900" s="20" t="s">
        <v>77</v>
      </c>
      <c r="BK900" s="193">
        <f>ROUND(I900*H900,2)</f>
        <v>0</v>
      </c>
      <c r="BL900" s="20" t="s">
        <v>279</v>
      </c>
      <c r="BM900" s="192" t="s">
        <v>1933</v>
      </c>
    </row>
    <row r="901" spans="1:65" s="2" customFormat="1" ht="67.2">
      <c r="A901" s="37"/>
      <c r="B901" s="38"/>
      <c r="C901" s="39"/>
      <c r="D901" s="199" t="s">
        <v>176</v>
      </c>
      <c r="E901" s="39"/>
      <c r="F901" s="200" t="s">
        <v>1934</v>
      </c>
      <c r="G901" s="39"/>
      <c r="H901" s="39"/>
      <c r="I901" s="196"/>
      <c r="J901" s="39"/>
      <c r="K901" s="39"/>
      <c r="L901" s="42"/>
      <c r="M901" s="197"/>
      <c r="N901" s="198"/>
      <c r="O901" s="67"/>
      <c r="P901" s="67"/>
      <c r="Q901" s="67"/>
      <c r="R901" s="67"/>
      <c r="S901" s="67"/>
      <c r="T901" s="68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T901" s="20" t="s">
        <v>176</v>
      </c>
      <c r="AU901" s="20" t="s">
        <v>79</v>
      </c>
    </row>
    <row r="902" spans="1:65" s="13" customFormat="1">
      <c r="B902" s="201"/>
      <c r="C902" s="202"/>
      <c r="D902" s="199" t="s">
        <v>178</v>
      </c>
      <c r="E902" s="203" t="s">
        <v>19</v>
      </c>
      <c r="F902" s="204" t="s">
        <v>1935</v>
      </c>
      <c r="G902" s="202"/>
      <c r="H902" s="205">
        <v>5.984</v>
      </c>
      <c r="I902" s="206"/>
      <c r="J902" s="202"/>
      <c r="K902" s="202"/>
      <c r="L902" s="207"/>
      <c r="M902" s="208"/>
      <c r="N902" s="209"/>
      <c r="O902" s="209"/>
      <c r="P902" s="209"/>
      <c r="Q902" s="209"/>
      <c r="R902" s="209"/>
      <c r="S902" s="209"/>
      <c r="T902" s="210"/>
      <c r="AT902" s="211" t="s">
        <v>178</v>
      </c>
      <c r="AU902" s="211" t="s">
        <v>79</v>
      </c>
      <c r="AV902" s="13" t="s">
        <v>79</v>
      </c>
      <c r="AW902" s="13" t="s">
        <v>31</v>
      </c>
      <c r="AX902" s="13" t="s">
        <v>77</v>
      </c>
      <c r="AY902" s="211" t="s">
        <v>161</v>
      </c>
    </row>
    <row r="903" spans="1:65" s="2" customFormat="1" ht="16.5" customHeight="1">
      <c r="A903" s="37"/>
      <c r="B903" s="38"/>
      <c r="C903" s="237" t="s">
        <v>1936</v>
      </c>
      <c r="D903" s="237" t="s">
        <v>715</v>
      </c>
      <c r="E903" s="238" t="s">
        <v>1937</v>
      </c>
      <c r="F903" s="239" t="s">
        <v>1938</v>
      </c>
      <c r="G903" s="240" t="s">
        <v>166</v>
      </c>
      <c r="H903" s="241">
        <v>5.1369999999999996</v>
      </c>
      <c r="I903" s="242"/>
      <c r="J903" s="243">
        <f>ROUND(I903*H903,2)</f>
        <v>0</v>
      </c>
      <c r="K903" s="239" t="s">
        <v>19</v>
      </c>
      <c r="L903" s="244"/>
      <c r="M903" s="245" t="s">
        <v>19</v>
      </c>
      <c r="N903" s="246" t="s">
        <v>40</v>
      </c>
      <c r="O903" s="67"/>
      <c r="P903" s="190">
        <f>O903*H903</f>
        <v>0</v>
      </c>
      <c r="Q903" s="190">
        <v>2.5000000000000001E-2</v>
      </c>
      <c r="R903" s="190">
        <f>Q903*H903</f>
        <v>0.12842499999999998</v>
      </c>
      <c r="S903" s="190">
        <v>0</v>
      </c>
      <c r="T903" s="191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192" t="s">
        <v>406</v>
      </c>
      <c r="AT903" s="192" t="s">
        <v>715</v>
      </c>
      <c r="AU903" s="192" t="s">
        <v>79</v>
      </c>
      <c r="AY903" s="20" t="s">
        <v>161</v>
      </c>
      <c r="BE903" s="193">
        <f>IF(N903="základní",J903,0)</f>
        <v>0</v>
      </c>
      <c r="BF903" s="193">
        <f>IF(N903="snížená",J903,0)</f>
        <v>0</v>
      </c>
      <c r="BG903" s="193">
        <f>IF(N903="zákl. přenesená",J903,0)</f>
        <v>0</v>
      </c>
      <c r="BH903" s="193">
        <f>IF(N903="sníž. přenesená",J903,0)</f>
        <v>0</v>
      </c>
      <c r="BI903" s="193">
        <f>IF(N903="nulová",J903,0)</f>
        <v>0</v>
      </c>
      <c r="BJ903" s="20" t="s">
        <v>77</v>
      </c>
      <c r="BK903" s="193">
        <f>ROUND(I903*H903,2)</f>
        <v>0</v>
      </c>
      <c r="BL903" s="20" t="s">
        <v>279</v>
      </c>
      <c r="BM903" s="192" t="s">
        <v>1939</v>
      </c>
    </row>
    <row r="904" spans="1:65" s="2" customFormat="1" ht="57.6">
      <c r="A904" s="37"/>
      <c r="B904" s="38"/>
      <c r="C904" s="39"/>
      <c r="D904" s="199" t="s">
        <v>176</v>
      </c>
      <c r="E904" s="39"/>
      <c r="F904" s="200" t="s">
        <v>1940</v>
      </c>
      <c r="G904" s="39"/>
      <c r="H904" s="39"/>
      <c r="I904" s="196"/>
      <c r="J904" s="39"/>
      <c r="K904" s="39"/>
      <c r="L904" s="42"/>
      <c r="M904" s="197"/>
      <c r="N904" s="198"/>
      <c r="O904" s="67"/>
      <c r="P904" s="67"/>
      <c r="Q904" s="67"/>
      <c r="R904" s="67"/>
      <c r="S904" s="67"/>
      <c r="T904" s="68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T904" s="20" t="s">
        <v>176</v>
      </c>
      <c r="AU904" s="20" t="s">
        <v>79</v>
      </c>
    </row>
    <row r="905" spans="1:65" s="13" customFormat="1">
      <c r="B905" s="201"/>
      <c r="C905" s="202"/>
      <c r="D905" s="199" t="s">
        <v>178</v>
      </c>
      <c r="E905" s="203" t="s">
        <v>19</v>
      </c>
      <c r="F905" s="204" t="s">
        <v>1941</v>
      </c>
      <c r="G905" s="202"/>
      <c r="H905" s="205">
        <v>5.1369999999999996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178</v>
      </c>
      <c r="AU905" s="211" t="s">
        <v>79</v>
      </c>
      <c r="AV905" s="13" t="s">
        <v>79</v>
      </c>
      <c r="AW905" s="13" t="s">
        <v>31</v>
      </c>
      <c r="AX905" s="13" t="s">
        <v>77</v>
      </c>
      <c r="AY905" s="211" t="s">
        <v>161</v>
      </c>
    </row>
    <row r="906" spans="1:65" s="2" customFormat="1" ht="24.15" customHeight="1">
      <c r="A906" s="37"/>
      <c r="B906" s="38"/>
      <c r="C906" s="237" t="s">
        <v>1942</v>
      </c>
      <c r="D906" s="237" t="s">
        <v>715</v>
      </c>
      <c r="E906" s="238" t="s">
        <v>1943</v>
      </c>
      <c r="F906" s="239" t="s">
        <v>1944</v>
      </c>
      <c r="G906" s="240" t="s">
        <v>166</v>
      </c>
      <c r="H906" s="241">
        <v>29.196000000000002</v>
      </c>
      <c r="I906" s="242"/>
      <c r="J906" s="243">
        <f>ROUND(I906*H906,2)</f>
        <v>0</v>
      </c>
      <c r="K906" s="239" t="s">
        <v>19</v>
      </c>
      <c r="L906" s="244"/>
      <c r="M906" s="245" t="s">
        <v>19</v>
      </c>
      <c r="N906" s="246" t="s">
        <v>40</v>
      </c>
      <c r="O906" s="67"/>
      <c r="P906" s="190">
        <f>O906*H906</f>
        <v>0</v>
      </c>
      <c r="Q906" s="190">
        <v>0.03</v>
      </c>
      <c r="R906" s="190">
        <f>Q906*H906</f>
        <v>0.87587999999999999</v>
      </c>
      <c r="S906" s="190">
        <v>0</v>
      </c>
      <c r="T906" s="191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192" t="s">
        <v>406</v>
      </c>
      <c r="AT906" s="192" t="s">
        <v>715</v>
      </c>
      <c r="AU906" s="192" t="s">
        <v>79</v>
      </c>
      <c r="AY906" s="20" t="s">
        <v>161</v>
      </c>
      <c r="BE906" s="193">
        <f>IF(N906="základní",J906,0)</f>
        <v>0</v>
      </c>
      <c r="BF906" s="193">
        <f>IF(N906="snížená",J906,0)</f>
        <v>0</v>
      </c>
      <c r="BG906" s="193">
        <f>IF(N906="zákl. přenesená",J906,0)</f>
        <v>0</v>
      </c>
      <c r="BH906" s="193">
        <f>IF(N906="sníž. přenesená",J906,0)</f>
        <v>0</v>
      </c>
      <c r="BI906" s="193">
        <f>IF(N906="nulová",J906,0)</f>
        <v>0</v>
      </c>
      <c r="BJ906" s="20" t="s">
        <v>77</v>
      </c>
      <c r="BK906" s="193">
        <f>ROUND(I906*H906,2)</f>
        <v>0</v>
      </c>
      <c r="BL906" s="20" t="s">
        <v>279</v>
      </c>
      <c r="BM906" s="192" t="s">
        <v>1945</v>
      </c>
    </row>
    <row r="907" spans="1:65" s="2" customFormat="1" ht="57.6">
      <c r="A907" s="37"/>
      <c r="B907" s="38"/>
      <c r="C907" s="39"/>
      <c r="D907" s="199" t="s">
        <v>176</v>
      </c>
      <c r="E907" s="39"/>
      <c r="F907" s="200" t="s">
        <v>1946</v>
      </c>
      <c r="G907" s="39"/>
      <c r="H907" s="39"/>
      <c r="I907" s="196"/>
      <c r="J907" s="39"/>
      <c r="K907" s="39"/>
      <c r="L907" s="42"/>
      <c r="M907" s="197"/>
      <c r="N907" s="198"/>
      <c r="O907" s="67"/>
      <c r="P907" s="67"/>
      <c r="Q907" s="67"/>
      <c r="R907" s="67"/>
      <c r="S907" s="67"/>
      <c r="T907" s="68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T907" s="20" t="s">
        <v>176</v>
      </c>
      <c r="AU907" s="20" t="s">
        <v>79</v>
      </c>
    </row>
    <row r="908" spans="1:65" s="13" customFormat="1">
      <c r="B908" s="201"/>
      <c r="C908" s="202"/>
      <c r="D908" s="199" t="s">
        <v>178</v>
      </c>
      <c r="E908" s="203" t="s">
        <v>19</v>
      </c>
      <c r="F908" s="204" t="s">
        <v>1947</v>
      </c>
      <c r="G908" s="202"/>
      <c r="H908" s="205">
        <v>19.393999999999998</v>
      </c>
      <c r="I908" s="206"/>
      <c r="J908" s="202"/>
      <c r="K908" s="202"/>
      <c r="L908" s="207"/>
      <c r="M908" s="208"/>
      <c r="N908" s="209"/>
      <c r="O908" s="209"/>
      <c r="P908" s="209"/>
      <c r="Q908" s="209"/>
      <c r="R908" s="209"/>
      <c r="S908" s="209"/>
      <c r="T908" s="210"/>
      <c r="AT908" s="211" t="s">
        <v>178</v>
      </c>
      <c r="AU908" s="211" t="s">
        <v>79</v>
      </c>
      <c r="AV908" s="13" t="s">
        <v>79</v>
      </c>
      <c r="AW908" s="13" t="s">
        <v>31</v>
      </c>
      <c r="AX908" s="13" t="s">
        <v>69</v>
      </c>
      <c r="AY908" s="211" t="s">
        <v>161</v>
      </c>
    </row>
    <row r="909" spans="1:65" s="13" customFormat="1">
      <c r="B909" s="201"/>
      <c r="C909" s="202"/>
      <c r="D909" s="199" t="s">
        <v>178</v>
      </c>
      <c r="E909" s="203" t="s">
        <v>19</v>
      </c>
      <c r="F909" s="204" t="s">
        <v>1948</v>
      </c>
      <c r="G909" s="202"/>
      <c r="H909" s="205">
        <v>9.8019999999999996</v>
      </c>
      <c r="I909" s="206"/>
      <c r="J909" s="202"/>
      <c r="K909" s="202"/>
      <c r="L909" s="207"/>
      <c r="M909" s="208"/>
      <c r="N909" s="209"/>
      <c r="O909" s="209"/>
      <c r="P909" s="209"/>
      <c r="Q909" s="209"/>
      <c r="R909" s="209"/>
      <c r="S909" s="209"/>
      <c r="T909" s="210"/>
      <c r="AT909" s="211" t="s">
        <v>178</v>
      </c>
      <c r="AU909" s="211" t="s">
        <v>79</v>
      </c>
      <c r="AV909" s="13" t="s">
        <v>79</v>
      </c>
      <c r="AW909" s="13" t="s">
        <v>31</v>
      </c>
      <c r="AX909" s="13" t="s">
        <v>69</v>
      </c>
      <c r="AY909" s="211" t="s">
        <v>161</v>
      </c>
    </row>
    <row r="910" spans="1:65" s="15" customFormat="1">
      <c r="B910" s="222"/>
      <c r="C910" s="223"/>
      <c r="D910" s="199" t="s">
        <v>178</v>
      </c>
      <c r="E910" s="224" t="s">
        <v>19</v>
      </c>
      <c r="F910" s="225" t="s">
        <v>221</v>
      </c>
      <c r="G910" s="223"/>
      <c r="H910" s="226">
        <v>29.196000000000002</v>
      </c>
      <c r="I910" s="227"/>
      <c r="J910" s="223"/>
      <c r="K910" s="223"/>
      <c r="L910" s="228"/>
      <c r="M910" s="229"/>
      <c r="N910" s="230"/>
      <c r="O910" s="230"/>
      <c r="P910" s="230"/>
      <c r="Q910" s="230"/>
      <c r="R910" s="230"/>
      <c r="S910" s="230"/>
      <c r="T910" s="231"/>
      <c r="AT910" s="232" t="s">
        <v>178</v>
      </c>
      <c r="AU910" s="232" t="s">
        <v>79</v>
      </c>
      <c r="AV910" s="15" t="s">
        <v>168</v>
      </c>
      <c r="AW910" s="15" t="s">
        <v>31</v>
      </c>
      <c r="AX910" s="15" t="s">
        <v>77</v>
      </c>
      <c r="AY910" s="232" t="s">
        <v>161</v>
      </c>
    </row>
    <row r="911" spans="1:65" s="2" customFormat="1" ht="24.15" customHeight="1">
      <c r="A911" s="37"/>
      <c r="B911" s="38"/>
      <c r="C911" s="237" t="s">
        <v>1949</v>
      </c>
      <c r="D911" s="237" t="s">
        <v>715</v>
      </c>
      <c r="E911" s="238" t="s">
        <v>1950</v>
      </c>
      <c r="F911" s="239" t="s">
        <v>1951</v>
      </c>
      <c r="G911" s="240" t="s">
        <v>166</v>
      </c>
      <c r="H911" s="241">
        <v>6.93</v>
      </c>
      <c r="I911" s="242"/>
      <c r="J911" s="243">
        <f>ROUND(I911*H911,2)</f>
        <v>0</v>
      </c>
      <c r="K911" s="239" t="s">
        <v>19</v>
      </c>
      <c r="L911" s="244"/>
      <c r="M911" s="245" t="s">
        <v>19</v>
      </c>
      <c r="N911" s="246" t="s">
        <v>40</v>
      </c>
      <c r="O911" s="67"/>
      <c r="P911" s="190">
        <f>O911*H911</f>
        <v>0</v>
      </c>
      <c r="Q911" s="190">
        <v>0.05</v>
      </c>
      <c r="R911" s="190">
        <f>Q911*H911</f>
        <v>0.34650000000000003</v>
      </c>
      <c r="S911" s="190">
        <v>0</v>
      </c>
      <c r="T911" s="191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192" t="s">
        <v>406</v>
      </c>
      <c r="AT911" s="192" t="s">
        <v>715</v>
      </c>
      <c r="AU911" s="192" t="s">
        <v>79</v>
      </c>
      <c r="AY911" s="20" t="s">
        <v>161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20" t="s">
        <v>77</v>
      </c>
      <c r="BK911" s="193">
        <f>ROUND(I911*H911,2)</f>
        <v>0</v>
      </c>
      <c r="BL911" s="20" t="s">
        <v>279</v>
      </c>
      <c r="BM911" s="192" t="s">
        <v>1952</v>
      </c>
    </row>
    <row r="912" spans="1:65" s="2" customFormat="1" ht="57.6">
      <c r="A912" s="37"/>
      <c r="B912" s="38"/>
      <c r="C912" s="39"/>
      <c r="D912" s="199" t="s">
        <v>176</v>
      </c>
      <c r="E912" s="39"/>
      <c r="F912" s="200" t="s">
        <v>1953</v>
      </c>
      <c r="G912" s="39"/>
      <c r="H912" s="39"/>
      <c r="I912" s="196"/>
      <c r="J912" s="39"/>
      <c r="K912" s="39"/>
      <c r="L912" s="42"/>
      <c r="M912" s="197"/>
      <c r="N912" s="198"/>
      <c r="O912" s="67"/>
      <c r="P912" s="67"/>
      <c r="Q912" s="67"/>
      <c r="R912" s="67"/>
      <c r="S912" s="67"/>
      <c r="T912" s="68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T912" s="20" t="s">
        <v>176</v>
      </c>
      <c r="AU912" s="20" t="s">
        <v>79</v>
      </c>
    </row>
    <row r="913" spans="1:65" s="13" customFormat="1">
      <c r="B913" s="201"/>
      <c r="C913" s="202"/>
      <c r="D913" s="199" t="s">
        <v>178</v>
      </c>
      <c r="E913" s="203" t="s">
        <v>19</v>
      </c>
      <c r="F913" s="204" t="s">
        <v>1954</v>
      </c>
      <c r="G913" s="202"/>
      <c r="H913" s="205">
        <v>6.93</v>
      </c>
      <c r="I913" s="206"/>
      <c r="J913" s="202"/>
      <c r="K913" s="202"/>
      <c r="L913" s="207"/>
      <c r="M913" s="208"/>
      <c r="N913" s="209"/>
      <c r="O913" s="209"/>
      <c r="P913" s="209"/>
      <c r="Q913" s="209"/>
      <c r="R913" s="209"/>
      <c r="S913" s="209"/>
      <c r="T913" s="210"/>
      <c r="AT913" s="211" t="s">
        <v>178</v>
      </c>
      <c r="AU913" s="211" t="s">
        <v>79</v>
      </c>
      <c r="AV913" s="13" t="s">
        <v>79</v>
      </c>
      <c r="AW913" s="13" t="s">
        <v>31</v>
      </c>
      <c r="AX913" s="13" t="s">
        <v>77</v>
      </c>
      <c r="AY913" s="211" t="s">
        <v>161</v>
      </c>
    </row>
    <row r="914" spans="1:65" s="2" customFormat="1" ht="16.5" customHeight="1">
      <c r="A914" s="37"/>
      <c r="B914" s="38"/>
      <c r="C914" s="181" t="s">
        <v>1955</v>
      </c>
      <c r="D914" s="181" t="s">
        <v>163</v>
      </c>
      <c r="E914" s="182" t="s">
        <v>1956</v>
      </c>
      <c r="F914" s="183" t="s">
        <v>1957</v>
      </c>
      <c r="G914" s="184" t="s">
        <v>189</v>
      </c>
      <c r="H914" s="185">
        <v>8.3439999999999994</v>
      </c>
      <c r="I914" s="186"/>
      <c r="J914" s="187">
        <f>ROUND(I914*H914,2)</f>
        <v>0</v>
      </c>
      <c r="K914" s="183" t="s">
        <v>19</v>
      </c>
      <c r="L914" s="42"/>
      <c r="M914" s="188" t="s">
        <v>19</v>
      </c>
      <c r="N914" s="189" t="s">
        <v>40</v>
      </c>
      <c r="O914" s="67"/>
      <c r="P914" s="190">
        <f>O914*H914</f>
        <v>0</v>
      </c>
      <c r="Q914" s="190">
        <v>0</v>
      </c>
      <c r="R914" s="190">
        <f>Q914*H914</f>
        <v>0</v>
      </c>
      <c r="S914" s="190">
        <v>0</v>
      </c>
      <c r="T914" s="191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192" t="s">
        <v>279</v>
      </c>
      <c r="AT914" s="192" t="s">
        <v>163</v>
      </c>
      <c r="AU914" s="192" t="s">
        <v>79</v>
      </c>
      <c r="AY914" s="20" t="s">
        <v>161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20" t="s">
        <v>77</v>
      </c>
      <c r="BK914" s="193">
        <f>ROUND(I914*H914,2)</f>
        <v>0</v>
      </c>
      <c r="BL914" s="20" t="s">
        <v>279</v>
      </c>
      <c r="BM914" s="192" t="s">
        <v>1958</v>
      </c>
    </row>
    <row r="915" spans="1:65" s="2" customFormat="1" ht="16.5" customHeight="1">
      <c r="A915" s="37"/>
      <c r="B915" s="38"/>
      <c r="C915" s="237" t="s">
        <v>1959</v>
      </c>
      <c r="D915" s="237" t="s">
        <v>715</v>
      </c>
      <c r="E915" s="238" t="s">
        <v>1960</v>
      </c>
      <c r="F915" s="239" t="s">
        <v>1961</v>
      </c>
      <c r="G915" s="240" t="s">
        <v>189</v>
      </c>
      <c r="H915" s="241">
        <v>8.3439999999999994</v>
      </c>
      <c r="I915" s="242"/>
      <c r="J915" s="243">
        <f>ROUND(I915*H915,2)</f>
        <v>0</v>
      </c>
      <c r="K915" s="239" t="s">
        <v>19</v>
      </c>
      <c r="L915" s="244"/>
      <c r="M915" s="245" t="s">
        <v>19</v>
      </c>
      <c r="N915" s="246" t="s">
        <v>40</v>
      </c>
      <c r="O915" s="67"/>
      <c r="P915" s="190">
        <f>O915*H915</f>
        <v>0</v>
      </c>
      <c r="Q915" s="190">
        <v>5.0000000000000001E-4</v>
      </c>
      <c r="R915" s="190">
        <f>Q915*H915</f>
        <v>4.1719999999999995E-3</v>
      </c>
      <c r="S915" s="190">
        <v>0</v>
      </c>
      <c r="T915" s="191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2" t="s">
        <v>406</v>
      </c>
      <c r="AT915" s="192" t="s">
        <v>715</v>
      </c>
      <c r="AU915" s="192" t="s">
        <v>79</v>
      </c>
      <c r="AY915" s="20" t="s">
        <v>161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20" t="s">
        <v>77</v>
      </c>
      <c r="BK915" s="193">
        <f>ROUND(I915*H915,2)</f>
        <v>0</v>
      </c>
      <c r="BL915" s="20" t="s">
        <v>279</v>
      </c>
      <c r="BM915" s="192" t="s">
        <v>1962</v>
      </c>
    </row>
    <row r="916" spans="1:65" s="2" customFormat="1" ht="48">
      <c r="A916" s="37"/>
      <c r="B916" s="38"/>
      <c r="C916" s="39"/>
      <c r="D916" s="199" t="s">
        <v>176</v>
      </c>
      <c r="E916" s="39"/>
      <c r="F916" s="200" t="s">
        <v>1963</v>
      </c>
      <c r="G916" s="39"/>
      <c r="H916" s="39"/>
      <c r="I916" s="196"/>
      <c r="J916" s="39"/>
      <c r="K916" s="39"/>
      <c r="L916" s="42"/>
      <c r="M916" s="197"/>
      <c r="N916" s="198"/>
      <c r="O916" s="67"/>
      <c r="P916" s="67"/>
      <c r="Q916" s="67"/>
      <c r="R916" s="67"/>
      <c r="S916" s="67"/>
      <c r="T916" s="68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T916" s="20" t="s">
        <v>176</v>
      </c>
      <c r="AU916" s="20" t="s">
        <v>79</v>
      </c>
    </row>
    <row r="917" spans="1:65" s="13" customFormat="1">
      <c r="B917" s="201"/>
      <c r="C917" s="202"/>
      <c r="D917" s="199" t="s">
        <v>178</v>
      </c>
      <c r="E917" s="203" t="s">
        <v>19</v>
      </c>
      <c r="F917" s="204" t="s">
        <v>1964</v>
      </c>
      <c r="G917" s="202"/>
      <c r="H917" s="205">
        <v>7.585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178</v>
      </c>
      <c r="AU917" s="211" t="s">
        <v>79</v>
      </c>
      <c r="AV917" s="13" t="s">
        <v>79</v>
      </c>
      <c r="AW917" s="13" t="s">
        <v>31</v>
      </c>
      <c r="AX917" s="13" t="s">
        <v>69</v>
      </c>
      <c r="AY917" s="211" t="s">
        <v>161</v>
      </c>
    </row>
    <row r="918" spans="1:65" s="15" customFormat="1">
      <c r="B918" s="222"/>
      <c r="C918" s="223"/>
      <c r="D918" s="199" t="s">
        <v>178</v>
      </c>
      <c r="E918" s="224" t="s">
        <v>19</v>
      </c>
      <c r="F918" s="225" t="s">
        <v>221</v>
      </c>
      <c r="G918" s="223"/>
      <c r="H918" s="226">
        <v>7.585</v>
      </c>
      <c r="I918" s="227"/>
      <c r="J918" s="223"/>
      <c r="K918" s="223"/>
      <c r="L918" s="228"/>
      <c r="M918" s="229"/>
      <c r="N918" s="230"/>
      <c r="O918" s="230"/>
      <c r="P918" s="230"/>
      <c r="Q918" s="230"/>
      <c r="R918" s="230"/>
      <c r="S918" s="230"/>
      <c r="T918" s="231"/>
      <c r="AT918" s="232" t="s">
        <v>178</v>
      </c>
      <c r="AU918" s="232" t="s">
        <v>79</v>
      </c>
      <c r="AV918" s="15" t="s">
        <v>168</v>
      </c>
      <c r="AW918" s="15" t="s">
        <v>31</v>
      </c>
      <c r="AX918" s="15" t="s">
        <v>77</v>
      </c>
      <c r="AY918" s="232" t="s">
        <v>161</v>
      </c>
    </row>
    <row r="919" spans="1:65" s="13" customFormat="1">
      <c r="B919" s="201"/>
      <c r="C919" s="202"/>
      <c r="D919" s="199" t="s">
        <v>178</v>
      </c>
      <c r="E919" s="202"/>
      <c r="F919" s="204" t="s">
        <v>1965</v>
      </c>
      <c r="G919" s="202"/>
      <c r="H919" s="205">
        <v>8.3439999999999994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178</v>
      </c>
      <c r="AU919" s="211" t="s">
        <v>79</v>
      </c>
      <c r="AV919" s="13" t="s">
        <v>79</v>
      </c>
      <c r="AW919" s="13" t="s">
        <v>4</v>
      </c>
      <c r="AX919" s="13" t="s">
        <v>77</v>
      </c>
      <c r="AY919" s="211" t="s">
        <v>161</v>
      </c>
    </row>
    <row r="920" spans="1:65" s="2" customFormat="1" ht="24.15" customHeight="1">
      <c r="A920" s="37"/>
      <c r="B920" s="38"/>
      <c r="C920" s="181" t="s">
        <v>1966</v>
      </c>
      <c r="D920" s="181" t="s">
        <v>163</v>
      </c>
      <c r="E920" s="182" t="s">
        <v>1967</v>
      </c>
      <c r="F920" s="183" t="s">
        <v>1968</v>
      </c>
      <c r="G920" s="184" t="s">
        <v>387</v>
      </c>
      <c r="H920" s="185">
        <v>1</v>
      </c>
      <c r="I920" s="186"/>
      <c r="J920" s="187">
        <f>ROUND(I920*H920,2)</f>
        <v>0</v>
      </c>
      <c r="K920" s="183" t="s">
        <v>19</v>
      </c>
      <c r="L920" s="42"/>
      <c r="M920" s="188" t="s">
        <v>19</v>
      </c>
      <c r="N920" s="189" t="s">
        <v>40</v>
      </c>
      <c r="O920" s="67"/>
      <c r="P920" s="190">
        <f>O920*H920</f>
        <v>0</v>
      </c>
      <c r="Q920" s="190">
        <v>0</v>
      </c>
      <c r="R920" s="190">
        <f>Q920*H920</f>
        <v>0</v>
      </c>
      <c r="S920" s="190">
        <v>0</v>
      </c>
      <c r="T920" s="191">
        <f>S920*H920</f>
        <v>0</v>
      </c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R920" s="192" t="s">
        <v>279</v>
      </c>
      <c r="AT920" s="192" t="s">
        <v>163</v>
      </c>
      <c r="AU920" s="192" t="s">
        <v>79</v>
      </c>
      <c r="AY920" s="20" t="s">
        <v>161</v>
      </c>
      <c r="BE920" s="193">
        <f>IF(N920="základní",J920,0)</f>
        <v>0</v>
      </c>
      <c r="BF920" s="193">
        <f>IF(N920="snížená",J920,0)</f>
        <v>0</v>
      </c>
      <c r="BG920" s="193">
        <f>IF(N920="zákl. přenesená",J920,0)</f>
        <v>0</v>
      </c>
      <c r="BH920" s="193">
        <f>IF(N920="sníž. přenesená",J920,0)</f>
        <v>0</v>
      </c>
      <c r="BI920" s="193">
        <f>IF(N920="nulová",J920,0)</f>
        <v>0</v>
      </c>
      <c r="BJ920" s="20" t="s">
        <v>77</v>
      </c>
      <c r="BK920" s="193">
        <f>ROUND(I920*H920,2)</f>
        <v>0</v>
      </c>
      <c r="BL920" s="20" t="s">
        <v>279</v>
      </c>
      <c r="BM920" s="192" t="s">
        <v>1969</v>
      </c>
    </row>
    <row r="921" spans="1:65" s="2" customFormat="1" ht="19.2">
      <c r="A921" s="37"/>
      <c r="B921" s="38"/>
      <c r="C921" s="39"/>
      <c r="D921" s="199" t="s">
        <v>176</v>
      </c>
      <c r="E921" s="39"/>
      <c r="F921" s="200" t="s">
        <v>1970</v>
      </c>
      <c r="G921" s="39"/>
      <c r="H921" s="39"/>
      <c r="I921" s="196"/>
      <c r="J921" s="39"/>
      <c r="K921" s="39"/>
      <c r="L921" s="42"/>
      <c r="M921" s="197"/>
      <c r="N921" s="198"/>
      <c r="O921" s="67"/>
      <c r="P921" s="67"/>
      <c r="Q921" s="67"/>
      <c r="R921" s="67"/>
      <c r="S921" s="67"/>
      <c r="T921" s="68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T921" s="20" t="s">
        <v>176</v>
      </c>
      <c r="AU921" s="20" t="s">
        <v>79</v>
      </c>
    </row>
    <row r="922" spans="1:65" s="13" customFormat="1">
      <c r="B922" s="201"/>
      <c r="C922" s="202"/>
      <c r="D922" s="199" t="s">
        <v>178</v>
      </c>
      <c r="E922" s="203" t="s">
        <v>19</v>
      </c>
      <c r="F922" s="204" t="s">
        <v>1971</v>
      </c>
      <c r="G922" s="202"/>
      <c r="H922" s="205">
        <v>1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178</v>
      </c>
      <c r="AU922" s="211" t="s">
        <v>79</v>
      </c>
      <c r="AV922" s="13" t="s">
        <v>79</v>
      </c>
      <c r="AW922" s="13" t="s">
        <v>31</v>
      </c>
      <c r="AX922" s="13" t="s">
        <v>77</v>
      </c>
      <c r="AY922" s="211" t="s">
        <v>161</v>
      </c>
    </row>
    <row r="923" spans="1:65" s="2" customFormat="1" ht="24.15" customHeight="1">
      <c r="A923" s="37"/>
      <c r="B923" s="38"/>
      <c r="C923" s="181" t="s">
        <v>1972</v>
      </c>
      <c r="D923" s="181" t="s">
        <v>163</v>
      </c>
      <c r="E923" s="182" t="s">
        <v>1973</v>
      </c>
      <c r="F923" s="183" t="s">
        <v>1974</v>
      </c>
      <c r="G923" s="184" t="s">
        <v>387</v>
      </c>
      <c r="H923" s="185">
        <v>3</v>
      </c>
      <c r="I923" s="186"/>
      <c r="J923" s="187">
        <f>ROUND(I923*H923,2)</f>
        <v>0</v>
      </c>
      <c r="K923" s="183" t="s">
        <v>167</v>
      </c>
      <c r="L923" s="42"/>
      <c r="M923" s="188" t="s">
        <v>19</v>
      </c>
      <c r="N923" s="189" t="s">
        <v>40</v>
      </c>
      <c r="O923" s="67"/>
      <c r="P923" s="190">
        <f>O923*H923</f>
        <v>0</v>
      </c>
      <c r="Q923" s="190">
        <v>1.0000000000000001E-5</v>
      </c>
      <c r="R923" s="190">
        <f>Q923*H923</f>
        <v>3.0000000000000004E-5</v>
      </c>
      <c r="S923" s="190">
        <v>0</v>
      </c>
      <c r="T923" s="191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192" t="s">
        <v>168</v>
      </c>
      <c r="AT923" s="192" t="s">
        <v>163</v>
      </c>
      <c r="AU923" s="192" t="s">
        <v>79</v>
      </c>
      <c r="AY923" s="20" t="s">
        <v>161</v>
      </c>
      <c r="BE923" s="193">
        <f>IF(N923="základní",J923,0)</f>
        <v>0</v>
      </c>
      <c r="BF923" s="193">
        <f>IF(N923="snížená",J923,0)</f>
        <v>0</v>
      </c>
      <c r="BG923" s="193">
        <f>IF(N923="zákl. přenesená",J923,0)</f>
        <v>0</v>
      </c>
      <c r="BH923" s="193">
        <f>IF(N923="sníž. přenesená",J923,0)</f>
        <v>0</v>
      </c>
      <c r="BI923" s="193">
        <f>IF(N923="nulová",J923,0)</f>
        <v>0</v>
      </c>
      <c r="BJ923" s="20" t="s">
        <v>77</v>
      </c>
      <c r="BK923" s="193">
        <f>ROUND(I923*H923,2)</f>
        <v>0</v>
      </c>
      <c r="BL923" s="20" t="s">
        <v>168</v>
      </c>
      <c r="BM923" s="192" t="s">
        <v>1975</v>
      </c>
    </row>
    <row r="924" spans="1:65" s="2" customFormat="1">
      <c r="A924" s="37"/>
      <c r="B924" s="38"/>
      <c r="C924" s="39"/>
      <c r="D924" s="194" t="s">
        <v>170</v>
      </c>
      <c r="E924" s="39"/>
      <c r="F924" s="195" t="s">
        <v>1976</v>
      </c>
      <c r="G924" s="39"/>
      <c r="H924" s="39"/>
      <c r="I924" s="196"/>
      <c r="J924" s="39"/>
      <c r="K924" s="39"/>
      <c r="L924" s="42"/>
      <c r="M924" s="197"/>
      <c r="N924" s="198"/>
      <c r="O924" s="67"/>
      <c r="P924" s="67"/>
      <c r="Q924" s="67"/>
      <c r="R924" s="67"/>
      <c r="S924" s="67"/>
      <c r="T924" s="68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T924" s="20" t="s">
        <v>170</v>
      </c>
      <c r="AU924" s="20" t="s">
        <v>79</v>
      </c>
    </row>
    <row r="925" spans="1:65" s="2" customFormat="1" ht="16.5" customHeight="1">
      <c r="A925" s="37"/>
      <c r="B925" s="38"/>
      <c r="C925" s="237" t="s">
        <v>1977</v>
      </c>
      <c r="D925" s="237" t="s">
        <v>715</v>
      </c>
      <c r="E925" s="238" t="s">
        <v>1978</v>
      </c>
      <c r="F925" s="239" t="s">
        <v>1979</v>
      </c>
      <c r="G925" s="240" t="s">
        <v>387</v>
      </c>
      <c r="H925" s="241">
        <v>3</v>
      </c>
      <c r="I925" s="242"/>
      <c r="J925" s="243">
        <f>ROUND(I925*H925,2)</f>
        <v>0</v>
      </c>
      <c r="K925" s="239" t="s">
        <v>19</v>
      </c>
      <c r="L925" s="244"/>
      <c r="M925" s="245" t="s">
        <v>19</v>
      </c>
      <c r="N925" s="246" t="s">
        <v>40</v>
      </c>
      <c r="O925" s="67"/>
      <c r="P925" s="190">
        <f>O925*H925</f>
        <v>0</v>
      </c>
      <c r="Q925" s="190">
        <v>6.8599999999999998E-3</v>
      </c>
      <c r="R925" s="190">
        <f>Q925*H925</f>
        <v>2.0580000000000001E-2</v>
      </c>
      <c r="S925" s="190">
        <v>0</v>
      </c>
      <c r="T925" s="191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192" t="s">
        <v>211</v>
      </c>
      <c r="AT925" s="192" t="s">
        <v>715</v>
      </c>
      <c r="AU925" s="192" t="s">
        <v>79</v>
      </c>
      <c r="AY925" s="20" t="s">
        <v>161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20" t="s">
        <v>77</v>
      </c>
      <c r="BK925" s="193">
        <f>ROUND(I925*H925,2)</f>
        <v>0</v>
      </c>
      <c r="BL925" s="20" t="s">
        <v>168</v>
      </c>
      <c r="BM925" s="192" t="s">
        <v>1980</v>
      </c>
    </row>
    <row r="926" spans="1:65" s="2" customFormat="1" ht="28.8">
      <c r="A926" s="37"/>
      <c r="B926" s="38"/>
      <c r="C926" s="39"/>
      <c r="D926" s="199" t="s">
        <v>176</v>
      </c>
      <c r="E926" s="39"/>
      <c r="F926" s="200" t="s">
        <v>1981</v>
      </c>
      <c r="G926" s="39"/>
      <c r="H926" s="39"/>
      <c r="I926" s="196"/>
      <c r="J926" s="39"/>
      <c r="K926" s="39"/>
      <c r="L926" s="42"/>
      <c r="M926" s="197"/>
      <c r="N926" s="198"/>
      <c r="O926" s="67"/>
      <c r="P926" s="67"/>
      <c r="Q926" s="67"/>
      <c r="R926" s="67"/>
      <c r="S926" s="67"/>
      <c r="T926" s="68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20" t="s">
        <v>176</v>
      </c>
      <c r="AU926" s="20" t="s">
        <v>79</v>
      </c>
    </row>
    <row r="927" spans="1:65" s="13" customFormat="1">
      <c r="B927" s="201"/>
      <c r="C927" s="202"/>
      <c r="D927" s="199" t="s">
        <v>178</v>
      </c>
      <c r="E927" s="203" t="s">
        <v>19</v>
      </c>
      <c r="F927" s="204" t="s">
        <v>1982</v>
      </c>
      <c r="G927" s="202"/>
      <c r="H927" s="205">
        <v>3</v>
      </c>
      <c r="I927" s="206"/>
      <c r="J927" s="202"/>
      <c r="K927" s="202"/>
      <c r="L927" s="207"/>
      <c r="M927" s="208"/>
      <c r="N927" s="209"/>
      <c r="O927" s="209"/>
      <c r="P927" s="209"/>
      <c r="Q927" s="209"/>
      <c r="R927" s="209"/>
      <c r="S927" s="209"/>
      <c r="T927" s="210"/>
      <c r="AT927" s="211" t="s">
        <v>178</v>
      </c>
      <c r="AU927" s="211" t="s">
        <v>79</v>
      </c>
      <c r="AV927" s="13" t="s">
        <v>79</v>
      </c>
      <c r="AW927" s="13" t="s">
        <v>31</v>
      </c>
      <c r="AX927" s="13" t="s">
        <v>77</v>
      </c>
      <c r="AY927" s="211" t="s">
        <v>161</v>
      </c>
    </row>
    <row r="928" spans="1:65" s="2" customFormat="1" ht="24.15" customHeight="1">
      <c r="A928" s="37"/>
      <c r="B928" s="38"/>
      <c r="C928" s="181" t="s">
        <v>1983</v>
      </c>
      <c r="D928" s="181" t="s">
        <v>163</v>
      </c>
      <c r="E928" s="182" t="s">
        <v>1984</v>
      </c>
      <c r="F928" s="183" t="s">
        <v>1985</v>
      </c>
      <c r="G928" s="184" t="s">
        <v>387</v>
      </c>
      <c r="H928" s="185">
        <v>5.5</v>
      </c>
      <c r="I928" s="186"/>
      <c r="J928" s="187">
        <f>ROUND(I928*H928,2)</f>
        <v>0</v>
      </c>
      <c r="K928" s="183" t="s">
        <v>167</v>
      </c>
      <c r="L928" s="42"/>
      <c r="M928" s="188" t="s">
        <v>19</v>
      </c>
      <c r="N928" s="189" t="s">
        <v>40</v>
      </c>
      <c r="O928" s="67"/>
      <c r="P928" s="190">
        <f>O928*H928</f>
        <v>0</v>
      </c>
      <c r="Q928" s="190">
        <v>0</v>
      </c>
      <c r="R928" s="190">
        <f>Q928*H928</f>
        <v>0</v>
      </c>
      <c r="S928" s="190">
        <v>0</v>
      </c>
      <c r="T928" s="191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192" t="s">
        <v>279</v>
      </c>
      <c r="AT928" s="192" t="s">
        <v>163</v>
      </c>
      <c r="AU928" s="192" t="s">
        <v>79</v>
      </c>
      <c r="AY928" s="20" t="s">
        <v>161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20" t="s">
        <v>77</v>
      </c>
      <c r="BK928" s="193">
        <f>ROUND(I928*H928,2)</f>
        <v>0</v>
      </c>
      <c r="BL928" s="20" t="s">
        <v>279</v>
      </c>
      <c r="BM928" s="192" t="s">
        <v>1986</v>
      </c>
    </row>
    <row r="929" spans="1:65" s="2" customFormat="1">
      <c r="A929" s="37"/>
      <c r="B929" s="38"/>
      <c r="C929" s="39"/>
      <c r="D929" s="194" t="s">
        <v>170</v>
      </c>
      <c r="E929" s="39"/>
      <c r="F929" s="195" t="s">
        <v>1987</v>
      </c>
      <c r="G929" s="39"/>
      <c r="H929" s="39"/>
      <c r="I929" s="196"/>
      <c r="J929" s="39"/>
      <c r="K929" s="39"/>
      <c r="L929" s="42"/>
      <c r="M929" s="197"/>
      <c r="N929" s="198"/>
      <c r="O929" s="67"/>
      <c r="P929" s="67"/>
      <c r="Q929" s="67"/>
      <c r="R929" s="67"/>
      <c r="S929" s="67"/>
      <c r="T929" s="68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T929" s="20" t="s">
        <v>170</v>
      </c>
      <c r="AU929" s="20" t="s">
        <v>79</v>
      </c>
    </row>
    <row r="930" spans="1:65" s="2" customFormat="1" ht="19.2">
      <c r="A930" s="37"/>
      <c r="B930" s="38"/>
      <c r="C930" s="39"/>
      <c r="D930" s="199" t="s">
        <v>176</v>
      </c>
      <c r="E930" s="39"/>
      <c r="F930" s="200" t="s">
        <v>1988</v>
      </c>
      <c r="G930" s="39"/>
      <c r="H930" s="39"/>
      <c r="I930" s="196"/>
      <c r="J930" s="39"/>
      <c r="K930" s="39"/>
      <c r="L930" s="42"/>
      <c r="M930" s="197"/>
      <c r="N930" s="198"/>
      <c r="O930" s="67"/>
      <c r="P930" s="67"/>
      <c r="Q930" s="67"/>
      <c r="R930" s="67"/>
      <c r="S930" s="67"/>
      <c r="T930" s="68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T930" s="20" t="s">
        <v>176</v>
      </c>
      <c r="AU930" s="20" t="s">
        <v>79</v>
      </c>
    </row>
    <row r="931" spans="1:65" s="13" customFormat="1">
      <c r="B931" s="201"/>
      <c r="C931" s="202"/>
      <c r="D931" s="199" t="s">
        <v>178</v>
      </c>
      <c r="E931" s="203" t="s">
        <v>19</v>
      </c>
      <c r="F931" s="204" t="s">
        <v>1989</v>
      </c>
      <c r="G931" s="202"/>
      <c r="H931" s="205">
        <v>5.5</v>
      </c>
      <c r="I931" s="206"/>
      <c r="J931" s="202"/>
      <c r="K931" s="202"/>
      <c r="L931" s="207"/>
      <c r="M931" s="208"/>
      <c r="N931" s="209"/>
      <c r="O931" s="209"/>
      <c r="P931" s="209"/>
      <c r="Q931" s="209"/>
      <c r="R931" s="209"/>
      <c r="S931" s="209"/>
      <c r="T931" s="210"/>
      <c r="AT931" s="211" t="s">
        <v>178</v>
      </c>
      <c r="AU931" s="211" t="s">
        <v>79</v>
      </c>
      <c r="AV931" s="13" t="s">
        <v>79</v>
      </c>
      <c r="AW931" s="13" t="s">
        <v>31</v>
      </c>
      <c r="AX931" s="13" t="s">
        <v>77</v>
      </c>
      <c r="AY931" s="211" t="s">
        <v>161</v>
      </c>
    </row>
    <row r="932" spans="1:65" s="2" customFormat="1" ht="16.5" customHeight="1">
      <c r="A932" s="37"/>
      <c r="B932" s="38"/>
      <c r="C932" s="237" t="s">
        <v>1990</v>
      </c>
      <c r="D932" s="237" t="s">
        <v>715</v>
      </c>
      <c r="E932" s="238" t="s">
        <v>1991</v>
      </c>
      <c r="F932" s="239" t="s">
        <v>1992</v>
      </c>
      <c r="G932" s="240" t="s">
        <v>189</v>
      </c>
      <c r="H932" s="241">
        <v>5.5</v>
      </c>
      <c r="I932" s="242"/>
      <c r="J932" s="243">
        <f>ROUND(I932*H932,2)</f>
        <v>0</v>
      </c>
      <c r="K932" s="239" t="s">
        <v>167</v>
      </c>
      <c r="L932" s="244"/>
      <c r="M932" s="245" t="s">
        <v>19</v>
      </c>
      <c r="N932" s="246" t="s">
        <v>40</v>
      </c>
      <c r="O932" s="67"/>
      <c r="P932" s="190">
        <f>O932*H932</f>
        <v>0</v>
      </c>
      <c r="Q932" s="190">
        <v>1.4999999999999999E-4</v>
      </c>
      <c r="R932" s="190">
        <f>Q932*H932</f>
        <v>8.2499999999999989E-4</v>
      </c>
      <c r="S932" s="190">
        <v>0</v>
      </c>
      <c r="T932" s="191">
        <f>S932*H932</f>
        <v>0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192" t="s">
        <v>406</v>
      </c>
      <c r="AT932" s="192" t="s">
        <v>715</v>
      </c>
      <c r="AU932" s="192" t="s">
        <v>79</v>
      </c>
      <c r="AY932" s="20" t="s">
        <v>161</v>
      </c>
      <c r="BE932" s="193">
        <f>IF(N932="základní",J932,0)</f>
        <v>0</v>
      </c>
      <c r="BF932" s="193">
        <f>IF(N932="snížená",J932,0)</f>
        <v>0</v>
      </c>
      <c r="BG932" s="193">
        <f>IF(N932="zákl. přenesená",J932,0)</f>
        <v>0</v>
      </c>
      <c r="BH932" s="193">
        <f>IF(N932="sníž. přenesená",J932,0)</f>
        <v>0</v>
      </c>
      <c r="BI932" s="193">
        <f>IF(N932="nulová",J932,0)</f>
        <v>0</v>
      </c>
      <c r="BJ932" s="20" t="s">
        <v>77</v>
      </c>
      <c r="BK932" s="193">
        <f>ROUND(I932*H932,2)</f>
        <v>0</v>
      </c>
      <c r="BL932" s="20" t="s">
        <v>279</v>
      </c>
      <c r="BM932" s="192" t="s">
        <v>1993</v>
      </c>
    </row>
    <row r="933" spans="1:65" s="2" customFormat="1" ht="24.15" customHeight="1">
      <c r="A933" s="37"/>
      <c r="B933" s="38"/>
      <c r="C933" s="181" t="s">
        <v>1994</v>
      </c>
      <c r="D933" s="181" t="s">
        <v>163</v>
      </c>
      <c r="E933" s="182" t="s">
        <v>1995</v>
      </c>
      <c r="F933" s="183" t="s">
        <v>1996</v>
      </c>
      <c r="G933" s="184" t="s">
        <v>387</v>
      </c>
      <c r="H933" s="185">
        <v>32</v>
      </c>
      <c r="I933" s="186"/>
      <c r="J933" s="187">
        <f>ROUND(I933*H933,2)</f>
        <v>0</v>
      </c>
      <c r="K933" s="183" t="s">
        <v>167</v>
      </c>
      <c r="L933" s="42"/>
      <c r="M933" s="188" t="s">
        <v>19</v>
      </c>
      <c r="N933" s="189" t="s">
        <v>40</v>
      </c>
      <c r="O933" s="67"/>
      <c r="P933" s="190">
        <f>O933*H933</f>
        <v>0</v>
      </c>
      <c r="Q933" s="190">
        <v>1.0000000000000001E-5</v>
      </c>
      <c r="R933" s="190">
        <f>Q933*H933</f>
        <v>3.2000000000000003E-4</v>
      </c>
      <c r="S933" s="190">
        <v>0</v>
      </c>
      <c r="T933" s="191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92" t="s">
        <v>279</v>
      </c>
      <c r="AT933" s="192" t="s">
        <v>163</v>
      </c>
      <c r="AU933" s="192" t="s">
        <v>79</v>
      </c>
      <c r="AY933" s="20" t="s">
        <v>161</v>
      </c>
      <c r="BE933" s="193">
        <f>IF(N933="základní",J933,0)</f>
        <v>0</v>
      </c>
      <c r="BF933" s="193">
        <f>IF(N933="snížená",J933,0)</f>
        <v>0</v>
      </c>
      <c r="BG933" s="193">
        <f>IF(N933="zákl. přenesená",J933,0)</f>
        <v>0</v>
      </c>
      <c r="BH933" s="193">
        <f>IF(N933="sníž. přenesená",J933,0)</f>
        <v>0</v>
      </c>
      <c r="BI933" s="193">
        <f>IF(N933="nulová",J933,0)</f>
        <v>0</v>
      </c>
      <c r="BJ933" s="20" t="s">
        <v>77</v>
      </c>
      <c r="BK933" s="193">
        <f>ROUND(I933*H933,2)</f>
        <v>0</v>
      </c>
      <c r="BL933" s="20" t="s">
        <v>279</v>
      </c>
      <c r="BM933" s="192" t="s">
        <v>1997</v>
      </c>
    </row>
    <row r="934" spans="1:65" s="2" customFormat="1">
      <c r="A934" s="37"/>
      <c r="B934" s="38"/>
      <c r="C934" s="39"/>
      <c r="D934" s="194" t="s">
        <v>170</v>
      </c>
      <c r="E934" s="39"/>
      <c r="F934" s="195" t="s">
        <v>1998</v>
      </c>
      <c r="G934" s="39"/>
      <c r="H934" s="39"/>
      <c r="I934" s="196"/>
      <c r="J934" s="39"/>
      <c r="K934" s="39"/>
      <c r="L934" s="42"/>
      <c r="M934" s="197"/>
      <c r="N934" s="198"/>
      <c r="O934" s="67"/>
      <c r="P934" s="67"/>
      <c r="Q934" s="67"/>
      <c r="R934" s="67"/>
      <c r="S934" s="67"/>
      <c r="T934" s="68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T934" s="20" t="s">
        <v>170</v>
      </c>
      <c r="AU934" s="20" t="s">
        <v>79</v>
      </c>
    </row>
    <row r="935" spans="1:65" s="13" customFormat="1">
      <c r="B935" s="201"/>
      <c r="C935" s="202"/>
      <c r="D935" s="199" t="s">
        <v>178</v>
      </c>
      <c r="E935" s="203" t="s">
        <v>19</v>
      </c>
      <c r="F935" s="204" t="s">
        <v>1999</v>
      </c>
      <c r="G935" s="202"/>
      <c r="H935" s="205">
        <v>20</v>
      </c>
      <c r="I935" s="206"/>
      <c r="J935" s="202"/>
      <c r="K935" s="202"/>
      <c r="L935" s="207"/>
      <c r="M935" s="208"/>
      <c r="N935" s="209"/>
      <c r="O935" s="209"/>
      <c r="P935" s="209"/>
      <c r="Q935" s="209"/>
      <c r="R935" s="209"/>
      <c r="S935" s="209"/>
      <c r="T935" s="210"/>
      <c r="AT935" s="211" t="s">
        <v>178</v>
      </c>
      <c r="AU935" s="211" t="s">
        <v>79</v>
      </c>
      <c r="AV935" s="13" t="s">
        <v>79</v>
      </c>
      <c r="AW935" s="13" t="s">
        <v>31</v>
      </c>
      <c r="AX935" s="13" t="s">
        <v>69</v>
      </c>
      <c r="AY935" s="211" t="s">
        <v>161</v>
      </c>
    </row>
    <row r="936" spans="1:65" s="13" customFormat="1">
      <c r="B936" s="201"/>
      <c r="C936" s="202"/>
      <c r="D936" s="199" t="s">
        <v>178</v>
      </c>
      <c r="E936" s="203" t="s">
        <v>19</v>
      </c>
      <c r="F936" s="204" t="s">
        <v>2000</v>
      </c>
      <c r="G936" s="202"/>
      <c r="H936" s="205">
        <v>12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178</v>
      </c>
      <c r="AU936" s="211" t="s">
        <v>79</v>
      </c>
      <c r="AV936" s="13" t="s">
        <v>79</v>
      </c>
      <c r="AW936" s="13" t="s">
        <v>31</v>
      </c>
      <c r="AX936" s="13" t="s">
        <v>69</v>
      </c>
      <c r="AY936" s="211" t="s">
        <v>161</v>
      </c>
    </row>
    <row r="937" spans="1:65" s="15" customFormat="1">
      <c r="B937" s="222"/>
      <c r="C937" s="223"/>
      <c r="D937" s="199" t="s">
        <v>178</v>
      </c>
      <c r="E937" s="224" t="s">
        <v>19</v>
      </c>
      <c r="F937" s="225" t="s">
        <v>221</v>
      </c>
      <c r="G937" s="223"/>
      <c r="H937" s="226">
        <v>32</v>
      </c>
      <c r="I937" s="227"/>
      <c r="J937" s="223"/>
      <c r="K937" s="223"/>
      <c r="L937" s="228"/>
      <c r="M937" s="229"/>
      <c r="N937" s="230"/>
      <c r="O937" s="230"/>
      <c r="P937" s="230"/>
      <c r="Q937" s="230"/>
      <c r="R937" s="230"/>
      <c r="S937" s="230"/>
      <c r="T937" s="231"/>
      <c r="AT937" s="232" t="s">
        <v>178</v>
      </c>
      <c r="AU937" s="232" t="s">
        <v>79</v>
      </c>
      <c r="AV937" s="15" t="s">
        <v>168</v>
      </c>
      <c r="AW937" s="15" t="s">
        <v>31</v>
      </c>
      <c r="AX937" s="15" t="s">
        <v>77</v>
      </c>
      <c r="AY937" s="232" t="s">
        <v>161</v>
      </c>
    </row>
    <row r="938" spans="1:65" s="2" customFormat="1" ht="24.15" customHeight="1">
      <c r="A938" s="37"/>
      <c r="B938" s="38"/>
      <c r="C938" s="181" t="s">
        <v>2001</v>
      </c>
      <c r="D938" s="181" t="s">
        <v>163</v>
      </c>
      <c r="E938" s="182" t="s">
        <v>2002</v>
      </c>
      <c r="F938" s="183" t="s">
        <v>2003</v>
      </c>
      <c r="G938" s="184" t="s">
        <v>166</v>
      </c>
      <c r="H938" s="185">
        <v>11.337</v>
      </c>
      <c r="I938" s="186"/>
      <c r="J938" s="187">
        <f>ROUND(I938*H938,2)</f>
        <v>0</v>
      </c>
      <c r="K938" s="183" t="s">
        <v>167</v>
      </c>
      <c r="L938" s="42"/>
      <c r="M938" s="188" t="s">
        <v>19</v>
      </c>
      <c r="N938" s="189" t="s">
        <v>40</v>
      </c>
      <c r="O938" s="67"/>
      <c r="P938" s="190">
        <f>O938*H938</f>
        <v>0</v>
      </c>
      <c r="Q938" s="190">
        <v>3.5E-4</v>
      </c>
      <c r="R938" s="190">
        <f>Q938*H938</f>
        <v>3.9679499999999996E-3</v>
      </c>
      <c r="S938" s="190">
        <v>0</v>
      </c>
      <c r="T938" s="191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192" t="s">
        <v>279</v>
      </c>
      <c r="AT938" s="192" t="s">
        <v>163</v>
      </c>
      <c r="AU938" s="192" t="s">
        <v>79</v>
      </c>
      <c r="AY938" s="20" t="s">
        <v>161</v>
      </c>
      <c r="BE938" s="193">
        <f>IF(N938="základní",J938,0)</f>
        <v>0</v>
      </c>
      <c r="BF938" s="193">
        <f>IF(N938="snížená",J938,0)</f>
        <v>0</v>
      </c>
      <c r="BG938" s="193">
        <f>IF(N938="zákl. přenesená",J938,0)</f>
        <v>0</v>
      </c>
      <c r="BH938" s="193">
        <f>IF(N938="sníž. přenesená",J938,0)</f>
        <v>0</v>
      </c>
      <c r="BI938" s="193">
        <f>IF(N938="nulová",J938,0)</f>
        <v>0</v>
      </c>
      <c r="BJ938" s="20" t="s">
        <v>77</v>
      </c>
      <c r="BK938" s="193">
        <f>ROUND(I938*H938,2)</f>
        <v>0</v>
      </c>
      <c r="BL938" s="20" t="s">
        <v>279</v>
      </c>
      <c r="BM938" s="192" t="s">
        <v>2004</v>
      </c>
    </row>
    <row r="939" spans="1:65" s="2" customFormat="1">
      <c r="A939" s="37"/>
      <c r="B939" s="38"/>
      <c r="C939" s="39"/>
      <c r="D939" s="194" t="s">
        <v>170</v>
      </c>
      <c r="E939" s="39"/>
      <c r="F939" s="195" t="s">
        <v>2005</v>
      </c>
      <c r="G939" s="39"/>
      <c r="H939" s="39"/>
      <c r="I939" s="196"/>
      <c r="J939" s="39"/>
      <c r="K939" s="39"/>
      <c r="L939" s="42"/>
      <c r="M939" s="197"/>
      <c r="N939" s="198"/>
      <c r="O939" s="67"/>
      <c r="P939" s="67"/>
      <c r="Q939" s="67"/>
      <c r="R939" s="67"/>
      <c r="S939" s="67"/>
      <c r="T939" s="68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T939" s="20" t="s">
        <v>170</v>
      </c>
      <c r="AU939" s="20" t="s">
        <v>79</v>
      </c>
    </row>
    <row r="940" spans="1:65" s="2" customFormat="1" ht="16.5" customHeight="1">
      <c r="A940" s="37"/>
      <c r="B940" s="38"/>
      <c r="C940" s="237" t="s">
        <v>2006</v>
      </c>
      <c r="D940" s="237" t="s">
        <v>715</v>
      </c>
      <c r="E940" s="238" t="s">
        <v>2007</v>
      </c>
      <c r="F940" s="239" t="s">
        <v>2008</v>
      </c>
      <c r="G940" s="240" t="s">
        <v>166</v>
      </c>
      <c r="H940" s="241">
        <v>0.82499999999999996</v>
      </c>
      <c r="I940" s="242"/>
      <c r="J940" s="243">
        <f>ROUND(I940*H940,2)</f>
        <v>0</v>
      </c>
      <c r="K940" s="239" t="s">
        <v>167</v>
      </c>
      <c r="L940" s="244"/>
      <c r="M940" s="245" t="s">
        <v>19</v>
      </c>
      <c r="N940" s="246" t="s">
        <v>40</v>
      </c>
      <c r="O940" s="67"/>
      <c r="P940" s="190">
        <f>O940*H940</f>
        <v>0</v>
      </c>
      <c r="Q940" s="190">
        <v>2.019E-2</v>
      </c>
      <c r="R940" s="190">
        <f>Q940*H940</f>
        <v>1.6656749999999998E-2</v>
      </c>
      <c r="S940" s="190">
        <v>0</v>
      </c>
      <c r="T940" s="191">
        <f>S940*H940</f>
        <v>0</v>
      </c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R940" s="192" t="s">
        <v>406</v>
      </c>
      <c r="AT940" s="192" t="s">
        <v>715</v>
      </c>
      <c r="AU940" s="192" t="s">
        <v>79</v>
      </c>
      <c r="AY940" s="20" t="s">
        <v>161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20" t="s">
        <v>77</v>
      </c>
      <c r="BK940" s="193">
        <f>ROUND(I940*H940,2)</f>
        <v>0</v>
      </c>
      <c r="BL940" s="20" t="s">
        <v>279</v>
      </c>
      <c r="BM940" s="192" t="s">
        <v>2009</v>
      </c>
    </row>
    <row r="941" spans="1:65" s="13" customFormat="1">
      <c r="B941" s="201"/>
      <c r="C941" s="202"/>
      <c r="D941" s="199" t="s">
        <v>178</v>
      </c>
      <c r="E941" s="203" t="s">
        <v>19</v>
      </c>
      <c r="F941" s="204" t="s">
        <v>2010</v>
      </c>
      <c r="G941" s="202"/>
      <c r="H941" s="205">
        <v>0.82499999999999996</v>
      </c>
      <c r="I941" s="206"/>
      <c r="J941" s="202"/>
      <c r="K941" s="202"/>
      <c r="L941" s="207"/>
      <c r="M941" s="208"/>
      <c r="N941" s="209"/>
      <c r="O941" s="209"/>
      <c r="P941" s="209"/>
      <c r="Q941" s="209"/>
      <c r="R941" s="209"/>
      <c r="S941" s="209"/>
      <c r="T941" s="210"/>
      <c r="AT941" s="211" t="s">
        <v>178</v>
      </c>
      <c r="AU941" s="211" t="s">
        <v>79</v>
      </c>
      <c r="AV941" s="13" t="s">
        <v>79</v>
      </c>
      <c r="AW941" s="13" t="s">
        <v>31</v>
      </c>
      <c r="AX941" s="13" t="s">
        <v>77</v>
      </c>
      <c r="AY941" s="211" t="s">
        <v>161</v>
      </c>
    </row>
    <row r="942" spans="1:65" s="2" customFormat="1" ht="16.5" customHeight="1">
      <c r="A942" s="37"/>
      <c r="B942" s="38"/>
      <c r="C942" s="237" t="s">
        <v>2011</v>
      </c>
      <c r="D942" s="237" t="s">
        <v>715</v>
      </c>
      <c r="E942" s="238" t="s">
        <v>2012</v>
      </c>
      <c r="F942" s="239" t="s">
        <v>2013</v>
      </c>
      <c r="G942" s="240" t="s">
        <v>166</v>
      </c>
      <c r="H942" s="241">
        <v>10.512</v>
      </c>
      <c r="I942" s="242"/>
      <c r="J942" s="243">
        <f>ROUND(I942*H942,2)</f>
        <v>0</v>
      </c>
      <c r="K942" s="239" t="s">
        <v>167</v>
      </c>
      <c r="L942" s="244"/>
      <c r="M942" s="245" t="s">
        <v>19</v>
      </c>
      <c r="N942" s="246" t="s">
        <v>40</v>
      </c>
      <c r="O942" s="67"/>
      <c r="P942" s="190">
        <f>O942*H942</f>
        <v>0</v>
      </c>
      <c r="Q942" s="190">
        <v>1.9949999999999999E-2</v>
      </c>
      <c r="R942" s="190">
        <f>Q942*H942</f>
        <v>0.2097144</v>
      </c>
      <c r="S942" s="190">
        <v>0</v>
      </c>
      <c r="T942" s="191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92" t="s">
        <v>406</v>
      </c>
      <c r="AT942" s="192" t="s">
        <v>715</v>
      </c>
      <c r="AU942" s="192" t="s">
        <v>79</v>
      </c>
      <c r="AY942" s="20" t="s">
        <v>161</v>
      </c>
      <c r="BE942" s="193">
        <f>IF(N942="základní",J942,0)</f>
        <v>0</v>
      </c>
      <c r="BF942" s="193">
        <f>IF(N942="snížená",J942,0)</f>
        <v>0</v>
      </c>
      <c r="BG942" s="193">
        <f>IF(N942="zákl. přenesená",J942,0)</f>
        <v>0</v>
      </c>
      <c r="BH942" s="193">
        <f>IF(N942="sníž. přenesená",J942,0)</f>
        <v>0</v>
      </c>
      <c r="BI942" s="193">
        <f>IF(N942="nulová",J942,0)</f>
        <v>0</v>
      </c>
      <c r="BJ942" s="20" t="s">
        <v>77</v>
      </c>
      <c r="BK942" s="193">
        <f>ROUND(I942*H942,2)</f>
        <v>0</v>
      </c>
      <c r="BL942" s="20" t="s">
        <v>279</v>
      </c>
      <c r="BM942" s="192" t="s">
        <v>2014</v>
      </c>
    </row>
    <row r="943" spans="1:65" s="13" customFormat="1">
      <c r="B943" s="201"/>
      <c r="C943" s="202"/>
      <c r="D943" s="199" t="s">
        <v>178</v>
      </c>
      <c r="E943" s="203" t="s">
        <v>19</v>
      </c>
      <c r="F943" s="204" t="s">
        <v>2015</v>
      </c>
      <c r="G943" s="202"/>
      <c r="H943" s="205">
        <v>10.512</v>
      </c>
      <c r="I943" s="206"/>
      <c r="J943" s="202"/>
      <c r="K943" s="202"/>
      <c r="L943" s="207"/>
      <c r="M943" s="208"/>
      <c r="N943" s="209"/>
      <c r="O943" s="209"/>
      <c r="P943" s="209"/>
      <c r="Q943" s="209"/>
      <c r="R943" s="209"/>
      <c r="S943" s="209"/>
      <c r="T943" s="210"/>
      <c r="AT943" s="211" t="s">
        <v>178</v>
      </c>
      <c r="AU943" s="211" t="s">
        <v>79</v>
      </c>
      <c r="AV943" s="13" t="s">
        <v>79</v>
      </c>
      <c r="AW943" s="13" t="s">
        <v>31</v>
      </c>
      <c r="AX943" s="13" t="s">
        <v>69</v>
      </c>
      <c r="AY943" s="211" t="s">
        <v>161</v>
      </c>
    </row>
    <row r="944" spans="1:65" s="15" customFormat="1">
      <c r="B944" s="222"/>
      <c r="C944" s="223"/>
      <c r="D944" s="199" t="s">
        <v>178</v>
      </c>
      <c r="E944" s="224" t="s">
        <v>19</v>
      </c>
      <c r="F944" s="225" t="s">
        <v>221</v>
      </c>
      <c r="G944" s="223"/>
      <c r="H944" s="226">
        <v>10.512</v>
      </c>
      <c r="I944" s="227"/>
      <c r="J944" s="223"/>
      <c r="K944" s="223"/>
      <c r="L944" s="228"/>
      <c r="M944" s="229"/>
      <c r="N944" s="230"/>
      <c r="O944" s="230"/>
      <c r="P944" s="230"/>
      <c r="Q944" s="230"/>
      <c r="R944" s="230"/>
      <c r="S944" s="230"/>
      <c r="T944" s="231"/>
      <c r="AT944" s="232" t="s">
        <v>178</v>
      </c>
      <c r="AU944" s="232" t="s">
        <v>79</v>
      </c>
      <c r="AV944" s="15" t="s">
        <v>168</v>
      </c>
      <c r="AW944" s="15" t="s">
        <v>31</v>
      </c>
      <c r="AX944" s="15" t="s">
        <v>77</v>
      </c>
      <c r="AY944" s="232" t="s">
        <v>161</v>
      </c>
    </row>
    <row r="945" spans="1:65" s="2" customFormat="1" ht="24.15" customHeight="1">
      <c r="A945" s="37"/>
      <c r="B945" s="38"/>
      <c r="C945" s="181" t="s">
        <v>2016</v>
      </c>
      <c r="D945" s="181" t="s">
        <v>163</v>
      </c>
      <c r="E945" s="182" t="s">
        <v>2017</v>
      </c>
      <c r="F945" s="183" t="s">
        <v>2018</v>
      </c>
      <c r="G945" s="184" t="s">
        <v>166</v>
      </c>
      <c r="H945" s="185">
        <v>43</v>
      </c>
      <c r="I945" s="186"/>
      <c r="J945" s="187">
        <f>ROUND(I945*H945,2)</f>
        <v>0</v>
      </c>
      <c r="K945" s="183" t="s">
        <v>167</v>
      </c>
      <c r="L945" s="42"/>
      <c r="M945" s="188" t="s">
        <v>19</v>
      </c>
      <c r="N945" s="189" t="s">
        <v>40</v>
      </c>
      <c r="O945" s="67"/>
      <c r="P945" s="190">
        <f>O945*H945</f>
        <v>0</v>
      </c>
      <c r="Q945" s="190">
        <v>2.5999999999999998E-4</v>
      </c>
      <c r="R945" s="190">
        <f>Q945*H945</f>
        <v>1.1179999999999999E-2</v>
      </c>
      <c r="S945" s="190">
        <v>0</v>
      </c>
      <c r="T945" s="191">
        <f>S945*H945</f>
        <v>0</v>
      </c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R945" s="192" t="s">
        <v>279</v>
      </c>
      <c r="AT945" s="192" t="s">
        <v>163</v>
      </c>
      <c r="AU945" s="192" t="s">
        <v>79</v>
      </c>
      <c r="AY945" s="20" t="s">
        <v>161</v>
      </c>
      <c r="BE945" s="193">
        <f>IF(N945="základní",J945,0)</f>
        <v>0</v>
      </c>
      <c r="BF945" s="193">
        <f>IF(N945="snížená",J945,0)</f>
        <v>0</v>
      </c>
      <c r="BG945" s="193">
        <f>IF(N945="zákl. přenesená",J945,0)</f>
        <v>0</v>
      </c>
      <c r="BH945" s="193">
        <f>IF(N945="sníž. přenesená",J945,0)</f>
        <v>0</v>
      </c>
      <c r="BI945" s="193">
        <f>IF(N945="nulová",J945,0)</f>
        <v>0</v>
      </c>
      <c r="BJ945" s="20" t="s">
        <v>77</v>
      </c>
      <c r="BK945" s="193">
        <f>ROUND(I945*H945,2)</f>
        <v>0</v>
      </c>
      <c r="BL945" s="20" t="s">
        <v>279</v>
      </c>
      <c r="BM945" s="192" t="s">
        <v>2019</v>
      </c>
    </row>
    <row r="946" spans="1:65" s="2" customFormat="1">
      <c r="A946" s="37"/>
      <c r="B946" s="38"/>
      <c r="C946" s="39"/>
      <c r="D946" s="194" t="s">
        <v>170</v>
      </c>
      <c r="E946" s="39"/>
      <c r="F946" s="195" t="s">
        <v>2020</v>
      </c>
      <c r="G946" s="39"/>
      <c r="H946" s="39"/>
      <c r="I946" s="196"/>
      <c r="J946" s="39"/>
      <c r="K946" s="39"/>
      <c r="L946" s="42"/>
      <c r="M946" s="197"/>
      <c r="N946" s="198"/>
      <c r="O946" s="67"/>
      <c r="P946" s="67"/>
      <c r="Q946" s="67"/>
      <c r="R946" s="67"/>
      <c r="S946" s="67"/>
      <c r="T946" s="68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T946" s="20" t="s">
        <v>170</v>
      </c>
      <c r="AU946" s="20" t="s">
        <v>79</v>
      </c>
    </row>
    <row r="947" spans="1:65" s="13" customFormat="1">
      <c r="B947" s="201"/>
      <c r="C947" s="202"/>
      <c r="D947" s="199" t="s">
        <v>178</v>
      </c>
      <c r="E947" s="203" t="s">
        <v>19</v>
      </c>
      <c r="F947" s="204" t="s">
        <v>2021</v>
      </c>
      <c r="G947" s="202"/>
      <c r="H947" s="205">
        <v>43</v>
      </c>
      <c r="I947" s="206"/>
      <c r="J947" s="202"/>
      <c r="K947" s="202"/>
      <c r="L947" s="207"/>
      <c r="M947" s="208"/>
      <c r="N947" s="209"/>
      <c r="O947" s="209"/>
      <c r="P947" s="209"/>
      <c r="Q947" s="209"/>
      <c r="R947" s="209"/>
      <c r="S947" s="209"/>
      <c r="T947" s="210"/>
      <c r="AT947" s="211" t="s">
        <v>178</v>
      </c>
      <c r="AU947" s="211" t="s">
        <v>79</v>
      </c>
      <c r="AV947" s="13" t="s">
        <v>79</v>
      </c>
      <c r="AW947" s="13" t="s">
        <v>31</v>
      </c>
      <c r="AX947" s="13" t="s">
        <v>77</v>
      </c>
      <c r="AY947" s="211" t="s">
        <v>161</v>
      </c>
    </row>
    <row r="948" spans="1:65" s="2" customFormat="1" ht="16.5" customHeight="1">
      <c r="A948" s="37"/>
      <c r="B948" s="38"/>
      <c r="C948" s="237" t="s">
        <v>2022</v>
      </c>
      <c r="D948" s="237" t="s">
        <v>715</v>
      </c>
      <c r="E948" s="238" t="s">
        <v>2023</v>
      </c>
      <c r="F948" s="239" t="s">
        <v>2024</v>
      </c>
      <c r="G948" s="240" t="s">
        <v>166</v>
      </c>
      <c r="H948" s="241">
        <v>43</v>
      </c>
      <c r="I948" s="242"/>
      <c r="J948" s="243">
        <f>ROUND(I948*H948,2)</f>
        <v>0</v>
      </c>
      <c r="K948" s="239" t="s">
        <v>167</v>
      </c>
      <c r="L948" s="244"/>
      <c r="M948" s="245" t="s">
        <v>19</v>
      </c>
      <c r="N948" s="246" t="s">
        <v>40</v>
      </c>
      <c r="O948" s="67"/>
      <c r="P948" s="190">
        <f>O948*H948</f>
        <v>0</v>
      </c>
      <c r="Q948" s="190">
        <v>1.9859999999999999E-2</v>
      </c>
      <c r="R948" s="190">
        <f>Q948*H948</f>
        <v>0.85397999999999996</v>
      </c>
      <c r="S948" s="190">
        <v>0</v>
      </c>
      <c r="T948" s="191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192" t="s">
        <v>406</v>
      </c>
      <c r="AT948" s="192" t="s">
        <v>715</v>
      </c>
      <c r="AU948" s="192" t="s">
        <v>79</v>
      </c>
      <c r="AY948" s="20" t="s">
        <v>161</v>
      </c>
      <c r="BE948" s="193">
        <f>IF(N948="základní",J948,0)</f>
        <v>0</v>
      </c>
      <c r="BF948" s="193">
        <f>IF(N948="snížená",J948,0)</f>
        <v>0</v>
      </c>
      <c r="BG948" s="193">
        <f>IF(N948="zákl. přenesená",J948,0)</f>
        <v>0</v>
      </c>
      <c r="BH948" s="193">
        <f>IF(N948="sníž. přenesená",J948,0)</f>
        <v>0</v>
      </c>
      <c r="BI948" s="193">
        <f>IF(N948="nulová",J948,0)</f>
        <v>0</v>
      </c>
      <c r="BJ948" s="20" t="s">
        <v>77</v>
      </c>
      <c r="BK948" s="193">
        <f>ROUND(I948*H948,2)</f>
        <v>0</v>
      </c>
      <c r="BL948" s="20" t="s">
        <v>279</v>
      </c>
      <c r="BM948" s="192" t="s">
        <v>2025</v>
      </c>
    </row>
    <row r="949" spans="1:65" s="13" customFormat="1">
      <c r="B949" s="201"/>
      <c r="C949" s="202"/>
      <c r="D949" s="199" t="s">
        <v>178</v>
      </c>
      <c r="E949" s="203" t="s">
        <v>19</v>
      </c>
      <c r="F949" s="204" t="s">
        <v>2021</v>
      </c>
      <c r="G949" s="202"/>
      <c r="H949" s="205">
        <v>43</v>
      </c>
      <c r="I949" s="206"/>
      <c r="J949" s="202"/>
      <c r="K949" s="202"/>
      <c r="L949" s="207"/>
      <c r="M949" s="208"/>
      <c r="N949" s="209"/>
      <c r="O949" s="209"/>
      <c r="P949" s="209"/>
      <c r="Q949" s="209"/>
      <c r="R949" s="209"/>
      <c r="S949" s="209"/>
      <c r="T949" s="210"/>
      <c r="AT949" s="211" t="s">
        <v>178</v>
      </c>
      <c r="AU949" s="211" t="s">
        <v>79</v>
      </c>
      <c r="AV949" s="13" t="s">
        <v>79</v>
      </c>
      <c r="AW949" s="13" t="s">
        <v>31</v>
      </c>
      <c r="AX949" s="13" t="s">
        <v>77</v>
      </c>
      <c r="AY949" s="211" t="s">
        <v>161</v>
      </c>
    </row>
    <row r="950" spans="1:65" s="2" customFormat="1" ht="24.15" customHeight="1">
      <c r="A950" s="37"/>
      <c r="B950" s="38"/>
      <c r="C950" s="181" t="s">
        <v>2026</v>
      </c>
      <c r="D950" s="181" t="s">
        <v>163</v>
      </c>
      <c r="E950" s="182" t="s">
        <v>2027</v>
      </c>
      <c r="F950" s="183" t="s">
        <v>2028</v>
      </c>
      <c r="G950" s="184" t="s">
        <v>189</v>
      </c>
      <c r="H950" s="185">
        <v>97.62</v>
      </c>
      <c r="I950" s="186"/>
      <c r="J950" s="187">
        <f>ROUND(I950*H950,2)</f>
        <v>0</v>
      </c>
      <c r="K950" s="183" t="s">
        <v>167</v>
      </c>
      <c r="L950" s="42"/>
      <c r="M950" s="188" t="s">
        <v>19</v>
      </c>
      <c r="N950" s="189" t="s">
        <v>40</v>
      </c>
      <c r="O950" s="67"/>
      <c r="P950" s="190">
        <f>O950*H950</f>
        <v>0</v>
      </c>
      <c r="Q950" s="190">
        <v>2.9E-4</v>
      </c>
      <c r="R950" s="190">
        <f>Q950*H950</f>
        <v>2.8309800000000003E-2</v>
      </c>
      <c r="S950" s="190">
        <v>0</v>
      </c>
      <c r="T950" s="191">
        <f>S950*H950</f>
        <v>0</v>
      </c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R950" s="192" t="s">
        <v>279</v>
      </c>
      <c r="AT950" s="192" t="s">
        <v>163</v>
      </c>
      <c r="AU950" s="192" t="s">
        <v>79</v>
      </c>
      <c r="AY950" s="20" t="s">
        <v>161</v>
      </c>
      <c r="BE950" s="193">
        <f>IF(N950="základní",J950,0)</f>
        <v>0</v>
      </c>
      <c r="BF950" s="193">
        <f>IF(N950="snížená",J950,0)</f>
        <v>0</v>
      </c>
      <c r="BG950" s="193">
        <f>IF(N950="zákl. přenesená",J950,0)</f>
        <v>0</v>
      </c>
      <c r="BH950" s="193">
        <f>IF(N950="sníž. přenesená",J950,0)</f>
        <v>0</v>
      </c>
      <c r="BI950" s="193">
        <f>IF(N950="nulová",J950,0)</f>
        <v>0</v>
      </c>
      <c r="BJ950" s="20" t="s">
        <v>77</v>
      </c>
      <c r="BK950" s="193">
        <f>ROUND(I950*H950,2)</f>
        <v>0</v>
      </c>
      <c r="BL950" s="20" t="s">
        <v>279</v>
      </c>
      <c r="BM950" s="192" t="s">
        <v>2029</v>
      </c>
    </row>
    <row r="951" spans="1:65" s="2" customFormat="1">
      <c r="A951" s="37"/>
      <c r="B951" s="38"/>
      <c r="C951" s="39"/>
      <c r="D951" s="194" t="s">
        <v>170</v>
      </c>
      <c r="E951" s="39"/>
      <c r="F951" s="195" t="s">
        <v>2030</v>
      </c>
      <c r="G951" s="39"/>
      <c r="H951" s="39"/>
      <c r="I951" s="196"/>
      <c r="J951" s="39"/>
      <c r="K951" s="39"/>
      <c r="L951" s="42"/>
      <c r="M951" s="197"/>
      <c r="N951" s="198"/>
      <c r="O951" s="67"/>
      <c r="P951" s="67"/>
      <c r="Q951" s="67"/>
      <c r="R951" s="67"/>
      <c r="S951" s="67"/>
      <c r="T951" s="68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T951" s="20" t="s">
        <v>170</v>
      </c>
      <c r="AU951" s="20" t="s">
        <v>79</v>
      </c>
    </row>
    <row r="952" spans="1:65" s="13" customFormat="1">
      <c r="B952" s="201"/>
      <c r="C952" s="202"/>
      <c r="D952" s="199" t="s">
        <v>178</v>
      </c>
      <c r="E952" s="203" t="s">
        <v>19</v>
      </c>
      <c r="F952" s="204" t="s">
        <v>2031</v>
      </c>
      <c r="G952" s="202"/>
      <c r="H952" s="205">
        <v>3.7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178</v>
      </c>
      <c r="AU952" s="211" t="s">
        <v>79</v>
      </c>
      <c r="AV952" s="13" t="s">
        <v>79</v>
      </c>
      <c r="AW952" s="13" t="s">
        <v>31</v>
      </c>
      <c r="AX952" s="13" t="s">
        <v>69</v>
      </c>
      <c r="AY952" s="211" t="s">
        <v>161</v>
      </c>
    </row>
    <row r="953" spans="1:65" s="13" customFormat="1">
      <c r="B953" s="201"/>
      <c r="C953" s="202"/>
      <c r="D953" s="199" t="s">
        <v>178</v>
      </c>
      <c r="E953" s="203" t="s">
        <v>19</v>
      </c>
      <c r="F953" s="204" t="s">
        <v>2032</v>
      </c>
      <c r="G953" s="202"/>
      <c r="H953" s="205">
        <v>36.72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178</v>
      </c>
      <c r="AU953" s="211" t="s">
        <v>79</v>
      </c>
      <c r="AV953" s="13" t="s">
        <v>79</v>
      </c>
      <c r="AW953" s="13" t="s">
        <v>31</v>
      </c>
      <c r="AX953" s="13" t="s">
        <v>69</v>
      </c>
      <c r="AY953" s="211" t="s">
        <v>161</v>
      </c>
    </row>
    <row r="954" spans="1:65" s="13" customFormat="1">
      <c r="B954" s="201"/>
      <c r="C954" s="202"/>
      <c r="D954" s="199" t="s">
        <v>178</v>
      </c>
      <c r="E954" s="203" t="s">
        <v>19</v>
      </c>
      <c r="F954" s="204" t="s">
        <v>2033</v>
      </c>
      <c r="G954" s="202"/>
      <c r="H954" s="205">
        <v>57.2</v>
      </c>
      <c r="I954" s="206"/>
      <c r="J954" s="202"/>
      <c r="K954" s="202"/>
      <c r="L954" s="207"/>
      <c r="M954" s="208"/>
      <c r="N954" s="209"/>
      <c r="O954" s="209"/>
      <c r="P954" s="209"/>
      <c r="Q954" s="209"/>
      <c r="R954" s="209"/>
      <c r="S954" s="209"/>
      <c r="T954" s="210"/>
      <c r="AT954" s="211" t="s">
        <v>178</v>
      </c>
      <c r="AU954" s="211" t="s">
        <v>79</v>
      </c>
      <c r="AV954" s="13" t="s">
        <v>79</v>
      </c>
      <c r="AW954" s="13" t="s">
        <v>31</v>
      </c>
      <c r="AX954" s="13" t="s">
        <v>69</v>
      </c>
      <c r="AY954" s="211" t="s">
        <v>161</v>
      </c>
    </row>
    <row r="955" spans="1:65" s="15" customFormat="1">
      <c r="B955" s="222"/>
      <c r="C955" s="223"/>
      <c r="D955" s="199" t="s">
        <v>178</v>
      </c>
      <c r="E955" s="224" t="s">
        <v>19</v>
      </c>
      <c r="F955" s="225" t="s">
        <v>221</v>
      </c>
      <c r="G955" s="223"/>
      <c r="H955" s="226">
        <v>97.62</v>
      </c>
      <c r="I955" s="227"/>
      <c r="J955" s="223"/>
      <c r="K955" s="223"/>
      <c r="L955" s="228"/>
      <c r="M955" s="229"/>
      <c r="N955" s="230"/>
      <c r="O955" s="230"/>
      <c r="P955" s="230"/>
      <c r="Q955" s="230"/>
      <c r="R955" s="230"/>
      <c r="S955" s="230"/>
      <c r="T955" s="231"/>
      <c r="AT955" s="232" t="s">
        <v>178</v>
      </c>
      <c r="AU955" s="232" t="s">
        <v>79</v>
      </c>
      <c r="AV955" s="15" t="s">
        <v>168</v>
      </c>
      <c r="AW955" s="15" t="s">
        <v>31</v>
      </c>
      <c r="AX955" s="15" t="s">
        <v>77</v>
      </c>
      <c r="AY955" s="232" t="s">
        <v>161</v>
      </c>
    </row>
    <row r="956" spans="1:65" s="2" customFormat="1" ht="16.5" customHeight="1">
      <c r="A956" s="37"/>
      <c r="B956" s="38"/>
      <c r="C956" s="181" t="s">
        <v>2034</v>
      </c>
      <c r="D956" s="181" t="s">
        <v>163</v>
      </c>
      <c r="E956" s="182" t="s">
        <v>2035</v>
      </c>
      <c r="F956" s="183" t="s">
        <v>2036</v>
      </c>
      <c r="G956" s="184" t="s">
        <v>387</v>
      </c>
      <c r="H956" s="185">
        <v>1</v>
      </c>
      <c r="I956" s="186"/>
      <c r="J956" s="187">
        <f>ROUND(I956*H956,2)</f>
        <v>0</v>
      </c>
      <c r="K956" s="183" t="s">
        <v>167</v>
      </c>
      <c r="L956" s="42"/>
      <c r="M956" s="188" t="s">
        <v>19</v>
      </c>
      <c r="N956" s="189" t="s">
        <v>40</v>
      </c>
      <c r="O956" s="67"/>
      <c r="P956" s="190">
        <f>O956*H956</f>
        <v>0</v>
      </c>
      <c r="Q956" s="190">
        <v>0</v>
      </c>
      <c r="R956" s="190">
        <f>Q956*H956</f>
        <v>0</v>
      </c>
      <c r="S956" s="190">
        <v>0</v>
      </c>
      <c r="T956" s="191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92" t="s">
        <v>279</v>
      </c>
      <c r="AT956" s="192" t="s">
        <v>163</v>
      </c>
      <c r="AU956" s="192" t="s">
        <v>79</v>
      </c>
      <c r="AY956" s="20" t="s">
        <v>161</v>
      </c>
      <c r="BE956" s="193">
        <f>IF(N956="základní",J956,0)</f>
        <v>0</v>
      </c>
      <c r="BF956" s="193">
        <f>IF(N956="snížená",J956,0)</f>
        <v>0</v>
      </c>
      <c r="BG956" s="193">
        <f>IF(N956="zákl. přenesená",J956,0)</f>
        <v>0</v>
      </c>
      <c r="BH956" s="193">
        <f>IF(N956="sníž. přenesená",J956,0)</f>
        <v>0</v>
      </c>
      <c r="BI956" s="193">
        <f>IF(N956="nulová",J956,0)</f>
        <v>0</v>
      </c>
      <c r="BJ956" s="20" t="s">
        <v>77</v>
      </c>
      <c r="BK956" s="193">
        <f>ROUND(I956*H956,2)</f>
        <v>0</v>
      </c>
      <c r="BL956" s="20" t="s">
        <v>279</v>
      </c>
      <c r="BM956" s="192" t="s">
        <v>2037</v>
      </c>
    </row>
    <row r="957" spans="1:65" s="2" customFormat="1">
      <c r="A957" s="37"/>
      <c r="B957" s="38"/>
      <c r="C957" s="39"/>
      <c r="D957" s="194" t="s">
        <v>170</v>
      </c>
      <c r="E957" s="39"/>
      <c r="F957" s="195" t="s">
        <v>2038</v>
      </c>
      <c r="G957" s="39"/>
      <c r="H957" s="39"/>
      <c r="I957" s="196"/>
      <c r="J957" s="39"/>
      <c r="K957" s="39"/>
      <c r="L957" s="42"/>
      <c r="M957" s="197"/>
      <c r="N957" s="198"/>
      <c r="O957" s="67"/>
      <c r="P957" s="67"/>
      <c r="Q957" s="67"/>
      <c r="R957" s="67"/>
      <c r="S957" s="67"/>
      <c r="T957" s="68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T957" s="20" t="s">
        <v>170</v>
      </c>
      <c r="AU957" s="20" t="s">
        <v>79</v>
      </c>
    </row>
    <row r="958" spans="1:65" s="2" customFormat="1" ht="16.5" customHeight="1">
      <c r="A958" s="37"/>
      <c r="B958" s="38"/>
      <c r="C958" s="237" t="s">
        <v>2039</v>
      </c>
      <c r="D958" s="237" t="s">
        <v>715</v>
      </c>
      <c r="E958" s="238" t="s">
        <v>2040</v>
      </c>
      <c r="F958" s="239" t="s">
        <v>2041</v>
      </c>
      <c r="G958" s="240" t="s">
        <v>387</v>
      </c>
      <c r="H958" s="241">
        <v>1</v>
      </c>
      <c r="I958" s="242"/>
      <c r="J958" s="243">
        <f>ROUND(I958*H958,2)</f>
        <v>0</v>
      </c>
      <c r="K958" s="239" t="s">
        <v>19</v>
      </c>
      <c r="L958" s="244"/>
      <c r="M958" s="245" t="s">
        <v>19</v>
      </c>
      <c r="N958" s="246" t="s">
        <v>40</v>
      </c>
      <c r="O958" s="67"/>
      <c r="P958" s="190">
        <f>O958*H958</f>
        <v>0</v>
      </c>
      <c r="Q958" s="190">
        <v>9.8000000000000004E-2</v>
      </c>
      <c r="R958" s="190">
        <f>Q958*H958</f>
        <v>9.8000000000000004E-2</v>
      </c>
      <c r="S958" s="190">
        <v>0</v>
      </c>
      <c r="T958" s="191">
        <f>S958*H958</f>
        <v>0</v>
      </c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R958" s="192" t="s">
        <v>406</v>
      </c>
      <c r="AT958" s="192" t="s">
        <v>715</v>
      </c>
      <c r="AU958" s="192" t="s">
        <v>79</v>
      </c>
      <c r="AY958" s="20" t="s">
        <v>161</v>
      </c>
      <c r="BE958" s="193">
        <f>IF(N958="základní",J958,0)</f>
        <v>0</v>
      </c>
      <c r="BF958" s="193">
        <f>IF(N958="snížená",J958,0)</f>
        <v>0</v>
      </c>
      <c r="BG958" s="193">
        <f>IF(N958="zákl. přenesená",J958,0)</f>
        <v>0</v>
      </c>
      <c r="BH958" s="193">
        <f>IF(N958="sníž. přenesená",J958,0)</f>
        <v>0</v>
      </c>
      <c r="BI958" s="193">
        <f>IF(N958="nulová",J958,0)</f>
        <v>0</v>
      </c>
      <c r="BJ958" s="20" t="s">
        <v>77</v>
      </c>
      <c r="BK958" s="193">
        <f>ROUND(I958*H958,2)</f>
        <v>0</v>
      </c>
      <c r="BL958" s="20" t="s">
        <v>279</v>
      </c>
      <c r="BM958" s="192" t="s">
        <v>2042</v>
      </c>
    </row>
    <row r="959" spans="1:65" s="2" customFormat="1" ht="57.6">
      <c r="A959" s="37"/>
      <c r="B959" s="38"/>
      <c r="C959" s="39"/>
      <c r="D959" s="199" t="s">
        <v>176</v>
      </c>
      <c r="E959" s="39"/>
      <c r="F959" s="200" t="s">
        <v>2043</v>
      </c>
      <c r="G959" s="39"/>
      <c r="H959" s="39"/>
      <c r="I959" s="196"/>
      <c r="J959" s="39"/>
      <c r="K959" s="39"/>
      <c r="L959" s="42"/>
      <c r="M959" s="197"/>
      <c r="N959" s="198"/>
      <c r="O959" s="67"/>
      <c r="P959" s="67"/>
      <c r="Q959" s="67"/>
      <c r="R959" s="67"/>
      <c r="S959" s="67"/>
      <c r="T959" s="68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T959" s="20" t="s">
        <v>176</v>
      </c>
      <c r="AU959" s="20" t="s">
        <v>79</v>
      </c>
    </row>
    <row r="960" spans="1:65" s="13" customFormat="1">
      <c r="B960" s="201"/>
      <c r="C960" s="202"/>
      <c r="D960" s="199" t="s">
        <v>178</v>
      </c>
      <c r="E960" s="203" t="s">
        <v>19</v>
      </c>
      <c r="F960" s="204" t="s">
        <v>2044</v>
      </c>
      <c r="G960" s="202"/>
      <c r="H960" s="205">
        <v>1</v>
      </c>
      <c r="I960" s="206"/>
      <c r="J960" s="202"/>
      <c r="K960" s="202"/>
      <c r="L960" s="207"/>
      <c r="M960" s="208"/>
      <c r="N960" s="209"/>
      <c r="O960" s="209"/>
      <c r="P960" s="209"/>
      <c r="Q960" s="209"/>
      <c r="R960" s="209"/>
      <c r="S960" s="209"/>
      <c r="T960" s="210"/>
      <c r="AT960" s="211" t="s">
        <v>178</v>
      </c>
      <c r="AU960" s="211" t="s">
        <v>79</v>
      </c>
      <c r="AV960" s="13" t="s">
        <v>79</v>
      </c>
      <c r="AW960" s="13" t="s">
        <v>31</v>
      </c>
      <c r="AX960" s="13" t="s">
        <v>77</v>
      </c>
      <c r="AY960" s="211" t="s">
        <v>161</v>
      </c>
    </row>
    <row r="961" spans="1:65" s="2" customFormat="1" ht="16.5" customHeight="1">
      <c r="A961" s="37"/>
      <c r="B961" s="38"/>
      <c r="C961" s="181" t="s">
        <v>2045</v>
      </c>
      <c r="D961" s="181" t="s">
        <v>163</v>
      </c>
      <c r="E961" s="182" t="s">
        <v>2046</v>
      </c>
      <c r="F961" s="183" t="s">
        <v>2047</v>
      </c>
      <c r="G961" s="184" t="s">
        <v>387</v>
      </c>
      <c r="H961" s="185">
        <v>2</v>
      </c>
      <c r="I961" s="186"/>
      <c r="J961" s="187">
        <f>ROUND(I961*H961,2)</f>
        <v>0</v>
      </c>
      <c r="K961" s="183" t="s">
        <v>167</v>
      </c>
      <c r="L961" s="42"/>
      <c r="M961" s="188" t="s">
        <v>19</v>
      </c>
      <c r="N961" s="189" t="s">
        <v>40</v>
      </c>
      <c r="O961" s="67"/>
      <c r="P961" s="190">
        <f>O961*H961</f>
        <v>0</v>
      </c>
      <c r="Q961" s="190">
        <v>0</v>
      </c>
      <c r="R961" s="190">
        <f>Q961*H961</f>
        <v>0</v>
      </c>
      <c r="S961" s="190">
        <v>0</v>
      </c>
      <c r="T961" s="191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2" t="s">
        <v>168</v>
      </c>
      <c r="AT961" s="192" t="s">
        <v>163</v>
      </c>
      <c r="AU961" s="192" t="s">
        <v>79</v>
      </c>
      <c r="AY961" s="20" t="s">
        <v>161</v>
      </c>
      <c r="BE961" s="193">
        <f>IF(N961="základní",J961,0)</f>
        <v>0</v>
      </c>
      <c r="BF961" s="193">
        <f>IF(N961="snížená",J961,0)</f>
        <v>0</v>
      </c>
      <c r="BG961" s="193">
        <f>IF(N961="zákl. přenesená",J961,0)</f>
        <v>0</v>
      </c>
      <c r="BH961" s="193">
        <f>IF(N961="sníž. přenesená",J961,0)</f>
        <v>0</v>
      </c>
      <c r="BI961" s="193">
        <f>IF(N961="nulová",J961,0)</f>
        <v>0</v>
      </c>
      <c r="BJ961" s="20" t="s">
        <v>77</v>
      </c>
      <c r="BK961" s="193">
        <f>ROUND(I961*H961,2)</f>
        <v>0</v>
      </c>
      <c r="BL961" s="20" t="s">
        <v>168</v>
      </c>
      <c r="BM961" s="192" t="s">
        <v>2048</v>
      </c>
    </row>
    <row r="962" spans="1:65" s="2" customFormat="1">
      <c r="A962" s="37"/>
      <c r="B962" s="38"/>
      <c r="C962" s="39"/>
      <c r="D962" s="194" t="s">
        <v>170</v>
      </c>
      <c r="E962" s="39"/>
      <c r="F962" s="195" t="s">
        <v>2049</v>
      </c>
      <c r="G962" s="39"/>
      <c r="H962" s="39"/>
      <c r="I962" s="196"/>
      <c r="J962" s="39"/>
      <c r="K962" s="39"/>
      <c r="L962" s="42"/>
      <c r="M962" s="197"/>
      <c r="N962" s="198"/>
      <c r="O962" s="67"/>
      <c r="P962" s="67"/>
      <c r="Q962" s="67"/>
      <c r="R962" s="67"/>
      <c r="S962" s="67"/>
      <c r="T962" s="68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20" t="s">
        <v>170</v>
      </c>
      <c r="AU962" s="20" t="s">
        <v>79</v>
      </c>
    </row>
    <row r="963" spans="1:65" s="2" customFormat="1" ht="16.5" customHeight="1">
      <c r="A963" s="37"/>
      <c r="B963" s="38"/>
      <c r="C963" s="237" t="s">
        <v>2050</v>
      </c>
      <c r="D963" s="237" t="s">
        <v>715</v>
      </c>
      <c r="E963" s="238" t="s">
        <v>2051</v>
      </c>
      <c r="F963" s="239" t="s">
        <v>2052</v>
      </c>
      <c r="G963" s="240" t="s">
        <v>387</v>
      </c>
      <c r="H963" s="241">
        <v>1</v>
      </c>
      <c r="I963" s="242"/>
      <c r="J963" s="243">
        <f>ROUND(I963*H963,2)</f>
        <v>0</v>
      </c>
      <c r="K963" s="239" t="s">
        <v>19</v>
      </c>
      <c r="L963" s="244"/>
      <c r="M963" s="245" t="s">
        <v>19</v>
      </c>
      <c r="N963" s="246" t="s">
        <v>40</v>
      </c>
      <c r="O963" s="67"/>
      <c r="P963" s="190">
        <f>O963*H963</f>
        <v>0</v>
      </c>
      <c r="Q963" s="190">
        <v>0.153</v>
      </c>
      <c r="R963" s="190">
        <f>Q963*H963</f>
        <v>0.153</v>
      </c>
      <c r="S963" s="190">
        <v>0</v>
      </c>
      <c r="T963" s="191">
        <f>S963*H963</f>
        <v>0</v>
      </c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R963" s="192" t="s">
        <v>211</v>
      </c>
      <c r="AT963" s="192" t="s">
        <v>715</v>
      </c>
      <c r="AU963" s="192" t="s">
        <v>79</v>
      </c>
      <c r="AY963" s="20" t="s">
        <v>161</v>
      </c>
      <c r="BE963" s="193">
        <f>IF(N963="základní",J963,0)</f>
        <v>0</v>
      </c>
      <c r="BF963" s="193">
        <f>IF(N963="snížená",J963,0)</f>
        <v>0</v>
      </c>
      <c r="BG963" s="193">
        <f>IF(N963="zákl. přenesená",J963,0)</f>
        <v>0</v>
      </c>
      <c r="BH963" s="193">
        <f>IF(N963="sníž. přenesená",J963,0)</f>
        <v>0</v>
      </c>
      <c r="BI963" s="193">
        <f>IF(N963="nulová",J963,0)</f>
        <v>0</v>
      </c>
      <c r="BJ963" s="20" t="s">
        <v>77</v>
      </c>
      <c r="BK963" s="193">
        <f>ROUND(I963*H963,2)</f>
        <v>0</v>
      </c>
      <c r="BL963" s="20" t="s">
        <v>168</v>
      </c>
      <c r="BM963" s="192" t="s">
        <v>2053</v>
      </c>
    </row>
    <row r="964" spans="1:65" s="2" customFormat="1" ht="48">
      <c r="A964" s="37"/>
      <c r="B964" s="38"/>
      <c r="C964" s="39"/>
      <c r="D964" s="199" t="s">
        <v>176</v>
      </c>
      <c r="E964" s="39"/>
      <c r="F964" s="200" t="s">
        <v>2054</v>
      </c>
      <c r="G964" s="39"/>
      <c r="H964" s="39"/>
      <c r="I964" s="196"/>
      <c r="J964" s="39"/>
      <c r="K964" s="39"/>
      <c r="L964" s="42"/>
      <c r="M964" s="197"/>
      <c r="N964" s="198"/>
      <c r="O964" s="67"/>
      <c r="P964" s="67"/>
      <c r="Q964" s="67"/>
      <c r="R964" s="67"/>
      <c r="S964" s="67"/>
      <c r="T964" s="68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T964" s="20" t="s">
        <v>176</v>
      </c>
      <c r="AU964" s="20" t="s">
        <v>79</v>
      </c>
    </row>
    <row r="965" spans="1:65" s="13" customFormat="1">
      <c r="B965" s="201"/>
      <c r="C965" s="202"/>
      <c r="D965" s="199" t="s">
        <v>178</v>
      </c>
      <c r="E965" s="203" t="s">
        <v>19</v>
      </c>
      <c r="F965" s="204" t="s">
        <v>2055</v>
      </c>
      <c r="G965" s="202"/>
      <c r="H965" s="205">
        <v>1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178</v>
      </c>
      <c r="AU965" s="211" t="s">
        <v>79</v>
      </c>
      <c r="AV965" s="13" t="s">
        <v>79</v>
      </c>
      <c r="AW965" s="13" t="s">
        <v>31</v>
      </c>
      <c r="AX965" s="13" t="s">
        <v>77</v>
      </c>
      <c r="AY965" s="211" t="s">
        <v>161</v>
      </c>
    </row>
    <row r="966" spans="1:65" s="2" customFormat="1" ht="16.5" customHeight="1">
      <c r="A966" s="37"/>
      <c r="B966" s="38"/>
      <c r="C966" s="237" t="s">
        <v>2056</v>
      </c>
      <c r="D966" s="237" t="s">
        <v>715</v>
      </c>
      <c r="E966" s="238" t="s">
        <v>2057</v>
      </c>
      <c r="F966" s="239" t="s">
        <v>2058</v>
      </c>
      <c r="G966" s="240" t="s">
        <v>387</v>
      </c>
      <c r="H966" s="241">
        <v>1</v>
      </c>
      <c r="I966" s="242"/>
      <c r="J966" s="243">
        <f>ROUND(I966*H966,2)</f>
        <v>0</v>
      </c>
      <c r="K966" s="239" t="s">
        <v>19</v>
      </c>
      <c r="L966" s="244"/>
      <c r="M966" s="245" t="s">
        <v>19</v>
      </c>
      <c r="N966" s="246" t="s">
        <v>40</v>
      </c>
      <c r="O966" s="67"/>
      <c r="P966" s="190">
        <f>O966*H966</f>
        <v>0</v>
      </c>
      <c r="Q966" s="190">
        <v>0.104</v>
      </c>
      <c r="R966" s="190">
        <f>Q966*H966</f>
        <v>0.104</v>
      </c>
      <c r="S966" s="190">
        <v>0</v>
      </c>
      <c r="T966" s="191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192" t="s">
        <v>211</v>
      </c>
      <c r="AT966" s="192" t="s">
        <v>715</v>
      </c>
      <c r="AU966" s="192" t="s">
        <v>79</v>
      </c>
      <c r="AY966" s="20" t="s">
        <v>161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20" t="s">
        <v>77</v>
      </c>
      <c r="BK966" s="193">
        <f>ROUND(I966*H966,2)</f>
        <v>0</v>
      </c>
      <c r="BL966" s="20" t="s">
        <v>168</v>
      </c>
      <c r="BM966" s="192" t="s">
        <v>2059</v>
      </c>
    </row>
    <row r="967" spans="1:65" s="2" customFormat="1" ht="57.6">
      <c r="A967" s="37"/>
      <c r="B967" s="38"/>
      <c r="C967" s="39"/>
      <c r="D967" s="199" t="s">
        <v>176</v>
      </c>
      <c r="E967" s="39"/>
      <c r="F967" s="200" t="s">
        <v>2060</v>
      </c>
      <c r="G967" s="39"/>
      <c r="H967" s="39"/>
      <c r="I967" s="196"/>
      <c r="J967" s="39"/>
      <c r="K967" s="39"/>
      <c r="L967" s="42"/>
      <c r="M967" s="197"/>
      <c r="N967" s="198"/>
      <c r="O967" s="67"/>
      <c r="P967" s="67"/>
      <c r="Q967" s="67"/>
      <c r="R967" s="67"/>
      <c r="S967" s="67"/>
      <c r="T967" s="68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20" t="s">
        <v>176</v>
      </c>
      <c r="AU967" s="20" t="s">
        <v>79</v>
      </c>
    </row>
    <row r="968" spans="1:65" s="13" customFormat="1">
      <c r="B968" s="201"/>
      <c r="C968" s="202"/>
      <c r="D968" s="199" t="s">
        <v>178</v>
      </c>
      <c r="E968" s="203" t="s">
        <v>19</v>
      </c>
      <c r="F968" s="204" t="s">
        <v>2061</v>
      </c>
      <c r="G968" s="202"/>
      <c r="H968" s="205">
        <v>1</v>
      </c>
      <c r="I968" s="206"/>
      <c r="J968" s="202"/>
      <c r="K968" s="202"/>
      <c r="L968" s="207"/>
      <c r="M968" s="208"/>
      <c r="N968" s="209"/>
      <c r="O968" s="209"/>
      <c r="P968" s="209"/>
      <c r="Q968" s="209"/>
      <c r="R968" s="209"/>
      <c r="S968" s="209"/>
      <c r="T968" s="210"/>
      <c r="AT968" s="211" t="s">
        <v>178</v>
      </c>
      <c r="AU968" s="211" t="s">
        <v>79</v>
      </c>
      <c r="AV968" s="13" t="s">
        <v>79</v>
      </c>
      <c r="AW968" s="13" t="s">
        <v>31</v>
      </c>
      <c r="AX968" s="13" t="s">
        <v>77</v>
      </c>
      <c r="AY968" s="211" t="s">
        <v>161</v>
      </c>
    </row>
    <row r="969" spans="1:65" s="2" customFormat="1" ht="16.5" customHeight="1">
      <c r="A969" s="37"/>
      <c r="B969" s="38"/>
      <c r="C969" s="181" t="s">
        <v>2062</v>
      </c>
      <c r="D969" s="181" t="s">
        <v>163</v>
      </c>
      <c r="E969" s="182" t="s">
        <v>2063</v>
      </c>
      <c r="F969" s="183" t="s">
        <v>2064</v>
      </c>
      <c r="G969" s="184" t="s">
        <v>387</v>
      </c>
      <c r="H969" s="185">
        <v>27</v>
      </c>
      <c r="I969" s="186"/>
      <c r="J969" s="187">
        <f>ROUND(I969*H969,2)</f>
        <v>0</v>
      </c>
      <c r="K969" s="183" t="s">
        <v>167</v>
      </c>
      <c r="L969" s="42"/>
      <c r="M969" s="188" t="s">
        <v>19</v>
      </c>
      <c r="N969" s="189" t="s">
        <v>40</v>
      </c>
      <c r="O969" s="67"/>
      <c r="P969" s="190">
        <f>O969*H969</f>
        <v>0</v>
      </c>
      <c r="Q969" s="190">
        <v>0</v>
      </c>
      <c r="R969" s="190">
        <f>Q969*H969</f>
        <v>0</v>
      </c>
      <c r="S969" s="190">
        <v>0</v>
      </c>
      <c r="T969" s="191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192" t="s">
        <v>279</v>
      </c>
      <c r="AT969" s="192" t="s">
        <v>163</v>
      </c>
      <c r="AU969" s="192" t="s">
        <v>79</v>
      </c>
      <c r="AY969" s="20" t="s">
        <v>161</v>
      </c>
      <c r="BE969" s="193">
        <f>IF(N969="základní",J969,0)</f>
        <v>0</v>
      </c>
      <c r="BF969" s="193">
        <f>IF(N969="snížená",J969,0)</f>
        <v>0</v>
      </c>
      <c r="BG969" s="193">
        <f>IF(N969="zákl. přenesená",J969,0)</f>
        <v>0</v>
      </c>
      <c r="BH969" s="193">
        <f>IF(N969="sníž. přenesená",J969,0)</f>
        <v>0</v>
      </c>
      <c r="BI969" s="193">
        <f>IF(N969="nulová",J969,0)</f>
        <v>0</v>
      </c>
      <c r="BJ969" s="20" t="s">
        <v>77</v>
      </c>
      <c r="BK969" s="193">
        <f>ROUND(I969*H969,2)</f>
        <v>0</v>
      </c>
      <c r="BL969" s="20" t="s">
        <v>279</v>
      </c>
      <c r="BM969" s="192" t="s">
        <v>2065</v>
      </c>
    </row>
    <row r="970" spans="1:65" s="2" customFormat="1">
      <c r="A970" s="37"/>
      <c r="B970" s="38"/>
      <c r="C970" s="39"/>
      <c r="D970" s="194" t="s">
        <v>170</v>
      </c>
      <c r="E970" s="39"/>
      <c r="F970" s="195" t="s">
        <v>2066</v>
      </c>
      <c r="G970" s="39"/>
      <c r="H970" s="39"/>
      <c r="I970" s="196"/>
      <c r="J970" s="39"/>
      <c r="K970" s="39"/>
      <c r="L970" s="42"/>
      <c r="M970" s="197"/>
      <c r="N970" s="198"/>
      <c r="O970" s="67"/>
      <c r="P970" s="67"/>
      <c r="Q970" s="67"/>
      <c r="R970" s="67"/>
      <c r="S970" s="67"/>
      <c r="T970" s="68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T970" s="20" t="s">
        <v>170</v>
      </c>
      <c r="AU970" s="20" t="s">
        <v>79</v>
      </c>
    </row>
    <row r="971" spans="1:65" s="2" customFormat="1" ht="16.5" customHeight="1">
      <c r="A971" s="37"/>
      <c r="B971" s="38"/>
      <c r="C971" s="237" t="s">
        <v>2067</v>
      </c>
      <c r="D971" s="237" t="s">
        <v>715</v>
      </c>
      <c r="E971" s="238" t="s">
        <v>2068</v>
      </c>
      <c r="F971" s="239" t="s">
        <v>2069</v>
      </c>
      <c r="G971" s="240" t="s">
        <v>387</v>
      </c>
      <c r="H971" s="241">
        <v>5</v>
      </c>
      <c r="I971" s="242"/>
      <c r="J971" s="243">
        <f>ROUND(I971*H971,2)</f>
        <v>0</v>
      </c>
      <c r="K971" s="239" t="s">
        <v>19</v>
      </c>
      <c r="L971" s="244"/>
      <c r="M971" s="245" t="s">
        <v>19</v>
      </c>
      <c r="N971" s="246" t="s">
        <v>40</v>
      </c>
      <c r="O971" s="67"/>
      <c r="P971" s="190">
        <f>O971*H971</f>
        <v>0</v>
      </c>
      <c r="Q971" s="190">
        <v>4.2000000000000003E-2</v>
      </c>
      <c r="R971" s="190">
        <f>Q971*H971</f>
        <v>0.21000000000000002</v>
      </c>
      <c r="S971" s="190">
        <v>0</v>
      </c>
      <c r="T971" s="191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192" t="s">
        <v>406</v>
      </c>
      <c r="AT971" s="192" t="s">
        <v>715</v>
      </c>
      <c r="AU971" s="192" t="s">
        <v>79</v>
      </c>
      <c r="AY971" s="20" t="s">
        <v>161</v>
      </c>
      <c r="BE971" s="193">
        <f>IF(N971="základní",J971,0)</f>
        <v>0</v>
      </c>
      <c r="BF971" s="193">
        <f>IF(N971="snížená",J971,0)</f>
        <v>0</v>
      </c>
      <c r="BG971" s="193">
        <f>IF(N971="zákl. přenesená",J971,0)</f>
        <v>0</v>
      </c>
      <c r="BH971" s="193">
        <f>IF(N971="sníž. přenesená",J971,0)</f>
        <v>0</v>
      </c>
      <c r="BI971" s="193">
        <f>IF(N971="nulová",J971,0)</f>
        <v>0</v>
      </c>
      <c r="BJ971" s="20" t="s">
        <v>77</v>
      </c>
      <c r="BK971" s="193">
        <f>ROUND(I971*H971,2)</f>
        <v>0</v>
      </c>
      <c r="BL971" s="20" t="s">
        <v>279</v>
      </c>
      <c r="BM971" s="192" t="s">
        <v>2070</v>
      </c>
    </row>
    <row r="972" spans="1:65" s="2" customFormat="1" ht="76.8">
      <c r="A972" s="37"/>
      <c r="B972" s="38"/>
      <c r="C972" s="39"/>
      <c r="D972" s="199" t="s">
        <v>176</v>
      </c>
      <c r="E972" s="39"/>
      <c r="F972" s="200" t="s">
        <v>2071</v>
      </c>
      <c r="G972" s="39"/>
      <c r="H972" s="39"/>
      <c r="I972" s="196"/>
      <c r="J972" s="39"/>
      <c r="K972" s="39"/>
      <c r="L972" s="42"/>
      <c r="M972" s="197"/>
      <c r="N972" s="198"/>
      <c r="O972" s="67"/>
      <c r="P972" s="67"/>
      <c r="Q972" s="67"/>
      <c r="R972" s="67"/>
      <c r="S972" s="67"/>
      <c r="T972" s="68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T972" s="20" t="s">
        <v>176</v>
      </c>
      <c r="AU972" s="20" t="s">
        <v>79</v>
      </c>
    </row>
    <row r="973" spans="1:65" s="13" customFormat="1">
      <c r="B973" s="201"/>
      <c r="C973" s="202"/>
      <c r="D973" s="199" t="s">
        <v>178</v>
      </c>
      <c r="E973" s="203" t="s">
        <v>19</v>
      </c>
      <c r="F973" s="204" t="s">
        <v>2072</v>
      </c>
      <c r="G973" s="202"/>
      <c r="H973" s="205">
        <v>2</v>
      </c>
      <c r="I973" s="206"/>
      <c r="J973" s="202"/>
      <c r="K973" s="202"/>
      <c r="L973" s="207"/>
      <c r="M973" s="208"/>
      <c r="N973" s="209"/>
      <c r="O973" s="209"/>
      <c r="P973" s="209"/>
      <c r="Q973" s="209"/>
      <c r="R973" s="209"/>
      <c r="S973" s="209"/>
      <c r="T973" s="210"/>
      <c r="AT973" s="211" t="s">
        <v>178</v>
      </c>
      <c r="AU973" s="211" t="s">
        <v>79</v>
      </c>
      <c r="AV973" s="13" t="s">
        <v>79</v>
      </c>
      <c r="AW973" s="13" t="s">
        <v>31</v>
      </c>
      <c r="AX973" s="13" t="s">
        <v>69</v>
      </c>
      <c r="AY973" s="211" t="s">
        <v>161</v>
      </c>
    </row>
    <row r="974" spans="1:65" s="13" customFormat="1">
      <c r="B974" s="201"/>
      <c r="C974" s="202"/>
      <c r="D974" s="199" t="s">
        <v>178</v>
      </c>
      <c r="E974" s="203" t="s">
        <v>19</v>
      </c>
      <c r="F974" s="204" t="s">
        <v>2073</v>
      </c>
      <c r="G974" s="202"/>
      <c r="H974" s="205">
        <v>3</v>
      </c>
      <c r="I974" s="206"/>
      <c r="J974" s="202"/>
      <c r="K974" s="202"/>
      <c r="L974" s="207"/>
      <c r="M974" s="208"/>
      <c r="N974" s="209"/>
      <c r="O974" s="209"/>
      <c r="P974" s="209"/>
      <c r="Q974" s="209"/>
      <c r="R974" s="209"/>
      <c r="S974" s="209"/>
      <c r="T974" s="210"/>
      <c r="AT974" s="211" t="s">
        <v>178</v>
      </c>
      <c r="AU974" s="211" t="s">
        <v>79</v>
      </c>
      <c r="AV974" s="13" t="s">
        <v>79</v>
      </c>
      <c r="AW974" s="13" t="s">
        <v>31</v>
      </c>
      <c r="AX974" s="13" t="s">
        <v>69</v>
      </c>
      <c r="AY974" s="211" t="s">
        <v>161</v>
      </c>
    </row>
    <row r="975" spans="1:65" s="15" customFormat="1">
      <c r="B975" s="222"/>
      <c r="C975" s="223"/>
      <c r="D975" s="199" t="s">
        <v>178</v>
      </c>
      <c r="E975" s="224" t="s">
        <v>19</v>
      </c>
      <c r="F975" s="225" t="s">
        <v>221</v>
      </c>
      <c r="G975" s="223"/>
      <c r="H975" s="226">
        <v>5</v>
      </c>
      <c r="I975" s="227"/>
      <c r="J975" s="223"/>
      <c r="K975" s="223"/>
      <c r="L975" s="228"/>
      <c r="M975" s="229"/>
      <c r="N975" s="230"/>
      <c r="O975" s="230"/>
      <c r="P975" s="230"/>
      <c r="Q975" s="230"/>
      <c r="R975" s="230"/>
      <c r="S975" s="230"/>
      <c r="T975" s="231"/>
      <c r="AT975" s="232" t="s">
        <v>178</v>
      </c>
      <c r="AU975" s="232" t="s">
        <v>79</v>
      </c>
      <c r="AV975" s="15" t="s">
        <v>168</v>
      </c>
      <c r="AW975" s="15" t="s">
        <v>31</v>
      </c>
      <c r="AX975" s="15" t="s">
        <v>77</v>
      </c>
      <c r="AY975" s="232" t="s">
        <v>161</v>
      </c>
    </row>
    <row r="976" spans="1:65" s="2" customFormat="1" ht="16.5" customHeight="1">
      <c r="A976" s="37"/>
      <c r="B976" s="38"/>
      <c r="C976" s="237" t="s">
        <v>2074</v>
      </c>
      <c r="D976" s="237" t="s">
        <v>715</v>
      </c>
      <c r="E976" s="238" t="s">
        <v>2075</v>
      </c>
      <c r="F976" s="239" t="s">
        <v>2076</v>
      </c>
      <c r="G976" s="240" t="s">
        <v>387</v>
      </c>
      <c r="H976" s="241">
        <v>2</v>
      </c>
      <c r="I976" s="242"/>
      <c r="J976" s="243">
        <f>ROUND(I976*H976,2)</f>
        <v>0</v>
      </c>
      <c r="K976" s="239" t="s">
        <v>19</v>
      </c>
      <c r="L976" s="244"/>
      <c r="M976" s="245" t="s">
        <v>19</v>
      </c>
      <c r="N976" s="246" t="s">
        <v>40</v>
      </c>
      <c r="O976" s="67"/>
      <c r="P976" s="190">
        <f>O976*H976</f>
        <v>0</v>
      </c>
      <c r="Q976" s="190">
        <v>4.8000000000000001E-2</v>
      </c>
      <c r="R976" s="190">
        <f>Q976*H976</f>
        <v>9.6000000000000002E-2</v>
      </c>
      <c r="S976" s="190">
        <v>0</v>
      </c>
      <c r="T976" s="191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92" t="s">
        <v>406</v>
      </c>
      <c r="AT976" s="192" t="s">
        <v>715</v>
      </c>
      <c r="AU976" s="192" t="s">
        <v>79</v>
      </c>
      <c r="AY976" s="20" t="s">
        <v>161</v>
      </c>
      <c r="BE976" s="193">
        <f>IF(N976="základní",J976,0)</f>
        <v>0</v>
      </c>
      <c r="BF976" s="193">
        <f>IF(N976="snížená",J976,0)</f>
        <v>0</v>
      </c>
      <c r="BG976" s="193">
        <f>IF(N976="zákl. přenesená",J976,0)</f>
        <v>0</v>
      </c>
      <c r="BH976" s="193">
        <f>IF(N976="sníž. přenesená",J976,0)</f>
        <v>0</v>
      </c>
      <c r="BI976" s="193">
        <f>IF(N976="nulová",J976,0)</f>
        <v>0</v>
      </c>
      <c r="BJ976" s="20" t="s">
        <v>77</v>
      </c>
      <c r="BK976" s="193">
        <f>ROUND(I976*H976,2)</f>
        <v>0</v>
      </c>
      <c r="BL976" s="20" t="s">
        <v>279</v>
      </c>
      <c r="BM976" s="192" t="s">
        <v>2077</v>
      </c>
    </row>
    <row r="977" spans="1:65" s="2" customFormat="1" ht="67.2">
      <c r="A977" s="37"/>
      <c r="B977" s="38"/>
      <c r="C977" s="39"/>
      <c r="D977" s="199" t="s">
        <v>176</v>
      </c>
      <c r="E977" s="39"/>
      <c r="F977" s="200" t="s">
        <v>2078</v>
      </c>
      <c r="G977" s="39"/>
      <c r="H977" s="39"/>
      <c r="I977" s="196"/>
      <c r="J977" s="39"/>
      <c r="K977" s="39"/>
      <c r="L977" s="42"/>
      <c r="M977" s="197"/>
      <c r="N977" s="198"/>
      <c r="O977" s="67"/>
      <c r="P977" s="67"/>
      <c r="Q977" s="67"/>
      <c r="R977" s="67"/>
      <c r="S977" s="67"/>
      <c r="T977" s="68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T977" s="20" t="s">
        <v>176</v>
      </c>
      <c r="AU977" s="20" t="s">
        <v>79</v>
      </c>
    </row>
    <row r="978" spans="1:65" s="13" customFormat="1">
      <c r="B978" s="201"/>
      <c r="C978" s="202"/>
      <c r="D978" s="199" t="s">
        <v>178</v>
      </c>
      <c r="E978" s="203" t="s">
        <v>19</v>
      </c>
      <c r="F978" s="204" t="s">
        <v>2079</v>
      </c>
      <c r="G978" s="202"/>
      <c r="H978" s="205">
        <v>2</v>
      </c>
      <c r="I978" s="206"/>
      <c r="J978" s="202"/>
      <c r="K978" s="202"/>
      <c r="L978" s="207"/>
      <c r="M978" s="208"/>
      <c r="N978" s="209"/>
      <c r="O978" s="209"/>
      <c r="P978" s="209"/>
      <c r="Q978" s="209"/>
      <c r="R978" s="209"/>
      <c r="S978" s="209"/>
      <c r="T978" s="210"/>
      <c r="AT978" s="211" t="s">
        <v>178</v>
      </c>
      <c r="AU978" s="211" t="s">
        <v>79</v>
      </c>
      <c r="AV978" s="13" t="s">
        <v>79</v>
      </c>
      <c r="AW978" s="13" t="s">
        <v>31</v>
      </c>
      <c r="AX978" s="13" t="s">
        <v>77</v>
      </c>
      <c r="AY978" s="211" t="s">
        <v>161</v>
      </c>
    </row>
    <row r="979" spans="1:65" s="2" customFormat="1" ht="16.5" customHeight="1">
      <c r="A979" s="37"/>
      <c r="B979" s="38"/>
      <c r="C979" s="237" t="s">
        <v>2080</v>
      </c>
      <c r="D979" s="237" t="s">
        <v>715</v>
      </c>
      <c r="E979" s="238" t="s">
        <v>2081</v>
      </c>
      <c r="F979" s="239" t="s">
        <v>2082</v>
      </c>
      <c r="G979" s="240" t="s">
        <v>387</v>
      </c>
      <c r="H979" s="241">
        <v>1</v>
      </c>
      <c r="I979" s="242"/>
      <c r="J979" s="243">
        <f>ROUND(I979*H979,2)</f>
        <v>0</v>
      </c>
      <c r="K979" s="239" t="s">
        <v>19</v>
      </c>
      <c r="L979" s="244"/>
      <c r="M979" s="245" t="s">
        <v>19</v>
      </c>
      <c r="N979" s="246" t="s">
        <v>40</v>
      </c>
      <c r="O979" s="67"/>
      <c r="P979" s="190">
        <f>O979*H979</f>
        <v>0</v>
      </c>
      <c r="Q979" s="190">
        <v>7.6999999999999999E-2</v>
      </c>
      <c r="R979" s="190">
        <f>Q979*H979</f>
        <v>7.6999999999999999E-2</v>
      </c>
      <c r="S979" s="190">
        <v>0</v>
      </c>
      <c r="T979" s="191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192" t="s">
        <v>406</v>
      </c>
      <c r="AT979" s="192" t="s">
        <v>715</v>
      </c>
      <c r="AU979" s="192" t="s">
        <v>79</v>
      </c>
      <c r="AY979" s="20" t="s">
        <v>161</v>
      </c>
      <c r="BE979" s="193">
        <f>IF(N979="základní",J979,0)</f>
        <v>0</v>
      </c>
      <c r="BF979" s="193">
        <f>IF(N979="snížená",J979,0)</f>
        <v>0</v>
      </c>
      <c r="BG979" s="193">
        <f>IF(N979="zákl. přenesená",J979,0)</f>
        <v>0</v>
      </c>
      <c r="BH979" s="193">
        <f>IF(N979="sníž. přenesená",J979,0)</f>
        <v>0</v>
      </c>
      <c r="BI979" s="193">
        <f>IF(N979="nulová",J979,0)</f>
        <v>0</v>
      </c>
      <c r="BJ979" s="20" t="s">
        <v>77</v>
      </c>
      <c r="BK979" s="193">
        <f>ROUND(I979*H979,2)</f>
        <v>0</v>
      </c>
      <c r="BL979" s="20" t="s">
        <v>279</v>
      </c>
      <c r="BM979" s="192" t="s">
        <v>2083</v>
      </c>
    </row>
    <row r="980" spans="1:65" s="2" customFormat="1" ht="76.8">
      <c r="A980" s="37"/>
      <c r="B980" s="38"/>
      <c r="C980" s="39"/>
      <c r="D980" s="199" t="s">
        <v>176</v>
      </c>
      <c r="E980" s="39"/>
      <c r="F980" s="200" t="s">
        <v>2084</v>
      </c>
      <c r="G980" s="39"/>
      <c r="H980" s="39"/>
      <c r="I980" s="196"/>
      <c r="J980" s="39"/>
      <c r="K980" s="39"/>
      <c r="L980" s="42"/>
      <c r="M980" s="197"/>
      <c r="N980" s="198"/>
      <c r="O980" s="67"/>
      <c r="P980" s="67"/>
      <c r="Q980" s="67"/>
      <c r="R980" s="67"/>
      <c r="S980" s="67"/>
      <c r="T980" s="68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T980" s="20" t="s">
        <v>176</v>
      </c>
      <c r="AU980" s="20" t="s">
        <v>79</v>
      </c>
    </row>
    <row r="981" spans="1:65" s="13" customFormat="1">
      <c r="B981" s="201"/>
      <c r="C981" s="202"/>
      <c r="D981" s="199" t="s">
        <v>178</v>
      </c>
      <c r="E981" s="203" t="s">
        <v>19</v>
      </c>
      <c r="F981" s="204" t="s">
        <v>2085</v>
      </c>
      <c r="G981" s="202"/>
      <c r="H981" s="205">
        <v>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178</v>
      </c>
      <c r="AU981" s="211" t="s">
        <v>79</v>
      </c>
      <c r="AV981" s="13" t="s">
        <v>79</v>
      </c>
      <c r="AW981" s="13" t="s">
        <v>31</v>
      </c>
      <c r="AX981" s="13" t="s">
        <v>77</v>
      </c>
      <c r="AY981" s="211" t="s">
        <v>161</v>
      </c>
    </row>
    <row r="982" spans="1:65" s="2" customFormat="1" ht="16.5" customHeight="1">
      <c r="A982" s="37"/>
      <c r="B982" s="38"/>
      <c r="C982" s="237" t="s">
        <v>2086</v>
      </c>
      <c r="D982" s="237" t="s">
        <v>715</v>
      </c>
      <c r="E982" s="238" t="s">
        <v>2087</v>
      </c>
      <c r="F982" s="239" t="s">
        <v>2088</v>
      </c>
      <c r="G982" s="240" t="s">
        <v>387</v>
      </c>
      <c r="H982" s="241">
        <v>4</v>
      </c>
      <c r="I982" s="242"/>
      <c r="J982" s="243">
        <f>ROUND(I982*H982,2)</f>
        <v>0</v>
      </c>
      <c r="K982" s="239" t="s">
        <v>19</v>
      </c>
      <c r="L982" s="244"/>
      <c r="M982" s="245" t="s">
        <v>19</v>
      </c>
      <c r="N982" s="246" t="s">
        <v>40</v>
      </c>
      <c r="O982" s="67"/>
      <c r="P982" s="190">
        <f>O982*H982</f>
        <v>0</v>
      </c>
      <c r="Q982" s="190">
        <v>8.4000000000000005E-2</v>
      </c>
      <c r="R982" s="190">
        <f>Q982*H982</f>
        <v>0.33600000000000002</v>
      </c>
      <c r="S982" s="190">
        <v>0</v>
      </c>
      <c r="T982" s="191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192" t="s">
        <v>406</v>
      </c>
      <c r="AT982" s="192" t="s">
        <v>715</v>
      </c>
      <c r="AU982" s="192" t="s">
        <v>79</v>
      </c>
      <c r="AY982" s="20" t="s">
        <v>161</v>
      </c>
      <c r="BE982" s="193">
        <f>IF(N982="základní",J982,0)</f>
        <v>0</v>
      </c>
      <c r="BF982" s="193">
        <f>IF(N982="snížená",J982,0)</f>
        <v>0</v>
      </c>
      <c r="BG982" s="193">
        <f>IF(N982="zákl. přenesená",J982,0)</f>
        <v>0</v>
      </c>
      <c r="BH982" s="193">
        <f>IF(N982="sníž. přenesená",J982,0)</f>
        <v>0</v>
      </c>
      <c r="BI982" s="193">
        <f>IF(N982="nulová",J982,0)</f>
        <v>0</v>
      </c>
      <c r="BJ982" s="20" t="s">
        <v>77</v>
      </c>
      <c r="BK982" s="193">
        <f>ROUND(I982*H982,2)</f>
        <v>0</v>
      </c>
      <c r="BL982" s="20" t="s">
        <v>279</v>
      </c>
      <c r="BM982" s="192" t="s">
        <v>2089</v>
      </c>
    </row>
    <row r="983" spans="1:65" s="2" customFormat="1" ht="57.6">
      <c r="A983" s="37"/>
      <c r="B983" s="38"/>
      <c r="C983" s="39"/>
      <c r="D983" s="199" t="s">
        <v>176</v>
      </c>
      <c r="E983" s="39"/>
      <c r="F983" s="200" t="s">
        <v>2090</v>
      </c>
      <c r="G983" s="39"/>
      <c r="H983" s="39"/>
      <c r="I983" s="196"/>
      <c r="J983" s="39"/>
      <c r="K983" s="39"/>
      <c r="L983" s="42"/>
      <c r="M983" s="197"/>
      <c r="N983" s="198"/>
      <c r="O983" s="67"/>
      <c r="P983" s="67"/>
      <c r="Q983" s="67"/>
      <c r="R983" s="67"/>
      <c r="S983" s="67"/>
      <c r="T983" s="68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T983" s="20" t="s">
        <v>176</v>
      </c>
      <c r="AU983" s="20" t="s">
        <v>79</v>
      </c>
    </row>
    <row r="984" spans="1:65" s="13" customFormat="1">
      <c r="B984" s="201"/>
      <c r="C984" s="202"/>
      <c r="D984" s="199" t="s">
        <v>178</v>
      </c>
      <c r="E984" s="203" t="s">
        <v>19</v>
      </c>
      <c r="F984" s="204" t="s">
        <v>2091</v>
      </c>
      <c r="G984" s="202"/>
      <c r="H984" s="205">
        <v>3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178</v>
      </c>
      <c r="AU984" s="211" t="s">
        <v>79</v>
      </c>
      <c r="AV984" s="13" t="s">
        <v>79</v>
      </c>
      <c r="AW984" s="13" t="s">
        <v>31</v>
      </c>
      <c r="AX984" s="13" t="s">
        <v>69</v>
      </c>
      <c r="AY984" s="211" t="s">
        <v>161</v>
      </c>
    </row>
    <row r="985" spans="1:65" s="13" customFormat="1">
      <c r="B985" s="201"/>
      <c r="C985" s="202"/>
      <c r="D985" s="199" t="s">
        <v>178</v>
      </c>
      <c r="E985" s="203" t="s">
        <v>19</v>
      </c>
      <c r="F985" s="204" t="s">
        <v>2092</v>
      </c>
      <c r="G985" s="202"/>
      <c r="H985" s="205">
        <v>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178</v>
      </c>
      <c r="AU985" s="211" t="s">
        <v>79</v>
      </c>
      <c r="AV985" s="13" t="s">
        <v>79</v>
      </c>
      <c r="AW985" s="13" t="s">
        <v>31</v>
      </c>
      <c r="AX985" s="13" t="s">
        <v>69</v>
      </c>
      <c r="AY985" s="211" t="s">
        <v>161</v>
      </c>
    </row>
    <row r="986" spans="1:65" s="15" customFormat="1">
      <c r="B986" s="222"/>
      <c r="C986" s="223"/>
      <c r="D986" s="199" t="s">
        <v>178</v>
      </c>
      <c r="E986" s="224" t="s">
        <v>19</v>
      </c>
      <c r="F986" s="225" t="s">
        <v>221</v>
      </c>
      <c r="G986" s="223"/>
      <c r="H986" s="226">
        <v>4</v>
      </c>
      <c r="I986" s="227"/>
      <c r="J986" s="223"/>
      <c r="K986" s="223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178</v>
      </c>
      <c r="AU986" s="232" t="s">
        <v>79</v>
      </c>
      <c r="AV986" s="15" t="s">
        <v>168</v>
      </c>
      <c r="AW986" s="15" t="s">
        <v>31</v>
      </c>
      <c r="AX986" s="15" t="s">
        <v>77</v>
      </c>
      <c r="AY986" s="232" t="s">
        <v>161</v>
      </c>
    </row>
    <row r="987" spans="1:65" s="2" customFormat="1" ht="16.5" customHeight="1">
      <c r="A987" s="37"/>
      <c r="B987" s="38"/>
      <c r="C987" s="237" t="s">
        <v>2093</v>
      </c>
      <c r="D987" s="237" t="s">
        <v>715</v>
      </c>
      <c r="E987" s="238" t="s">
        <v>2094</v>
      </c>
      <c r="F987" s="239" t="s">
        <v>2095</v>
      </c>
      <c r="G987" s="240" t="s">
        <v>387</v>
      </c>
      <c r="H987" s="241">
        <v>2</v>
      </c>
      <c r="I987" s="242"/>
      <c r="J987" s="243">
        <f>ROUND(I987*H987,2)</f>
        <v>0</v>
      </c>
      <c r="K987" s="239" t="s">
        <v>167</v>
      </c>
      <c r="L987" s="244"/>
      <c r="M987" s="245" t="s">
        <v>19</v>
      </c>
      <c r="N987" s="246" t="s">
        <v>40</v>
      </c>
      <c r="O987" s="67"/>
      <c r="P987" s="190">
        <f>O987*H987</f>
        <v>0</v>
      </c>
      <c r="Q987" s="190">
        <v>5.2999999999999999E-2</v>
      </c>
      <c r="R987" s="190">
        <f>Q987*H987</f>
        <v>0.106</v>
      </c>
      <c r="S987" s="190">
        <v>0</v>
      </c>
      <c r="T987" s="191">
        <f>S987*H987</f>
        <v>0</v>
      </c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R987" s="192" t="s">
        <v>406</v>
      </c>
      <c r="AT987" s="192" t="s">
        <v>715</v>
      </c>
      <c r="AU987" s="192" t="s">
        <v>79</v>
      </c>
      <c r="AY987" s="20" t="s">
        <v>161</v>
      </c>
      <c r="BE987" s="193">
        <f>IF(N987="základní",J987,0)</f>
        <v>0</v>
      </c>
      <c r="BF987" s="193">
        <f>IF(N987="snížená",J987,0)</f>
        <v>0</v>
      </c>
      <c r="BG987" s="193">
        <f>IF(N987="zákl. přenesená",J987,0)</f>
        <v>0</v>
      </c>
      <c r="BH987" s="193">
        <f>IF(N987="sníž. přenesená",J987,0)</f>
        <v>0</v>
      </c>
      <c r="BI987" s="193">
        <f>IF(N987="nulová",J987,0)</f>
        <v>0</v>
      </c>
      <c r="BJ987" s="20" t="s">
        <v>77</v>
      </c>
      <c r="BK987" s="193">
        <f>ROUND(I987*H987,2)</f>
        <v>0</v>
      </c>
      <c r="BL987" s="20" t="s">
        <v>279</v>
      </c>
      <c r="BM987" s="192" t="s">
        <v>2096</v>
      </c>
    </row>
    <row r="988" spans="1:65" s="2" customFormat="1" ht="38.4">
      <c r="A988" s="37"/>
      <c r="B988" s="38"/>
      <c r="C988" s="39"/>
      <c r="D988" s="199" t="s">
        <v>176</v>
      </c>
      <c r="E988" s="39"/>
      <c r="F988" s="200" t="s">
        <v>2097</v>
      </c>
      <c r="G988" s="39"/>
      <c r="H988" s="39"/>
      <c r="I988" s="196"/>
      <c r="J988" s="39"/>
      <c r="K988" s="39"/>
      <c r="L988" s="42"/>
      <c r="M988" s="197"/>
      <c r="N988" s="198"/>
      <c r="O988" s="67"/>
      <c r="P988" s="67"/>
      <c r="Q988" s="67"/>
      <c r="R988" s="67"/>
      <c r="S988" s="67"/>
      <c r="T988" s="68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T988" s="20" t="s">
        <v>176</v>
      </c>
      <c r="AU988" s="20" t="s">
        <v>79</v>
      </c>
    </row>
    <row r="989" spans="1:65" s="13" customFormat="1">
      <c r="B989" s="201"/>
      <c r="C989" s="202"/>
      <c r="D989" s="199" t="s">
        <v>178</v>
      </c>
      <c r="E989" s="203" t="s">
        <v>19</v>
      </c>
      <c r="F989" s="204" t="s">
        <v>2098</v>
      </c>
      <c r="G989" s="202"/>
      <c r="H989" s="205">
        <v>2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178</v>
      </c>
      <c r="AU989" s="211" t="s">
        <v>79</v>
      </c>
      <c r="AV989" s="13" t="s">
        <v>79</v>
      </c>
      <c r="AW989" s="13" t="s">
        <v>31</v>
      </c>
      <c r="AX989" s="13" t="s">
        <v>77</v>
      </c>
      <c r="AY989" s="211" t="s">
        <v>161</v>
      </c>
    </row>
    <row r="990" spans="1:65" s="2" customFormat="1" ht="21.75" customHeight="1">
      <c r="A990" s="37"/>
      <c r="B990" s="38"/>
      <c r="C990" s="237" t="s">
        <v>2099</v>
      </c>
      <c r="D990" s="237" t="s">
        <v>715</v>
      </c>
      <c r="E990" s="238" t="s">
        <v>2100</v>
      </c>
      <c r="F990" s="239" t="s">
        <v>2101</v>
      </c>
      <c r="G990" s="240" t="s">
        <v>387</v>
      </c>
      <c r="H990" s="241">
        <v>3</v>
      </c>
      <c r="I990" s="242"/>
      <c r="J990" s="243">
        <f>ROUND(I990*H990,2)</f>
        <v>0</v>
      </c>
      <c r="K990" s="239" t="s">
        <v>167</v>
      </c>
      <c r="L990" s="244"/>
      <c r="M990" s="245" t="s">
        <v>19</v>
      </c>
      <c r="N990" s="246" t="s">
        <v>40</v>
      </c>
      <c r="O990" s="67"/>
      <c r="P990" s="190">
        <f>O990*H990</f>
        <v>0</v>
      </c>
      <c r="Q990" s="190">
        <v>7.6999999999999999E-2</v>
      </c>
      <c r="R990" s="190">
        <f>Q990*H990</f>
        <v>0.23099999999999998</v>
      </c>
      <c r="S990" s="190">
        <v>0</v>
      </c>
      <c r="T990" s="191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92" t="s">
        <v>406</v>
      </c>
      <c r="AT990" s="192" t="s">
        <v>715</v>
      </c>
      <c r="AU990" s="192" t="s">
        <v>79</v>
      </c>
      <c r="AY990" s="20" t="s">
        <v>161</v>
      </c>
      <c r="BE990" s="193">
        <f>IF(N990="základní",J990,0)</f>
        <v>0</v>
      </c>
      <c r="BF990" s="193">
        <f>IF(N990="snížená",J990,0)</f>
        <v>0</v>
      </c>
      <c r="BG990" s="193">
        <f>IF(N990="zákl. přenesená",J990,0)</f>
        <v>0</v>
      </c>
      <c r="BH990" s="193">
        <f>IF(N990="sníž. přenesená",J990,0)</f>
        <v>0</v>
      </c>
      <c r="BI990" s="193">
        <f>IF(N990="nulová",J990,0)</f>
        <v>0</v>
      </c>
      <c r="BJ990" s="20" t="s">
        <v>77</v>
      </c>
      <c r="BK990" s="193">
        <f>ROUND(I990*H990,2)</f>
        <v>0</v>
      </c>
      <c r="BL990" s="20" t="s">
        <v>279</v>
      </c>
      <c r="BM990" s="192" t="s">
        <v>2102</v>
      </c>
    </row>
    <row r="991" spans="1:65" s="2" customFormat="1" ht="76.8">
      <c r="A991" s="37"/>
      <c r="B991" s="38"/>
      <c r="C991" s="39"/>
      <c r="D991" s="199" t="s">
        <v>176</v>
      </c>
      <c r="E991" s="39"/>
      <c r="F991" s="200" t="s">
        <v>2103</v>
      </c>
      <c r="G991" s="39"/>
      <c r="H991" s="39"/>
      <c r="I991" s="196"/>
      <c r="J991" s="39"/>
      <c r="K991" s="39"/>
      <c r="L991" s="42"/>
      <c r="M991" s="197"/>
      <c r="N991" s="198"/>
      <c r="O991" s="67"/>
      <c r="P991" s="67"/>
      <c r="Q991" s="67"/>
      <c r="R991" s="67"/>
      <c r="S991" s="67"/>
      <c r="T991" s="68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T991" s="20" t="s">
        <v>176</v>
      </c>
      <c r="AU991" s="20" t="s">
        <v>79</v>
      </c>
    </row>
    <row r="992" spans="1:65" s="13" customFormat="1">
      <c r="B992" s="201"/>
      <c r="C992" s="202"/>
      <c r="D992" s="199" t="s">
        <v>178</v>
      </c>
      <c r="E992" s="203" t="s">
        <v>19</v>
      </c>
      <c r="F992" s="204" t="s">
        <v>2104</v>
      </c>
      <c r="G992" s="202"/>
      <c r="H992" s="205">
        <v>2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178</v>
      </c>
      <c r="AU992" s="211" t="s">
        <v>79</v>
      </c>
      <c r="AV992" s="13" t="s">
        <v>79</v>
      </c>
      <c r="AW992" s="13" t="s">
        <v>31</v>
      </c>
      <c r="AX992" s="13" t="s">
        <v>69</v>
      </c>
      <c r="AY992" s="211" t="s">
        <v>161</v>
      </c>
    </row>
    <row r="993" spans="1:65" s="13" customFormat="1">
      <c r="B993" s="201"/>
      <c r="C993" s="202"/>
      <c r="D993" s="199" t="s">
        <v>178</v>
      </c>
      <c r="E993" s="203" t="s">
        <v>19</v>
      </c>
      <c r="F993" s="204" t="s">
        <v>2105</v>
      </c>
      <c r="G993" s="202"/>
      <c r="H993" s="205">
        <v>1</v>
      </c>
      <c r="I993" s="206"/>
      <c r="J993" s="202"/>
      <c r="K993" s="202"/>
      <c r="L993" s="207"/>
      <c r="M993" s="208"/>
      <c r="N993" s="209"/>
      <c r="O993" s="209"/>
      <c r="P993" s="209"/>
      <c r="Q993" s="209"/>
      <c r="R993" s="209"/>
      <c r="S993" s="209"/>
      <c r="T993" s="210"/>
      <c r="AT993" s="211" t="s">
        <v>178</v>
      </c>
      <c r="AU993" s="211" t="s">
        <v>79</v>
      </c>
      <c r="AV993" s="13" t="s">
        <v>79</v>
      </c>
      <c r="AW993" s="13" t="s">
        <v>31</v>
      </c>
      <c r="AX993" s="13" t="s">
        <v>69</v>
      </c>
      <c r="AY993" s="211" t="s">
        <v>161</v>
      </c>
    </row>
    <row r="994" spans="1:65" s="15" customFormat="1">
      <c r="B994" s="222"/>
      <c r="C994" s="223"/>
      <c r="D994" s="199" t="s">
        <v>178</v>
      </c>
      <c r="E994" s="224" t="s">
        <v>19</v>
      </c>
      <c r="F994" s="225" t="s">
        <v>221</v>
      </c>
      <c r="G994" s="223"/>
      <c r="H994" s="226">
        <v>3</v>
      </c>
      <c r="I994" s="227"/>
      <c r="J994" s="223"/>
      <c r="K994" s="223"/>
      <c r="L994" s="228"/>
      <c r="M994" s="229"/>
      <c r="N994" s="230"/>
      <c r="O994" s="230"/>
      <c r="P994" s="230"/>
      <c r="Q994" s="230"/>
      <c r="R994" s="230"/>
      <c r="S994" s="230"/>
      <c r="T994" s="231"/>
      <c r="AT994" s="232" t="s">
        <v>178</v>
      </c>
      <c r="AU994" s="232" t="s">
        <v>79</v>
      </c>
      <c r="AV994" s="15" t="s">
        <v>168</v>
      </c>
      <c r="AW994" s="15" t="s">
        <v>31</v>
      </c>
      <c r="AX994" s="15" t="s">
        <v>77</v>
      </c>
      <c r="AY994" s="232" t="s">
        <v>161</v>
      </c>
    </row>
    <row r="995" spans="1:65" s="2" customFormat="1" ht="16.5" customHeight="1">
      <c r="A995" s="37"/>
      <c r="B995" s="38"/>
      <c r="C995" s="237" t="s">
        <v>2106</v>
      </c>
      <c r="D995" s="237" t="s">
        <v>715</v>
      </c>
      <c r="E995" s="238" t="s">
        <v>2107</v>
      </c>
      <c r="F995" s="239" t="s">
        <v>2108</v>
      </c>
      <c r="G995" s="240" t="s">
        <v>387</v>
      </c>
      <c r="H995" s="241">
        <v>1</v>
      </c>
      <c r="I995" s="242"/>
      <c r="J995" s="243">
        <f>ROUND(I995*H995,2)</f>
        <v>0</v>
      </c>
      <c r="K995" s="239" t="s">
        <v>19</v>
      </c>
      <c r="L995" s="244"/>
      <c r="M995" s="245" t="s">
        <v>19</v>
      </c>
      <c r="N995" s="246" t="s">
        <v>40</v>
      </c>
      <c r="O995" s="67"/>
      <c r="P995" s="190">
        <f>O995*H995</f>
        <v>0</v>
      </c>
      <c r="Q995" s="190">
        <v>0.18</v>
      </c>
      <c r="R995" s="190">
        <f>Q995*H995</f>
        <v>0.18</v>
      </c>
      <c r="S995" s="190">
        <v>0</v>
      </c>
      <c r="T995" s="191">
        <f>S995*H995</f>
        <v>0</v>
      </c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R995" s="192" t="s">
        <v>406</v>
      </c>
      <c r="AT995" s="192" t="s">
        <v>715</v>
      </c>
      <c r="AU995" s="192" t="s">
        <v>79</v>
      </c>
      <c r="AY995" s="20" t="s">
        <v>161</v>
      </c>
      <c r="BE995" s="193">
        <f>IF(N995="základní",J995,0)</f>
        <v>0</v>
      </c>
      <c r="BF995" s="193">
        <f>IF(N995="snížená",J995,0)</f>
        <v>0</v>
      </c>
      <c r="BG995" s="193">
        <f>IF(N995="zákl. přenesená",J995,0)</f>
        <v>0</v>
      </c>
      <c r="BH995" s="193">
        <f>IF(N995="sníž. přenesená",J995,0)</f>
        <v>0</v>
      </c>
      <c r="BI995" s="193">
        <f>IF(N995="nulová",J995,0)</f>
        <v>0</v>
      </c>
      <c r="BJ995" s="20" t="s">
        <v>77</v>
      </c>
      <c r="BK995" s="193">
        <f>ROUND(I995*H995,2)</f>
        <v>0</v>
      </c>
      <c r="BL995" s="20" t="s">
        <v>279</v>
      </c>
      <c r="BM995" s="192" t="s">
        <v>2109</v>
      </c>
    </row>
    <row r="996" spans="1:65" s="2" customFormat="1" ht="76.8">
      <c r="A996" s="37"/>
      <c r="B996" s="38"/>
      <c r="C996" s="39"/>
      <c r="D996" s="199" t="s">
        <v>176</v>
      </c>
      <c r="E996" s="39"/>
      <c r="F996" s="200" t="s">
        <v>2110</v>
      </c>
      <c r="G996" s="39"/>
      <c r="H996" s="39"/>
      <c r="I996" s="196"/>
      <c r="J996" s="39"/>
      <c r="K996" s="39"/>
      <c r="L996" s="42"/>
      <c r="M996" s="197"/>
      <c r="N996" s="198"/>
      <c r="O996" s="67"/>
      <c r="P996" s="67"/>
      <c r="Q996" s="67"/>
      <c r="R996" s="67"/>
      <c r="S996" s="67"/>
      <c r="T996" s="68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T996" s="20" t="s">
        <v>176</v>
      </c>
      <c r="AU996" s="20" t="s">
        <v>79</v>
      </c>
    </row>
    <row r="997" spans="1:65" s="13" customFormat="1">
      <c r="B997" s="201"/>
      <c r="C997" s="202"/>
      <c r="D997" s="199" t="s">
        <v>178</v>
      </c>
      <c r="E997" s="203" t="s">
        <v>19</v>
      </c>
      <c r="F997" s="204" t="s">
        <v>2111</v>
      </c>
      <c r="G997" s="202"/>
      <c r="H997" s="205">
        <v>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178</v>
      </c>
      <c r="AU997" s="211" t="s">
        <v>79</v>
      </c>
      <c r="AV997" s="13" t="s">
        <v>79</v>
      </c>
      <c r="AW997" s="13" t="s">
        <v>31</v>
      </c>
      <c r="AX997" s="13" t="s">
        <v>77</v>
      </c>
      <c r="AY997" s="211" t="s">
        <v>161</v>
      </c>
    </row>
    <row r="998" spans="1:65" s="2" customFormat="1" ht="16.5" customHeight="1">
      <c r="A998" s="37"/>
      <c r="B998" s="38"/>
      <c r="C998" s="237" t="s">
        <v>2112</v>
      </c>
      <c r="D998" s="237" t="s">
        <v>715</v>
      </c>
      <c r="E998" s="238" t="s">
        <v>2113</v>
      </c>
      <c r="F998" s="239" t="s">
        <v>2114</v>
      </c>
      <c r="G998" s="240" t="s">
        <v>387</v>
      </c>
      <c r="H998" s="241">
        <v>2</v>
      </c>
      <c r="I998" s="242"/>
      <c r="J998" s="243">
        <f>ROUND(I998*H998,2)</f>
        <v>0</v>
      </c>
      <c r="K998" s="239" t="s">
        <v>19</v>
      </c>
      <c r="L998" s="244"/>
      <c r="M998" s="245" t="s">
        <v>19</v>
      </c>
      <c r="N998" s="246" t="s">
        <v>40</v>
      </c>
      <c r="O998" s="67"/>
      <c r="P998" s="190">
        <f>O998*H998</f>
        <v>0</v>
      </c>
      <c r="Q998" s="190">
        <v>6.5000000000000002E-2</v>
      </c>
      <c r="R998" s="190">
        <f>Q998*H998</f>
        <v>0.13</v>
      </c>
      <c r="S998" s="190">
        <v>0</v>
      </c>
      <c r="T998" s="191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192" t="s">
        <v>406</v>
      </c>
      <c r="AT998" s="192" t="s">
        <v>715</v>
      </c>
      <c r="AU998" s="192" t="s">
        <v>79</v>
      </c>
      <c r="AY998" s="20" t="s">
        <v>161</v>
      </c>
      <c r="BE998" s="193">
        <f>IF(N998="základní",J998,0)</f>
        <v>0</v>
      </c>
      <c r="BF998" s="193">
        <f>IF(N998="snížená",J998,0)</f>
        <v>0</v>
      </c>
      <c r="BG998" s="193">
        <f>IF(N998="zákl. přenesená",J998,0)</f>
        <v>0</v>
      </c>
      <c r="BH998" s="193">
        <f>IF(N998="sníž. přenesená",J998,0)</f>
        <v>0</v>
      </c>
      <c r="BI998" s="193">
        <f>IF(N998="nulová",J998,0)</f>
        <v>0</v>
      </c>
      <c r="BJ998" s="20" t="s">
        <v>77</v>
      </c>
      <c r="BK998" s="193">
        <f>ROUND(I998*H998,2)</f>
        <v>0</v>
      </c>
      <c r="BL998" s="20" t="s">
        <v>279</v>
      </c>
      <c r="BM998" s="192" t="s">
        <v>2115</v>
      </c>
    </row>
    <row r="999" spans="1:65" s="2" customFormat="1" ht="57.6">
      <c r="A999" s="37"/>
      <c r="B999" s="38"/>
      <c r="C999" s="39"/>
      <c r="D999" s="199" t="s">
        <v>176</v>
      </c>
      <c r="E999" s="39"/>
      <c r="F999" s="200" t="s">
        <v>2116</v>
      </c>
      <c r="G999" s="39"/>
      <c r="H999" s="39"/>
      <c r="I999" s="196"/>
      <c r="J999" s="39"/>
      <c r="K999" s="39"/>
      <c r="L999" s="42"/>
      <c r="M999" s="197"/>
      <c r="N999" s="198"/>
      <c r="O999" s="67"/>
      <c r="P999" s="67"/>
      <c r="Q999" s="67"/>
      <c r="R999" s="67"/>
      <c r="S999" s="67"/>
      <c r="T999" s="68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T999" s="20" t="s">
        <v>176</v>
      </c>
      <c r="AU999" s="20" t="s">
        <v>79</v>
      </c>
    </row>
    <row r="1000" spans="1:65" s="13" customFormat="1">
      <c r="B1000" s="201"/>
      <c r="C1000" s="202"/>
      <c r="D1000" s="199" t="s">
        <v>178</v>
      </c>
      <c r="E1000" s="203" t="s">
        <v>19</v>
      </c>
      <c r="F1000" s="204" t="s">
        <v>2117</v>
      </c>
      <c r="G1000" s="202"/>
      <c r="H1000" s="205">
        <v>2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178</v>
      </c>
      <c r="AU1000" s="211" t="s">
        <v>79</v>
      </c>
      <c r="AV1000" s="13" t="s">
        <v>79</v>
      </c>
      <c r="AW1000" s="13" t="s">
        <v>31</v>
      </c>
      <c r="AX1000" s="13" t="s">
        <v>77</v>
      </c>
      <c r="AY1000" s="211" t="s">
        <v>161</v>
      </c>
    </row>
    <row r="1001" spans="1:65" s="2" customFormat="1" ht="16.5" customHeight="1">
      <c r="A1001" s="37"/>
      <c r="B1001" s="38"/>
      <c r="C1001" s="237" t="s">
        <v>2118</v>
      </c>
      <c r="D1001" s="237" t="s">
        <v>715</v>
      </c>
      <c r="E1001" s="238" t="s">
        <v>2119</v>
      </c>
      <c r="F1001" s="239" t="s">
        <v>2120</v>
      </c>
      <c r="G1001" s="240" t="s">
        <v>387</v>
      </c>
      <c r="H1001" s="241">
        <v>5</v>
      </c>
      <c r="I1001" s="242"/>
      <c r="J1001" s="243">
        <f>ROUND(I1001*H1001,2)</f>
        <v>0</v>
      </c>
      <c r="K1001" s="239" t="s">
        <v>19</v>
      </c>
      <c r="L1001" s="244"/>
      <c r="M1001" s="245" t="s">
        <v>19</v>
      </c>
      <c r="N1001" s="246" t="s">
        <v>40</v>
      </c>
      <c r="O1001" s="67"/>
      <c r="P1001" s="190">
        <f>O1001*H1001</f>
        <v>0</v>
      </c>
      <c r="Q1001" s="190">
        <v>3.5999999999999997E-2</v>
      </c>
      <c r="R1001" s="190">
        <f>Q1001*H1001</f>
        <v>0.18</v>
      </c>
      <c r="S1001" s="190">
        <v>0</v>
      </c>
      <c r="T1001" s="191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192" t="s">
        <v>406</v>
      </c>
      <c r="AT1001" s="192" t="s">
        <v>715</v>
      </c>
      <c r="AU1001" s="192" t="s">
        <v>79</v>
      </c>
      <c r="AY1001" s="20" t="s">
        <v>161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20" t="s">
        <v>77</v>
      </c>
      <c r="BK1001" s="193">
        <f>ROUND(I1001*H1001,2)</f>
        <v>0</v>
      </c>
      <c r="BL1001" s="20" t="s">
        <v>279</v>
      </c>
      <c r="BM1001" s="192" t="s">
        <v>2121</v>
      </c>
    </row>
    <row r="1002" spans="1:65" s="2" customFormat="1" ht="76.8">
      <c r="A1002" s="37"/>
      <c r="B1002" s="38"/>
      <c r="C1002" s="39"/>
      <c r="D1002" s="199" t="s">
        <v>176</v>
      </c>
      <c r="E1002" s="39"/>
      <c r="F1002" s="200" t="s">
        <v>2122</v>
      </c>
      <c r="G1002" s="39"/>
      <c r="H1002" s="39"/>
      <c r="I1002" s="196"/>
      <c r="J1002" s="39"/>
      <c r="K1002" s="39"/>
      <c r="L1002" s="42"/>
      <c r="M1002" s="197"/>
      <c r="N1002" s="198"/>
      <c r="O1002" s="67"/>
      <c r="P1002" s="67"/>
      <c r="Q1002" s="67"/>
      <c r="R1002" s="67"/>
      <c r="S1002" s="67"/>
      <c r="T1002" s="68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T1002" s="20" t="s">
        <v>176</v>
      </c>
      <c r="AU1002" s="20" t="s">
        <v>79</v>
      </c>
    </row>
    <row r="1003" spans="1:65" s="13" customFormat="1">
      <c r="B1003" s="201"/>
      <c r="C1003" s="202"/>
      <c r="D1003" s="199" t="s">
        <v>178</v>
      </c>
      <c r="E1003" s="203" t="s">
        <v>19</v>
      </c>
      <c r="F1003" s="204" t="s">
        <v>2123</v>
      </c>
      <c r="G1003" s="202"/>
      <c r="H1003" s="205">
        <v>5</v>
      </c>
      <c r="I1003" s="206"/>
      <c r="J1003" s="202"/>
      <c r="K1003" s="202"/>
      <c r="L1003" s="207"/>
      <c r="M1003" s="208"/>
      <c r="N1003" s="209"/>
      <c r="O1003" s="209"/>
      <c r="P1003" s="209"/>
      <c r="Q1003" s="209"/>
      <c r="R1003" s="209"/>
      <c r="S1003" s="209"/>
      <c r="T1003" s="210"/>
      <c r="AT1003" s="211" t="s">
        <v>178</v>
      </c>
      <c r="AU1003" s="211" t="s">
        <v>79</v>
      </c>
      <c r="AV1003" s="13" t="s">
        <v>79</v>
      </c>
      <c r="AW1003" s="13" t="s">
        <v>31</v>
      </c>
      <c r="AX1003" s="13" t="s">
        <v>77</v>
      </c>
      <c r="AY1003" s="211" t="s">
        <v>161</v>
      </c>
    </row>
    <row r="1004" spans="1:65" s="2" customFormat="1" ht="16.5" customHeight="1">
      <c r="A1004" s="37"/>
      <c r="B1004" s="38"/>
      <c r="C1004" s="237" t="s">
        <v>2124</v>
      </c>
      <c r="D1004" s="237" t="s">
        <v>715</v>
      </c>
      <c r="E1004" s="238" t="s">
        <v>2125</v>
      </c>
      <c r="F1004" s="239" t="s">
        <v>2126</v>
      </c>
      <c r="G1004" s="240" t="s">
        <v>387</v>
      </c>
      <c r="H1004" s="241">
        <v>2</v>
      </c>
      <c r="I1004" s="242"/>
      <c r="J1004" s="243">
        <f>ROUND(I1004*H1004,2)</f>
        <v>0</v>
      </c>
      <c r="K1004" s="239" t="s">
        <v>19</v>
      </c>
      <c r="L1004" s="244"/>
      <c r="M1004" s="245" t="s">
        <v>19</v>
      </c>
      <c r="N1004" s="246" t="s">
        <v>40</v>
      </c>
      <c r="O1004" s="67"/>
      <c r="P1004" s="190">
        <f>O1004*H1004</f>
        <v>0</v>
      </c>
      <c r="Q1004" s="190">
        <v>9.8000000000000004E-2</v>
      </c>
      <c r="R1004" s="190">
        <f>Q1004*H1004</f>
        <v>0.19600000000000001</v>
      </c>
      <c r="S1004" s="190">
        <v>0</v>
      </c>
      <c r="T1004" s="191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192" t="s">
        <v>406</v>
      </c>
      <c r="AT1004" s="192" t="s">
        <v>715</v>
      </c>
      <c r="AU1004" s="192" t="s">
        <v>79</v>
      </c>
      <c r="AY1004" s="20" t="s">
        <v>161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20" t="s">
        <v>77</v>
      </c>
      <c r="BK1004" s="193">
        <f>ROUND(I1004*H1004,2)</f>
        <v>0</v>
      </c>
      <c r="BL1004" s="20" t="s">
        <v>279</v>
      </c>
      <c r="BM1004" s="192" t="s">
        <v>2127</v>
      </c>
    </row>
    <row r="1005" spans="1:65" s="2" customFormat="1" ht="76.8">
      <c r="A1005" s="37"/>
      <c r="B1005" s="38"/>
      <c r="C1005" s="39"/>
      <c r="D1005" s="199" t="s">
        <v>176</v>
      </c>
      <c r="E1005" s="39"/>
      <c r="F1005" s="200" t="s">
        <v>2128</v>
      </c>
      <c r="G1005" s="39"/>
      <c r="H1005" s="39"/>
      <c r="I1005" s="196"/>
      <c r="J1005" s="39"/>
      <c r="K1005" s="39"/>
      <c r="L1005" s="42"/>
      <c r="M1005" s="197"/>
      <c r="N1005" s="198"/>
      <c r="O1005" s="67"/>
      <c r="P1005" s="67"/>
      <c r="Q1005" s="67"/>
      <c r="R1005" s="67"/>
      <c r="S1005" s="67"/>
      <c r="T1005" s="68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T1005" s="20" t="s">
        <v>176</v>
      </c>
      <c r="AU1005" s="20" t="s">
        <v>79</v>
      </c>
    </row>
    <row r="1006" spans="1:65" s="13" customFormat="1">
      <c r="B1006" s="201"/>
      <c r="C1006" s="202"/>
      <c r="D1006" s="199" t="s">
        <v>178</v>
      </c>
      <c r="E1006" s="203" t="s">
        <v>19</v>
      </c>
      <c r="F1006" s="204" t="s">
        <v>2129</v>
      </c>
      <c r="G1006" s="202"/>
      <c r="H1006" s="205">
        <v>2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178</v>
      </c>
      <c r="AU1006" s="211" t="s">
        <v>79</v>
      </c>
      <c r="AV1006" s="13" t="s">
        <v>79</v>
      </c>
      <c r="AW1006" s="13" t="s">
        <v>31</v>
      </c>
      <c r="AX1006" s="13" t="s">
        <v>77</v>
      </c>
      <c r="AY1006" s="211" t="s">
        <v>161</v>
      </c>
    </row>
    <row r="1007" spans="1:65" s="2" customFormat="1" ht="16.5" customHeight="1">
      <c r="A1007" s="37"/>
      <c r="B1007" s="38"/>
      <c r="C1007" s="181" t="s">
        <v>2130</v>
      </c>
      <c r="D1007" s="181" t="s">
        <v>163</v>
      </c>
      <c r="E1007" s="182" t="s">
        <v>2131</v>
      </c>
      <c r="F1007" s="183" t="s">
        <v>2132</v>
      </c>
      <c r="G1007" s="184" t="s">
        <v>387</v>
      </c>
      <c r="H1007" s="185">
        <v>2</v>
      </c>
      <c r="I1007" s="186"/>
      <c r="J1007" s="187">
        <f>ROUND(I1007*H1007,2)</f>
        <v>0</v>
      </c>
      <c r="K1007" s="183" t="s">
        <v>167</v>
      </c>
      <c r="L1007" s="42"/>
      <c r="M1007" s="188" t="s">
        <v>19</v>
      </c>
      <c r="N1007" s="189" t="s">
        <v>40</v>
      </c>
      <c r="O1007" s="67"/>
      <c r="P1007" s="190">
        <f>O1007*H1007</f>
        <v>0</v>
      </c>
      <c r="Q1007" s="190">
        <v>0</v>
      </c>
      <c r="R1007" s="190">
        <f>Q1007*H1007</f>
        <v>0</v>
      </c>
      <c r="S1007" s="190">
        <v>0</v>
      </c>
      <c r="T1007" s="191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192" t="s">
        <v>279</v>
      </c>
      <c r="AT1007" s="192" t="s">
        <v>163</v>
      </c>
      <c r="AU1007" s="192" t="s">
        <v>79</v>
      </c>
      <c r="AY1007" s="20" t="s">
        <v>161</v>
      </c>
      <c r="BE1007" s="193">
        <f>IF(N1007="základní",J1007,0)</f>
        <v>0</v>
      </c>
      <c r="BF1007" s="193">
        <f>IF(N1007="snížená",J1007,0)</f>
        <v>0</v>
      </c>
      <c r="BG1007" s="193">
        <f>IF(N1007="zákl. přenesená",J1007,0)</f>
        <v>0</v>
      </c>
      <c r="BH1007" s="193">
        <f>IF(N1007="sníž. přenesená",J1007,0)</f>
        <v>0</v>
      </c>
      <c r="BI1007" s="193">
        <f>IF(N1007="nulová",J1007,0)</f>
        <v>0</v>
      </c>
      <c r="BJ1007" s="20" t="s">
        <v>77</v>
      </c>
      <c r="BK1007" s="193">
        <f>ROUND(I1007*H1007,2)</f>
        <v>0</v>
      </c>
      <c r="BL1007" s="20" t="s">
        <v>279</v>
      </c>
      <c r="BM1007" s="192" t="s">
        <v>2133</v>
      </c>
    </row>
    <row r="1008" spans="1:65" s="2" customFormat="1">
      <c r="A1008" s="37"/>
      <c r="B1008" s="38"/>
      <c r="C1008" s="39"/>
      <c r="D1008" s="194" t="s">
        <v>170</v>
      </c>
      <c r="E1008" s="39"/>
      <c r="F1008" s="195" t="s">
        <v>2134</v>
      </c>
      <c r="G1008" s="39"/>
      <c r="H1008" s="39"/>
      <c r="I1008" s="196"/>
      <c r="J1008" s="39"/>
      <c r="K1008" s="39"/>
      <c r="L1008" s="42"/>
      <c r="M1008" s="197"/>
      <c r="N1008" s="198"/>
      <c r="O1008" s="67"/>
      <c r="P1008" s="67"/>
      <c r="Q1008" s="67"/>
      <c r="R1008" s="67"/>
      <c r="S1008" s="67"/>
      <c r="T1008" s="68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T1008" s="20" t="s">
        <v>170</v>
      </c>
      <c r="AU1008" s="20" t="s">
        <v>79</v>
      </c>
    </row>
    <row r="1009" spans="1:65" s="2" customFormat="1" ht="28.8">
      <c r="A1009" s="37"/>
      <c r="B1009" s="38"/>
      <c r="C1009" s="39"/>
      <c r="D1009" s="199" t="s">
        <v>176</v>
      </c>
      <c r="E1009" s="39"/>
      <c r="F1009" s="200" t="s">
        <v>1711</v>
      </c>
      <c r="G1009" s="39"/>
      <c r="H1009" s="39"/>
      <c r="I1009" s="196"/>
      <c r="J1009" s="39"/>
      <c r="K1009" s="39"/>
      <c r="L1009" s="42"/>
      <c r="M1009" s="197"/>
      <c r="N1009" s="198"/>
      <c r="O1009" s="67"/>
      <c r="P1009" s="67"/>
      <c r="Q1009" s="67"/>
      <c r="R1009" s="67"/>
      <c r="S1009" s="67"/>
      <c r="T1009" s="68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T1009" s="20" t="s">
        <v>176</v>
      </c>
      <c r="AU1009" s="20" t="s">
        <v>79</v>
      </c>
    </row>
    <row r="1010" spans="1:65" s="2" customFormat="1" ht="16.5" customHeight="1">
      <c r="A1010" s="37"/>
      <c r="B1010" s="38"/>
      <c r="C1010" s="237" t="s">
        <v>2135</v>
      </c>
      <c r="D1010" s="237" t="s">
        <v>715</v>
      </c>
      <c r="E1010" s="238" t="s">
        <v>2136</v>
      </c>
      <c r="F1010" s="239" t="s">
        <v>2137</v>
      </c>
      <c r="G1010" s="240" t="s">
        <v>387</v>
      </c>
      <c r="H1010" s="241">
        <v>1</v>
      </c>
      <c r="I1010" s="242"/>
      <c r="J1010" s="243">
        <f>ROUND(I1010*H1010,2)</f>
        <v>0</v>
      </c>
      <c r="K1010" s="239" t="s">
        <v>19</v>
      </c>
      <c r="L1010" s="244"/>
      <c r="M1010" s="245" t="s">
        <v>19</v>
      </c>
      <c r="N1010" s="246" t="s">
        <v>40</v>
      </c>
      <c r="O1010" s="67"/>
      <c r="P1010" s="190">
        <f>O1010*H1010</f>
        <v>0</v>
      </c>
      <c r="Q1010" s="190">
        <v>0.104</v>
      </c>
      <c r="R1010" s="190">
        <f>Q1010*H1010</f>
        <v>0.104</v>
      </c>
      <c r="S1010" s="190">
        <v>0</v>
      </c>
      <c r="T1010" s="191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92" t="s">
        <v>406</v>
      </c>
      <c r="AT1010" s="192" t="s">
        <v>715</v>
      </c>
      <c r="AU1010" s="192" t="s">
        <v>79</v>
      </c>
      <c r="AY1010" s="20" t="s">
        <v>161</v>
      </c>
      <c r="BE1010" s="193">
        <f>IF(N1010="základní",J1010,0)</f>
        <v>0</v>
      </c>
      <c r="BF1010" s="193">
        <f>IF(N1010="snížená",J1010,0)</f>
        <v>0</v>
      </c>
      <c r="BG1010" s="193">
        <f>IF(N1010="zákl. přenesená",J1010,0)</f>
        <v>0</v>
      </c>
      <c r="BH1010" s="193">
        <f>IF(N1010="sníž. přenesená",J1010,0)</f>
        <v>0</v>
      </c>
      <c r="BI1010" s="193">
        <f>IF(N1010="nulová",J1010,0)</f>
        <v>0</v>
      </c>
      <c r="BJ1010" s="20" t="s">
        <v>77</v>
      </c>
      <c r="BK1010" s="193">
        <f>ROUND(I1010*H1010,2)</f>
        <v>0</v>
      </c>
      <c r="BL1010" s="20" t="s">
        <v>279</v>
      </c>
      <c r="BM1010" s="192" t="s">
        <v>2138</v>
      </c>
    </row>
    <row r="1011" spans="1:65" s="2" customFormat="1" ht="48">
      <c r="A1011" s="37"/>
      <c r="B1011" s="38"/>
      <c r="C1011" s="39"/>
      <c r="D1011" s="199" t="s">
        <v>176</v>
      </c>
      <c r="E1011" s="39"/>
      <c r="F1011" s="200" t="s">
        <v>2139</v>
      </c>
      <c r="G1011" s="39"/>
      <c r="H1011" s="39"/>
      <c r="I1011" s="196"/>
      <c r="J1011" s="39"/>
      <c r="K1011" s="39"/>
      <c r="L1011" s="42"/>
      <c r="M1011" s="197"/>
      <c r="N1011" s="198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176</v>
      </c>
      <c r="AU1011" s="20" t="s">
        <v>79</v>
      </c>
    </row>
    <row r="1012" spans="1:65" s="13" customFormat="1">
      <c r="B1012" s="201"/>
      <c r="C1012" s="202"/>
      <c r="D1012" s="199" t="s">
        <v>178</v>
      </c>
      <c r="E1012" s="203" t="s">
        <v>19</v>
      </c>
      <c r="F1012" s="204" t="s">
        <v>2140</v>
      </c>
      <c r="G1012" s="202"/>
      <c r="H1012" s="205">
        <v>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178</v>
      </c>
      <c r="AU1012" s="211" t="s">
        <v>79</v>
      </c>
      <c r="AV1012" s="13" t="s">
        <v>79</v>
      </c>
      <c r="AW1012" s="13" t="s">
        <v>31</v>
      </c>
      <c r="AX1012" s="13" t="s">
        <v>77</v>
      </c>
      <c r="AY1012" s="211" t="s">
        <v>161</v>
      </c>
    </row>
    <row r="1013" spans="1:65" s="2" customFormat="1" ht="16.5" customHeight="1">
      <c r="A1013" s="37"/>
      <c r="B1013" s="38"/>
      <c r="C1013" s="237" t="s">
        <v>2141</v>
      </c>
      <c r="D1013" s="237" t="s">
        <v>715</v>
      </c>
      <c r="E1013" s="238" t="s">
        <v>2142</v>
      </c>
      <c r="F1013" s="239" t="s">
        <v>2143</v>
      </c>
      <c r="G1013" s="240" t="s">
        <v>387</v>
      </c>
      <c r="H1013" s="241">
        <v>1</v>
      </c>
      <c r="I1013" s="242"/>
      <c r="J1013" s="243">
        <f>ROUND(I1013*H1013,2)</f>
        <v>0</v>
      </c>
      <c r="K1013" s="239" t="s">
        <v>19</v>
      </c>
      <c r="L1013" s="244"/>
      <c r="M1013" s="245" t="s">
        <v>19</v>
      </c>
      <c r="N1013" s="246" t="s">
        <v>40</v>
      </c>
      <c r="O1013" s="67"/>
      <c r="P1013" s="190">
        <f>O1013*H1013</f>
        <v>0</v>
      </c>
      <c r="Q1013" s="190">
        <v>8.5999999999999993E-2</v>
      </c>
      <c r="R1013" s="190">
        <f>Q1013*H1013</f>
        <v>8.5999999999999993E-2</v>
      </c>
      <c r="S1013" s="190">
        <v>0</v>
      </c>
      <c r="T1013" s="191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192" t="s">
        <v>406</v>
      </c>
      <c r="AT1013" s="192" t="s">
        <v>715</v>
      </c>
      <c r="AU1013" s="192" t="s">
        <v>79</v>
      </c>
      <c r="AY1013" s="20" t="s">
        <v>161</v>
      </c>
      <c r="BE1013" s="193">
        <f>IF(N1013="základní",J1013,0)</f>
        <v>0</v>
      </c>
      <c r="BF1013" s="193">
        <f>IF(N1013="snížená",J1013,0)</f>
        <v>0</v>
      </c>
      <c r="BG1013" s="193">
        <f>IF(N1013="zákl. přenesená",J1013,0)</f>
        <v>0</v>
      </c>
      <c r="BH1013" s="193">
        <f>IF(N1013="sníž. přenesená",J1013,0)</f>
        <v>0</v>
      </c>
      <c r="BI1013" s="193">
        <f>IF(N1013="nulová",J1013,0)</f>
        <v>0</v>
      </c>
      <c r="BJ1013" s="20" t="s">
        <v>77</v>
      </c>
      <c r="BK1013" s="193">
        <f>ROUND(I1013*H1013,2)</f>
        <v>0</v>
      </c>
      <c r="BL1013" s="20" t="s">
        <v>279</v>
      </c>
      <c r="BM1013" s="192" t="s">
        <v>2144</v>
      </c>
    </row>
    <row r="1014" spans="1:65" s="2" customFormat="1" ht="48">
      <c r="A1014" s="37"/>
      <c r="B1014" s="38"/>
      <c r="C1014" s="39"/>
      <c r="D1014" s="199" t="s">
        <v>176</v>
      </c>
      <c r="E1014" s="39"/>
      <c r="F1014" s="200" t="s">
        <v>2145</v>
      </c>
      <c r="G1014" s="39"/>
      <c r="H1014" s="39"/>
      <c r="I1014" s="196"/>
      <c r="J1014" s="39"/>
      <c r="K1014" s="39"/>
      <c r="L1014" s="42"/>
      <c r="M1014" s="197"/>
      <c r="N1014" s="198"/>
      <c r="O1014" s="67"/>
      <c r="P1014" s="67"/>
      <c r="Q1014" s="67"/>
      <c r="R1014" s="67"/>
      <c r="S1014" s="67"/>
      <c r="T1014" s="68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T1014" s="20" t="s">
        <v>176</v>
      </c>
      <c r="AU1014" s="20" t="s">
        <v>79</v>
      </c>
    </row>
    <row r="1015" spans="1:65" s="13" customFormat="1">
      <c r="B1015" s="201"/>
      <c r="C1015" s="202"/>
      <c r="D1015" s="199" t="s">
        <v>178</v>
      </c>
      <c r="E1015" s="203" t="s">
        <v>19</v>
      </c>
      <c r="F1015" s="204" t="s">
        <v>2146</v>
      </c>
      <c r="G1015" s="202"/>
      <c r="H1015" s="205">
        <v>1</v>
      </c>
      <c r="I1015" s="206"/>
      <c r="J1015" s="202"/>
      <c r="K1015" s="202"/>
      <c r="L1015" s="207"/>
      <c r="M1015" s="208"/>
      <c r="N1015" s="209"/>
      <c r="O1015" s="209"/>
      <c r="P1015" s="209"/>
      <c r="Q1015" s="209"/>
      <c r="R1015" s="209"/>
      <c r="S1015" s="209"/>
      <c r="T1015" s="210"/>
      <c r="AT1015" s="211" t="s">
        <v>178</v>
      </c>
      <c r="AU1015" s="211" t="s">
        <v>79</v>
      </c>
      <c r="AV1015" s="13" t="s">
        <v>79</v>
      </c>
      <c r="AW1015" s="13" t="s">
        <v>31</v>
      </c>
      <c r="AX1015" s="13" t="s">
        <v>77</v>
      </c>
      <c r="AY1015" s="211" t="s">
        <v>161</v>
      </c>
    </row>
    <row r="1016" spans="1:65" s="2" customFormat="1" ht="16.5" customHeight="1">
      <c r="A1016" s="37"/>
      <c r="B1016" s="38"/>
      <c r="C1016" s="181" t="s">
        <v>2147</v>
      </c>
      <c r="D1016" s="181" t="s">
        <v>163</v>
      </c>
      <c r="E1016" s="182" t="s">
        <v>2148</v>
      </c>
      <c r="F1016" s="183" t="s">
        <v>2149</v>
      </c>
      <c r="G1016" s="184" t="s">
        <v>387</v>
      </c>
      <c r="H1016" s="185">
        <v>34</v>
      </c>
      <c r="I1016" s="186"/>
      <c r="J1016" s="187">
        <f>ROUND(I1016*H1016,2)</f>
        <v>0</v>
      </c>
      <c r="K1016" s="183" t="s">
        <v>167</v>
      </c>
      <c r="L1016" s="42"/>
      <c r="M1016" s="188" t="s">
        <v>19</v>
      </c>
      <c r="N1016" s="189" t="s">
        <v>40</v>
      </c>
      <c r="O1016" s="67"/>
      <c r="P1016" s="190">
        <f>O1016*H1016</f>
        <v>0</v>
      </c>
      <c r="Q1016" s="190">
        <v>0</v>
      </c>
      <c r="R1016" s="190">
        <f>Q1016*H1016</f>
        <v>0</v>
      </c>
      <c r="S1016" s="190">
        <v>0</v>
      </c>
      <c r="T1016" s="191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192" t="s">
        <v>279</v>
      </c>
      <c r="AT1016" s="192" t="s">
        <v>163</v>
      </c>
      <c r="AU1016" s="192" t="s">
        <v>79</v>
      </c>
      <c r="AY1016" s="20" t="s">
        <v>161</v>
      </c>
      <c r="BE1016" s="193">
        <f>IF(N1016="základní",J1016,0)</f>
        <v>0</v>
      </c>
      <c r="BF1016" s="193">
        <f>IF(N1016="snížená",J1016,0)</f>
        <v>0</v>
      </c>
      <c r="BG1016" s="193">
        <f>IF(N1016="zákl. přenesená",J1016,0)</f>
        <v>0</v>
      </c>
      <c r="BH1016" s="193">
        <f>IF(N1016="sníž. přenesená",J1016,0)</f>
        <v>0</v>
      </c>
      <c r="BI1016" s="193">
        <f>IF(N1016="nulová",J1016,0)</f>
        <v>0</v>
      </c>
      <c r="BJ1016" s="20" t="s">
        <v>77</v>
      </c>
      <c r="BK1016" s="193">
        <f>ROUND(I1016*H1016,2)</f>
        <v>0</v>
      </c>
      <c r="BL1016" s="20" t="s">
        <v>279</v>
      </c>
      <c r="BM1016" s="192" t="s">
        <v>2150</v>
      </c>
    </row>
    <row r="1017" spans="1:65" s="2" customFormat="1">
      <c r="A1017" s="37"/>
      <c r="B1017" s="38"/>
      <c r="C1017" s="39"/>
      <c r="D1017" s="194" t="s">
        <v>170</v>
      </c>
      <c r="E1017" s="39"/>
      <c r="F1017" s="195" t="s">
        <v>2151</v>
      </c>
      <c r="G1017" s="39"/>
      <c r="H1017" s="39"/>
      <c r="I1017" s="196"/>
      <c r="J1017" s="39"/>
      <c r="K1017" s="39"/>
      <c r="L1017" s="42"/>
      <c r="M1017" s="197"/>
      <c r="N1017" s="198"/>
      <c r="O1017" s="67"/>
      <c r="P1017" s="67"/>
      <c r="Q1017" s="67"/>
      <c r="R1017" s="67"/>
      <c r="S1017" s="67"/>
      <c r="T1017" s="68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T1017" s="20" t="s">
        <v>170</v>
      </c>
      <c r="AU1017" s="20" t="s">
        <v>79</v>
      </c>
    </row>
    <row r="1018" spans="1:65" s="13" customFormat="1">
      <c r="B1018" s="201"/>
      <c r="C1018" s="202"/>
      <c r="D1018" s="199" t="s">
        <v>178</v>
      </c>
      <c r="E1018" s="203" t="s">
        <v>19</v>
      </c>
      <c r="F1018" s="204" t="s">
        <v>2152</v>
      </c>
      <c r="G1018" s="202"/>
      <c r="H1018" s="205">
        <v>34</v>
      </c>
      <c r="I1018" s="206"/>
      <c r="J1018" s="202"/>
      <c r="K1018" s="202"/>
      <c r="L1018" s="207"/>
      <c r="M1018" s="208"/>
      <c r="N1018" s="209"/>
      <c r="O1018" s="209"/>
      <c r="P1018" s="209"/>
      <c r="Q1018" s="209"/>
      <c r="R1018" s="209"/>
      <c r="S1018" s="209"/>
      <c r="T1018" s="210"/>
      <c r="AT1018" s="211" t="s">
        <v>178</v>
      </c>
      <c r="AU1018" s="211" t="s">
        <v>79</v>
      </c>
      <c r="AV1018" s="13" t="s">
        <v>79</v>
      </c>
      <c r="AW1018" s="13" t="s">
        <v>31</v>
      </c>
      <c r="AX1018" s="13" t="s">
        <v>77</v>
      </c>
      <c r="AY1018" s="211" t="s">
        <v>161</v>
      </c>
    </row>
    <row r="1019" spans="1:65" s="2" customFormat="1" ht="16.5" customHeight="1">
      <c r="A1019" s="37"/>
      <c r="B1019" s="38"/>
      <c r="C1019" s="237" t="s">
        <v>2153</v>
      </c>
      <c r="D1019" s="237" t="s">
        <v>715</v>
      </c>
      <c r="E1019" s="238" t="s">
        <v>2154</v>
      </c>
      <c r="F1019" s="239" t="s">
        <v>2155</v>
      </c>
      <c r="G1019" s="240" t="s">
        <v>387</v>
      </c>
      <c r="H1019" s="241">
        <v>34</v>
      </c>
      <c r="I1019" s="242"/>
      <c r="J1019" s="243">
        <f>ROUND(I1019*H1019,2)</f>
        <v>0</v>
      </c>
      <c r="K1019" s="239" t="s">
        <v>167</v>
      </c>
      <c r="L1019" s="244"/>
      <c r="M1019" s="245" t="s">
        <v>19</v>
      </c>
      <c r="N1019" s="246" t="s">
        <v>40</v>
      </c>
      <c r="O1019" s="67"/>
      <c r="P1019" s="190">
        <f>O1019*H1019</f>
        <v>0</v>
      </c>
      <c r="Q1019" s="190">
        <v>2.3999999999999998E-3</v>
      </c>
      <c r="R1019" s="190">
        <f>Q1019*H1019</f>
        <v>8.1599999999999992E-2</v>
      </c>
      <c r="S1019" s="190">
        <v>0</v>
      </c>
      <c r="T1019" s="191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92" t="s">
        <v>406</v>
      </c>
      <c r="AT1019" s="192" t="s">
        <v>715</v>
      </c>
      <c r="AU1019" s="192" t="s">
        <v>79</v>
      </c>
      <c r="AY1019" s="20" t="s">
        <v>161</v>
      </c>
      <c r="BE1019" s="193">
        <f>IF(N1019="základní",J1019,0)</f>
        <v>0</v>
      </c>
      <c r="BF1019" s="193">
        <f>IF(N1019="snížená",J1019,0)</f>
        <v>0</v>
      </c>
      <c r="BG1019" s="193">
        <f>IF(N1019="zákl. přenesená",J1019,0)</f>
        <v>0</v>
      </c>
      <c r="BH1019" s="193">
        <f>IF(N1019="sníž. přenesená",J1019,0)</f>
        <v>0</v>
      </c>
      <c r="BI1019" s="193">
        <f>IF(N1019="nulová",J1019,0)</f>
        <v>0</v>
      </c>
      <c r="BJ1019" s="20" t="s">
        <v>77</v>
      </c>
      <c r="BK1019" s="193">
        <f>ROUND(I1019*H1019,2)</f>
        <v>0</v>
      </c>
      <c r="BL1019" s="20" t="s">
        <v>279</v>
      </c>
      <c r="BM1019" s="192" t="s">
        <v>2156</v>
      </c>
    </row>
    <row r="1020" spans="1:65" s="2" customFormat="1" ht="16.5" customHeight="1">
      <c r="A1020" s="37"/>
      <c r="B1020" s="38"/>
      <c r="C1020" s="181" t="s">
        <v>2157</v>
      </c>
      <c r="D1020" s="181" t="s">
        <v>163</v>
      </c>
      <c r="E1020" s="182" t="s">
        <v>2158</v>
      </c>
      <c r="F1020" s="183" t="s">
        <v>2159</v>
      </c>
      <c r="G1020" s="184" t="s">
        <v>387</v>
      </c>
      <c r="H1020" s="185">
        <v>21</v>
      </c>
      <c r="I1020" s="186"/>
      <c r="J1020" s="187">
        <f>ROUND(I1020*H1020,2)</f>
        <v>0</v>
      </c>
      <c r="K1020" s="183" t="s">
        <v>167</v>
      </c>
      <c r="L1020" s="42"/>
      <c r="M1020" s="188" t="s">
        <v>19</v>
      </c>
      <c r="N1020" s="189" t="s">
        <v>40</v>
      </c>
      <c r="O1020" s="67"/>
      <c r="P1020" s="190">
        <f>O1020*H1020</f>
        <v>0</v>
      </c>
      <c r="Q1020" s="190">
        <v>0</v>
      </c>
      <c r="R1020" s="190">
        <f>Q1020*H1020</f>
        <v>0</v>
      </c>
      <c r="S1020" s="190">
        <v>0</v>
      </c>
      <c r="T1020" s="191">
        <f>S1020*H1020</f>
        <v>0</v>
      </c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R1020" s="192" t="s">
        <v>279</v>
      </c>
      <c r="AT1020" s="192" t="s">
        <v>163</v>
      </c>
      <c r="AU1020" s="192" t="s">
        <v>79</v>
      </c>
      <c r="AY1020" s="20" t="s">
        <v>161</v>
      </c>
      <c r="BE1020" s="193">
        <f>IF(N1020="základní",J1020,0)</f>
        <v>0</v>
      </c>
      <c r="BF1020" s="193">
        <f>IF(N1020="snížená",J1020,0)</f>
        <v>0</v>
      </c>
      <c r="BG1020" s="193">
        <f>IF(N1020="zákl. přenesená",J1020,0)</f>
        <v>0</v>
      </c>
      <c r="BH1020" s="193">
        <f>IF(N1020="sníž. přenesená",J1020,0)</f>
        <v>0</v>
      </c>
      <c r="BI1020" s="193">
        <f>IF(N1020="nulová",J1020,0)</f>
        <v>0</v>
      </c>
      <c r="BJ1020" s="20" t="s">
        <v>77</v>
      </c>
      <c r="BK1020" s="193">
        <f>ROUND(I1020*H1020,2)</f>
        <v>0</v>
      </c>
      <c r="BL1020" s="20" t="s">
        <v>279</v>
      </c>
      <c r="BM1020" s="192" t="s">
        <v>2160</v>
      </c>
    </row>
    <row r="1021" spans="1:65" s="2" customFormat="1">
      <c r="A1021" s="37"/>
      <c r="B1021" s="38"/>
      <c r="C1021" s="39"/>
      <c r="D1021" s="194" t="s">
        <v>170</v>
      </c>
      <c r="E1021" s="39"/>
      <c r="F1021" s="195" t="s">
        <v>2161</v>
      </c>
      <c r="G1021" s="39"/>
      <c r="H1021" s="39"/>
      <c r="I1021" s="196"/>
      <c r="J1021" s="39"/>
      <c r="K1021" s="39"/>
      <c r="L1021" s="42"/>
      <c r="M1021" s="197"/>
      <c r="N1021" s="198"/>
      <c r="O1021" s="67"/>
      <c r="P1021" s="67"/>
      <c r="Q1021" s="67"/>
      <c r="R1021" s="67"/>
      <c r="S1021" s="67"/>
      <c r="T1021" s="68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T1021" s="20" t="s">
        <v>170</v>
      </c>
      <c r="AU1021" s="20" t="s">
        <v>79</v>
      </c>
    </row>
    <row r="1022" spans="1:65" s="2" customFormat="1" ht="19.2">
      <c r="A1022" s="37"/>
      <c r="B1022" s="38"/>
      <c r="C1022" s="39"/>
      <c r="D1022" s="199" t="s">
        <v>176</v>
      </c>
      <c r="E1022" s="39"/>
      <c r="F1022" s="200" t="s">
        <v>2162</v>
      </c>
      <c r="G1022" s="39"/>
      <c r="H1022" s="39"/>
      <c r="I1022" s="196"/>
      <c r="J1022" s="39"/>
      <c r="K1022" s="39"/>
      <c r="L1022" s="42"/>
      <c r="M1022" s="197"/>
      <c r="N1022" s="198"/>
      <c r="O1022" s="67"/>
      <c r="P1022" s="67"/>
      <c r="Q1022" s="67"/>
      <c r="R1022" s="67"/>
      <c r="S1022" s="67"/>
      <c r="T1022" s="68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T1022" s="20" t="s">
        <v>176</v>
      </c>
      <c r="AU1022" s="20" t="s">
        <v>79</v>
      </c>
    </row>
    <row r="1023" spans="1:65" s="13" customFormat="1">
      <c r="B1023" s="201"/>
      <c r="C1023" s="202"/>
      <c r="D1023" s="199" t="s">
        <v>178</v>
      </c>
      <c r="E1023" s="203" t="s">
        <v>19</v>
      </c>
      <c r="F1023" s="204" t="s">
        <v>2163</v>
      </c>
      <c r="G1023" s="202"/>
      <c r="H1023" s="205">
        <v>21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178</v>
      </c>
      <c r="AU1023" s="211" t="s">
        <v>79</v>
      </c>
      <c r="AV1023" s="13" t="s">
        <v>79</v>
      </c>
      <c r="AW1023" s="13" t="s">
        <v>31</v>
      </c>
      <c r="AX1023" s="13" t="s">
        <v>77</v>
      </c>
      <c r="AY1023" s="211" t="s">
        <v>161</v>
      </c>
    </row>
    <row r="1024" spans="1:65" s="2" customFormat="1" ht="16.5" customHeight="1">
      <c r="A1024" s="37"/>
      <c r="B1024" s="38"/>
      <c r="C1024" s="237" t="s">
        <v>2164</v>
      </c>
      <c r="D1024" s="237" t="s">
        <v>715</v>
      </c>
      <c r="E1024" s="238" t="s">
        <v>2165</v>
      </c>
      <c r="F1024" s="239" t="s">
        <v>2166</v>
      </c>
      <c r="G1024" s="240" t="s">
        <v>387</v>
      </c>
      <c r="H1024" s="241">
        <v>21</v>
      </c>
      <c r="I1024" s="242"/>
      <c r="J1024" s="243">
        <f>ROUND(I1024*H1024,2)</f>
        <v>0</v>
      </c>
      <c r="K1024" s="239" t="s">
        <v>1596</v>
      </c>
      <c r="L1024" s="244"/>
      <c r="M1024" s="245" t="s">
        <v>19</v>
      </c>
      <c r="N1024" s="246" t="s">
        <v>40</v>
      </c>
      <c r="O1024" s="67"/>
      <c r="P1024" s="190">
        <f>O1024*H1024</f>
        <v>0</v>
      </c>
      <c r="Q1024" s="190">
        <v>2.2000000000000001E-3</v>
      </c>
      <c r="R1024" s="190">
        <f>Q1024*H1024</f>
        <v>4.6200000000000005E-2</v>
      </c>
      <c r="S1024" s="190">
        <v>0</v>
      </c>
      <c r="T1024" s="191">
        <f>S1024*H1024</f>
        <v>0</v>
      </c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R1024" s="192" t="s">
        <v>406</v>
      </c>
      <c r="AT1024" s="192" t="s">
        <v>715</v>
      </c>
      <c r="AU1024" s="192" t="s">
        <v>79</v>
      </c>
      <c r="AY1024" s="20" t="s">
        <v>161</v>
      </c>
      <c r="BE1024" s="193">
        <f>IF(N1024="základní",J1024,0)</f>
        <v>0</v>
      </c>
      <c r="BF1024" s="193">
        <f>IF(N1024="snížená",J1024,0)</f>
        <v>0</v>
      </c>
      <c r="BG1024" s="193">
        <f>IF(N1024="zákl. přenesená",J1024,0)</f>
        <v>0</v>
      </c>
      <c r="BH1024" s="193">
        <f>IF(N1024="sníž. přenesená",J1024,0)</f>
        <v>0</v>
      </c>
      <c r="BI1024" s="193">
        <f>IF(N1024="nulová",J1024,0)</f>
        <v>0</v>
      </c>
      <c r="BJ1024" s="20" t="s">
        <v>77</v>
      </c>
      <c r="BK1024" s="193">
        <f>ROUND(I1024*H1024,2)</f>
        <v>0</v>
      </c>
      <c r="BL1024" s="20" t="s">
        <v>279</v>
      </c>
      <c r="BM1024" s="192" t="s">
        <v>2167</v>
      </c>
    </row>
    <row r="1025" spans="1:65" s="2" customFormat="1" ht="16.5" customHeight="1">
      <c r="A1025" s="37"/>
      <c r="B1025" s="38"/>
      <c r="C1025" s="181" t="s">
        <v>2168</v>
      </c>
      <c r="D1025" s="181" t="s">
        <v>163</v>
      </c>
      <c r="E1025" s="182" t="s">
        <v>2169</v>
      </c>
      <c r="F1025" s="183" t="s">
        <v>2170</v>
      </c>
      <c r="G1025" s="184" t="s">
        <v>166</v>
      </c>
      <c r="H1025" s="185">
        <v>7.9029999999999996</v>
      </c>
      <c r="I1025" s="186"/>
      <c r="J1025" s="187">
        <f>ROUND(I1025*H1025,2)</f>
        <v>0</v>
      </c>
      <c r="K1025" s="183" t="s">
        <v>167</v>
      </c>
      <c r="L1025" s="42"/>
      <c r="M1025" s="188" t="s">
        <v>19</v>
      </c>
      <c r="N1025" s="189" t="s">
        <v>40</v>
      </c>
      <c r="O1025" s="67"/>
      <c r="P1025" s="190">
        <f>O1025*H1025</f>
        <v>0</v>
      </c>
      <c r="Q1025" s="190">
        <v>5.0000000000000002E-5</v>
      </c>
      <c r="R1025" s="190">
        <f>Q1025*H1025</f>
        <v>3.9514999999999998E-4</v>
      </c>
      <c r="S1025" s="190">
        <v>0</v>
      </c>
      <c r="T1025" s="191">
        <f>S1025*H1025</f>
        <v>0</v>
      </c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R1025" s="192" t="s">
        <v>279</v>
      </c>
      <c r="AT1025" s="192" t="s">
        <v>163</v>
      </c>
      <c r="AU1025" s="192" t="s">
        <v>79</v>
      </c>
      <c r="AY1025" s="20" t="s">
        <v>161</v>
      </c>
      <c r="BE1025" s="193">
        <f>IF(N1025="základní",J1025,0)</f>
        <v>0</v>
      </c>
      <c r="BF1025" s="193">
        <f>IF(N1025="snížená",J1025,0)</f>
        <v>0</v>
      </c>
      <c r="BG1025" s="193">
        <f>IF(N1025="zákl. přenesená",J1025,0)</f>
        <v>0</v>
      </c>
      <c r="BH1025" s="193">
        <f>IF(N1025="sníž. přenesená",J1025,0)</f>
        <v>0</v>
      </c>
      <c r="BI1025" s="193">
        <f>IF(N1025="nulová",J1025,0)</f>
        <v>0</v>
      </c>
      <c r="BJ1025" s="20" t="s">
        <v>77</v>
      </c>
      <c r="BK1025" s="193">
        <f>ROUND(I1025*H1025,2)</f>
        <v>0</v>
      </c>
      <c r="BL1025" s="20" t="s">
        <v>279</v>
      </c>
      <c r="BM1025" s="192" t="s">
        <v>2171</v>
      </c>
    </row>
    <row r="1026" spans="1:65" s="2" customFormat="1">
      <c r="A1026" s="37"/>
      <c r="B1026" s="38"/>
      <c r="C1026" s="39"/>
      <c r="D1026" s="194" t="s">
        <v>170</v>
      </c>
      <c r="E1026" s="39"/>
      <c r="F1026" s="195" t="s">
        <v>2172</v>
      </c>
      <c r="G1026" s="39"/>
      <c r="H1026" s="39"/>
      <c r="I1026" s="196"/>
      <c r="J1026" s="39"/>
      <c r="K1026" s="39"/>
      <c r="L1026" s="42"/>
      <c r="M1026" s="197"/>
      <c r="N1026" s="198"/>
      <c r="O1026" s="67"/>
      <c r="P1026" s="67"/>
      <c r="Q1026" s="67"/>
      <c r="R1026" s="67"/>
      <c r="S1026" s="67"/>
      <c r="T1026" s="68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T1026" s="20" t="s">
        <v>170</v>
      </c>
      <c r="AU1026" s="20" t="s">
        <v>79</v>
      </c>
    </row>
    <row r="1027" spans="1:65" s="13" customFormat="1">
      <c r="B1027" s="201"/>
      <c r="C1027" s="202"/>
      <c r="D1027" s="199" t="s">
        <v>178</v>
      </c>
      <c r="E1027" s="203" t="s">
        <v>19</v>
      </c>
      <c r="F1027" s="204" t="s">
        <v>2173</v>
      </c>
      <c r="G1027" s="202"/>
      <c r="H1027" s="205">
        <v>7.9029999999999996</v>
      </c>
      <c r="I1027" s="206"/>
      <c r="J1027" s="202"/>
      <c r="K1027" s="202"/>
      <c r="L1027" s="207"/>
      <c r="M1027" s="208"/>
      <c r="N1027" s="209"/>
      <c r="O1027" s="209"/>
      <c r="P1027" s="209"/>
      <c r="Q1027" s="209"/>
      <c r="R1027" s="209"/>
      <c r="S1027" s="209"/>
      <c r="T1027" s="210"/>
      <c r="AT1027" s="211" t="s">
        <v>178</v>
      </c>
      <c r="AU1027" s="211" t="s">
        <v>79</v>
      </c>
      <c r="AV1027" s="13" t="s">
        <v>79</v>
      </c>
      <c r="AW1027" s="13" t="s">
        <v>31</v>
      </c>
      <c r="AX1027" s="13" t="s">
        <v>77</v>
      </c>
      <c r="AY1027" s="211" t="s">
        <v>161</v>
      </c>
    </row>
    <row r="1028" spans="1:65" s="2" customFormat="1" ht="16.5" customHeight="1">
      <c r="A1028" s="37"/>
      <c r="B1028" s="38"/>
      <c r="C1028" s="237" t="s">
        <v>2174</v>
      </c>
      <c r="D1028" s="237" t="s">
        <v>715</v>
      </c>
      <c r="E1028" s="238" t="s">
        <v>2175</v>
      </c>
      <c r="F1028" s="239" t="s">
        <v>2176</v>
      </c>
      <c r="G1028" s="240" t="s">
        <v>166</v>
      </c>
      <c r="H1028" s="241">
        <v>7.9029999999999996</v>
      </c>
      <c r="I1028" s="242"/>
      <c r="J1028" s="243">
        <f>ROUND(I1028*H1028,2)</f>
        <v>0</v>
      </c>
      <c r="K1028" s="239" t="s">
        <v>167</v>
      </c>
      <c r="L1028" s="244"/>
      <c r="M1028" s="245" t="s">
        <v>19</v>
      </c>
      <c r="N1028" s="246" t="s">
        <v>40</v>
      </c>
      <c r="O1028" s="67"/>
      <c r="P1028" s="190">
        <f>O1028*H1028</f>
        <v>0</v>
      </c>
      <c r="Q1028" s="190">
        <v>0.01</v>
      </c>
      <c r="R1028" s="190">
        <f>Q1028*H1028</f>
        <v>7.9030000000000003E-2</v>
      </c>
      <c r="S1028" s="190">
        <v>0</v>
      </c>
      <c r="T1028" s="191">
        <f>S1028*H1028</f>
        <v>0</v>
      </c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R1028" s="192" t="s">
        <v>406</v>
      </c>
      <c r="AT1028" s="192" t="s">
        <v>715</v>
      </c>
      <c r="AU1028" s="192" t="s">
        <v>79</v>
      </c>
      <c r="AY1028" s="20" t="s">
        <v>161</v>
      </c>
      <c r="BE1028" s="193">
        <f>IF(N1028="základní",J1028,0)</f>
        <v>0</v>
      </c>
      <c r="BF1028" s="193">
        <f>IF(N1028="snížená",J1028,0)</f>
        <v>0</v>
      </c>
      <c r="BG1028" s="193">
        <f>IF(N1028="zákl. přenesená",J1028,0)</f>
        <v>0</v>
      </c>
      <c r="BH1028" s="193">
        <f>IF(N1028="sníž. přenesená",J1028,0)</f>
        <v>0</v>
      </c>
      <c r="BI1028" s="193">
        <f>IF(N1028="nulová",J1028,0)</f>
        <v>0</v>
      </c>
      <c r="BJ1028" s="20" t="s">
        <v>77</v>
      </c>
      <c r="BK1028" s="193">
        <f>ROUND(I1028*H1028,2)</f>
        <v>0</v>
      </c>
      <c r="BL1028" s="20" t="s">
        <v>279</v>
      </c>
      <c r="BM1028" s="192" t="s">
        <v>2177</v>
      </c>
    </row>
    <row r="1029" spans="1:65" s="2" customFormat="1" ht="19.2">
      <c r="A1029" s="37"/>
      <c r="B1029" s="38"/>
      <c r="C1029" s="39"/>
      <c r="D1029" s="199" t="s">
        <v>176</v>
      </c>
      <c r="E1029" s="39"/>
      <c r="F1029" s="200" t="s">
        <v>2178</v>
      </c>
      <c r="G1029" s="39"/>
      <c r="H1029" s="39"/>
      <c r="I1029" s="196"/>
      <c r="J1029" s="39"/>
      <c r="K1029" s="39"/>
      <c r="L1029" s="42"/>
      <c r="M1029" s="197"/>
      <c r="N1029" s="198"/>
      <c r="O1029" s="67"/>
      <c r="P1029" s="67"/>
      <c r="Q1029" s="67"/>
      <c r="R1029" s="67"/>
      <c r="S1029" s="67"/>
      <c r="T1029" s="68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T1029" s="20" t="s">
        <v>176</v>
      </c>
      <c r="AU1029" s="20" t="s">
        <v>79</v>
      </c>
    </row>
    <row r="1030" spans="1:65" s="2" customFormat="1" ht="16.5" customHeight="1">
      <c r="A1030" s="37"/>
      <c r="B1030" s="38"/>
      <c r="C1030" s="181" t="s">
        <v>2179</v>
      </c>
      <c r="D1030" s="181" t="s">
        <v>163</v>
      </c>
      <c r="E1030" s="182" t="s">
        <v>2180</v>
      </c>
      <c r="F1030" s="183" t="s">
        <v>2181</v>
      </c>
      <c r="G1030" s="184" t="s">
        <v>387</v>
      </c>
      <c r="H1030" s="185">
        <v>30</v>
      </c>
      <c r="I1030" s="186"/>
      <c r="J1030" s="187">
        <f>ROUND(I1030*H1030,2)</f>
        <v>0</v>
      </c>
      <c r="K1030" s="183" t="s">
        <v>167</v>
      </c>
      <c r="L1030" s="42"/>
      <c r="M1030" s="188" t="s">
        <v>19</v>
      </c>
      <c r="N1030" s="189" t="s">
        <v>40</v>
      </c>
      <c r="O1030" s="67"/>
      <c r="P1030" s="190">
        <f>O1030*H1030</f>
        <v>0</v>
      </c>
      <c r="Q1030" s="190">
        <v>2.0000000000000002E-5</v>
      </c>
      <c r="R1030" s="190">
        <f>Q1030*H1030</f>
        <v>6.0000000000000006E-4</v>
      </c>
      <c r="S1030" s="190">
        <v>0</v>
      </c>
      <c r="T1030" s="191">
        <f>S1030*H1030</f>
        <v>0</v>
      </c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R1030" s="192" t="s">
        <v>279</v>
      </c>
      <c r="AT1030" s="192" t="s">
        <v>163</v>
      </c>
      <c r="AU1030" s="192" t="s">
        <v>79</v>
      </c>
      <c r="AY1030" s="20" t="s">
        <v>161</v>
      </c>
      <c r="BE1030" s="193">
        <f>IF(N1030="základní",J1030,0)</f>
        <v>0</v>
      </c>
      <c r="BF1030" s="193">
        <f>IF(N1030="snížená",J1030,0)</f>
        <v>0</v>
      </c>
      <c r="BG1030" s="193">
        <f>IF(N1030="zákl. přenesená",J1030,0)</f>
        <v>0</v>
      </c>
      <c r="BH1030" s="193">
        <f>IF(N1030="sníž. přenesená",J1030,0)</f>
        <v>0</v>
      </c>
      <c r="BI1030" s="193">
        <f>IF(N1030="nulová",J1030,0)</f>
        <v>0</v>
      </c>
      <c r="BJ1030" s="20" t="s">
        <v>77</v>
      </c>
      <c r="BK1030" s="193">
        <f>ROUND(I1030*H1030,2)</f>
        <v>0</v>
      </c>
      <c r="BL1030" s="20" t="s">
        <v>279</v>
      </c>
      <c r="BM1030" s="192" t="s">
        <v>2182</v>
      </c>
    </row>
    <row r="1031" spans="1:65" s="2" customFormat="1">
      <c r="A1031" s="37"/>
      <c r="B1031" s="38"/>
      <c r="C1031" s="39"/>
      <c r="D1031" s="194" t="s">
        <v>170</v>
      </c>
      <c r="E1031" s="39"/>
      <c r="F1031" s="195" t="s">
        <v>2183</v>
      </c>
      <c r="G1031" s="39"/>
      <c r="H1031" s="39"/>
      <c r="I1031" s="196"/>
      <c r="J1031" s="39"/>
      <c r="K1031" s="39"/>
      <c r="L1031" s="42"/>
      <c r="M1031" s="197"/>
      <c r="N1031" s="198"/>
      <c r="O1031" s="67"/>
      <c r="P1031" s="67"/>
      <c r="Q1031" s="67"/>
      <c r="R1031" s="67"/>
      <c r="S1031" s="67"/>
      <c r="T1031" s="68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T1031" s="20" t="s">
        <v>170</v>
      </c>
      <c r="AU1031" s="20" t="s">
        <v>79</v>
      </c>
    </row>
    <row r="1032" spans="1:65" s="13" customFormat="1">
      <c r="B1032" s="201"/>
      <c r="C1032" s="202"/>
      <c r="D1032" s="199" t="s">
        <v>178</v>
      </c>
      <c r="E1032" s="203" t="s">
        <v>19</v>
      </c>
      <c r="F1032" s="204" t="s">
        <v>2184</v>
      </c>
      <c r="G1032" s="202"/>
      <c r="H1032" s="205">
        <v>30</v>
      </c>
      <c r="I1032" s="206"/>
      <c r="J1032" s="202"/>
      <c r="K1032" s="202"/>
      <c r="L1032" s="207"/>
      <c r="M1032" s="208"/>
      <c r="N1032" s="209"/>
      <c r="O1032" s="209"/>
      <c r="P1032" s="209"/>
      <c r="Q1032" s="209"/>
      <c r="R1032" s="209"/>
      <c r="S1032" s="209"/>
      <c r="T1032" s="210"/>
      <c r="AT1032" s="211" t="s">
        <v>178</v>
      </c>
      <c r="AU1032" s="211" t="s">
        <v>79</v>
      </c>
      <c r="AV1032" s="13" t="s">
        <v>79</v>
      </c>
      <c r="AW1032" s="13" t="s">
        <v>31</v>
      </c>
      <c r="AX1032" s="13" t="s">
        <v>77</v>
      </c>
      <c r="AY1032" s="211" t="s">
        <v>161</v>
      </c>
    </row>
    <row r="1033" spans="1:65" s="2" customFormat="1" ht="24.15" customHeight="1">
      <c r="A1033" s="37"/>
      <c r="B1033" s="38"/>
      <c r="C1033" s="181" t="s">
        <v>2185</v>
      </c>
      <c r="D1033" s="181" t="s">
        <v>163</v>
      </c>
      <c r="E1033" s="182" t="s">
        <v>2186</v>
      </c>
      <c r="F1033" s="183" t="s">
        <v>2187</v>
      </c>
      <c r="G1033" s="184" t="s">
        <v>214</v>
      </c>
      <c r="H1033" s="185">
        <v>4.9080000000000004</v>
      </c>
      <c r="I1033" s="186"/>
      <c r="J1033" s="187">
        <f>ROUND(I1033*H1033,2)</f>
        <v>0</v>
      </c>
      <c r="K1033" s="183" t="s">
        <v>167</v>
      </c>
      <c r="L1033" s="42"/>
      <c r="M1033" s="188" t="s">
        <v>19</v>
      </c>
      <c r="N1033" s="189" t="s">
        <v>40</v>
      </c>
      <c r="O1033" s="67"/>
      <c r="P1033" s="190">
        <f>O1033*H1033</f>
        <v>0</v>
      </c>
      <c r="Q1033" s="190">
        <v>0</v>
      </c>
      <c r="R1033" s="190">
        <f>Q1033*H1033</f>
        <v>0</v>
      </c>
      <c r="S1033" s="190">
        <v>0</v>
      </c>
      <c r="T1033" s="191">
        <f>S1033*H1033</f>
        <v>0</v>
      </c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R1033" s="192" t="s">
        <v>279</v>
      </c>
      <c r="AT1033" s="192" t="s">
        <v>163</v>
      </c>
      <c r="AU1033" s="192" t="s">
        <v>79</v>
      </c>
      <c r="AY1033" s="20" t="s">
        <v>161</v>
      </c>
      <c r="BE1033" s="193">
        <f>IF(N1033="základní",J1033,0)</f>
        <v>0</v>
      </c>
      <c r="BF1033" s="193">
        <f>IF(N1033="snížená",J1033,0)</f>
        <v>0</v>
      </c>
      <c r="BG1033" s="193">
        <f>IF(N1033="zákl. přenesená",J1033,0)</f>
        <v>0</v>
      </c>
      <c r="BH1033" s="193">
        <f>IF(N1033="sníž. přenesená",J1033,0)</f>
        <v>0</v>
      </c>
      <c r="BI1033" s="193">
        <f>IF(N1033="nulová",J1033,0)</f>
        <v>0</v>
      </c>
      <c r="BJ1033" s="20" t="s">
        <v>77</v>
      </c>
      <c r="BK1033" s="193">
        <f>ROUND(I1033*H1033,2)</f>
        <v>0</v>
      </c>
      <c r="BL1033" s="20" t="s">
        <v>279</v>
      </c>
      <c r="BM1033" s="192" t="s">
        <v>2188</v>
      </c>
    </row>
    <row r="1034" spans="1:65" s="2" customFormat="1">
      <c r="A1034" s="37"/>
      <c r="B1034" s="38"/>
      <c r="C1034" s="39"/>
      <c r="D1034" s="194" t="s">
        <v>170</v>
      </c>
      <c r="E1034" s="39"/>
      <c r="F1034" s="195" t="s">
        <v>2189</v>
      </c>
      <c r="G1034" s="39"/>
      <c r="H1034" s="39"/>
      <c r="I1034" s="196"/>
      <c r="J1034" s="39"/>
      <c r="K1034" s="39"/>
      <c r="L1034" s="42"/>
      <c r="M1034" s="197"/>
      <c r="N1034" s="198"/>
      <c r="O1034" s="67"/>
      <c r="P1034" s="67"/>
      <c r="Q1034" s="67"/>
      <c r="R1034" s="67"/>
      <c r="S1034" s="67"/>
      <c r="T1034" s="68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T1034" s="20" t="s">
        <v>170</v>
      </c>
      <c r="AU1034" s="20" t="s">
        <v>79</v>
      </c>
    </row>
    <row r="1035" spans="1:65" s="12" customFormat="1" ht="22.8" customHeight="1">
      <c r="B1035" s="165"/>
      <c r="C1035" s="166"/>
      <c r="D1035" s="167" t="s">
        <v>68</v>
      </c>
      <c r="E1035" s="179" t="s">
        <v>2190</v>
      </c>
      <c r="F1035" s="179" t="s">
        <v>2191</v>
      </c>
      <c r="G1035" s="166"/>
      <c r="H1035" s="166"/>
      <c r="I1035" s="169"/>
      <c r="J1035" s="180">
        <f>BK1035</f>
        <v>0</v>
      </c>
      <c r="K1035" s="166"/>
      <c r="L1035" s="171"/>
      <c r="M1035" s="172"/>
      <c r="N1035" s="173"/>
      <c r="O1035" s="173"/>
      <c r="P1035" s="174">
        <f>SUM(P1036:P1067)</f>
        <v>0</v>
      </c>
      <c r="Q1035" s="173"/>
      <c r="R1035" s="174">
        <f>SUM(R1036:R1067)</f>
        <v>8.7088387699999998</v>
      </c>
      <c r="S1035" s="173"/>
      <c r="T1035" s="175">
        <f>SUM(T1036:T1067)</f>
        <v>0</v>
      </c>
      <c r="AR1035" s="176" t="s">
        <v>79</v>
      </c>
      <c r="AT1035" s="177" t="s">
        <v>68</v>
      </c>
      <c r="AU1035" s="177" t="s">
        <v>77</v>
      </c>
      <c r="AY1035" s="176" t="s">
        <v>161</v>
      </c>
      <c r="BK1035" s="178">
        <f>SUM(BK1036:BK1067)</f>
        <v>0</v>
      </c>
    </row>
    <row r="1036" spans="1:65" s="2" customFormat="1" ht="16.5" customHeight="1">
      <c r="A1036" s="37"/>
      <c r="B1036" s="38"/>
      <c r="C1036" s="181" t="s">
        <v>2192</v>
      </c>
      <c r="D1036" s="181" t="s">
        <v>163</v>
      </c>
      <c r="E1036" s="182" t="s">
        <v>2193</v>
      </c>
      <c r="F1036" s="183" t="s">
        <v>2194</v>
      </c>
      <c r="G1036" s="184" t="s">
        <v>166</v>
      </c>
      <c r="H1036" s="185">
        <v>221.1</v>
      </c>
      <c r="I1036" s="186"/>
      <c r="J1036" s="187">
        <f>ROUND(I1036*H1036,2)</f>
        <v>0</v>
      </c>
      <c r="K1036" s="183" t="s">
        <v>167</v>
      </c>
      <c r="L1036" s="42"/>
      <c r="M1036" s="188" t="s">
        <v>19</v>
      </c>
      <c r="N1036" s="189" t="s">
        <v>40</v>
      </c>
      <c r="O1036" s="67"/>
      <c r="P1036" s="190">
        <f>O1036*H1036</f>
        <v>0</v>
      </c>
      <c r="Q1036" s="190">
        <v>0</v>
      </c>
      <c r="R1036" s="190">
        <f>Q1036*H1036</f>
        <v>0</v>
      </c>
      <c r="S1036" s="190">
        <v>0</v>
      </c>
      <c r="T1036" s="191">
        <f>S1036*H1036</f>
        <v>0</v>
      </c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R1036" s="192" t="s">
        <v>279</v>
      </c>
      <c r="AT1036" s="192" t="s">
        <v>163</v>
      </c>
      <c r="AU1036" s="192" t="s">
        <v>79</v>
      </c>
      <c r="AY1036" s="20" t="s">
        <v>161</v>
      </c>
      <c r="BE1036" s="193">
        <f>IF(N1036="základní",J1036,0)</f>
        <v>0</v>
      </c>
      <c r="BF1036" s="193">
        <f>IF(N1036="snížená",J1036,0)</f>
        <v>0</v>
      </c>
      <c r="BG1036" s="193">
        <f>IF(N1036="zákl. přenesená",J1036,0)</f>
        <v>0</v>
      </c>
      <c r="BH1036" s="193">
        <f>IF(N1036="sníž. přenesená",J1036,0)</f>
        <v>0</v>
      </c>
      <c r="BI1036" s="193">
        <f>IF(N1036="nulová",J1036,0)</f>
        <v>0</v>
      </c>
      <c r="BJ1036" s="20" t="s">
        <v>77</v>
      </c>
      <c r="BK1036" s="193">
        <f>ROUND(I1036*H1036,2)</f>
        <v>0</v>
      </c>
      <c r="BL1036" s="20" t="s">
        <v>279</v>
      </c>
      <c r="BM1036" s="192" t="s">
        <v>2195</v>
      </c>
    </row>
    <row r="1037" spans="1:65" s="2" customFormat="1">
      <c r="A1037" s="37"/>
      <c r="B1037" s="38"/>
      <c r="C1037" s="39"/>
      <c r="D1037" s="194" t="s">
        <v>170</v>
      </c>
      <c r="E1037" s="39"/>
      <c r="F1037" s="195" t="s">
        <v>2196</v>
      </c>
      <c r="G1037" s="39"/>
      <c r="H1037" s="39"/>
      <c r="I1037" s="196"/>
      <c r="J1037" s="39"/>
      <c r="K1037" s="39"/>
      <c r="L1037" s="42"/>
      <c r="M1037" s="197"/>
      <c r="N1037" s="198"/>
      <c r="O1037" s="67"/>
      <c r="P1037" s="67"/>
      <c r="Q1037" s="67"/>
      <c r="R1037" s="67"/>
      <c r="S1037" s="67"/>
      <c r="T1037" s="68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T1037" s="20" t="s">
        <v>170</v>
      </c>
      <c r="AU1037" s="20" t="s">
        <v>79</v>
      </c>
    </row>
    <row r="1038" spans="1:65" s="13" customFormat="1">
      <c r="B1038" s="201"/>
      <c r="C1038" s="202"/>
      <c r="D1038" s="199" t="s">
        <v>178</v>
      </c>
      <c r="E1038" s="203" t="s">
        <v>19</v>
      </c>
      <c r="F1038" s="204" t="s">
        <v>2197</v>
      </c>
      <c r="G1038" s="202"/>
      <c r="H1038" s="205">
        <v>221.1</v>
      </c>
      <c r="I1038" s="206"/>
      <c r="J1038" s="202"/>
      <c r="K1038" s="202"/>
      <c r="L1038" s="207"/>
      <c r="M1038" s="208"/>
      <c r="N1038" s="209"/>
      <c r="O1038" s="209"/>
      <c r="P1038" s="209"/>
      <c r="Q1038" s="209"/>
      <c r="R1038" s="209"/>
      <c r="S1038" s="209"/>
      <c r="T1038" s="210"/>
      <c r="AT1038" s="211" t="s">
        <v>178</v>
      </c>
      <c r="AU1038" s="211" t="s">
        <v>79</v>
      </c>
      <c r="AV1038" s="13" t="s">
        <v>79</v>
      </c>
      <c r="AW1038" s="13" t="s">
        <v>31</v>
      </c>
      <c r="AX1038" s="13" t="s">
        <v>77</v>
      </c>
      <c r="AY1038" s="211" t="s">
        <v>161</v>
      </c>
    </row>
    <row r="1039" spans="1:65" s="2" customFormat="1" ht="16.5" customHeight="1">
      <c r="A1039" s="37"/>
      <c r="B1039" s="38"/>
      <c r="C1039" s="181" t="s">
        <v>2198</v>
      </c>
      <c r="D1039" s="181" t="s">
        <v>163</v>
      </c>
      <c r="E1039" s="182" t="s">
        <v>2199</v>
      </c>
      <c r="F1039" s="183" t="s">
        <v>2200</v>
      </c>
      <c r="G1039" s="184" t="s">
        <v>166</v>
      </c>
      <c r="H1039" s="185">
        <v>221.1</v>
      </c>
      <c r="I1039" s="186"/>
      <c r="J1039" s="187">
        <f>ROUND(I1039*H1039,2)</f>
        <v>0</v>
      </c>
      <c r="K1039" s="183" t="s">
        <v>167</v>
      </c>
      <c r="L1039" s="42"/>
      <c r="M1039" s="188" t="s">
        <v>19</v>
      </c>
      <c r="N1039" s="189" t="s">
        <v>40</v>
      </c>
      <c r="O1039" s="67"/>
      <c r="P1039" s="190">
        <f>O1039*H1039</f>
        <v>0</v>
      </c>
      <c r="Q1039" s="190">
        <v>2.9999999999999997E-4</v>
      </c>
      <c r="R1039" s="190">
        <f>Q1039*H1039</f>
        <v>6.6329999999999986E-2</v>
      </c>
      <c r="S1039" s="190">
        <v>0</v>
      </c>
      <c r="T1039" s="191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192" t="s">
        <v>279</v>
      </c>
      <c r="AT1039" s="192" t="s">
        <v>163</v>
      </c>
      <c r="AU1039" s="192" t="s">
        <v>79</v>
      </c>
      <c r="AY1039" s="20" t="s">
        <v>161</v>
      </c>
      <c r="BE1039" s="193">
        <f>IF(N1039="základní",J1039,0)</f>
        <v>0</v>
      </c>
      <c r="BF1039" s="193">
        <f>IF(N1039="snížená",J1039,0)</f>
        <v>0</v>
      </c>
      <c r="BG1039" s="193">
        <f>IF(N1039="zákl. přenesená",J1039,0)</f>
        <v>0</v>
      </c>
      <c r="BH1039" s="193">
        <f>IF(N1039="sníž. přenesená",J1039,0)</f>
        <v>0</v>
      </c>
      <c r="BI1039" s="193">
        <f>IF(N1039="nulová",J1039,0)</f>
        <v>0</v>
      </c>
      <c r="BJ1039" s="20" t="s">
        <v>77</v>
      </c>
      <c r="BK1039" s="193">
        <f>ROUND(I1039*H1039,2)</f>
        <v>0</v>
      </c>
      <c r="BL1039" s="20" t="s">
        <v>279</v>
      </c>
      <c r="BM1039" s="192" t="s">
        <v>2201</v>
      </c>
    </row>
    <row r="1040" spans="1:65" s="2" customFormat="1">
      <c r="A1040" s="37"/>
      <c r="B1040" s="38"/>
      <c r="C1040" s="39"/>
      <c r="D1040" s="194" t="s">
        <v>170</v>
      </c>
      <c r="E1040" s="39"/>
      <c r="F1040" s="195" t="s">
        <v>2202</v>
      </c>
      <c r="G1040" s="39"/>
      <c r="H1040" s="39"/>
      <c r="I1040" s="196"/>
      <c r="J1040" s="39"/>
      <c r="K1040" s="39"/>
      <c r="L1040" s="42"/>
      <c r="M1040" s="197"/>
      <c r="N1040" s="198"/>
      <c r="O1040" s="67"/>
      <c r="P1040" s="67"/>
      <c r="Q1040" s="67"/>
      <c r="R1040" s="67"/>
      <c r="S1040" s="67"/>
      <c r="T1040" s="68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T1040" s="20" t="s">
        <v>170</v>
      </c>
      <c r="AU1040" s="20" t="s">
        <v>79</v>
      </c>
    </row>
    <row r="1041" spans="1:65" s="13" customFormat="1">
      <c r="B1041" s="201"/>
      <c r="C1041" s="202"/>
      <c r="D1041" s="199" t="s">
        <v>178</v>
      </c>
      <c r="E1041" s="203" t="s">
        <v>19</v>
      </c>
      <c r="F1041" s="204" t="s">
        <v>2197</v>
      </c>
      <c r="G1041" s="202"/>
      <c r="H1041" s="205">
        <v>221.1</v>
      </c>
      <c r="I1041" s="206"/>
      <c r="J1041" s="202"/>
      <c r="K1041" s="202"/>
      <c r="L1041" s="207"/>
      <c r="M1041" s="208"/>
      <c r="N1041" s="209"/>
      <c r="O1041" s="209"/>
      <c r="P1041" s="209"/>
      <c r="Q1041" s="209"/>
      <c r="R1041" s="209"/>
      <c r="S1041" s="209"/>
      <c r="T1041" s="210"/>
      <c r="AT1041" s="211" t="s">
        <v>178</v>
      </c>
      <c r="AU1041" s="211" t="s">
        <v>79</v>
      </c>
      <c r="AV1041" s="13" t="s">
        <v>79</v>
      </c>
      <c r="AW1041" s="13" t="s">
        <v>31</v>
      </c>
      <c r="AX1041" s="13" t="s">
        <v>77</v>
      </c>
      <c r="AY1041" s="211" t="s">
        <v>161</v>
      </c>
    </row>
    <row r="1042" spans="1:65" s="2" customFormat="1" ht="21.75" customHeight="1">
      <c r="A1042" s="37"/>
      <c r="B1042" s="38"/>
      <c r="C1042" s="181" t="s">
        <v>2203</v>
      </c>
      <c r="D1042" s="181" t="s">
        <v>163</v>
      </c>
      <c r="E1042" s="182" t="s">
        <v>2204</v>
      </c>
      <c r="F1042" s="183" t="s">
        <v>2205</v>
      </c>
      <c r="G1042" s="184" t="s">
        <v>166</v>
      </c>
      <c r="H1042" s="185">
        <v>121.8</v>
      </c>
      <c r="I1042" s="186"/>
      <c r="J1042" s="187">
        <f>ROUND(I1042*H1042,2)</f>
        <v>0</v>
      </c>
      <c r="K1042" s="183" t="s">
        <v>167</v>
      </c>
      <c r="L1042" s="42"/>
      <c r="M1042" s="188" t="s">
        <v>19</v>
      </c>
      <c r="N1042" s="189" t="s">
        <v>40</v>
      </c>
      <c r="O1042" s="67"/>
      <c r="P1042" s="190">
        <f>O1042*H1042</f>
        <v>0</v>
      </c>
      <c r="Q1042" s="190">
        <v>4.4999999999999997E-3</v>
      </c>
      <c r="R1042" s="190">
        <f>Q1042*H1042</f>
        <v>0.54809999999999992</v>
      </c>
      <c r="S1042" s="190">
        <v>0</v>
      </c>
      <c r="T1042" s="191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192" t="s">
        <v>279</v>
      </c>
      <c r="AT1042" s="192" t="s">
        <v>163</v>
      </c>
      <c r="AU1042" s="192" t="s">
        <v>79</v>
      </c>
      <c r="AY1042" s="20" t="s">
        <v>161</v>
      </c>
      <c r="BE1042" s="193">
        <f>IF(N1042="základní",J1042,0)</f>
        <v>0</v>
      </c>
      <c r="BF1042" s="193">
        <f>IF(N1042="snížená",J1042,0)</f>
        <v>0</v>
      </c>
      <c r="BG1042" s="193">
        <f>IF(N1042="zákl. přenesená",J1042,0)</f>
        <v>0</v>
      </c>
      <c r="BH1042" s="193">
        <f>IF(N1042="sníž. přenesená",J1042,0)</f>
        <v>0</v>
      </c>
      <c r="BI1042" s="193">
        <f>IF(N1042="nulová",J1042,0)</f>
        <v>0</v>
      </c>
      <c r="BJ1042" s="20" t="s">
        <v>77</v>
      </c>
      <c r="BK1042" s="193">
        <f>ROUND(I1042*H1042,2)</f>
        <v>0</v>
      </c>
      <c r="BL1042" s="20" t="s">
        <v>279</v>
      </c>
      <c r="BM1042" s="192" t="s">
        <v>2206</v>
      </c>
    </row>
    <row r="1043" spans="1:65" s="2" customFormat="1">
      <c r="A1043" s="37"/>
      <c r="B1043" s="38"/>
      <c r="C1043" s="39"/>
      <c r="D1043" s="194" t="s">
        <v>170</v>
      </c>
      <c r="E1043" s="39"/>
      <c r="F1043" s="195" t="s">
        <v>2207</v>
      </c>
      <c r="G1043" s="39"/>
      <c r="H1043" s="39"/>
      <c r="I1043" s="196"/>
      <c r="J1043" s="39"/>
      <c r="K1043" s="39"/>
      <c r="L1043" s="42"/>
      <c r="M1043" s="197"/>
      <c r="N1043" s="198"/>
      <c r="O1043" s="67"/>
      <c r="P1043" s="67"/>
      <c r="Q1043" s="67"/>
      <c r="R1043" s="67"/>
      <c r="S1043" s="67"/>
      <c r="T1043" s="68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T1043" s="20" t="s">
        <v>170</v>
      </c>
      <c r="AU1043" s="20" t="s">
        <v>79</v>
      </c>
    </row>
    <row r="1044" spans="1:65" s="13" customFormat="1">
      <c r="B1044" s="201"/>
      <c r="C1044" s="202"/>
      <c r="D1044" s="199" t="s">
        <v>178</v>
      </c>
      <c r="E1044" s="203" t="s">
        <v>19</v>
      </c>
      <c r="F1044" s="204" t="s">
        <v>625</v>
      </c>
      <c r="G1044" s="202"/>
      <c r="H1044" s="205">
        <v>121.8</v>
      </c>
      <c r="I1044" s="206"/>
      <c r="J1044" s="202"/>
      <c r="K1044" s="202"/>
      <c r="L1044" s="207"/>
      <c r="M1044" s="208"/>
      <c r="N1044" s="209"/>
      <c r="O1044" s="209"/>
      <c r="P1044" s="209"/>
      <c r="Q1044" s="209"/>
      <c r="R1044" s="209"/>
      <c r="S1044" s="209"/>
      <c r="T1044" s="210"/>
      <c r="AT1044" s="211" t="s">
        <v>178</v>
      </c>
      <c r="AU1044" s="211" t="s">
        <v>79</v>
      </c>
      <c r="AV1044" s="13" t="s">
        <v>79</v>
      </c>
      <c r="AW1044" s="13" t="s">
        <v>31</v>
      </c>
      <c r="AX1044" s="13" t="s">
        <v>77</v>
      </c>
      <c r="AY1044" s="211" t="s">
        <v>161</v>
      </c>
    </row>
    <row r="1045" spans="1:65" s="2" customFormat="1" ht="21.75" customHeight="1">
      <c r="A1045" s="37"/>
      <c r="B1045" s="38"/>
      <c r="C1045" s="181" t="s">
        <v>2208</v>
      </c>
      <c r="D1045" s="181" t="s">
        <v>163</v>
      </c>
      <c r="E1045" s="182" t="s">
        <v>2209</v>
      </c>
      <c r="F1045" s="183" t="s">
        <v>2210</v>
      </c>
      <c r="G1045" s="184" t="s">
        <v>189</v>
      </c>
      <c r="H1045" s="185">
        <v>160</v>
      </c>
      <c r="I1045" s="186"/>
      <c r="J1045" s="187">
        <f>ROUND(I1045*H1045,2)</f>
        <v>0</v>
      </c>
      <c r="K1045" s="183" t="s">
        <v>167</v>
      </c>
      <c r="L1045" s="42"/>
      <c r="M1045" s="188" t="s">
        <v>19</v>
      </c>
      <c r="N1045" s="189" t="s">
        <v>40</v>
      </c>
      <c r="O1045" s="67"/>
      <c r="P1045" s="190">
        <f>O1045*H1045</f>
        <v>0</v>
      </c>
      <c r="Q1045" s="190">
        <v>2.9999999999999997E-4</v>
      </c>
      <c r="R1045" s="190">
        <f>Q1045*H1045</f>
        <v>4.7999999999999994E-2</v>
      </c>
      <c r="S1045" s="190">
        <v>0</v>
      </c>
      <c r="T1045" s="191">
        <f>S1045*H1045</f>
        <v>0</v>
      </c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R1045" s="192" t="s">
        <v>279</v>
      </c>
      <c r="AT1045" s="192" t="s">
        <v>163</v>
      </c>
      <c r="AU1045" s="192" t="s">
        <v>79</v>
      </c>
      <c r="AY1045" s="20" t="s">
        <v>161</v>
      </c>
      <c r="BE1045" s="193">
        <f>IF(N1045="základní",J1045,0)</f>
        <v>0</v>
      </c>
      <c r="BF1045" s="193">
        <f>IF(N1045="snížená",J1045,0)</f>
        <v>0</v>
      </c>
      <c r="BG1045" s="193">
        <f>IF(N1045="zákl. přenesená",J1045,0)</f>
        <v>0</v>
      </c>
      <c r="BH1045" s="193">
        <f>IF(N1045="sníž. přenesená",J1045,0)</f>
        <v>0</v>
      </c>
      <c r="BI1045" s="193">
        <f>IF(N1045="nulová",J1045,0)</f>
        <v>0</v>
      </c>
      <c r="BJ1045" s="20" t="s">
        <v>77</v>
      </c>
      <c r="BK1045" s="193">
        <f>ROUND(I1045*H1045,2)</f>
        <v>0</v>
      </c>
      <c r="BL1045" s="20" t="s">
        <v>279</v>
      </c>
      <c r="BM1045" s="192" t="s">
        <v>2211</v>
      </c>
    </row>
    <row r="1046" spans="1:65" s="2" customFormat="1">
      <c r="A1046" s="37"/>
      <c r="B1046" s="38"/>
      <c r="C1046" s="39"/>
      <c r="D1046" s="194" t="s">
        <v>170</v>
      </c>
      <c r="E1046" s="39"/>
      <c r="F1046" s="195" t="s">
        <v>2212</v>
      </c>
      <c r="G1046" s="39"/>
      <c r="H1046" s="39"/>
      <c r="I1046" s="196"/>
      <c r="J1046" s="39"/>
      <c r="K1046" s="39"/>
      <c r="L1046" s="42"/>
      <c r="M1046" s="197"/>
      <c r="N1046" s="198"/>
      <c r="O1046" s="67"/>
      <c r="P1046" s="67"/>
      <c r="Q1046" s="67"/>
      <c r="R1046" s="67"/>
      <c r="S1046" s="67"/>
      <c r="T1046" s="68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T1046" s="20" t="s">
        <v>170</v>
      </c>
      <c r="AU1046" s="20" t="s">
        <v>79</v>
      </c>
    </row>
    <row r="1047" spans="1:65" s="2" customFormat="1" ht="19.2">
      <c r="A1047" s="37"/>
      <c r="B1047" s="38"/>
      <c r="C1047" s="39"/>
      <c r="D1047" s="199" t="s">
        <v>176</v>
      </c>
      <c r="E1047" s="39"/>
      <c r="F1047" s="200" t="s">
        <v>2213</v>
      </c>
      <c r="G1047" s="39"/>
      <c r="H1047" s="39"/>
      <c r="I1047" s="196"/>
      <c r="J1047" s="39"/>
      <c r="K1047" s="39"/>
      <c r="L1047" s="42"/>
      <c r="M1047" s="197"/>
      <c r="N1047" s="198"/>
      <c r="O1047" s="67"/>
      <c r="P1047" s="67"/>
      <c r="Q1047" s="67"/>
      <c r="R1047" s="67"/>
      <c r="S1047" s="67"/>
      <c r="T1047" s="68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T1047" s="20" t="s">
        <v>176</v>
      </c>
      <c r="AU1047" s="20" t="s">
        <v>79</v>
      </c>
    </row>
    <row r="1048" spans="1:65" s="2" customFormat="1" ht="16.5" customHeight="1">
      <c r="A1048" s="37"/>
      <c r="B1048" s="38"/>
      <c r="C1048" s="237" t="s">
        <v>2214</v>
      </c>
      <c r="D1048" s="237" t="s">
        <v>715</v>
      </c>
      <c r="E1048" s="238" t="s">
        <v>2215</v>
      </c>
      <c r="F1048" s="239" t="s">
        <v>2216</v>
      </c>
      <c r="G1048" s="240" t="s">
        <v>387</v>
      </c>
      <c r="H1048" s="241">
        <v>268.041</v>
      </c>
      <c r="I1048" s="242"/>
      <c r="J1048" s="243">
        <f>ROUND(I1048*H1048,2)</f>
        <v>0</v>
      </c>
      <c r="K1048" s="239" t="s">
        <v>19</v>
      </c>
      <c r="L1048" s="244"/>
      <c r="M1048" s="245" t="s">
        <v>19</v>
      </c>
      <c r="N1048" s="246" t="s">
        <v>40</v>
      </c>
      <c r="O1048" s="67"/>
      <c r="P1048" s="190">
        <f>O1048*H1048</f>
        <v>0</v>
      </c>
      <c r="Q1048" s="190">
        <v>9.7000000000000005E-4</v>
      </c>
      <c r="R1048" s="190">
        <f>Q1048*H1048</f>
        <v>0.25999977000000002</v>
      </c>
      <c r="S1048" s="190">
        <v>0</v>
      </c>
      <c r="T1048" s="191">
        <f>S1048*H1048</f>
        <v>0</v>
      </c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R1048" s="192" t="s">
        <v>406</v>
      </c>
      <c r="AT1048" s="192" t="s">
        <v>715</v>
      </c>
      <c r="AU1048" s="192" t="s">
        <v>79</v>
      </c>
      <c r="AY1048" s="20" t="s">
        <v>161</v>
      </c>
      <c r="BE1048" s="193">
        <f>IF(N1048="základní",J1048,0)</f>
        <v>0</v>
      </c>
      <c r="BF1048" s="193">
        <f>IF(N1048="snížená",J1048,0)</f>
        <v>0</v>
      </c>
      <c r="BG1048" s="193">
        <f>IF(N1048="zákl. přenesená",J1048,0)</f>
        <v>0</v>
      </c>
      <c r="BH1048" s="193">
        <f>IF(N1048="sníž. přenesená",J1048,0)</f>
        <v>0</v>
      </c>
      <c r="BI1048" s="193">
        <f>IF(N1048="nulová",J1048,0)</f>
        <v>0</v>
      </c>
      <c r="BJ1048" s="20" t="s">
        <v>77</v>
      </c>
      <c r="BK1048" s="193">
        <f>ROUND(I1048*H1048,2)</f>
        <v>0</v>
      </c>
      <c r="BL1048" s="20" t="s">
        <v>279</v>
      </c>
      <c r="BM1048" s="192" t="s">
        <v>2217</v>
      </c>
    </row>
    <row r="1049" spans="1:65" s="13" customFormat="1">
      <c r="B1049" s="201"/>
      <c r="C1049" s="202"/>
      <c r="D1049" s="199" t="s">
        <v>178</v>
      </c>
      <c r="E1049" s="202"/>
      <c r="F1049" s="204" t="s">
        <v>2218</v>
      </c>
      <c r="G1049" s="202"/>
      <c r="H1049" s="205">
        <v>268.041</v>
      </c>
      <c r="I1049" s="206"/>
      <c r="J1049" s="202"/>
      <c r="K1049" s="202"/>
      <c r="L1049" s="207"/>
      <c r="M1049" s="208"/>
      <c r="N1049" s="209"/>
      <c r="O1049" s="209"/>
      <c r="P1049" s="209"/>
      <c r="Q1049" s="209"/>
      <c r="R1049" s="209"/>
      <c r="S1049" s="209"/>
      <c r="T1049" s="210"/>
      <c r="AT1049" s="211" t="s">
        <v>178</v>
      </c>
      <c r="AU1049" s="211" t="s">
        <v>79</v>
      </c>
      <c r="AV1049" s="13" t="s">
        <v>79</v>
      </c>
      <c r="AW1049" s="13" t="s">
        <v>4</v>
      </c>
      <c r="AX1049" s="13" t="s">
        <v>77</v>
      </c>
      <c r="AY1049" s="211" t="s">
        <v>161</v>
      </c>
    </row>
    <row r="1050" spans="1:65" s="2" customFormat="1" ht="24.15" customHeight="1">
      <c r="A1050" s="37"/>
      <c r="B1050" s="38"/>
      <c r="C1050" s="181" t="s">
        <v>2219</v>
      </c>
      <c r="D1050" s="181" t="s">
        <v>163</v>
      </c>
      <c r="E1050" s="182" t="s">
        <v>2220</v>
      </c>
      <c r="F1050" s="183" t="s">
        <v>2221</v>
      </c>
      <c r="G1050" s="184" t="s">
        <v>166</v>
      </c>
      <c r="H1050" s="185">
        <v>221.1</v>
      </c>
      <c r="I1050" s="186"/>
      <c r="J1050" s="187">
        <f>ROUND(I1050*H1050,2)</f>
        <v>0</v>
      </c>
      <c r="K1050" s="183" t="s">
        <v>167</v>
      </c>
      <c r="L1050" s="42"/>
      <c r="M1050" s="188" t="s">
        <v>19</v>
      </c>
      <c r="N1050" s="189" t="s">
        <v>40</v>
      </c>
      <c r="O1050" s="67"/>
      <c r="P1050" s="190">
        <f>O1050*H1050</f>
        <v>0</v>
      </c>
      <c r="Q1050" s="190">
        <v>9.0900000000000009E-3</v>
      </c>
      <c r="R1050" s="190">
        <f>Q1050*H1050</f>
        <v>2.0097990000000001</v>
      </c>
      <c r="S1050" s="190">
        <v>0</v>
      </c>
      <c r="T1050" s="191">
        <f>S1050*H1050</f>
        <v>0</v>
      </c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R1050" s="192" t="s">
        <v>279</v>
      </c>
      <c r="AT1050" s="192" t="s">
        <v>163</v>
      </c>
      <c r="AU1050" s="192" t="s">
        <v>79</v>
      </c>
      <c r="AY1050" s="20" t="s">
        <v>161</v>
      </c>
      <c r="BE1050" s="193">
        <f>IF(N1050="základní",J1050,0)</f>
        <v>0</v>
      </c>
      <c r="BF1050" s="193">
        <f>IF(N1050="snížená",J1050,0)</f>
        <v>0</v>
      </c>
      <c r="BG1050" s="193">
        <f>IF(N1050="zákl. přenesená",J1050,0)</f>
        <v>0</v>
      </c>
      <c r="BH1050" s="193">
        <f>IF(N1050="sníž. přenesená",J1050,0)</f>
        <v>0</v>
      </c>
      <c r="BI1050" s="193">
        <f>IF(N1050="nulová",J1050,0)</f>
        <v>0</v>
      </c>
      <c r="BJ1050" s="20" t="s">
        <v>77</v>
      </c>
      <c r="BK1050" s="193">
        <f>ROUND(I1050*H1050,2)</f>
        <v>0</v>
      </c>
      <c r="BL1050" s="20" t="s">
        <v>279</v>
      </c>
      <c r="BM1050" s="192" t="s">
        <v>2222</v>
      </c>
    </row>
    <row r="1051" spans="1:65" s="2" customFormat="1">
      <c r="A1051" s="37"/>
      <c r="B1051" s="38"/>
      <c r="C1051" s="39"/>
      <c r="D1051" s="194" t="s">
        <v>170</v>
      </c>
      <c r="E1051" s="39"/>
      <c r="F1051" s="195" t="s">
        <v>2223</v>
      </c>
      <c r="G1051" s="39"/>
      <c r="H1051" s="39"/>
      <c r="I1051" s="196"/>
      <c r="J1051" s="39"/>
      <c r="K1051" s="39"/>
      <c r="L1051" s="42"/>
      <c r="M1051" s="197"/>
      <c r="N1051" s="198"/>
      <c r="O1051" s="67"/>
      <c r="P1051" s="67"/>
      <c r="Q1051" s="67"/>
      <c r="R1051" s="67"/>
      <c r="S1051" s="67"/>
      <c r="T1051" s="68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T1051" s="20" t="s">
        <v>170</v>
      </c>
      <c r="AU1051" s="20" t="s">
        <v>79</v>
      </c>
    </row>
    <row r="1052" spans="1:65" s="13" customFormat="1">
      <c r="B1052" s="201"/>
      <c r="C1052" s="202"/>
      <c r="D1052" s="199" t="s">
        <v>178</v>
      </c>
      <c r="E1052" s="203" t="s">
        <v>19</v>
      </c>
      <c r="F1052" s="204" t="s">
        <v>2224</v>
      </c>
      <c r="G1052" s="202"/>
      <c r="H1052" s="205">
        <v>79.5</v>
      </c>
      <c r="I1052" s="206"/>
      <c r="J1052" s="202"/>
      <c r="K1052" s="202"/>
      <c r="L1052" s="207"/>
      <c r="M1052" s="208"/>
      <c r="N1052" s="209"/>
      <c r="O1052" s="209"/>
      <c r="P1052" s="209"/>
      <c r="Q1052" s="209"/>
      <c r="R1052" s="209"/>
      <c r="S1052" s="209"/>
      <c r="T1052" s="210"/>
      <c r="AT1052" s="211" t="s">
        <v>178</v>
      </c>
      <c r="AU1052" s="211" t="s">
        <v>79</v>
      </c>
      <c r="AV1052" s="13" t="s">
        <v>79</v>
      </c>
      <c r="AW1052" s="13" t="s">
        <v>31</v>
      </c>
      <c r="AX1052" s="13" t="s">
        <v>69</v>
      </c>
      <c r="AY1052" s="211" t="s">
        <v>161</v>
      </c>
    </row>
    <row r="1053" spans="1:65" s="13" customFormat="1">
      <c r="B1053" s="201"/>
      <c r="C1053" s="202"/>
      <c r="D1053" s="199" t="s">
        <v>178</v>
      </c>
      <c r="E1053" s="203" t="s">
        <v>19</v>
      </c>
      <c r="F1053" s="204" t="s">
        <v>2225</v>
      </c>
      <c r="G1053" s="202"/>
      <c r="H1053" s="205">
        <v>42.3</v>
      </c>
      <c r="I1053" s="206"/>
      <c r="J1053" s="202"/>
      <c r="K1053" s="202"/>
      <c r="L1053" s="207"/>
      <c r="M1053" s="208"/>
      <c r="N1053" s="209"/>
      <c r="O1053" s="209"/>
      <c r="P1053" s="209"/>
      <c r="Q1053" s="209"/>
      <c r="R1053" s="209"/>
      <c r="S1053" s="209"/>
      <c r="T1053" s="210"/>
      <c r="AT1053" s="211" t="s">
        <v>178</v>
      </c>
      <c r="AU1053" s="211" t="s">
        <v>79</v>
      </c>
      <c r="AV1053" s="13" t="s">
        <v>79</v>
      </c>
      <c r="AW1053" s="13" t="s">
        <v>31</v>
      </c>
      <c r="AX1053" s="13" t="s">
        <v>69</v>
      </c>
      <c r="AY1053" s="211" t="s">
        <v>161</v>
      </c>
    </row>
    <row r="1054" spans="1:65" s="16" customFormat="1">
      <c r="B1054" s="247"/>
      <c r="C1054" s="248"/>
      <c r="D1054" s="199" t="s">
        <v>178</v>
      </c>
      <c r="E1054" s="249" t="s">
        <v>625</v>
      </c>
      <c r="F1054" s="250" t="s">
        <v>2226</v>
      </c>
      <c r="G1054" s="248"/>
      <c r="H1054" s="251">
        <v>121.8</v>
      </c>
      <c r="I1054" s="252"/>
      <c r="J1054" s="248"/>
      <c r="K1054" s="248"/>
      <c r="L1054" s="253"/>
      <c r="M1054" s="254"/>
      <c r="N1054" s="255"/>
      <c r="O1054" s="255"/>
      <c r="P1054" s="255"/>
      <c r="Q1054" s="255"/>
      <c r="R1054" s="255"/>
      <c r="S1054" s="255"/>
      <c r="T1054" s="256"/>
      <c r="AT1054" s="257" t="s">
        <v>178</v>
      </c>
      <c r="AU1054" s="257" t="s">
        <v>79</v>
      </c>
      <c r="AV1054" s="16" t="s">
        <v>180</v>
      </c>
      <c r="AW1054" s="16" t="s">
        <v>31</v>
      </c>
      <c r="AX1054" s="16" t="s">
        <v>69</v>
      </c>
      <c r="AY1054" s="257" t="s">
        <v>161</v>
      </c>
    </row>
    <row r="1055" spans="1:65" s="13" customFormat="1">
      <c r="B1055" s="201"/>
      <c r="C1055" s="202"/>
      <c r="D1055" s="199" t="s">
        <v>178</v>
      </c>
      <c r="E1055" s="203" t="s">
        <v>617</v>
      </c>
      <c r="F1055" s="204" t="s">
        <v>2227</v>
      </c>
      <c r="G1055" s="202"/>
      <c r="H1055" s="205">
        <v>99.3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178</v>
      </c>
      <c r="AU1055" s="211" t="s">
        <v>79</v>
      </c>
      <c r="AV1055" s="13" t="s">
        <v>79</v>
      </c>
      <c r="AW1055" s="13" t="s">
        <v>31</v>
      </c>
      <c r="AX1055" s="13" t="s">
        <v>69</v>
      </c>
      <c r="AY1055" s="211" t="s">
        <v>161</v>
      </c>
    </row>
    <row r="1056" spans="1:65" s="15" customFormat="1">
      <c r="B1056" s="222"/>
      <c r="C1056" s="223"/>
      <c r="D1056" s="199" t="s">
        <v>178</v>
      </c>
      <c r="E1056" s="224" t="s">
        <v>19</v>
      </c>
      <c r="F1056" s="225" t="s">
        <v>221</v>
      </c>
      <c r="G1056" s="223"/>
      <c r="H1056" s="226">
        <v>221.1</v>
      </c>
      <c r="I1056" s="227"/>
      <c r="J1056" s="223"/>
      <c r="K1056" s="223"/>
      <c r="L1056" s="228"/>
      <c r="M1056" s="229"/>
      <c r="N1056" s="230"/>
      <c r="O1056" s="230"/>
      <c r="P1056" s="230"/>
      <c r="Q1056" s="230"/>
      <c r="R1056" s="230"/>
      <c r="S1056" s="230"/>
      <c r="T1056" s="231"/>
      <c r="AT1056" s="232" t="s">
        <v>178</v>
      </c>
      <c r="AU1056" s="232" t="s">
        <v>79</v>
      </c>
      <c r="AV1056" s="15" t="s">
        <v>168</v>
      </c>
      <c r="AW1056" s="15" t="s">
        <v>31</v>
      </c>
      <c r="AX1056" s="15" t="s">
        <v>77</v>
      </c>
      <c r="AY1056" s="232" t="s">
        <v>161</v>
      </c>
    </row>
    <row r="1057" spans="1:65" s="2" customFormat="1" ht="21.75" customHeight="1">
      <c r="A1057" s="37"/>
      <c r="B1057" s="38"/>
      <c r="C1057" s="237" t="s">
        <v>2228</v>
      </c>
      <c r="D1057" s="237" t="s">
        <v>715</v>
      </c>
      <c r="E1057" s="238" t="s">
        <v>2229</v>
      </c>
      <c r="F1057" s="239" t="s">
        <v>2230</v>
      </c>
      <c r="G1057" s="240" t="s">
        <v>166</v>
      </c>
      <c r="H1057" s="241">
        <v>254.26499999999999</v>
      </c>
      <c r="I1057" s="242"/>
      <c r="J1057" s="243">
        <f>ROUND(I1057*H1057,2)</f>
        <v>0</v>
      </c>
      <c r="K1057" s="239" t="s">
        <v>167</v>
      </c>
      <c r="L1057" s="244"/>
      <c r="M1057" s="245" t="s">
        <v>19</v>
      </c>
      <c r="N1057" s="246" t="s">
        <v>40</v>
      </c>
      <c r="O1057" s="67"/>
      <c r="P1057" s="190">
        <f>O1057*H1057</f>
        <v>0</v>
      </c>
      <c r="Q1057" s="190">
        <v>2.1999999999999999E-2</v>
      </c>
      <c r="R1057" s="190">
        <f>Q1057*H1057</f>
        <v>5.5938299999999996</v>
      </c>
      <c r="S1057" s="190">
        <v>0</v>
      </c>
      <c r="T1057" s="191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192" t="s">
        <v>406</v>
      </c>
      <c r="AT1057" s="192" t="s">
        <v>715</v>
      </c>
      <c r="AU1057" s="192" t="s">
        <v>79</v>
      </c>
      <c r="AY1057" s="20" t="s">
        <v>161</v>
      </c>
      <c r="BE1057" s="193">
        <f>IF(N1057="základní",J1057,0)</f>
        <v>0</v>
      </c>
      <c r="BF1057" s="193">
        <f>IF(N1057="snížená",J1057,0)</f>
        <v>0</v>
      </c>
      <c r="BG1057" s="193">
        <f>IF(N1057="zákl. přenesená",J1057,0)</f>
        <v>0</v>
      </c>
      <c r="BH1057" s="193">
        <f>IF(N1057="sníž. přenesená",J1057,0)</f>
        <v>0</v>
      </c>
      <c r="BI1057" s="193">
        <f>IF(N1057="nulová",J1057,0)</f>
        <v>0</v>
      </c>
      <c r="BJ1057" s="20" t="s">
        <v>77</v>
      </c>
      <c r="BK1057" s="193">
        <f>ROUND(I1057*H1057,2)</f>
        <v>0</v>
      </c>
      <c r="BL1057" s="20" t="s">
        <v>279</v>
      </c>
      <c r="BM1057" s="192" t="s">
        <v>2231</v>
      </c>
    </row>
    <row r="1058" spans="1:65" s="13" customFormat="1">
      <c r="B1058" s="201"/>
      <c r="C1058" s="202"/>
      <c r="D1058" s="199" t="s">
        <v>178</v>
      </c>
      <c r="E1058" s="202"/>
      <c r="F1058" s="204" t="s">
        <v>2232</v>
      </c>
      <c r="G1058" s="202"/>
      <c r="H1058" s="205">
        <v>254.26499999999999</v>
      </c>
      <c r="I1058" s="206"/>
      <c r="J1058" s="202"/>
      <c r="K1058" s="202"/>
      <c r="L1058" s="207"/>
      <c r="M1058" s="208"/>
      <c r="N1058" s="209"/>
      <c r="O1058" s="209"/>
      <c r="P1058" s="209"/>
      <c r="Q1058" s="209"/>
      <c r="R1058" s="209"/>
      <c r="S1058" s="209"/>
      <c r="T1058" s="210"/>
      <c r="AT1058" s="211" t="s">
        <v>178</v>
      </c>
      <c r="AU1058" s="211" t="s">
        <v>79</v>
      </c>
      <c r="AV1058" s="13" t="s">
        <v>79</v>
      </c>
      <c r="AW1058" s="13" t="s">
        <v>4</v>
      </c>
      <c r="AX1058" s="13" t="s">
        <v>77</v>
      </c>
      <c r="AY1058" s="211" t="s">
        <v>161</v>
      </c>
    </row>
    <row r="1059" spans="1:65" s="2" customFormat="1" ht="16.5" customHeight="1">
      <c r="A1059" s="37"/>
      <c r="B1059" s="38"/>
      <c r="C1059" s="181" t="s">
        <v>2233</v>
      </c>
      <c r="D1059" s="181" t="s">
        <v>163</v>
      </c>
      <c r="E1059" s="182" t="s">
        <v>2234</v>
      </c>
      <c r="F1059" s="183" t="s">
        <v>2235</v>
      </c>
      <c r="G1059" s="184" t="s">
        <v>166</v>
      </c>
      <c r="H1059" s="185">
        <v>121.8</v>
      </c>
      <c r="I1059" s="186"/>
      <c r="J1059" s="187">
        <f>ROUND(I1059*H1059,2)</f>
        <v>0</v>
      </c>
      <c r="K1059" s="183" t="s">
        <v>167</v>
      </c>
      <c r="L1059" s="42"/>
      <c r="M1059" s="188" t="s">
        <v>19</v>
      </c>
      <c r="N1059" s="189" t="s">
        <v>40</v>
      </c>
      <c r="O1059" s="67"/>
      <c r="P1059" s="190">
        <f>O1059*H1059</f>
        <v>0</v>
      </c>
      <c r="Q1059" s="190">
        <v>1.5E-3</v>
      </c>
      <c r="R1059" s="190">
        <f>Q1059*H1059</f>
        <v>0.1827</v>
      </c>
      <c r="S1059" s="190">
        <v>0</v>
      </c>
      <c r="T1059" s="191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92" t="s">
        <v>279</v>
      </c>
      <c r="AT1059" s="192" t="s">
        <v>163</v>
      </c>
      <c r="AU1059" s="192" t="s">
        <v>79</v>
      </c>
      <c r="AY1059" s="20" t="s">
        <v>161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20" t="s">
        <v>77</v>
      </c>
      <c r="BK1059" s="193">
        <f>ROUND(I1059*H1059,2)</f>
        <v>0</v>
      </c>
      <c r="BL1059" s="20" t="s">
        <v>279</v>
      </c>
      <c r="BM1059" s="192" t="s">
        <v>2236</v>
      </c>
    </row>
    <row r="1060" spans="1:65" s="2" customFormat="1">
      <c r="A1060" s="37"/>
      <c r="B1060" s="38"/>
      <c r="C1060" s="39"/>
      <c r="D1060" s="194" t="s">
        <v>170</v>
      </c>
      <c r="E1060" s="39"/>
      <c r="F1060" s="195" t="s">
        <v>2237</v>
      </c>
      <c r="G1060" s="39"/>
      <c r="H1060" s="39"/>
      <c r="I1060" s="196"/>
      <c r="J1060" s="39"/>
      <c r="K1060" s="39"/>
      <c r="L1060" s="42"/>
      <c r="M1060" s="197"/>
      <c r="N1060" s="198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20" t="s">
        <v>170</v>
      </c>
      <c r="AU1060" s="20" t="s">
        <v>79</v>
      </c>
    </row>
    <row r="1061" spans="1:65" s="13" customFormat="1">
      <c r="B1061" s="201"/>
      <c r="C1061" s="202"/>
      <c r="D1061" s="199" t="s">
        <v>178</v>
      </c>
      <c r="E1061" s="203" t="s">
        <v>19</v>
      </c>
      <c r="F1061" s="204" t="s">
        <v>625</v>
      </c>
      <c r="G1061" s="202"/>
      <c r="H1061" s="205">
        <v>121.8</v>
      </c>
      <c r="I1061" s="206"/>
      <c r="J1061" s="202"/>
      <c r="K1061" s="202"/>
      <c r="L1061" s="207"/>
      <c r="M1061" s="208"/>
      <c r="N1061" s="209"/>
      <c r="O1061" s="209"/>
      <c r="P1061" s="209"/>
      <c r="Q1061" s="209"/>
      <c r="R1061" s="209"/>
      <c r="S1061" s="209"/>
      <c r="T1061" s="210"/>
      <c r="AT1061" s="211" t="s">
        <v>178</v>
      </c>
      <c r="AU1061" s="211" t="s">
        <v>79</v>
      </c>
      <c r="AV1061" s="13" t="s">
        <v>79</v>
      </c>
      <c r="AW1061" s="13" t="s">
        <v>31</v>
      </c>
      <c r="AX1061" s="13" t="s">
        <v>77</v>
      </c>
      <c r="AY1061" s="211" t="s">
        <v>161</v>
      </c>
    </row>
    <row r="1062" spans="1:65" s="2" customFormat="1" ht="16.5" customHeight="1">
      <c r="A1062" s="37"/>
      <c r="B1062" s="38"/>
      <c r="C1062" s="181" t="s">
        <v>2238</v>
      </c>
      <c r="D1062" s="181" t="s">
        <v>163</v>
      </c>
      <c r="E1062" s="182" t="s">
        <v>2239</v>
      </c>
      <c r="F1062" s="183" t="s">
        <v>2240</v>
      </c>
      <c r="G1062" s="184" t="s">
        <v>1476</v>
      </c>
      <c r="H1062" s="185">
        <v>1</v>
      </c>
      <c r="I1062" s="186"/>
      <c r="J1062" s="187">
        <f>ROUND(I1062*H1062,2)</f>
        <v>0</v>
      </c>
      <c r="K1062" s="183" t="s">
        <v>19</v>
      </c>
      <c r="L1062" s="42"/>
      <c r="M1062" s="188" t="s">
        <v>19</v>
      </c>
      <c r="N1062" s="189" t="s">
        <v>40</v>
      </c>
      <c r="O1062" s="67"/>
      <c r="P1062" s="190">
        <f>O1062*H1062</f>
        <v>0</v>
      </c>
      <c r="Q1062" s="190">
        <v>3.0000000000000001E-5</v>
      </c>
      <c r="R1062" s="190">
        <f>Q1062*H1062</f>
        <v>3.0000000000000001E-5</v>
      </c>
      <c r="S1062" s="190">
        <v>0</v>
      </c>
      <c r="T1062" s="191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192" t="s">
        <v>279</v>
      </c>
      <c r="AT1062" s="192" t="s">
        <v>163</v>
      </c>
      <c r="AU1062" s="192" t="s">
        <v>79</v>
      </c>
      <c r="AY1062" s="20" t="s">
        <v>161</v>
      </c>
      <c r="BE1062" s="193">
        <f>IF(N1062="základní",J1062,0)</f>
        <v>0</v>
      </c>
      <c r="BF1062" s="193">
        <f>IF(N1062="snížená",J1062,0)</f>
        <v>0</v>
      </c>
      <c r="BG1062" s="193">
        <f>IF(N1062="zákl. přenesená",J1062,0)</f>
        <v>0</v>
      </c>
      <c r="BH1062" s="193">
        <f>IF(N1062="sníž. přenesená",J1062,0)</f>
        <v>0</v>
      </c>
      <c r="BI1062" s="193">
        <f>IF(N1062="nulová",J1062,0)</f>
        <v>0</v>
      </c>
      <c r="BJ1062" s="20" t="s">
        <v>77</v>
      </c>
      <c r="BK1062" s="193">
        <f>ROUND(I1062*H1062,2)</f>
        <v>0</v>
      </c>
      <c r="BL1062" s="20" t="s">
        <v>279</v>
      </c>
      <c r="BM1062" s="192" t="s">
        <v>2241</v>
      </c>
    </row>
    <row r="1063" spans="1:65" s="2" customFormat="1" ht="19.2">
      <c r="A1063" s="37"/>
      <c r="B1063" s="38"/>
      <c r="C1063" s="39"/>
      <c r="D1063" s="199" t="s">
        <v>176</v>
      </c>
      <c r="E1063" s="39"/>
      <c r="F1063" s="200" t="s">
        <v>2242</v>
      </c>
      <c r="G1063" s="39"/>
      <c r="H1063" s="39"/>
      <c r="I1063" s="196"/>
      <c r="J1063" s="39"/>
      <c r="K1063" s="39"/>
      <c r="L1063" s="42"/>
      <c r="M1063" s="197"/>
      <c r="N1063" s="198"/>
      <c r="O1063" s="67"/>
      <c r="P1063" s="67"/>
      <c r="Q1063" s="67"/>
      <c r="R1063" s="67"/>
      <c r="S1063" s="67"/>
      <c r="T1063" s="68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T1063" s="20" t="s">
        <v>176</v>
      </c>
      <c r="AU1063" s="20" t="s">
        <v>79</v>
      </c>
    </row>
    <row r="1064" spans="1:65" s="2" customFormat="1" ht="16.5" customHeight="1">
      <c r="A1064" s="37"/>
      <c r="B1064" s="38"/>
      <c r="C1064" s="181" t="s">
        <v>2243</v>
      </c>
      <c r="D1064" s="181" t="s">
        <v>163</v>
      </c>
      <c r="E1064" s="182" t="s">
        <v>2244</v>
      </c>
      <c r="F1064" s="183" t="s">
        <v>2245</v>
      </c>
      <c r="G1064" s="184" t="s">
        <v>1476</v>
      </c>
      <c r="H1064" s="185">
        <v>1</v>
      </c>
      <c r="I1064" s="186"/>
      <c r="J1064" s="187">
        <f>ROUND(I1064*H1064,2)</f>
        <v>0</v>
      </c>
      <c r="K1064" s="183" t="s">
        <v>19</v>
      </c>
      <c r="L1064" s="42"/>
      <c r="M1064" s="188" t="s">
        <v>19</v>
      </c>
      <c r="N1064" s="189" t="s">
        <v>40</v>
      </c>
      <c r="O1064" s="67"/>
      <c r="P1064" s="190">
        <f>O1064*H1064</f>
        <v>0</v>
      </c>
      <c r="Q1064" s="190">
        <v>5.0000000000000002E-5</v>
      </c>
      <c r="R1064" s="190">
        <f>Q1064*H1064</f>
        <v>5.0000000000000002E-5</v>
      </c>
      <c r="S1064" s="190">
        <v>0</v>
      </c>
      <c r="T1064" s="191">
        <f>S1064*H1064</f>
        <v>0</v>
      </c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R1064" s="192" t="s">
        <v>279</v>
      </c>
      <c r="AT1064" s="192" t="s">
        <v>163</v>
      </c>
      <c r="AU1064" s="192" t="s">
        <v>79</v>
      </c>
      <c r="AY1064" s="20" t="s">
        <v>161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20" t="s">
        <v>77</v>
      </c>
      <c r="BK1064" s="193">
        <f>ROUND(I1064*H1064,2)</f>
        <v>0</v>
      </c>
      <c r="BL1064" s="20" t="s">
        <v>279</v>
      </c>
      <c r="BM1064" s="192" t="s">
        <v>2246</v>
      </c>
    </row>
    <row r="1065" spans="1:65" s="2" customFormat="1" ht="19.2">
      <c r="A1065" s="37"/>
      <c r="B1065" s="38"/>
      <c r="C1065" s="39"/>
      <c r="D1065" s="199" t="s">
        <v>176</v>
      </c>
      <c r="E1065" s="39"/>
      <c r="F1065" s="200" t="s">
        <v>2247</v>
      </c>
      <c r="G1065" s="39"/>
      <c r="H1065" s="39"/>
      <c r="I1065" s="196"/>
      <c r="J1065" s="39"/>
      <c r="K1065" s="39"/>
      <c r="L1065" s="42"/>
      <c r="M1065" s="197"/>
      <c r="N1065" s="198"/>
      <c r="O1065" s="67"/>
      <c r="P1065" s="67"/>
      <c r="Q1065" s="67"/>
      <c r="R1065" s="67"/>
      <c r="S1065" s="67"/>
      <c r="T1065" s="68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T1065" s="20" t="s">
        <v>176</v>
      </c>
      <c r="AU1065" s="20" t="s">
        <v>79</v>
      </c>
    </row>
    <row r="1066" spans="1:65" s="2" customFormat="1" ht="24.15" customHeight="1">
      <c r="A1066" s="37"/>
      <c r="B1066" s="38"/>
      <c r="C1066" s="181" t="s">
        <v>2248</v>
      </c>
      <c r="D1066" s="181" t="s">
        <v>163</v>
      </c>
      <c r="E1066" s="182" t="s">
        <v>2249</v>
      </c>
      <c r="F1066" s="183" t="s">
        <v>2250</v>
      </c>
      <c r="G1066" s="184" t="s">
        <v>214</v>
      </c>
      <c r="H1066" s="185">
        <v>8.7089999999999996</v>
      </c>
      <c r="I1066" s="186"/>
      <c r="J1066" s="187">
        <f>ROUND(I1066*H1066,2)</f>
        <v>0</v>
      </c>
      <c r="K1066" s="183" t="s">
        <v>167</v>
      </c>
      <c r="L1066" s="42"/>
      <c r="M1066" s="188" t="s">
        <v>19</v>
      </c>
      <c r="N1066" s="189" t="s">
        <v>40</v>
      </c>
      <c r="O1066" s="67"/>
      <c r="P1066" s="190">
        <f>O1066*H1066</f>
        <v>0</v>
      </c>
      <c r="Q1066" s="190">
        <v>0</v>
      </c>
      <c r="R1066" s="190">
        <f>Q1066*H1066</f>
        <v>0</v>
      </c>
      <c r="S1066" s="190">
        <v>0</v>
      </c>
      <c r="T1066" s="191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192" t="s">
        <v>279</v>
      </c>
      <c r="AT1066" s="192" t="s">
        <v>163</v>
      </c>
      <c r="AU1066" s="192" t="s">
        <v>79</v>
      </c>
      <c r="AY1066" s="20" t="s">
        <v>161</v>
      </c>
      <c r="BE1066" s="193">
        <f>IF(N1066="základní",J1066,0)</f>
        <v>0</v>
      </c>
      <c r="BF1066" s="193">
        <f>IF(N1066="snížená",J1066,0)</f>
        <v>0</v>
      </c>
      <c r="BG1066" s="193">
        <f>IF(N1066="zákl. přenesená",J1066,0)</f>
        <v>0</v>
      </c>
      <c r="BH1066" s="193">
        <f>IF(N1066="sníž. přenesená",J1066,0)</f>
        <v>0</v>
      </c>
      <c r="BI1066" s="193">
        <f>IF(N1066="nulová",J1066,0)</f>
        <v>0</v>
      </c>
      <c r="BJ1066" s="20" t="s">
        <v>77</v>
      </c>
      <c r="BK1066" s="193">
        <f>ROUND(I1066*H1066,2)</f>
        <v>0</v>
      </c>
      <c r="BL1066" s="20" t="s">
        <v>279</v>
      </c>
      <c r="BM1066" s="192" t="s">
        <v>2251</v>
      </c>
    </row>
    <row r="1067" spans="1:65" s="2" customFormat="1">
      <c r="A1067" s="37"/>
      <c r="B1067" s="38"/>
      <c r="C1067" s="39"/>
      <c r="D1067" s="194" t="s">
        <v>170</v>
      </c>
      <c r="E1067" s="39"/>
      <c r="F1067" s="195" t="s">
        <v>2252</v>
      </c>
      <c r="G1067" s="39"/>
      <c r="H1067" s="39"/>
      <c r="I1067" s="196"/>
      <c r="J1067" s="39"/>
      <c r="K1067" s="39"/>
      <c r="L1067" s="42"/>
      <c r="M1067" s="197"/>
      <c r="N1067" s="198"/>
      <c r="O1067" s="67"/>
      <c r="P1067" s="67"/>
      <c r="Q1067" s="67"/>
      <c r="R1067" s="67"/>
      <c r="S1067" s="67"/>
      <c r="T1067" s="68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T1067" s="20" t="s">
        <v>170</v>
      </c>
      <c r="AU1067" s="20" t="s">
        <v>79</v>
      </c>
    </row>
    <row r="1068" spans="1:65" s="12" customFormat="1" ht="22.8" customHeight="1">
      <c r="B1068" s="165"/>
      <c r="C1068" s="166"/>
      <c r="D1068" s="167" t="s">
        <v>68</v>
      </c>
      <c r="E1068" s="179" t="s">
        <v>567</v>
      </c>
      <c r="F1068" s="179" t="s">
        <v>568</v>
      </c>
      <c r="G1068" s="166"/>
      <c r="H1068" s="166"/>
      <c r="I1068" s="169"/>
      <c r="J1068" s="180">
        <f>BK1068</f>
        <v>0</v>
      </c>
      <c r="K1068" s="166"/>
      <c r="L1068" s="171"/>
      <c r="M1068" s="172"/>
      <c r="N1068" s="173"/>
      <c r="O1068" s="173"/>
      <c r="P1068" s="174">
        <f>SUM(P1069:P1102)</f>
        <v>0</v>
      </c>
      <c r="Q1068" s="173"/>
      <c r="R1068" s="174">
        <f>SUM(R1069:R1102)</f>
        <v>3.9070259999999997</v>
      </c>
      <c r="S1068" s="173"/>
      <c r="T1068" s="175">
        <f>SUM(T1069:T1102)</f>
        <v>0</v>
      </c>
      <c r="AR1068" s="176" t="s">
        <v>79</v>
      </c>
      <c r="AT1068" s="177" t="s">
        <v>68</v>
      </c>
      <c r="AU1068" s="177" t="s">
        <v>77</v>
      </c>
      <c r="AY1068" s="176" t="s">
        <v>161</v>
      </c>
      <c r="BK1068" s="178">
        <f>SUM(BK1069:BK1102)</f>
        <v>0</v>
      </c>
    </row>
    <row r="1069" spans="1:65" s="2" customFormat="1" ht="16.5" customHeight="1">
      <c r="A1069" s="37"/>
      <c r="B1069" s="38"/>
      <c r="C1069" s="181" t="s">
        <v>2253</v>
      </c>
      <c r="D1069" s="181" t="s">
        <v>163</v>
      </c>
      <c r="E1069" s="182" t="s">
        <v>2254</v>
      </c>
      <c r="F1069" s="183" t="s">
        <v>2255</v>
      </c>
      <c r="G1069" s="184" t="s">
        <v>166</v>
      </c>
      <c r="H1069" s="185">
        <v>419.1</v>
      </c>
      <c r="I1069" s="186"/>
      <c r="J1069" s="187">
        <f>ROUND(I1069*H1069,2)</f>
        <v>0</v>
      </c>
      <c r="K1069" s="183" t="s">
        <v>167</v>
      </c>
      <c r="L1069" s="42"/>
      <c r="M1069" s="188" t="s">
        <v>19</v>
      </c>
      <c r="N1069" s="189" t="s">
        <v>40</v>
      </c>
      <c r="O1069" s="67"/>
      <c r="P1069" s="190">
        <f>O1069*H1069</f>
        <v>0</v>
      </c>
      <c r="Q1069" s="190">
        <v>0</v>
      </c>
      <c r="R1069" s="190">
        <f>Q1069*H1069</f>
        <v>0</v>
      </c>
      <c r="S1069" s="190">
        <v>0</v>
      </c>
      <c r="T1069" s="191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192" t="s">
        <v>279</v>
      </c>
      <c r="AT1069" s="192" t="s">
        <v>163</v>
      </c>
      <c r="AU1069" s="192" t="s">
        <v>79</v>
      </c>
      <c r="AY1069" s="20" t="s">
        <v>161</v>
      </c>
      <c r="BE1069" s="193">
        <f>IF(N1069="základní",J1069,0)</f>
        <v>0</v>
      </c>
      <c r="BF1069" s="193">
        <f>IF(N1069="snížená",J1069,0)</f>
        <v>0</v>
      </c>
      <c r="BG1069" s="193">
        <f>IF(N1069="zákl. přenesená",J1069,0)</f>
        <v>0</v>
      </c>
      <c r="BH1069" s="193">
        <f>IF(N1069="sníž. přenesená",J1069,0)</f>
        <v>0</v>
      </c>
      <c r="BI1069" s="193">
        <f>IF(N1069="nulová",J1069,0)</f>
        <v>0</v>
      </c>
      <c r="BJ1069" s="20" t="s">
        <v>77</v>
      </c>
      <c r="BK1069" s="193">
        <f>ROUND(I1069*H1069,2)</f>
        <v>0</v>
      </c>
      <c r="BL1069" s="20" t="s">
        <v>279</v>
      </c>
      <c r="BM1069" s="192" t="s">
        <v>2256</v>
      </c>
    </row>
    <row r="1070" spans="1:65" s="2" customFormat="1">
      <c r="A1070" s="37"/>
      <c r="B1070" s="38"/>
      <c r="C1070" s="39"/>
      <c r="D1070" s="194" t="s">
        <v>170</v>
      </c>
      <c r="E1070" s="39"/>
      <c r="F1070" s="195" t="s">
        <v>2257</v>
      </c>
      <c r="G1070" s="39"/>
      <c r="H1070" s="39"/>
      <c r="I1070" s="196"/>
      <c r="J1070" s="39"/>
      <c r="K1070" s="39"/>
      <c r="L1070" s="42"/>
      <c r="M1070" s="197"/>
      <c r="N1070" s="198"/>
      <c r="O1070" s="67"/>
      <c r="P1070" s="67"/>
      <c r="Q1070" s="67"/>
      <c r="R1070" s="67"/>
      <c r="S1070" s="67"/>
      <c r="T1070" s="68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T1070" s="20" t="s">
        <v>170</v>
      </c>
      <c r="AU1070" s="20" t="s">
        <v>79</v>
      </c>
    </row>
    <row r="1071" spans="1:65" s="13" customFormat="1">
      <c r="B1071" s="201"/>
      <c r="C1071" s="202"/>
      <c r="D1071" s="199" t="s">
        <v>178</v>
      </c>
      <c r="E1071" s="203" t="s">
        <v>19</v>
      </c>
      <c r="F1071" s="204" t="s">
        <v>2258</v>
      </c>
      <c r="G1071" s="202"/>
      <c r="H1071" s="205">
        <v>419.1</v>
      </c>
      <c r="I1071" s="206"/>
      <c r="J1071" s="202"/>
      <c r="K1071" s="202"/>
      <c r="L1071" s="207"/>
      <c r="M1071" s="208"/>
      <c r="N1071" s="209"/>
      <c r="O1071" s="209"/>
      <c r="P1071" s="209"/>
      <c r="Q1071" s="209"/>
      <c r="R1071" s="209"/>
      <c r="S1071" s="209"/>
      <c r="T1071" s="210"/>
      <c r="AT1071" s="211" t="s">
        <v>178</v>
      </c>
      <c r="AU1071" s="211" t="s">
        <v>79</v>
      </c>
      <c r="AV1071" s="13" t="s">
        <v>79</v>
      </c>
      <c r="AW1071" s="13" t="s">
        <v>31</v>
      </c>
      <c r="AX1071" s="13" t="s">
        <v>77</v>
      </c>
      <c r="AY1071" s="211" t="s">
        <v>161</v>
      </c>
    </row>
    <row r="1072" spans="1:65" s="2" customFormat="1" ht="16.5" customHeight="1">
      <c r="A1072" s="37"/>
      <c r="B1072" s="38"/>
      <c r="C1072" s="181" t="s">
        <v>2259</v>
      </c>
      <c r="D1072" s="181" t="s">
        <v>163</v>
      </c>
      <c r="E1072" s="182" t="s">
        <v>2260</v>
      </c>
      <c r="F1072" s="183" t="s">
        <v>2261</v>
      </c>
      <c r="G1072" s="184" t="s">
        <v>166</v>
      </c>
      <c r="H1072" s="185">
        <v>419.1</v>
      </c>
      <c r="I1072" s="186"/>
      <c r="J1072" s="187">
        <f>ROUND(I1072*H1072,2)</f>
        <v>0</v>
      </c>
      <c r="K1072" s="183" t="s">
        <v>167</v>
      </c>
      <c r="L1072" s="42"/>
      <c r="M1072" s="188" t="s">
        <v>19</v>
      </c>
      <c r="N1072" s="189" t="s">
        <v>40</v>
      </c>
      <c r="O1072" s="67"/>
      <c r="P1072" s="190">
        <f>O1072*H1072</f>
        <v>0</v>
      </c>
      <c r="Q1072" s="190">
        <v>2.0000000000000001E-4</v>
      </c>
      <c r="R1072" s="190">
        <f>Q1072*H1072</f>
        <v>8.3820000000000006E-2</v>
      </c>
      <c r="S1072" s="190">
        <v>0</v>
      </c>
      <c r="T1072" s="191">
        <f>S1072*H1072</f>
        <v>0</v>
      </c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R1072" s="192" t="s">
        <v>279</v>
      </c>
      <c r="AT1072" s="192" t="s">
        <v>163</v>
      </c>
      <c r="AU1072" s="192" t="s">
        <v>79</v>
      </c>
      <c r="AY1072" s="20" t="s">
        <v>161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20" t="s">
        <v>77</v>
      </c>
      <c r="BK1072" s="193">
        <f>ROUND(I1072*H1072,2)</f>
        <v>0</v>
      </c>
      <c r="BL1072" s="20" t="s">
        <v>279</v>
      </c>
      <c r="BM1072" s="192" t="s">
        <v>2262</v>
      </c>
    </row>
    <row r="1073" spans="1:65" s="2" customFormat="1">
      <c r="A1073" s="37"/>
      <c r="B1073" s="38"/>
      <c r="C1073" s="39"/>
      <c r="D1073" s="194" t="s">
        <v>170</v>
      </c>
      <c r="E1073" s="39"/>
      <c r="F1073" s="195" t="s">
        <v>2263</v>
      </c>
      <c r="G1073" s="39"/>
      <c r="H1073" s="39"/>
      <c r="I1073" s="196"/>
      <c r="J1073" s="39"/>
      <c r="K1073" s="39"/>
      <c r="L1073" s="42"/>
      <c r="M1073" s="197"/>
      <c r="N1073" s="198"/>
      <c r="O1073" s="67"/>
      <c r="P1073" s="67"/>
      <c r="Q1073" s="67"/>
      <c r="R1073" s="67"/>
      <c r="S1073" s="67"/>
      <c r="T1073" s="68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T1073" s="20" t="s">
        <v>170</v>
      </c>
      <c r="AU1073" s="20" t="s">
        <v>79</v>
      </c>
    </row>
    <row r="1074" spans="1:65" s="13" customFormat="1">
      <c r="B1074" s="201"/>
      <c r="C1074" s="202"/>
      <c r="D1074" s="199" t="s">
        <v>178</v>
      </c>
      <c r="E1074" s="203" t="s">
        <v>19</v>
      </c>
      <c r="F1074" s="204" t="s">
        <v>2258</v>
      </c>
      <c r="G1074" s="202"/>
      <c r="H1074" s="205">
        <v>419.1</v>
      </c>
      <c r="I1074" s="206"/>
      <c r="J1074" s="202"/>
      <c r="K1074" s="202"/>
      <c r="L1074" s="207"/>
      <c r="M1074" s="208"/>
      <c r="N1074" s="209"/>
      <c r="O1074" s="209"/>
      <c r="P1074" s="209"/>
      <c r="Q1074" s="209"/>
      <c r="R1074" s="209"/>
      <c r="S1074" s="209"/>
      <c r="T1074" s="210"/>
      <c r="AT1074" s="211" t="s">
        <v>178</v>
      </c>
      <c r="AU1074" s="211" t="s">
        <v>79</v>
      </c>
      <c r="AV1074" s="13" t="s">
        <v>79</v>
      </c>
      <c r="AW1074" s="13" t="s">
        <v>31</v>
      </c>
      <c r="AX1074" s="13" t="s">
        <v>77</v>
      </c>
      <c r="AY1074" s="211" t="s">
        <v>161</v>
      </c>
    </row>
    <row r="1075" spans="1:65" s="2" customFormat="1" ht="24.15" customHeight="1">
      <c r="A1075" s="37"/>
      <c r="B1075" s="38"/>
      <c r="C1075" s="181" t="s">
        <v>2264</v>
      </c>
      <c r="D1075" s="181" t="s">
        <v>163</v>
      </c>
      <c r="E1075" s="182" t="s">
        <v>2265</v>
      </c>
      <c r="F1075" s="183" t="s">
        <v>2266</v>
      </c>
      <c r="G1075" s="184" t="s">
        <v>166</v>
      </c>
      <c r="H1075" s="185">
        <v>419.1</v>
      </c>
      <c r="I1075" s="186"/>
      <c r="J1075" s="187">
        <f>ROUND(I1075*H1075,2)</f>
        <v>0</v>
      </c>
      <c r="K1075" s="183" t="s">
        <v>167</v>
      </c>
      <c r="L1075" s="42"/>
      <c r="M1075" s="188" t="s">
        <v>19</v>
      </c>
      <c r="N1075" s="189" t="s">
        <v>40</v>
      </c>
      <c r="O1075" s="67"/>
      <c r="P1075" s="190">
        <f>O1075*H1075</f>
        <v>0</v>
      </c>
      <c r="Q1075" s="190">
        <v>4.4999999999999997E-3</v>
      </c>
      <c r="R1075" s="190">
        <f>Q1075*H1075</f>
        <v>1.88595</v>
      </c>
      <c r="S1075" s="190">
        <v>0</v>
      </c>
      <c r="T1075" s="191">
        <f>S1075*H1075</f>
        <v>0</v>
      </c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R1075" s="192" t="s">
        <v>279</v>
      </c>
      <c r="AT1075" s="192" t="s">
        <v>163</v>
      </c>
      <c r="AU1075" s="192" t="s">
        <v>79</v>
      </c>
      <c r="AY1075" s="20" t="s">
        <v>161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20" t="s">
        <v>77</v>
      </c>
      <c r="BK1075" s="193">
        <f>ROUND(I1075*H1075,2)</f>
        <v>0</v>
      </c>
      <c r="BL1075" s="20" t="s">
        <v>279</v>
      </c>
      <c r="BM1075" s="192" t="s">
        <v>2267</v>
      </c>
    </row>
    <row r="1076" spans="1:65" s="2" customFormat="1">
      <c r="A1076" s="37"/>
      <c r="B1076" s="38"/>
      <c r="C1076" s="39"/>
      <c r="D1076" s="194" t="s">
        <v>170</v>
      </c>
      <c r="E1076" s="39"/>
      <c r="F1076" s="195" t="s">
        <v>2268</v>
      </c>
      <c r="G1076" s="39"/>
      <c r="H1076" s="39"/>
      <c r="I1076" s="196"/>
      <c r="J1076" s="39"/>
      <c r="K1076" s="39"/>
      <c r="L1076" s="42"/>
      <c r="M1076" s="197"/>
      <c r="N1076" s="198"/>
      <c r="O1076" s="67"/>
      <c r="P1076" s="67"/>
      <c r="Q1076" s="67"/>
      <c r="R1076" s="67"/>
      <c r="S1076" s="67"/>
      <c r="T1076" s="68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T1076" s="20" t="s">
        <v>170</v>
      </c>
      <c r="AU1076" s="20" t="s">
        <v>79</v>
      </c>
    </row>
    <row r="1077" spans="1:65" s="13" customFormat="1">
      <c r="B1077" s="201"/>
      <c r="C1077" s="202"/>
      <c r="D1077" s="199" t="s">
        <v>178</v>
      </c>
      <c r="E1077" s="203" t="s">
        <v>19</v>
      </c>
      <c r="F1077" s="204" t="s">
        <v>2258</v>
      </c>
      <c r="G1077" s="202"/>
      <c r="H1077" s="205">
        <v>419.1</v>
      </c>
      <c r="I1077" s="206"/>
      <c r="J1077" s="202"/>
      <c r="K1077" s="202"/>
      <c r="L1077" s="207"/>
      <c r="M1077" s="208"/>
      <c r="N1077" s="209"/>
      <c r="O1077" s="209"/>
      <c r="P1077" s="209"/>
      <c r="Q1077" s="209"/>
      <c r="R1077" s="209"/>
      <c r="S1077" s="209"/>
      <c r="T1077" s="210"/>
      <c r="AT1077" s="211" t="s">
        <v>178</v>
      </c>
      <c r="AU1077" s="211" t="s">
        <v>79</v>
      </c>
      <c r="AV1077" s="13" t="s">
        <v>79</v>
      </c>
      <c r="AW1077" s="13" t="s">
        <v>31</v>
      </c>
      <c r="AX1077" s="13" t="s">
        <v>77</v>
      </c>
      <c r="AY1077" s="211" t="s">
        <v>161</v>
      </c>
    </row>
    <row r="1078" spans="1:65" s="2" customFormat="1" ht="16.5" customHeight="1">
      <c r="A1078" s="37"/>
      <c r="B1078" s="38"/>
      <c r="C1078" s="181" t="s">
        <v>2269</v>
      </c>
      <c r="D1078" s="181" t="s">
        <v>163</v>
      </c>
      <c r="E1078" s="182" t="s">
        <v>2270</v>
      </c>
      <c r="F1078" s="183" t="s">
        <v>2271</v>
      </c>
      <c r="G1078" s="184" t="s">
        <v>166</v>
      </c>
      <c r="H1078" s="185">
        <v>419.1</v>
      </c>
      <c r="I1078" s="186"/>
      <c r="J1078" s="187">
        <f>ROUND(I1078*H1078,2)</f>
        <v>0</v>
      </c>
      <c r="K1078" s="183" t="s">
        <v>167</v>
      </c>
      <c r="L1078" s="42"/>
      <c r="M1078" s="188" t="s">
        <v>19</v>
      </c>
      <c r="N1078" s="189" t="s">
        <v>40</v>
      </c>
      <c r="O1078" s="67"/>
      <c r="P1078" s="190">
        <f>O1078*H1078</f>
        <v>0</v>
      </c>
      <c r="Q1078" s="190">
        <v>6.9999999999999999E-4</v>
      </c>
      <c r="R1078" s="190">
        <f>Q1078*H1078</f>
        <v>0.29337000000000002</v>
      </c>
      <c r="S1078" s="190">
        <v>0</v>
      </c>
      <c r="T1078" s="191">
        <f>S1078*H1078</f>
        <v>0</v>
      </c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R1078" s="192" t="s">
        <v>279</v>
      </c>
      <c r="AT1078" s="192" t="s">
        <v>163</v>
      </c>
      <c r="AU1078" s="192" t="s">
        <v>79</v>
      </c>
      <c r="AY1078" s="20" t="s">
        <v>161</v>
      </c>
      <c r="BE1078" s="193">
        <f>IF(N1078="základní",J1078,0)</f>
        <v>0</v>
      </c>
      <c r="BF1078" s="193">
        <f>IF(N1078="snížená",J1078,0)</f>
        <v>0</v>
      </c>
      <c r="BG1078" s="193">
        <f>IF(N1078="zákl. přenesená",J1078,0)</f>
        <v>0</v>
      </c>
      <c r="BH1078" s="193">
        <f>IF(N1078="sníž. přenesená",J1078,0)</f>
        <v>0</v>
      </c>
      <c r="BI1078" s="193">
        <f>IF(N1078="nulová",J1078,0)</f>
        <v>0</v>
      </c>
      <c r="BJ1078" s="20" t="s">
        <v>77</v>
      </c>
      <c r="BK1078" s="193">
        <f>ROUND(I1078*H1078,2)</f>
        <v>0</v>
      </c>
      <c r="BL1078" s="20" t="s">
        <v>279</v>
      </c>
      <c r="BM1078" s="192" t="s">
        <v>2272</v>
      </c>
    </row>
    <row r="1079" spans="1:65" s="2" customFormat="1">
      <c r="A1079" s="37"/>
      <c r="B1079" s="38"/>
      <c r="C1079" s="39"/>
      <c r="D1079" s="194" t="s">
        <v>170</v>
      </c>
      <c r="E1079" s="39"/>
      <c r="F1079" s="195" t="s">
        <v>2273</v>
      </c>
      <c r="G1079" s="39"/>
      <c r="H1079" s="39"/>
      <c r="I1079" s="196"/>
      <c r="J1079" s="39"/>
      <c r="K1079" s="39"/>
      <c r="L1079" s="42"/>
      <c r="M1079" s="197"/>
      <c r="N1079" s="198"/>
      <c r="O1079" s="67"/>
      <c r="P1079" s="67"/>
      <c r="Q1079" s="67"/>
      <c r="R1079" s="67"/>
      <c r="S1079" s="67"/>
      <c r="T1079" s="68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T1079" s="20" t="s">
        <v>170</v>
      </c>
      <c r="AU1079" s="20" t="s">
        <v>79</v>
      </c>
    </row>
    <row r="1080" spans="1:65" s="13" customFormat="1">
      <c r="B1080" s="201"/>
      <c r="C1080" s="202"/>
      <c r="D1080" s="199" t="s">
        <v>178</v>
      </c>
      <c r="E1080" s="203" t="s">
        <v>19</v>
      </c>
      <c r="F1080" s="204" t="s">
        <v>2274</v>
      </c>
      <c r="G1080" s="202"/>
      <c r="H1080" s="205">
        <v>44.6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178</v>
      </c>
      <c r="AU1080" s="211" t="s">
        <v>79</v>
      </c>
      <c r="AV1080" s="13" t="s">
        <v>79</v>
      </c>
      <c r="AW1080" s="13" t="s">
        <v>31</v>
      </c>
      <c r="AX1080" s="13" t="s">
        <v>69</v>
      </c>
      <c r="AY1080" s="211" t="s">
        <v>161</v>
      </c>
    </row>
    <row r="1081" spans="1:65" s="13" customFormat="1">
      <c r="B1081" s="201"/>
      <c r="C1081" s="202"/>
      <c r="D1081" s="199" t="s">
        <v>178</v>
      </c>
      <c r="E1081" s="203" t="s">
        <v>19</v>
      </c>
      <c r="F1081" s="204" t="s">
        <v>2275</v>
      </c>
      <c r="G1081" s="202"/>
      <c r="H1081" s="205">
        <v>53.2</v>
      </c>
      <c r="I1081" s="206"/>
      <c r="J1081" s="202"/>
      <c r="K1081" s="202"/>
      <c r="L1081" s="207"/>
      <c r="M1081" s="208"/>
      <c r="N1081" s="209"/>
      <c r="O1081" s="209"/>
      <c r="P1081" s="209"/>
      <c r="Q1081" s="209"/>
      <c r="R1081" s="209"/>
      <c r="S1081" s="209"/>
      <c r="T1081" s="210"/>
      <c r="AT1081" s="211" t="s">
        <v>178</v>
      </c>
      <c r="AU1081" s="211" t="s">
        <v>79</v>
      </c>
      <c r="AV1081" s="13" t="s">
        <v>79</v>
      </c>
      <c r="AW1081" s="13" t="s">
        <v>31</v>
      </c>
      <c r="AX1081" s="13" t="s">
        <v>69</v>
      </c>
      <c r="AY1081" s="211" t="s">
        <v>161</v>
      </c>
    </row>
    <row r="1082" spans="1:65" s="16" customFormat="1">
      <c r="B1082" s="247"/>
      <c r="C1082" s="248"/>
      <c r="D1082" s="199" t="s">
        <v>178</v>
      </c>
      <c r="E1082" s="249" t="s">
        <v>611</v>
      </c>
      <c r="F1082" s="250" t="s">
        <v>2276</v>
      </c>
      <c r="G1082" s="248"/>
      <c r="H1082" s="251">
        <v>97.8</v>
      </c>
      <c r="I1082" s="252"/>
      <c r="J1082" s="248"/>
      <c r="K1082" s="248"/>
      <c r="L1082" s="253"/>
      <c r="M1082" s="254"/>
      <c r="N1082" s="255"/>
      <c r="O1082" s="255"/>
      <c r="P1082" s="255"/>
      <c r="Q1082" s="255"/>
      <c r="R1082" s="255"/>
      <c r="S1082" s="255"/>
      <c r="T1082" s="256"/>
      <c r="AT1082" s="257" t="s">
        <v>178</v>
      </c>
      <c r="AU1082" s="257" t="s">
        <v>79</v>
      </c>
      <c r="AV1082" s="16" t="s">
        <v>180</v>
      </c>
      <c r="AW1082" s="16" t="s">
        <v>31</v>
      </c>
      <c r="AX1082" s="16" t="s">
        <v>69</v>
      </c>
      <c r="AY1082" s="257" t="s">
        <v>161</v>
      </c>
    </row>
    <row r="1083" spans="1:65" s="13" customFormat="1">
      <c r="B1083" s="201"/>
      <c r="C1083" s="202"/>
      <c r="D1083" s="199" t="s">
        <v>178</v>
      </c>
      <c r="E1083" s="203" t="s">
        <v>19</v>
      </c>
      <c r="F1083" s="204" t="s">
        <v>2277</v>
      </c>
      <c r="G1083" s="202"/>
      <c r="H1083" s="205">
        <v>185</v>
      </c>
      <c r="I1083" s="206"/>
      <c r="J1083" s="202"/>
      <c r="K1083" s="202"/>
      <c r="L1083" s="207"/>
      <c r="M1083" s="208"/>
      <c r="N1083" s="209"/>
      <c r="O1083" s="209"/>
      <c r="P1083" s="209"/>
      <c r="Q1083" s="209"/>
      <c r="R1083" s="209"/>
      <c r="S1083" s="209"/>
      <c r="T1083" s="210"/>
      <c r="AT1083" s="211" t="s">
        <v>178</v>
      </c>
      <c r="AU1083" s="211" t="s">
        <v>79</v>
      </c>
      <c r="AV1083" s="13" t="s">
        <v>79</v>
      </c>
      <c r="AW1083" s="13" t="s">
        <v>31</v>
      </c>
      <c r="AX1083" s="13" t="s">
        <v>69</v>
      </c>
      <c r="AY1083" s="211" t="s">
        <v>161</v>
      </c>
    </row>
    <row r="1084" spans="1:65" s="16" customFormat="1">
      <c r="B1084" s="247"/>
      <c r="C1084" s="248"/>
      <c r="D1084" s="199" t="s">
        <v>178</v>
      </c>
      <c r="E1084" s="249" t="s">
        <v>614</v>
      </c>
      <c r="F1084" s="250" t="s">
        <v>2278</v>
      </c>
      <c r="G1084" s="248"/>
      <c r="H1084" s="251">
        <v>185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AT1084" s="257" t="s">
        <v>178</v>
      </c>
      <c r="AU1084" s="257" t="s">
        <v>79</v>
      </c>
      <c r="AV1084" s="16" t="s">
        <v>180</v>
      </c>
      <c r="AW1084" s="16" t="s">
        <v>31</v>
      </c>
      <c r="AX1084" s="16" t="s">
        <v>69</v>
      </c>
      <c r="AY1084" s="257" t="s">
        <v>161</v>
      </c>
    </row>
    <row r="1085" spans="1:65" s="13" customFormat="1">
      <c r="B1085" s="201"/>
      <c r="C1085" s="202"/>
      <c r="D1085" s="199" t="s">
        <v>178</v>
      </c>
      <c r="E1085" s="203" t="s">
        <v>19</v>
      </c>
      <c r="F1085" s="204" t="s">
        <v>2279</v>
      </c>
      <c r="G1085" s="202"/>
      <c r="H1085" s="205">
        <v>23.6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178</v>
      </c>
      <c r="AU1085" s="211" t="s">
        <v>79</v>
      </c>
      <c r="AV1085" s="13" t="s">
        <v>79</v>
      </c>
      <c r="AW1085" s="13" t="s">
        <v>31</v>
      </c>
      <c r="AX1085" s="13" t="s">
        <v>69</v>
      </c>
      <c r="AY1085" s="211" t="s">
        <v>161</v>
      </c>
    </row>
    <row r="1086" spans="1:65" s="13" customFormat="1">
      <c r="B1086" s="201"/>
      <c r="C1086" s="202"/>
      <c r="D1086" s="199" t="s">
        <v>178</v>
      </c>
      <c r="E1086" s="203" t="s">
        <v>19</v>
      </c>
      <c r="F1086" s="204" t="s">
        <v>2280</v>
      </c>
      <c r="G1086" s="202"/>
      <c r="H1086" s="205">
        <v>112.7</v>
      </c>
      <c r="I1086" s="206"/>
      <c r="J1086" s="202"/>
      <c r="K1086" s="202"/>
      <c r="L1086" s="207"/>
      <c r="M1086" s="208"/>
      <c r="N1086" s="209"/>
      <c r="O1086" s="209"/>
      <c r="P1086" s="209"/>
      <c r="Q1086" s="209"/>
      <c r="R1086" s="209"/>
      <c r="S1086" s="209"/>
      <c r="T1086" s="210"/>
      <c r="AT1086" s="211" t="s">
        <v>178</v>
      </c>
      <c r="AU1086" s="211" t="s">
        <v>79</v>
      </c>
      <c r="AV1086" s="13" t="s">
        <v>79</v>
      </c>
      <c r="AW1086" s="13" t="s">
        <v>31</v>
      </c>
      <c r="AX1086" s="13" t="s">
        <v>69</v>
      </c>
      <c r="AY1086" s="211" t="s">
        <v>161</v>
      </c>
    </row>
    <row r="1087" spans="1:65" s="16" customFormat="1">
      <c r="B1087" s="247"/>
      <c r="C1087" s="248"/>
      <c r="D1087" s="199" t="s">
        <v>178</v>
      </c>
      <c r="E1087" s="249" t="s">
        <v>621</v>
      </c>
      <c r="F1087" s="250" t="s">
        <v>2281</v>
      </c>
      <c r="G1087" s="248"/>
      <c r="H1087" s="251">
        <v>136.30000000000001</v>
      </c>
      <c r="I1087" s="252"/>
      <c r="J1087" s="248"/>
      <c r="K1087" s="248"/>
      <c r="L1087" s="253"/>
      <c r="M1087" s="254"/>
      <c r="N1087" s="255"/>
      <c r="O1087" s="255"/>
      <c r="P1087" s="255"/>
      <c r="Q1087" s="255"/>
      <c r="R1087" s="255"/>
      <c r="S1087" s="255"/>
      <c r="T1087" s="256"/>
      <c r="AT1087" s="257" t="s">
        <v>178</v>
      </c>
      <c r="AU1087" s="257" t="s">
        <v>79</v>
      </c>
      <c r="AV1087" s="16" t="s">
        <v>180</v>
      </c>
      <c r="AW1087" s="16" t="s">
        <v>31</v>
      </c>
      <c r="AX1087" s="16" t="s">
        <v>69</v>
      </c>
      <c r="AY1087" s="257" t="s">
        <v>161</v>
      </c>
    </row>
    <row r="1088" spans="1:65" s="15" customFormat="1">
      <c r="B1088" s="222"/>
      <c r="C1088" s="223"/>
      <c r="D1088" s="199" t="s">
        <v>178</v>
      </c>
      <c r="E1088" s="224" t="s">
        <v>19</v>
      </c>
      <c r="F1088" s="225" t="s">
        <v>221</v>
      </c>
      <c r="G1088" s="223"/>
      <c r="H1088" s="226">
        <v>419.1</v>
      </c>
      <c r="I1088" s="227"/>
      <c r="J1088" s="223"/>
      <c r="K1088" s="223"/>
      <c r="L1088" s="228"/>
      <c r="M1088" s="229"/>
      <c r="N1088" s="230"/>
      <c r="O1088" s="230"/>
      <c r="P1088" s="230"/>
      <c r="Q1088" s="230"/>
      <c r="R1088" s="230"/>
      <c r="S1088" s="230"/>
      <c r="T1088" s="231"/>
      <c r="AT1088" s="232" t="s">
        <v>178</v>
      </c>
      <c r="AU1088" s="232" t="s">
        <v>79</v>
      </c>
      <c r="AV1088" s="15" t="s">
        <v>168</v>
      </c>
      <c r="AW1088" s="15" t="s">
        <v>31</v>
      </c>
      <c r="AX1088" s="15" t="s">
        <v>77</v>
      </c>
      <c r="AY1088" s="232" t="s">
        <v>161</v>
      </c>
    </row>
    <row r="1089" spans="1:65" s="2" customFormat="1" ht="16.5" customHeight="1">
      <c r="A1089" s="37"/>
      <c r="B1089" s="38"/>
      <c r="C1089" s="237" t="s">
        <v>2282</v>
      </c>
      <c r="D1089" s="237" t="s">
        <v>715</v>
      </c>
      <c r="E1089" s="238" t="s">
        <v>2283</v>
      </c>
      <c r="F1089" s="239" t="s">
        <v>2284</v>
      </c>
      <c r="G1089" s="240" t="s">
        <v>166</v>
      </c>
      <c r="H1089" s="241">
        <v>461.01</v>
      </c>
      <c r="I1089" s="242"/>
      <c r="J1089" s="243">
        <f>ROUND(I1089*H1089,2)</f>
        <v>0</v>
      </c>
      <c r="K1089" s="239" t="s">
        <v>167</v>
      </c>
      <c r="L1089" s="244"/>
      <c r="M1089" s="245" t="s">
        <v>19</v>
      </c>
      <c r="N1089" s="246" t="s">
        <v>40</v>
      </c>
      <c r="O1089" s="67"/>
      <c r="P1089" s="190">
        <f>O1089*H1089</f>
        <v>0</v>
      </c>
      <c r="Q1089" s="190">
        <v>3.3999999999999998E-3</v>
      </c>
      <c r="R1089" s="190">
        <f>Q1089*H1089</f>
        <v>1.5674339999999998</v>
      </c>
      <c r="S1089" s="190">
        <v>0</v>
      </c>
      <c r="T1089" s="191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192" t="s">
        <v>406</v>
      </c>
      <c r="AT1089" s="192" t="s">
        <v>715</v>
      </c>
      <c r="AU1089" s="192" t="s">
        <v>79</v>
      </c>
      <c r="AY1089" s="20" t="s">
        <v>161</v>
      </c>
      <c r="BE1089" s="193">
        <f>IF(N1089="základní",J1089,0)</f>
        <v>0</v>
      </c>
      <c r="BF1089" s="193">
        <f>IF(N1089="snížená",J1089,0)</f>
        <v>0</v>
      </c>
      <c r="BG1089" s="193">
        <f>IF(N1089="zákl. přenesená",J1089,0)</f>
        <v>0</v>
      </c>
      <c r="BH1089" s="193">
        <f>IF(N1089="sníž. přenesená",J1089,0)</f>
        <v>0</v>
      </c>
      <c r="BI1089" s="193">
        <f>IF(N1089="nulová",J1089,0)</f>
        <v>0</v>
      </c>
      <c r="BJ1089" s="20" t="s">
        <v>77</v>
      </c>
      <c r="BK1089" s="193">
        <f>ROUND(I1089*H1089,2)</f>
        <v>0</v>
      </c>
      <c r="BL1089" s="20" t="s">
        <v>279</v>
      </c>
      <c r="BM1089" s="192" t="s">
        <v>2285</v>
      </c>
    </row>
    <row r="1090" spans="1:65" s="13" customFormat="1">
      <c r="B1090" s="201"/>
      <c r="C1090" s="202"/>
      <c r="D1090" s="199" t="s">
        <v>178</v>
      </c>
      <c r="E1090" s="202"/>
      <c r="F1090" s="204" t="s">
        <v>2286</v>
      </c>
      <c r="G1090" s="202"/>
      <c r="H1090" s="205">
        <v>461.01</v>
      </c>
      <c r="I1090" s="206"/>
      <c r="J1090" s="202"/>
      <c r="K1090" s="202"/>
      <c r="L1090" s="207"/>
      <c r="M1090" s="208"/>
      <c r="N1090" s="209"/>
      <c r="O1090" s="209"/>
      <c r="P1090" s="209"/>
      <c r="Q1090" s="209"/>
      <c r="R1090" s="209"/>
      <c r="S1090" s="209"/>
      <c r="T1090" s="210"/>
      <c r="AT1090" s="211" t="s">
        <v>178</v>
      </c>
      <c r="AU1090" s="211" t="s">
        <v>79</v>
      </c>
      <c r="AV1090" s="13" t="s">
        <v>79</v>
      </c>
      <c r="AW1090" s="13" t="s">
        <v>4</v>
      </c>
      <c r="AX1090" s="13" t="s">
        <v>77</v>
      </c>
      <c r="AY1090" s="211" t="s">
        <v>161</v>
      </c>
    </row>
    <row r="1091" spans="1:65" s="2" customFormat="1" ht="16.5" customHeight="1">
      <c r="A1091" s="37"/>
      <c r="B1091" s="38"/>
      <c r="C1091" s="181" t="s">
        <v>2287</v>
      </c>
      <c r="D1091" s="181" t="s">
        <v>163</v>
      </c>
      <c r="E1091" s="182" t="s">
        <v>2288</v>
      </c>
      <c r="F1091" s="183" t="s">
        <v>2289</v>
      </c>
      <c r="G1091" s="184" t="s">
        <v>189</v>
      </c>
      <c r="H1091" s="185">
        <v>332.4</v>
      </c>
      <c r="I1091" s="186"/>
      <c r="J1091" s="187">
        <f>ROUND(I1091*H1091,2)</f>
        <v>0</v>
      </c>
      <c r="K1091" s="183" t="s">
        <v>167</v>
      </c>
      <c r="L1091" s="42"/>
      <c r="M1091" s="188" t="s">
        <v>19</v>
      </c>
      <c r="N1091" s="189" t="s">
        <v>40</v>
      </c>
      <c r="O1091" s="67"/>
      <c r="P1091" s="190">
        <f>O1091*H1091</f>
        <v>0</v>
      </c>
      <c r="Q1091" s="190">
        <v>1.0000000000000001E-5</v>
      </c>
      <c r="R1091" s="190">
        <f>Q1091*H1091</f>
        <v>3.3240000000000001E-3</v>
      </c>
      <c r="S1091" s="190">
        <v>0</v>
      </c>
      <c r="T1091" s="191">
        <f>S1091*H1091</f>
        <v>0</v>
      </c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R1091" s="192" t="s">
        <v>279</v>
      </c>
      <c r="AT1091" s="192" t="s">
        <v>163</v>
      </c>
      <c r="AU1091" s="192" t="s">
        <v>79</v>
      </c>
      <c r="AY1091" s="20" t="s">
        <v>161</v>
      </c>
      <c r="BE1091" s="193">
        <f>IF(N1091="základní",J1091,0)</f>
        <v>0</v>
      </c>
      <c r="BF1091" s="193">
        <f>IF(N1091="snížená",J1091,0)</f>
        <v>0</v>
      </c>
      <c r="BG1091" s="193">
        <f>IF(N1091="zákl. přenesená",J1091,0)</f>
        <v>0</v>
      </c>
      <c r="BH1091" s="193">
        <f>IF(N1091="sníž. přenesená",J1091,0)</f>
        <v>0</v>
      </c>
      <c r="BI1091" s="193">
        <f>IF(N1091="nulová",J1091,0)</f>
        <v>0</v>
      </c>
      <c r="BJ1091" s="20" t="s">
        <v>77</v>
      </c>
      <c r="BK1091" s="193">
        <f>ROUND(I1091*H1091,2)</f>
        <v>0</v>
      </c>
      <c r="BL1091" s="20" t="s">
        <v>279</v>
      </c>
      <c r="BM1091" s="192" t="s">
        <v>2290</v>
      </c>
    </row>
    <row r="1092" spans="1:65" s="2" customFormat="1">
      <c r="A1092" s="37"/>
      <c r="B1092" s="38"/>
      <c r="C1092" s="39"/>
      <c r="D1092" s="194" t="s">
        <v>170</v>
      </c>
      <c r="E1092" s="39"/>
      <c r="F1092" s="195" t="s">
        <v>2291</v>
      </c>
      <c r="G1092" s="39"/>
      <c r="H1092" s="39"/>
      <c r="I1092" s="196"/>
      <c r="J1092" s="39"/>
      <c r="K1092" s="39"/>
      <c r="L1092" s="42"/>
      <c r="M1092" s="197"/>
      <c r="N1092" s="198"/>
      <c r="O1092" s="67"/>
      <c r="P1092" s="67"/>
      <c r="Q1092" s="67"/>
      <c r="R1092" s="67"/>
      <c r="S1092" s="67"/>
      <c r="T1092" s="68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T1092" s="20" t="s">
        <v>170</v>
      </c>
      <c r="AU1092" s="20" t="s">
        <v>79</v>
      </c>
    </row>
    <row r="1093" spans="1:65" s="13" customFormat="1">
      <c r="B1093" s="201"/>
      <c r="C1093" s="202"/>
      <c r="D1093" s="199" t="s">
        <v>178</v>
      </c>
      <c r="E1093" s="203" t="s">
        <v>19</v>
      </c>
      <c r="F1093" s="204" t="s">
        <v>1040</v>
      </c>
      <c r="G1093" s="202"/>
      <c r="H1093" s="205">
        <v>138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178</v>
      </c>
      <c r="AU1093" s="211" t="s">
        <v>79</v>
      </c>
      <c r="AV1093" s="13" t="s">
        <v>79</v>
      </c>
      <c r="AW1093" s="13" t="s">
        <v>31</v>
      </c>
      <c r="AX1093" s="13" t="s">
        <v>69</v>
      </c>
      <c r="AY1093" s="211" t="s">
        <v>161</v>
      </c>
    </row>
    <row r="1094" spans="1:65" s="13" customFormat="1">
      <c r="B1094" s="201"/>
      <c r="C1094" s="202"/>
      <c r="D1094" s="199" t="s">
        <v>178</v>
      </c>
      <c r="E1094" s="203" t="s">
        <v>19</v>
      </c>
      <c r="F1094" s="204" t="s">
        <v>1041</v>
      </c>
      <c r="G1094" s="202"/>
      <c r="H1094" s="205">
        <v>94.8</v>
      </c>
      <c r="I1094" s="206"/>
      <c r="J1094" s="202"/>
      <c r="K1094" s="202"/>
      <c r="L1094" s="207"/>
      <c r="M1094" s="208"/>
      <c r="N1094" s="209"/>
      <c r="O1094" s="209"/>
      <c r="P1094" s="209"/>
      <c r="Q1094" s="209"/>
      <c r="R1094" s="209"/>
      <c r="S1094" s="209"/>
      <c r="T1094" s="210"/>
      <c r="AT1094" s="211" t="s">
        <v>178</v>
      </c>
      <c r="AU1094" s="211" t="s">
        <v>79</v>
      </c>
      <c r="AV1094" s="13" t="s">
        <v>79</v>
      </c>
      <c r="AW1094" s="13" t="s">
        <v>31</v>
      </c>
      <c r="AX1094" s="13" t="s">
        <v>69</v>
      </c>
      <c r="AY1094" s="211" t="s">
        <v>161</v>
      </c>
    </row>
    <row r="1095" spans="1:65" s="13" customFormat="1">
      <c r="B1095" s="201"/>
      <c r="C1095" s="202"/>
      <c r="D1095" s="199" t="s">
        <v>178</v>
      </c>
      <c r="E1095" s="203" t="s">
        <v>19</v>
      </c>
      <c r="F1095" s="204" t="s">
        <v>2292</v>
      </c>
      <c r="G1095" s="202"/>
      <c r="H1095" s="205">
        <v>99.6</v>
      </c>
      <c r="I1095" s="206"/>
      <c r="J1095" s="202"/>
      <c r="K1095" s="202"/>
      <c r="L1095" s="207"/>
      <c r="M1095" s="208"/>
      <c r="N1095" s="209"/>
      <c r="O1095" s="209"/>
      <c r="P1095" s="209"/>
      <c r="Q1095" s="209"/>
      <c r="R1095" s="209"/>
      <c r="S1095" s="209"/>
      <c r="T1095" s="210"/>
      <c r="AT1095" s="211" t="s">
        <v>178</v>
      </c>
      <c r="AU1095" s="211" t="s">
        <v>79</v>
      </c>
      <c r="AV1095" s="13" t="s">
        <v>79</v>
      </c>
      <c r="AW1095" s="13" t="s">
        <v>31</v>
      </c>
      <c r="AX1095" s="13" t="s">
        <v>69</v>
      </c>
      <c r="AY1095" s="211" t="s">
        <v>161</v>
      </c>
    </row>
    <row r="1096" spans="1:65" s="15" customFormat="1">
      <c r="B1096" s="222"/>
      <c r="C1096" s="223"/>
      <c r="D1096" s="199" t="s">
        <v>178</v>
      </c>
      <c r="E1096" s="224" t="s">
        <v>19</v>
      </c>
      <c r="F1096" s="225" t="s">
        <v>221</v>
      </c>
      <c r="G1096" s="223"/>
      <c r="H1096" s="226">
        <v>332.4</v>
      </c>
      <c r="I1096" s="227"/>
      <c r="J1096" s="223"/>
      <c r="K1096" s="223"/>
      <c r="L1096" s="228"/>
      <c r="M1096" s="229"/>
      <c r="N1096" s="230"/>
      <c r="O1096" s="230"/>
      <c r="P1096" s="230"/>
      <c r="Q1096" s="230"/>
      <c r="R1096" s="230"/>
      <c r="S1096" s="230"/>
      <c r="T1096" s="231"/>
      <c r="AT1096" s="232" t="s">
        <v>178</v>
      </c>
      <c r="AU1096" s="232" t="s">
        <v>79</v>
      </c>
      <c r="AV1096" s="15" t="s">
        <v>168</v>
      </c>
      <c r="AW1096" s="15" t="s">
        <v>31</v>
      </c>
      <c r="AX1096" s="15" t="s">
        <v>77</v>
      </c>
      <c r="AY1096" s="232" t="s">
        <v>161</v>
      </c>
    </row>
    <row r="1097" spans="1:65" s="2" customFormat="1" ht="16.5" customHeight="1">
      <c r="A1097" s="37"/>
      <c r="B1097" s="38"/>
      <c r="C1097" s="237" t="s">
        <v>2293</v>
      </c>
      <c r="D1097" s="237" t="s">
        <v>715</v>
      </c>
      <c r="E1097" s="238" t="s">
        <v>2294</v>
      </c>
      <c r="F1097" s="239" t="s">
        <v>2295</v>
      </c>
      <c r="G1097" s="240" t="s">
        <v>189</v>
      </c>
      <c r="H1097" s="241">
        <v>365.64</v>
      </c>
      <c r="I1097" s="242"/>
      <c r="J1097" s="243">
        <f>ROUND(I1097*H1097,2)</f>
        <v>0</v>
      </c>
      <c r="K1097" s="239" t="s">
        <v>167</v>
      </c>
      <c r="L1097" s="244"/>
      <c r="M1097" s="245" t="s">
        <v>19</v>
      </c>
      <c r="N1097" s="246" t="s">
        <v>40</v>
      </c>
      <c r="O1097" s="67"/>
      <c r="P1097" s="190">
        <f>O1097*H1097</f>
        <v>0</v>
      </c>
      <c r="Q1097" s="190">
        <v>2.0000000000000001E-4</v>
      </c>
      <c r="R1097" s="190">
        <f>Q1097*H1097</f>
        <v>7.3127999999999999E-2</v>
      </c>
      <c r="S1097" s="190">
        <v>0</v>
      </c>
      <c r="T1097" s="191">
        <f>S1097*H1097</f>
        <v>0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192" t="s">
        <v>406</v>
      </c>
      <c r="AT1097" s="192" t="s">
        <v>715</v>
      </c>
      <c r="AU1097" s="192" t="s">
        <v>79</v>
      </c>
      <c r="AY1097" s="20" t="s">
        <v>161</v>
      </c>
      <c r="BE1097" s="193">
        <f>IF(N1097="základní",J1097,0)</f>
        <v>0</v>
      </c>
      <c r="BF1097" s="193">
        <f>IF(N1097="snížená",J1097,0)</f>
        <v>0</v>
      </c>
      <c r="BG1097" s="193">
        <f>IF(N1097="zákl. přenesená",J1097,0)</f>
        <v>0</v>
      </c>
      <c r="BH1097" s="193">
        <f>IF(N1097="sníž. přenesená",J1097,0)</f>
        <v>0</v>
      </c>
      <c r="BI1097" s="193">
        <f>IF(N1097="nulová",J1097,0)</f>
        <v>0</v>
      </c>
      <c r="BJ1097" s="20" t="s">
        <v>77</v>
      </c>
      <c r="BK1097" s="193">
        <f>ROUND(I1097*H1097,2)</f>
        <v>0</v>
      </c>
      <c r="BL1097" s="20" t="s">
        <v>279</v>
      </c>
      <c r="BM1097" s="192" t="s">
        <v>2296</v>
      </c>
    </row>
    <row r="1098" spans="1:65" s="13" customFormat="1">
      <c r="B1098" s="201"/>
      <c r="C1098" s="202"/>
      <c r="D1098" s="199" t="s">
        <v>178</v>
      </c>
      <c r="E1098" s="202"/>
      <c r="F1098" s="204" t="s">
        <v>2297</v>
      </c>
      <c r="G1098" s="202"/>
      <c r="H1098" s="205">
        <v>365.64</v>
      </c>
      <c r="I1098" s="206"/>
      <c r="J1098" s="202"/>
      <c r="K1098" s="202"/>
      <c r="L1098" s="207"/>
      <c r="M1098" s="208"/>
      <c r="N1098" s="209"/>
      <c r="O1098" s="209"/>
      <c r="P1098" s="209"/>
      <c r="Q1098" s="209"/>
      <c r="R1098" s="209"/>
      <c r="S1098" s="209"/>
      <c r="T1098" s="210"/>
      <c r="AT1098" s="211" t="s">
        <v>178</v>
      </c>
      <c r="AU1098" s="211" t="s">
        <v>79</v>
      </c>
      <c r="AV1098" s="13" t="s">
        <v>79</v>
      </c>
      <c r="AW1098" s="13" t="s">
        <v>4</v>
      </c>
      <c r="AX1098" s="13" t="s">
        <v>77</v>
      </c>
      <c r="AY1098" s="211" t="s">
        <v>161</v>
      </c>
    </row>
    <row r="1099" spans="1:65" s="2" customFormat="1" ht="16.5" customHeight="1">
      <c r="A1099" s="37"/>
      <c r="B1099" s="38"/>
      <c r="C1099" s="181" t="s">
        <v>2298</v>
      </c>
      <c r="D1099" s="181" t="s">
        <v>163</v>
      </c>
      <c r="E1099" s="182" t="s">
        <v>2299</v>
      </c>
      <c r="F1099" s="183" t="s">
        <v>2300</v>
      </c>
      <c r="G1099" s="184" t="s">
        <v>1476</v>
      </c>
      <c r="H1099" s="185">
        <v>1</v>
      </c>
      <c r="I1099" s="186"/>
      <c r="J1099" s="187">
        <f>ROUND(I1099*H1099,2)</f>
        <v>0</v>
      </c>
      <c r="K1099" s="183" t="s">
        <v>19</v>
      </c>
      <c r="L1099" s="42"/>
      <c r="M1099" s="188" t="s">
        <v>19</v>
      </c>
      <c r="N1099" s="189" t="s">
        <v>40</v>
      </c>
      <c r="O1099" s="67"/>
      <c r="P1099" s="190">
        <f>O1099*H1099</f>
        <v>0</v>
      </c>
      <c r="Q1099" s="190">
        <v>0</v>
      </c>
      <c r="R1099" s="190">
        <f>Q1099*H1099</f>
        <v>0</v>
      </c>
      <c r="S1099" s="190">
        <v>0</v>
      </c>
      <c r="T1099" s="191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192" t="s">
        <v>279</v>
      </c>
      <c r="AT1099" s="192" t="s">
        <v>163</v>
      </c>
      <c r="AU1099" s="192" t="s">
        <v>79</v>
      </c>
      <c r="AY1099" s="20" t="s">
        <v>161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20" t="s">
        <v>77</v>
      </c>
      <c r="BK1099" s="193">
        <f>ROUND(I1099*H1099,2)</f>
        <v>0</v>
      </c>
      <c r="BL1099" s="20" t="s">
        <v>279</v>
      </c>
      <c r="BM1099" s="192" t="s">
        <v>2301</v>
      </c>
    </row>
    <row r="1100" spans="1:65" s="2" customFormat="1" ht="19.2">
      <c r="A1100" s="37"/>
      <c r="B1100" s="38"/>
      <c r="C1100" s="39"/>
      <c r="D1100" s="199" t="s">
        <v>176</v>
      </c>
      <c r="E1100" s="39"/>
      <c r="F1100" s="200" t="s">
        <v>2302</v>
      </c>
      <c r="G1100" s="39"/>
      <c r="H1100" s="39"/>
      <c r="I1100" s="196"/>
      <c r="J1100" s="39"/>
      <c r="K1100" s="39"/>
      <c r="L1100" s="42"/>
      <c r="M1100" s="197"/>
      <c r="N1100" s="198"/>
      <c r="O1100" s="67"/>
      <c r="P1100" s="67"/>
      <c r="Q1100" s="67"/>
      <c r="R1100" s="67"/>
      <c r="S1100" s="67"/>
      <c r="T1100" s="68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T1100" s="20" t="s">
        <v>176</v>
      </c>
      <c r="AU1100" s="20" t="s">
        <v>79</v>
      </c>
    </row>
    <row r="1101" spans="1:65" s="2" customFormat="1" ht="24.15" customHeight="1">
      <c r="A1101" s="37"/>
      <c r="B1101" s="38"/>
      <c r="C1101" s="181" t="s">
        <v>2303</v>
      </c>
      <c r="D1101" s="181" t="s">
        <v>163</v>
      </c>
      <c r="E1101" s="182" t="s">
        <v>2304</v>
      </c>
      <c r="F1101" s="183" t="s">
        <v>2305</v>
      </c>
      <c r="G1101" s="184" t="s">
        <v>214</v>
      </c>
      <c r="H1101" s="185">
        <v>3.907</v>
      </c>
      <c r="I1101" s="186"/>
      <c r="J1101" s="187">
        <f>ROUND(I1101*H1101,2)</f>
        <v>0</v>
      </c>
      <c r="K1101" s="183" t="s">
        <v>167</v>
      </c>
      <c r="L1101" s="42"/>
      <c r="M1101" s="188" t="s">
        <v>19</v>
      </c>
      <c r="N1101" s="189" t="s">
        <v>40</v>
      </c>
      <c r="O1101" s="67"/>
      <c r="P1101" s="190">
        <f>O1101*H1101</f>
        <v>0</v>
      </c>
      <c r="Q1101" s="190">
        <v>0</v>
      </c>
      <c r="R1101" s="190">
        <f>Q1101*H1101</f>
        <v>0</v>
      </c>
      <c r="S1101" s="190">
        <v>0</v>
      </c>
      <c r="T1101" s="191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192" t="s">
        <v>279</v>
      </c>
      <c r="AT1101" s="192" t="s">
        <v>163</v>
      </c>
      <c r="AU1101" s="192" t="s">
        <v>79</v>
      </c>
      <c r="AY1101" s="20" t="s">
        <v>161</v>
      </c>
      <c r="BE1101" s="193">
        <f>IF(N1101="základní",J1101,0)</f>
        <v>0</v>
      </c>
      <c r="BF1101" s="193">
        <f>IF(N1101="snížená",J1101,0)</f>
        <v>0</v>
      </c>
      <c r="BG1101" s="193">
        <f>IF(N1101="zákl. přenesená",J1101,0)</f>
        <v>0</v>
      </c>
      <c r="BH1101" s="193">
        <f>IF(N1101="sníž. přenesená",J1101,0)</f>
        <v>0</v>
      </c>
      <c r="BI1101" s="193">
        <f>IF(N1101="nulová",J1101,0)</f>
        <v>0</v>
      </c>
      <c r="BJ1101" s="20" t="s">
        <v>77</v>
      </c>
      <c r="BK1101" s="193">
        <f>ROUND(I1101*H1101,2)</f>
        <v>0</v>
      </c>
      <c r="BL1101" s="20" t="s">
        <v>279</v>
      </c>
      <c r="BM1101" s="192" t="s">
        <v>400</v>
      </c>
    </row>
    <row r="1102" spans="1:65" s="2" customFormat="1">
      <c r="A1102" s="37"/>
      <c r="B1102" s="38"/>
      <c r="C1102" s="39"/>
      <c r="D1102" s="194" t="s">
        <v>170</v>
      </c>
      <c r="E1102" s="39"/>
      <c r="F1102" s="195" t="s">
        <v>2306</v>
      </c>
      <c r="G1102" s="39"/>
      <c r="H1102" s="39"/>
      <c r="I1102" s="196"/>
      <c r="J1102" s="39"/>
      <c r="K1102" s="39"/>
      <c r="L1102" s="42"/>
      <c r="M1102" s="197"/>
      <c r="N1102" s="198"/>
      <c r="O1102" s="67"/>
      <c r="P1102" s="67"/>
      <c r="Q1102" s="67"/>
      <c r="R1102" s="67"/>
      <c r="S1102" s="67"/>
      <c r="T1102" s="68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T1102" s="20" t="s">
        <v>170</v>
      </c>
      <c r="AU1102" s="20" t="s">
        <v>79</v>
      </c>
    </row>
    <row r="1103" spans="1:65" s="12" customFormat="1" ht="22.8" customHeight="1">
      <c r="B1103" s="165"/>
      <c r="C1103" s="166"/>
      <c r="D1103" s="167" t="s">
        <v>68</v>
      </c>
      <c r="E1103" s="179" t="s">
        <v>2307</v>
      </c>
      <c r="F1103" s="179" t="s">
        <v>2308</v>
      </c>
      <c r="G1103" s="166"/>
      <c r="H1103" s="166"/>
      <c r="I1103" s="169"/>
      <c r="J1103" s="180">
        <f>BK1103</f>
        <v>0</v>
      </c>
      <c r="K1103" s="166"/>
      <c r="L1103" s="171"/>
      <c r="M1103" s="172"/>
      <c r="N1103" s="173"/>
      <c r="O1103" s="173"/>
      <c r="P1103" s="174">
        <f>SUM(P1104:P1152)</f>
        <v>0</v>
      </c>
      <c r="Q1103" s="173"/>
      <c r="R1103" s="174">
        <f>SUM(R1104:R1152)</f>
        <v>0.47439014999999995</v>
      </c>
      <c r="S1103" s="173"/>
      <c r="T1103" s="175">
        <f>SUM(T1104:T1152)</f>
        <v>0</v>
      </c>
      <c r="AR1103" s="176" t="s">
        <v>79</v>
      </c>
      <c r="AT1103" s="177" t="s">
        <v>68</v>
      </c>
      <c r="AU1103" s="177" t="s">
        <v>77</v>
      </c>
      <c r="AY1103" s="176" t="s">
        <v>161</v>
      </c>
      <c r="BK1103" s="178">
        <f>SUM(BK1104:BK1152)</f>
        <v>0</v>
      </c>
    </row>
    <row r="1104" spans="1:65" s="2" customFormat="1" ht="24.15" customHeight="1">
      <c r="A1104" s="37"/>
      <c r="B1104" s="38"/>
      <c r="C1104" s="181" t="s">
        <v>2309</v>
      </c>
      <c r="D1104" s="181" t="s">
        <v>163</v>
      </c>
      <c r="E1104" s="182" t="s">
        <v>2265</v>
      </c>
      <c r="F1104" s="183" t="s">
        <v>2266</v>
      </c>
      <c r="G1104" s="184" t="s">
        <v>166</v>
      </c>
      <c r="H1104" s="185">
        <v>36.299999999999997</v>
      </c>
      <c r="I1104" s="186"/>
      <c r="J1104" s="187">
        <f>ROUND(I1104*H1104,2)</f>
        <v>0</v>
      </c>
      <c r="K1104" s="183" t="s">
        <v>167</v>
      </c>
      <c r="L1104" s="42"/>
      <c r="M1104" s="188" t="s">
        <v>19</v>
      </c>
      <c r="N1104" s="189" t="s">
        <v>40</v>
      </c>
      <c r="O1104" s="67"/>
      <c r="P1104" s="190">
        <f>O1104*H1104</f>
        <v>0</v>
      </c>
      <c r="Q1104" s="190">
        <v>4.4999999999999997E-3</v>
      </c>
      <c r="R1104" s="190">
        <f>Q1104*H1104</f>
        <v>0.16334999999999997</v>
      </c>
      <c r="S1104" s="190">
        <v>0</v>
      </c>
      <c r="T1104" s="191">
        <f>S1104*H1104</f>
        <v>0</v>
      </c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R1104" s="192" t="s">
        <v>279</v>
      </c>
      <c r="AT1104" s="192" t="s">
        <v>163</v>
      </c>
      <c r="AU1104" s="192" t="s">
        <v>79</v>
      </c>
      <c r="AY1104" s="20" t="s">
        <v>161</v>
      </c>
      <c r="BE1104" s="193">
        <f>IF(N1104="základní",J1104,0)</f>
        <v>0</v>
      </c>
      <c r="BF1104" s="193">
        <f>IF(N1104="snížená",J1104,0)</f>
        <v>0</v>
      </c>
      <c r="BG1104" s="193">
        <f>IF(N1104="zákl. přenesená",J1104,0)</f>
        <v>0</v>
      </c>
      <c r="BH1104" s="193">
        <f>IF(N1104="sníž. přenesená",J1104,0)</f>
        <v>0</v>
      </c>
      <c r="BI1104" s="193">
        <f>IF(N1104="nulová",J1104,0)</f>
        <v>0</v>
      </c>
      <c r="BJ1104" s="20" t="s">
        <v>77</v>
      </c>
      <c r="BK1104" s="193">
        <f>ROUND(I1104*H1104,2)</f>
        <v>0</v>
      </c>
      <c r="BL1104" s="20" t="s">
        <v>279</v>
      </c>
      <c r="BM1104" s="192" t="s">
        <v>2310</v>
      </c>
    </row>
    <row r="1105" spans="1:65" s="2" customFormat="1">
      <c r="A1105" s="37"/>
      <c r="B1105" s="38"/>
      <c r="C1105" s="39"/>
      <c r="D1105" s="194" t="s">
        <v>170</v>
      </c>
      <c r="E1105" s="39"/>
      <c r="F1105" s="195" t="s">
        <v>2268</v>
      </c>
      <c r="G1105" s="39"/>
      <c r="H1105" s="39"/>
      <c r="I1105" s="196"/>
      <c r="J1105" s="39"/>
      <c r="K1105" s="39"/>
      <c r="L1105" s="42"/>
      <c r="M1105" s="197"/>
      <c r="N1105" s="198"/>
      <c r="O1105" s="67"/>
      <c r="P1105" s="67"/>
      <c r="Q1105" s="67"/>
      <c r="R1105" s="67"/>
      <c r="S1105" s="67"/>
      <c r="T1105" s="68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T1105" s="20" t="s">
        <v>170</v>
      </c>
      <c r="AU1105" s="20" t="s">
        <v>79</v>
      </c>
    </row>
    <row r="1106" spans="1:65" s="13" customFormat="1">
      <c r="B1106" s="201"/>
      <c r="C1106" s="202"/>
      <c r="D1106" s="199" t="s">
        <v>178</v>
      </c>
      <c r="E1106" s="203" t="s">
        <v>19</v>
      </c>
      <c r="F1106" s="204" t="s">
        <v>2311</v>
      </c>
      <c r="G1106" s="202"/>
      <c r="H1106" s="205">
        <v>36.299999999999997</v>
      </c>
      <c r="I1106" s="206"/>
      <c r="J1106" s="202"/>
      <c r="K1106" s="202"/>
      <c r="L1106" s="207"/>
      <c r="M1106" s="208"/>
      <c r="N1106" s="209"/>
      <c r="O1106" s="209"/>
      <c r="P1106" s="209"/>
      <c r="Q1106" s="209"/>
      <c r="R1106" s="209"/>
      <c r="S1106" s="209"/>
      <c r="T1106" s="210"/>
      <c r="AT1106" s="211" t="s">
        <v>178</v>
      </c>
      <c r="AU1106" s="211" t="s">
        <v>79</v>
      </c>
      <c r="AV1106" s="13" t="s">
        <v>79</v>
      </c>
      <c r="AW1106" s="13" t="s">
        <v>31</v>
      </c>
      <c r="AX1106" s="13" t="s">
        <v>77</v>
      </c>
      <c r="AY1106" s="211" t="s">
        <v>161</v>
      </c>
    </row>
    <row r="1107" spans="1:65" s="2" customFormat="1" ht="16.5" customHeight="1">
      <c r="A1107" s="37"/>
      <c r="B1107" s="38"/>
      <c r="C1107" s="181" t="s">
        <v>2312</v>
      </c>
      <c r="D1107" s="181" t="s">
        <v>163</v>
      </c>
      <c r="E1107" s="182" t="s">
        <v>2313</v>
      </c>
      <c r="F1107" s="183" t="s">
        <v>2314</v>
      </c>
      <c r="G1107" s="184" t="s">
        <v>166</v>
      </c>
      <c r="H1107" s="185">
        <v>57.5</v>
      </c>
      <c r="I1107" s="186"/>
      <c r="J1107" s="187">
        <f>ROUND(I1107*H1107,2)</f>
        <v>0</v>
      </c>
      <c r="K1107" s="183" t="s">
        <v>167</v>
      </c>
      <c r="L1107" s="42"/>
      <c r="M1107" s="188" t="s">
        <v>19</v>
      </c>
      <c r="N1107" s="189" t="s">
        <v>40</v>
      </c>
      <c r="O1107" s="67"/>
      <c r="P1107" s="190">
        <f>O1107*H1107</f>
        <v>0</v>
      </c>
      <c r="Q1107" s="190">
        <v>4.0000000000000003E-5</v>
      </c>
      <c r="R1107" s="190">
        <f>Q1107*H1107</f>
        <v>2.3000000000000004E-3</v>
      </c>
      <c r="S1107" s="190">
        <v>0</v>
      </c>
      <c r="T1107" s="191">
        <f>S1107*H1107</f>
        <v>0</v>
      </c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R1107" s="192" t="s">
        <v>279</v>
      </c>
      <c r="AT1107" s="192" t="s">
        <v>163</v>
      </c>
      <c r="AU1107" s="192" t="s">
        <v>79</v>
      </c>
      <c r="AY1107" s="20" t="s">
        <v>161</v>
      </c>
      <c r="BE1107" s="193">
        <f>IF(N1107="základní",J1107,0)</f>
        <v>0</v>
      </c>
      <c r="BF1107" s="193">
        <f>IF(N1107="snížená",J1107,0)</f>
        <v>0</v>
      </c>
      <c r="BG1107" s="193">
        <f>IF(N1107="zákl. přenesená",J1107,0)</f>
        <v>0</v>
      </c>
      <c r="BH1107" s="193">
        <f>IF(N1107="sníž. přenesená",J1107,0)</f>
        <v>0</v>
      </c>
      <c r="BI1107" s="193">
        <f>IF(N1107="nulová",J1107,0)</f>
        <v>0</v>
      </c>
      <c r="BJ1107" s="20" t="s">
        <v>77</v>
      </c>
      <c r="BK1107" s="193">
        <f>ROUND(I1107*H1107,2)</f>
        <v>0</v>
      </c>
      <c r="BL1107" s="20" t="s">
        <v>279</v>
      </c>
      <c r="BM1107" s="192" t="s">
        <v>2315</v>
      </c>
    </row>
    <row r="1108" spans="1:65" s="2" customFormat="1">
      <c r="A1108" s="37"/>
      <c r="B1108" s="38"/>
      <c r="C1108" s="39"/>
      <c r="D1108" s="194" t="s">
        <v>170</v>
      </c>
      <c r="E1108" s="39"/>
      <c r="F1108" s="195" t="s">
        <v>2316</v>
      </c>
      <c r="G1108" s="39"/>
      <c r="H1108" s="39"/>
      <c r="I1108" s="196"/>
      <c r="J1108" s="39"/>
      <c r="K1108" s="39"/>
      <c r="L1108" s="42"/>
      <c r="M1108" s="197"/>
      <c r="N1108" s="198"/>
      <c r="O1108" s="67"/>
      <c r="P1108" s="67"/>
      <c r="Q1108" s="67"/>
      <c r="R1108" s="67"/>
      <c r="S1108" s="67"/>
      <c r="T1108" s="68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T1108" s="20" t="s">
        <v>170</v>
      </c>
      <c r="AU1108" s="20" t="s">
        <v>79</v>
      </c>
    </row>
    <row r="1109" spans="1:65" s="13" customFormat="1">
      <c r="B1109" s="201"/>
      <c r="C1109" s="202"/>
      <c r="D1109" s="199" t="s">
        <v>178</v>
      </c>
      <c r="E1109" s="203" t="s">
        <v>19</v>
      </c>
      <c r="F1109" s="204" t="s">
        <v>2317</v>
      </c>
      <c r="G1109" s="202"/>
      <c r="H1109" s="205">
        <v>57.5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178</v>
      </c>
      <c r="AU1109" s="211" t="s">
        <v>79</v>
      </c>
      <c r="AV1109" s="13" t="s">
        <v>79</v>
      </c>
      <c r="AW1109" s="13" t="s">
        <v>31</v>
      </c>
      <c r="AX1109" s="13" t="s">
        <v>77</v>
      </c>
      <c r="AY1109" s="211" t="s">
        <v>161</v>
      </c>
    </row>
    <row r="1110" spans="1:65" s="2" customFormat="1" ht="16.5" customHeight="1">
      <c r="A1110" s="37"/>
      <c r="B1110" s="38"/>
      <c r="C1110" s="181" t="s">
        <v>2318</v>
      </c>
      <c r="D1110" s="181" t="s">
        <v>163</v>
      </c>
      <c r="E1110" s="182" t="s">
        <v>2319</v>
      </c>
      <c r="F1110" s="183" t="s">
        <v>2320</v>
      </c>
      <c r="G1110" s="184" t="s">
        <v>166</v>
      </c>
      <c r="H1110" s="185">
        <v>57.5</v>
      </c>
      <c r="I1110" s="186"/>
      <c r="J1110" s="187">
        <f>ROUND(I1110*H1110,2)</f>
        <v>0</v>
      </c>
      <c r="K1110" s="183" t="s">
        <v>167</v>
      </c>
      <c r="L1110" s="42"/>
      <c r="M1110" s="188" t="s">
        <v>19</v>
      </c>
      <c r="N1110" s="189" t="s">
        <v>40</v>
      </c>
      <c r="O1110" s="67"/>
      <c r="P1110" s="190">
        <f>O1110*H1110</f>
        <v>0</v>
      </c>
      <c r="Q1110" s="190">
        <v>2.0000000000000001E-4</v>
      </c>
      <c r="R1110" s="190">
        <f>Q1110*H1110</f>
        <v>1.15E-2</v>
      </c>
      <c r="S1110" s="190">
        <v>0</v>
      </c>
      <c r="T1110" s="191">
        <f>S1110*H1110</f>
        <v>0</v>
      </c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R1110" s="192" t="s">
        <v>279</v>
      </c>
      <c r="AT1110" s="192" t="s">
        <v>163</v>
      </c>
      <c r="AU1110" s="192" t="s">
        <v>79</v>
      </c>
      <c r="AY1110" s="20" t="s">
        <v>161</v>
      </c>
      <c r="BE1110" s="193">
        <f>IF(N1110="základní",J1110,0)</f>
        <v>0</v>
      </c>
      <c r="BF1110" s="193">
        <f>IF(N1110="snížená",J1110,0)</f>
        <v>0</v>
      </c>
      <c r="BG1110" s="193">
        <f>IF(N1110="zákl. přenesená",J1110,0)</f>
        <v>0</v>
      </c>
      <c r="BH1110" s="193">
        <f>IF(N1110="sníž. přenesená",J1110,0)</f>
        <v>0</v>
      </c>
      <c r="BI1110" s="193">
        <f>IF(N1110="nulová",J1110,0)</f>
        <v>0</v>
      </c>
      <c r="BJ1110" s="20" t="s">
        <v>77</v>
      </c>
      <c r="BK1110" s="193">
        <f>ROUND(I1110*H1110,2)</f>
        <v>0</v>
      </c>
      <c r="BL1110" s="20" t="s">
        <v>279</v>
      </c>
      <c r="BM1110" s="192" t="s">
        <v>2321</v>
      </c>
    </row>
    <row r="1111" spans="1:65" s="2" customFormat="1">
      <c r="A1111" s="37"/>
      <c r="B1111" s="38"/>
      <c r="C1111" s="39"/>
      <c r="D1111" s="194" t="s">
        <v>170</v>
      </c>
      <c r="E1111" s="39"/>
      <c r="F1111" s="195" t="s">
        <v>2322</v>
      </c>
      <c r="G1111" s="39"/>
      <c r="H1111" s="39"/>
      <c r="I1111" s="196"/>
      <c r="J1111" s="39"/>
      <c r="K1111" s="39"/>
      <c r="L1111" s="42"/>
      <c r="M1111" s="197"/>
      <c r="N1111" s="198"/>
      <c r="O1111" s="67"/>
      <c r="P1111" s="67"/>
      <c r="Q1111" s="67"/>
      <c r="R1111" s="67"/>
      <c r="S1111" s="67"/>
      <c r="T1111" s="68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T1111" s="20" t="s">
        <v>170</v>
      </c>
      <c r="AU1111" s="20" t="s">
        <v>79</v>
      </c>
    </row>
    <row r="1112" spans="1:65" s="13" customFormat="1">
      <c r="B1112" s="201"/>
      <c r="C1112" s="202"/>
      <c r="D1112" s="199" t="s">
        <v>178</v>
      </c>
      <c r="E1112" s="202"/>
      <c r="F1112" s="204" t="s">
        <v>2323</v>
      </c>
      <c r="G1112" s="202"/>
      <c r="H1112" s="205">
        <v>57.5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178</v>
      </c>
      <c r="AU1112" s="211" t="s">
        <v>79</v>
      </c>
      <c r="AV1112" s="13" t="s">
        <v>79</v>
      </c>
      <c r="AW1112" s="13" t="s">
        <v>4</v>
      </c>
      <c r="AX1112" s="13" t="s">
        <v>77</v>
      </c>
      <c r="AY1112" s="211" t="s">
        <v>161</v>
      </c>
    </row>
    <row r="1113" spans="1:65" s="2" customFormat="1" ht="21.75" customHeight="1">
      <c r="A1113" s="37"/>
      <c r="B1113" s="38"/>
      <c r="C1113" s="181" t="s">
        <v>2324</v>
      </c>
      <c r="D1113" s="181" t="s">
        <v>163</v>
      </c>
      <c r="E1113" s="182" t="s">
        <v>2325</v>
      </c>
      <c r="F1113" s="183" t="s">
        <v>2326</v>
      </c>
      <c r="G1113" s="184" t="s">
        <v>166</v>
      </c>
      <c r="H1113" s="185">
        <v>2.5449999999999999</v>
      </c>
      <c r="I1113" s="186"/>
      <c r="J1113" s="187">
        <f>ROUND(I1113*H1113,2)</f>
        <v>0</v>
      </c>
      <c r="K1113" s="183" t="s">
        <v>167</v>
      </c>
      <c r="L1113" s="42"/>
      <c r="M1113" s="188" t="s">
        <v>19</v>
      </c>
      <c r="N1113" s="189" t="s">
        <v>40</v>
      </c>
      <c r="O1113" s="67"/>
      <c r="P1113" s="190">
        <f>O1113*H1113</f>
        <v>0</v>
      </c>
      <c r="Q1113" s="190">
        <v>0</v>
      </c>
      <c r="R1113" s="190">
        <f>Q1113*H1113</f>
        <v>0</v>
      </c>
      <c r="S1113" s="190">
        <v>0</v>
      </c>
      <c r="T1113" s="191">
        <f>S1113*H1113</f>
        <v>0</v>
      </c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R1113" s="192" t="s">
        <v>279</v>
      </c>
      <c r="AT1113" s="192" t="s">
        <v>163</v>
      </c>
      <c r="AU1113" s="192" t="s">
        <v>79</v>
      </c>
      <c r="AY1113" s="20" t="s">
        <v>161</v>
      </c>
      <c r="BE1113" s="193">
        <f>IF(N1113="základní",J1113,0)</f>
        <v>0</v>
      </c>
      <c r="BF1113" s="193">
        <f>IF(N1113="snížená",J1113,0)</f>
        <v>0</v>
      </c>
      <c r="BG1113" s="193">
        <f>IF(N1113="zákl. přenesená",J1113,0)</f>
        <v>0</v>
      </c>
      <c r="BH1113" s="193">
        <f>IF(N1113="sníž. přenesená",J1113,0)</f>
        <v>0</v>
      </c>
      <c r="BI1113" s="193">
        <f>IF(N1113="nulová",J1113,0)</f>
        <v>0</v>
      </c>
      <c r="BJ1113" s="20" t="s">
        <v>77</v>
      </c>
      <c r="BK1113" s="193">
        <f>ROUND(I1113*H1113,2)</f>
        <v>0</v>
      </c>
      <c r="BL1113" s="20" t="s">
        <v>279</v>
      </c>
      <c r="BM1113" s="192" t="s">
        <v>2327</v>
      </c>
    </row>
    <row r="1114" spans="1:65" s="2" customFormat="1">
      <c r="A1114" s="37"/>
      <c r="B1114" s="38"/>
      <c r="C1114" s="39"/>
      <c r="D1114" s="194" t="s">
        <v>170</v>
      </c>
      <c r="E1114" s="39"/>
      <c r="F1114" s="195" t="s">
        <v>2328</v>
      </c>
      <c r="G1114" s="39"/>
      <c r="H1114" s="39"/>
      <c r="I1114" s="196"/>
      <c r="J1114" s="39"/>
      <c r="K1114" s="39"/>
      <c r="L1114" s="42"/>
      <c r="M1114" s="197"/>
      <c r="N1114" s="198"/>
      <c r="O1114" s="67"/>
      <c r="P1114" s="67"/>
      <c r="Q1114" s="67"/>
      <c r="R1114" s="67"/>
      <c r="S1114" s="67"/>
      <c r="T1114" s="68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T1114" s="20" t="s">
        <v>170</v>
      </c>
      <c r="AU1114" s="20" t="s">
        <v>79</v>
      </c>
    </row>
    <row r="1115" spans="1:65" s="13" customFormat="1">
      <c r="B1115" s="201"/>
      <c r="C1115" s="202"/>
      <c r="D1115" s="199" t="s">
        <v>178</v>
      </c>
      <c r="E1115" s="203" t="s">
        <v>19</v>
      </c>
      <c r="F1115" s="204" t="s">
        <v>2329</v>
      </c>
      <c r="G1115" s="202"/>
      <c r="H1115" s="205">
        <v>2.4239999999999999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178</v>
      </c>
      <c r="AU1115" s="211" t="s">
        <v>79</v>
      </c>
      <c r="AV1115" s="13" t="s">
        <v>79</v>
      </c>
      <c r="AW1115" s="13" t="s">
        <v>31</v>
      </c>
      <c r="AX1115" s="13" t="s">
        <v>77</v>
      </c>
      <c r="AY1115" s="211" t="s">
        <v>161</v>
      </c>
    </row>
    <row r="1116" spans="1:65" s="13" customFormat="1">
      <c r="B1116" s="201"/>
      <c r="C1116" s="202"/>
      <c r="D1116" s="199" t="s">
        <v>178</v>
      </c>
      <c r="E1116" s="202"/>
      <c r="F1116" s="204" t="s">
        <v>2330</v>
      </c>
      <c r="G1116" s="202"/>
      <c r="H1116" s="205">
        <v>2.5449999999999999</v>
      </c>
      <c r="I1116" s="206"/>
      <c r="J1116" s="202"/>
      <c r="K1116" s="202"/>
      <c r="L1116" s="207"/>
      <c r="M1116" s="208"/>
      <c r="N1116" s="209"/>
      <c r="O1116" s="209"/>
      <c r="P1116" s="209"/>
      <c r="Q1116" s="209"/>
      <c r="R1116" s="209"/>
      <c r="S1116" s="209"/>
      <c r="T1116" s="210"/>
      <c r="AT1116" s="211" t="s">
        <v>178</v>
      </c>
      <c r="AU1116" s="211" t="s">
        <v>79</v>
      </c>
      <c r="AV1116" s="13" t="s">
        <v>79</v>
      </c>
      <c r="AW1116" s="13" t="s">
        <v>4</v>
      </c>
      <c r="AX1116" s="13" t="s">
        <v>77</v>
      </c>
      <c r="AY1116" s="211" t="s">
        <v>161</v>
      </c>
    </row>
    <row r="1117" spans="1:65" s="2" customFormat="1" ht="16.5" customHeight="1">
      <c r="A1117" s="37"/>
      <c r="B1117" s="38"/>
      <c r="C1117" s="181" t="s">
        <v>2331</v>
      </c>
      <c r="D1117" s="181" t="s">
        <v>163</v>
      </c>
      <c r="E1117" s="182" t="s">
        <v>2332</v>
      </c>
      <c r="F1117" s="183" t="s">
        <v>2333</v>
      </c>
      <c r="G1117" s="184" t="s">
        <v>166</v>
      </c>
      <c r="H1117" s="185">
        <v>26.821999999999999</v>
      </c>
      <c r="I1117" s="186"/>
      <c r="J1117" s="187">
        <f>ROUND(I1117*H1117,2)</f>
        <v>0</v>
      </c>
      <c r="K1117" s="183" t="s">
        <v>19</v>
      </c>
      <c r="L1117" s="42"/>
      <c r="M1117" s="188" t="s">
        <v>19</v>
      </c>
      <c r="N1117" s="189" t="s">
        <v>40</v>
      </c>
      <c r="O1117" s="67"/>
      <c r="P1117" s="190">
        <f>O1117*H1117</f>
        <v>0</v>
      </c>
      <c r="Q1117" s="190">
        <v>4.7999999999999996E-3</v>
      </c>
      <c r="R1117" s="190">
        <f>Q1117*H1117</f>
        <v>0.12874559999999999</v>
      </c>
      <c r="S1117" s="190">
        <v>0</v>
      </c>
      <c r="T1117" s="191">
        <f>S1117*H1117</f>
        <v>0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192" t="s">
        <v>279</v>
      </c>
      <c r="AT1117" s="192" t="s">
        <v>163</v>
      </c>
      <c r="AU1117" s="192" t="s">
        <v>79</v>
      </c>
      <c r="AY1117" s="20" t="s">
        <v>161</v>
      </c>
      <c r="BE1117" s="193">
        <f>IF(N1117="základní",J1117,0)</f>
        <v>0</v>
      </c>
      <c r="BF1117" s="193">
        <f>IF(N1117="snížená",J1117,0)</f>
        <v>0</v>
      </c>
      <c r="BG1117" s="193">
        <f>IF(N1117="zákl. přenesená",J1117,0)</f>
        <v>0</v>
      </c>
      <c r="BH1117" s="193">
        <f>IF(N1117="sníž. přenesená",J1117,0)</f>
        <v>0</v>
      </c>
      <c r="BI1117" s="193">
        <f>IF(N1117="nulová",J1117,0)</f>
        <v>0</v>
      </c>
      <c r="BJ1117" s="20" t="s">
        <v>77</v>
      </c>
      <c r="BK1117" s="193">
        <f>ROUND(I1117*H1117,2)</f>
        <v>0</v>
      </c>
      <c r="BL1117" s="20" t="s">
        <v>279</v>
      </c>
      <c r="BM1117" s="192" t="s">
        <v>2334</v>
      </c>
    </row>
    <row r="1118" spans="1:65" s="13" customFormat="1">
      <c r="B1118" s="201"/>
      <c r="C1118" s="202"/>
      <c r="D1118" s="199" t="s">
        <v>178</v>
      </c>
      <c r="E1118" s="203" t="s">
        <v>629</v>
      </c>
      <c r="F1118" s="204" t="s">
        <v>2335</v>
      </c>
      <c r="G1118" s="202"/>
      <c r="H1118" s="205">
        <v>23</v>
      </c>
      <c r="I1118" s="206"/>
      <c r="J1118" s="202"/>
      <c r="K1118" s="202"/>
      <c r="L1118" s="207"/>
      <c r="M1118" s="208"/>
      <c r="N1118" s="209"/>
      <c r="O1118" s="209"/>
      <c r="P1118" s="209"/>
      <c r="Q1118" s="209"/>
      <c r="R1118" s="209"/>
      <c r="S1118" s="209"/>
      <c r="T1118" s="210"/>
      <c r="AT1118" s="211" t="s">
        <v>178</v>
      </c>
      <c r="AU1118" s="211" t="s">
        <v>79</v>
      </c>
      <c r="AV1118" s="13" t="s">
        <v>79</v>
      </c>
      <c r="AW1118" s="13" t="s">
        <v>31</v>
      </c>
      <c r="AX1118" s="13" t="s">
        <v>69</v>
      </c>
      <c r="AY1118" s="211" t="s">
        <v>161</v>
      </c>
    </row>
    <row r="1119" spans="1:65" s="13" customFormat="1">
      <c r="B1119" s="201"/>
      <c r="C1119" s="202"/>
      <c r="D1119" s="199" t="s">
        <v>178</v>
      </c>
      <c r="E1119" s="203" t="s">
        <v>19</v>
      </c>
      <c r="F1119" s="204" t="s">
        <v>2336</v>
      </c>
      <c r="G1119" s="202"/>
      <c r="H1119" s="205">
        <v>2.5449999999999999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178</v>
      </c>
      <c r="AU1119" s="211" t="s">
        <v>79</v>
      </c>
      <c r="AV1119" s="13" t="s">
        <v>79</v>
      </c>
      <c r="AW1119" s="13" t="s">
        <v>31</v>
      </c>
      <c r="AX1119" s="13" t="s">
        <v>69</v>
      </c>
      <c r="AY1119" s="211" t="s">
        <v>161</v>
      </c>
    </row>
    <row r="1120" spans="1:65" s="15" customFormat="1">
      <c r="B1120" s="222"/>
      <c r="C1120" s="223"/>
      <c r="D1120" s="199" t="s">
        <v>178</v>
      </c>
      <c r="E1120" s="224" t="s">
        <v>19</v>
      </c>
      <c r="F1120" s="225" t="s">
        <v>221</v>
      </c>
      <c r="G1120" s="223"/>
      <c r="H1120" s="226">
        <v>25.545000000000002</v>
      </c>
      <c r="I1120" s="227"/>
      <c r="J1120" s="223"/>
      <c r="K1120" s="223"/>
      <c r="L1120" s="228"/>
      <c r="M1120" s="229"/>
      <c r="N1120" s="230"/>
      <c r="O1120" s="230"/>
      <c r="P1120" s="230"/>
      <c r="Q1120" s="230"/>
      <c r="R1120" s="230"/>
      <c r="S1120" s="230"/>
      <c r="T1120" s="231"/>
      <c r="AT1120" s="232" t="s">
        <v>178</v>
      </c>
      <c r="AU1120" s="232" t="s">
        <v>79</v>
      </c>
      <c r="AV1120" s="15" t="s">
        <v>168</v>
      </c>
      <c r="AW1120" s="15" t="s">
        <v>31</v>
      </c>
      <c r="AX1120" s="15" t="s">
        <v>77</v>
      </c>
      <c r="AY1120" s="232" t="s">
        <v>161</v>
      </c>
    </row>
    <row r="1121" spans="1:65" s="13" customFormat="1">
      <c r="B1121" s="201"/>
      <c r="C1121" s="202"/>
      <c r="D1121" s="199" t="s">
        <v>178</v>
      </c>
      <c r="E1121" s="202"/>
      <c r="F1121" s="204" t="s">
        <v>2337</v>
      </c>
      <c r="G1121" s="202"/>
      <c r="H1121" s="205">
        <v>26.821999999999999</v>
      </c>
      <c r="I1121" s="206"/>
      <c r="J1121" s="202"/>
      <c r="K1121" s="202"/>
      <c r="L1121" s="207"/>
      <c r="M1121" s="208"/>
      <c r="N1121" s="209"/>
      <c r="O1121" s="209"/>
      <c r="P1121" s="209"/>
      <c r="Q1121" s="209"/>
      <c r="R1121" s="209"/>
      <c r="S1121" s="209"/>
      <c r="T1121" s="210"/>
      <c r="AT1121" s="211" t="s">
        <v>178</v>
      </c>
      <c r="AU1121" s="211" t="s">
        <v>79</v>
      </c>
      <c r="AV1121" s="13" t="s">
        <v>79</v>
      </c>
      <c r="AW1121" s="13" t="s">
        <v>4</v>
      </c>
      <c r="AX1121" s="13" t="s">
        <v>77</v>
      </c>
      <c r="AY1121" s="211" t="s">
        <v>161</v>
      </c>
    </row>
    <row r="1122" spans="1:65" s="2" customFormat="1" ht="21.75" customHeight="1">
      <c r="A1122" s="37"/>
      <c r="B1122" s="38"/>
      <c r="C1122" s="181" t="s">
        <v>2338</v>
      </c>
      <c r="D1122" s="181" t="s">
        <v>163</v>
      </c>
      <c r="E1122" s="182" t="s">
        <v>2339</v>
      </c>
      <c r="F1122" s="183" t="s">
        <v>2340</v>
      </c>
      <c r="G1122" s="184" t="s">
        <v>166</v>
      </c>
      <c r="H1122" s="185">
        <v>2.5449999999999999</v>
      </c>
      <c r="I1122" s="186"/>
      <c r="J1122" s="187">
        <f>ROUND(I1122*H1122,2)</f>
        <v>0</v>
      </c>
      <c r="K1122" s="183" t="s">
        <v>167</v>
      </c>
      <c r="L1122" s="42"/>
      <c r="M1122" s="188" t="s">
        <v>19</v>
      </c>
      <c r="N1122" s="189" t="s">
        <v>40</v>
      </c>
      <c r="O1122" s="67"/>
      <c r="P1122" s="190">
        <f>O1122*H1122</f>
        <v>0</v>
      </c>
      <c r="Q1122" s="190">
        <v>0</v>
      </c>
      <c r="R1122" s="190">
        <f>Q1122*H1122</f>
        <v>0</v>
      </c>
      <c r="S1122" s="190">
        <v>0</v>
      </c>
      <c r="T1122" s="191">
        <f>S1122*H1122</f>
        <v>0</v>
      </c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R1122" s="192" t="s">
        <v>279</v>
      </c>
      <c r="AT1122" s="192" t="s">
        <v>163</v>
      </c>
      <c r="AU1122" s="192" t="s">
        <v>79</v>
      </c>
      <c r="AY1122" s="20" t="s">
        <v>161</v>
      </c>
      <c r="BE1122" s="193">
        <f>IF(N1122="základní",J1122,0)</f>
        <v>0</v>
      </c>
      <c r="BF1122" s="193">
        <f>IF(N1122="snížená",J1122,0)</f>
        <v>0</v>
      </c>
      <c r="BG1122" s="193">
        <f>IF(N1122="zákl. přenesená",J1122,0)</f>
        <v>0</v>
      </c>
      <c r="BH1122" s="193">
        <f>IF(N1122="sníž. přenesená",J1122,0)</f>
        <v>0</v>
      </c>
      <c r="BI1122" s="193">
        <f>IF(N1122="nulová",J1122,0)</f>
        <v>0</v>
      </c>
      <c r="BJ1122" s="20" t="s">
        <v>77</v>
      </c>
      <c r="BK1122" s="193">
        <f>ROUND(I1122*H1122,2)</f>
        <v>0</v>
      </c>
      <c r="BL1122" s="20" t="s">
        <v>279</v>
      </c>
      <c r="BM1122" s="192" t="s">
        <v>2341</v>
      </c>
    </row>
    <row r="1123" spans="1:65" s="2" customFormat="1">
      <c r="A1123" s="37"/>
      <c r="B1123" s="38"/>
      <c r="C1123" s="39"/>
      <c r="D1123" s="194" t="s">
        <v>170</v>
      </c>
      <c r="E1123" s="39"/>
      <c r="F1123" s="195" t="s">
        <v>2342</v>
      </c>
      <c r="G1123" s="39"/>
      <c r="H1123" s="39"/>
      <c r="I1123" s="196"/>
      <c r="J1123" s="39"/>
      <c r="K1123" s="39"/>
      <c r="L1123" s="42"/>
      <c r="M1123" s="197"/>
      <c r="N1123" s="198"/>
      <c r="O1123" s="67"/>
      <c r="P1123" s="67"/>
      <c r="Q1123" s="67"/>
      <c r="R1123" s="67"/>
      <c r="S1123" s="67"/>
      <c r="T1123" s="68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T1123" s="20" t="s">
        <v>170</v>
      </c>
      <c r="AU1123" s="20" t="s">
        <v>79</v>
      </c>
    </row>
    <row r="1124" spans="1:65" s="13" customFormat="1">
      <c r="B1124" s="201"/>
      <c r="C1124" s="202"/>
      <c r="D1124" s="199" t="s">
        <v>178</v>
      </c>
      <c r="E1124" s="202"/>
      <c r="F1124" s="204" t="s">
        <v>2343</v>
      </c>
      <c r="G1124" s="202"/>
      <c r="H1124" s="205">
        <v>2.5449999999999999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178</v>
      </c>
      <c r="AU1124" s="211" t="s">
        <v>79</v>
      </c>
      <c r="AV1124" s="13" t="s">
        <v>79</v>
      </c>
      <c r="AW1124" s="13" t="s">
        <v>4</v>
      </c>
      <c r="AX1124" s="13" t="s">
        <v>77</v>
      </c>
      <c r="AY1124" s="211" t="s">
        <v>161</v>
      </c>
    </row>
    <row r="1125" spans="1:65" s="2" customFormat="1" ht="16.5" customHeight="1">
      <c r="A1125" s="37"/>
      <c r="B1125" s="38"/>
      <c r="C1125" s="181" t="s">
        <v>2344</v>
      </c>
      <c r="D1125" s="181" t="s">
        <v>163</v>
      </c>
      <c r="E1125" s="182" t="s">
        <v>2345</v>
      </c>
      <c r="F1125" s="183" t="s">
        <v>2346</v>
      </c>
      <c r="G1125" s="184" t="s">
        <v>166</v>
      </c>
      <c r="H1125" s="185">
        <v>22.26</v>
      </c>
      <c r="I1125" s="186"/>
      <c r="J1125" s="187">
        <f>ROUND(I1125*H1125,2)</f>
        <v>0</v>
      </c>
      <c r="K1125" s="183" t="s">
        <v>167</v>
      </c>
      <c r="L1125" s="42"/>
      <c r="M1125" s="188" t="s">
        <v>19</v>
      </c>
      <c r="N1125" s="189" t="s">
        <v>40</v>
      </c>
      <c r="O1125" s="67"/>
      <c r="P1125" s="190">
        <f>O1125*H1125</f>
        <v>0</v>
      </c>
      <c r="Q1125" s="190">
        <v>4.7999999999999996E-3</v>
      </c>
      <c r="R1125" s="190">
        <f>Q1125*H1125</f>
        <v>0.106848</v>
      </c>
      <c r="S1125" s="190">
        <v>0</v>
      </c>
      <c r="T1125" s="191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192" t="s">
        <v>279</v>
      </c>
      <c r="AT1125" s="192" t="s">
        <v>163</v>
      </c>
      <c r="AU1125" s="192" t="s">
        <v>79</v>
      </c>
      <c r="AY1125" s="20" t="s">
        <v>161</v>
      </c>
      <c r="BE1125" s="193">
        <f>IF(N1125="základní",J1125,0)</f>
        <v>0</v>
      </c>
      <c r="BF1125" s="193">
        <f>IF(N1125="snížená",J1125,0)</f>
        <v>0</v>
      </c>
      <c r="BG1125" s="193">
        <f>IF(N1125="zákl. přenesená",J1125,0)</f>
        <v>0</v>
      </c>
      <c r="BH1125" s="193">
        <f>IF(N1125="sníž. přenesená",J1125,0)</f>
        <v>0</v>
      </c>
      <c r="BI1125" s="193">
        <f>IF(N1125="nulová",J1125,0)</f>
        <v>0</v>
      </c>
      <c r="BJ1125" s="20" t="s">
        <v>77</v>
      </c>
      <c r="BK1125" s="193">
        <f>ROUND(I1125*H1125,2)</f>
        <v>0</v>
      </c>
      <c r="BL1125" s="20" t="s">
        <v>279</v>
      </c>
      <c r="BM1125" s="192" t="s">
        <v>2347</v>
      </c>
    </row>
    <row r="1126" spans="1:65" s="2" customFormat="1">
      <c r="A1126" s="37"/>
      <c r="B1126" s="38"/>
      <c r="C1126" s="39"/>
      <c r="D1126" s="194" t="s">
        <v>170</v>
      </c>
      <c r="E1126" s="39"/>
      <c r="F1126" s="195" t="s">
        <v>2348</v>
      </c>
      <c r="G1126" s="39"/>
      <c r="H1126" s="39"/>
      <c r="I1126" s="196"/>
      <c r="J1126" s="39"/>
      <c r="K1126" s="39"/>
      <c r="L1126" s="42"/>
      <c r="M1126" s="197"/>
      <c r="N1126" s="198"/>
      <c r="O1126" s="67"/>
      <c r="P1126" s="67"/>
      <c r="Q1126" s="67"/>
      <c r="R1126" s="67"/>
      <c r="S1126" s="67"/>
      <c r="T1126" s="68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T1126" s="20" t="s">
        <v>170</v>
      </c>
      <c r="AU1126" s="20" t="s">
        <v>79</v>
      </c>
    </row>
    <row r="1127" spans="1:65" s="13" customFormat="1">
      <c r="B1127" s="201"/>
      <c r="C1127" s="202"/>
      <c r="D1127" s="199" t="s">
        <v>178</v>
      </c>
      <c r="E1127" s="203" t="s">
        <v>631</v>
      </c>
      <c r="F1127" s="204" t="s">
        <v>2349</v>
      </c>
      <c r="G1127" s="202"/>
      <c r="H1127" s="205">
        <v>21.2</v>
      </c>
      <c r="I1127" s="206"/>
      <c r="J1127" s="202"/>
      <c r="K1127" s="202"/>
      <c r="L1127" s="207"/>
      <c r="M1127" s="208"/>
      <c r="N1127" s="209"/>
      <c r="O1127" s="209"/>
      <c r="P1127" s="209"/>
      <c r="Q1127" s="209"/>
      <c r="R1127" s="209"/>
      <c r="S1127" s="209"/>
      <c r="T1127" s="210"/>
      <c r="AT1127" s="211" t="s">
        <v>178</v>
      </c>
      <c r="AU1127" s="211" t="s">
        <v>79</v>
      </c>
      <c r="AV1127" s="13" t="s">
        <v>79</v>
      </c>
      <c r="AW1127" s="13" t="s">
        <v>31</v>
      </c>
      <c r="AX1127" s="13" t="s">
        <v>77</v>
      </c>
      <c r="AY1127" s="211" t="s">
        <v>161</v>
      </c>
    </row>
    <row r="1128" spans="1:65" s="13" customFormat="1">
      <c r="B1128" s="201"/>
      <c r="C1128" s="202"/>
      <c r="D1128" s="199" t="s">
        <v>178</v>
      </c>
      <c r="E1128" s="202"/>
      <c r="F1128" s="204" t="s">
        <v>2350</v>
      </c>
      <c r="G1128" s="202"/>
      <c r="H1128" s="205">
        <v>22.26</v>
      </c>
      <c r="I1128" s="206"/>
      <c r="J1128" s="202"/>
      <c r="K1128" s="202"/>
      <c r="L1128" s="207"/>
      <c r="M1128" s="208"/>
      <c r="N1128" s="209"/>
      <c r="O1128" s="209"/>
      <c r="P1128" s="209"/>
      <c r="Q1128" s="209"/>
      <c r="R1128" s="209"/>
      <c r="S1128" s="209"/>
      <c r="T1128" s="210"/>
      <c r="AT1128" s="211" t="s">
        <v>178</v>
      </c>
      <c r="AU1128" s="211" t="s">
        <v>79</v>
      </c>
      <c r="AV1128" s="13" t="s">
        <v>79</v>
      </c>
      <c r="AW1128" s="13" t="s">
        <v>4</v>
      </c>
      <c r="AX1128" s="13" t="s">
        <v>77</v>
      </c>
      <c r="AY1128" s="211" t="s">
        <v>161</v>
      </c>
    </row>
    <row r="1129" spans="1:65" s="2" customFormat="1" ht="16.5" customHeight="1">
      <c r="A1129" s="37"/>
      <c r="B1129" s="38"/>
      <c r="C1129" s="181" t="s">
        <v>2351</v>
      </c>
      <c r="D1129" s="181" t="s">
        <v>163</v>
      </c>
      <c r="E1129" s="182" t="s">
        <v>2352</v>
      </c>
      <c r="F1129" s="183" t="s">
        <v>2353</v>
      </c>
      <c r="G1129" s="184" t="s">
        <v>166</v>
      </c>
      <c r="H1129" s="185">
        <v>46.41</v>
      </c>
      <c r="I1129" s="186"/>
      <c r="J1129" s="187">
        <f>ROUND(I1129*H1129,2)</f>
        <v>0</v>
      </c>
      <c r="K1129" s="183" t="s">
        <v>167</v>
      </c>
      <c r="L1129" s="42"/>
      <c r="M1129" s="188" t="s">
        <v>19</v>
      </c>
      <c r="N1129" s="189" t="s">
        <v>40</v>
      </c>
      <c r="O1129" s="67"/>
      <c r="P1129" s="190">
        <f>O1129*H1129</f>
        <v>0</v>
      </c>
      <c r="Q1129" s="190">
        <v>1.4999999999999999E-4</v>
      </c>
      <c r="R1129" s="190">
        <f>Q1129*H1129</f>
        <v>6.9614999999999989E-3</v>
      </c>
      <c r="S1129" s="190">
        <v>0</v>
      </c>
      <c r="T1129" s="191">
        <f>S1129*H1129</f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192" t="s">
        <v>279</v>
      </c>
      <c r="AT1129" s="192" t="s">
        <v>163</v>
      </c>
      <c r="AU1129" s="192" t="s">
        <v>79</v>
      </c>
      <c r="AY1129" s="20" t="s">
        <v>161</v>
      </c>
      <c r="BE1129" s="193">
        <f>IF(N1129="základní",J1129,0)</f>
        <v>0</v>
      </c>
      <c r="BF1129" s="193">
        <f>IF(N1129="snížená",J1129,0)</f>
        <v>0</v>
      </c>
      <c r="BG1129" s="193">
        <f>IF(N1129="zákl. přenesená",J1129,0)</f>
        <v>0</v>
      </c>
      <c r="BH1129" s="193">
        <f>IF(N1129="sníž. přenesená",J1129,0)</f>
        <v>0</v>
      </c>
      <c r="BI1129" s="193">
        <f>IF(N1129="nulová",J1129,0)</f>
        <v>0</v>
      </c>
      <c r="BJ1129" s="20" t="s">
        <v>77</v>
      </c>
      <c r="BK1129" s="193">
        <f>ROUND(I1129*H1129,2)</f>
        <v>0</v>
      </c>
      <c r="BL1129" s="20" t="s">
        <v>279</v>
      </c>
      <c r="BM1129" s="192" t="s">
        <v>215</v>
      </c>
    </row>
    <row r="1130" spans="1:65" s="2" customFormat="1">
      <c r="A1130" s="37"/>
      <c r="B1130" s="38"/>
      <c r="C1130" s="39"/>
      <c r="D1130" s="194" t="s">
        <v>170</v>
      </c>
      <c r="E1130" s="39"/>
      <c r="F1130" s="195" t="s">
        <v>2354</v>
      </c>
      <c r="G1130" s="39"/>
      <c r="H1130" s="39"/>
      <c r="I1130" s="196"/>
      <c r="J1130" s="39"/>
      <c r="K1130" s="39"/>
      <c r="L1130" s="42"/>
      <c r="M1130" s="197"/>
      <c r="N1130" s="198"/>
      <c r="O1130" s="67"/>
      <c r="P1130" s="67"/>
      <c r="Q1130" s="67"/>
      <c r="R1130" s="67"/>
      <c r="S1130" s="67"/>
      <c r="T1130" s="68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T1130" s="20" t="s">
        <v>170</v>
      </c>
      <c r="AU1130" s="20" t="s">
        <v>79</v>
      </c>
    </row>
    <row r="1131" spans="1:65" s="13" customFormat="1">
      <c r="B1131" s="201"/>
      <c r="C1131" s="202"/>
      <c r="D1131" s="199" t="s">
        <v>178</v>
      </c>
      <c r="E1131" s="203" t="s">
        <v>19</v>
      </c>
      <c r="F1131" s="204" t="s">
        <v>2355</v>
      </c>
      <c r="G1131" s="202"/>
      <c r="H1131" s="205">
        <v>44.2</v>
      </c>
      <c r="I1131" s="206"/>
      <c r="J1131" s="202"/>
      <c r="K1131" s="202"/>
      <c r="L1131" s="207"/>
      <c r="M1131" s="208"/>
      <c r="N1131" s="209"/>
      <c r="O1131" s="209"/>
      <c r="P1131" s="209"/>
      <c r="Q1131" s="209"/>
      <c r="R1131" s="209"/>
      <c r="S1131" s="209"/>
      <c r="T1131" s="210"/>
      <c r="AT1131" s="211" t="s">
        <v>178</v>
      </c>
      <c r="AU1131" s="211" t="s">
        <v>79</v>
      </c>
      <c r="AV1131" s="13" t="s">
        <v>79</v>
      </c>
      <c r="AW1131" s="13" t="s">
        <v>31</v>
      </c>
      <c r="AX1131" s="13" t="s">
        <v>77</v>
      </c>
      <c r="AY1131" s="211" t="s">
        <v>161</v>
      </c>
    </row>
    <row r="1132" spans="1:65" s="13" customFormat="1">
      <c r="B1132" s="201"/>
      <c r="C1132" s="202"/>
      <c r="D1132" s="199" t="s">
        <v>178</v>
      </c>
      <c r="E1132" s="202"/>
      <c r="F1132" s="204" t="s">
        <v>2356</v>
      </c>
      <c r="G1132" s="202"/>
      <c r="H1132" s="205">
        <v>46.41</v>
      </c>
      <c r="I1132" s="206"/>
      <c r="J1132" s="202"/>
      <c r="K1132" s="202"/>
      <c r="L1132" s="207"/>
      <c r="M1132" s="208"/>
      <c r="N1132" s="209"/>
      <c r="O1132" s="209"/>
      <c r="P1132" s="209"/>
      <c r="Q1132" s="209"/>
      <c r="R1132" s="209"/>
      <c r="S1132" s="209"/>
      <c r="T1132" s="210"/>
      <c r="AT1132" s="211" t="s">
        <v>178</v>
      </c>
      <c r="AU1132" s="211" t="s">
        <v>79</v>
      </c>
      <c r="AV1132" s="13" t="s">
        <v>79</v>
      </c>
      <c r="AW1132" s="13" t="s">
        <v>4</v>
      </c>
      <c r="AX1132" s="13" t="s">
        <v>77</v>
      </c>
      <c r="AY1132" s="211" t="s">
        <v>161</v>
      </c>
    </row>
    <row r="1133" spans="1:65" s="2" customFormat="1" ht="16.5" customHeight="1">
      <c r="A1133" s="37"/>
      <c r="B1133" s="38"/>
      <c r="C1133" s="181" t="s">
        <v>2357</v>
      </c>
      <c r="D1133" s="181" t="s">
        <v>163</v>
      </c>
      <c r="E1133" s="182" t="s">
        <v>2358</v>
      </c>
      <c r="F1133" s="183" t="s">
        <v>2359</v>
      </c>
      <c r="G1133" s="184" t="s">
        <v>166</v>
      </c>
      <c r="H1133" s="185">
        <v>46.41</v>
      </c>
      <c r="I1133" s="186"/>
      <c r="J1133" s="187">
        <f>ROUND(I1133*H1133,2)</f>
        <v>0</v>
      </c>
      <c r="K1133" s="183" t="s">
        <v>167</v>
      </c>
      <c r="L1133" s="42"/>
      <c r="M1133" s="188" t="s">
        <v>19</v>
      </c>
      <c r="N1133" s="189" t="s">
        <v>40</v>
      </c>
      <c r="O1133" s="67"/>
      <c r="P1133" s="190">
        <f>O1133*H1133</f>
        <v>0</v>
      </c>
      <c r="Q1133" s="190">
        <v>8.0000000000000007E-5</v>
      </c>
      <c r="R1133" s="190">
        <f>Q1133*H1133</f>
        <v>3.7128E-3</v>
      </c>
      <c r="S1133" s="190">
        <v>0</v>
      </c>
      <c r="T1133" s="191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192" t="s">
        <v>279</v>
      </c>
      <c r="AT1133" s="192" t="s">
        <v>163</v>
      </c>
      <c r="AU1133" s="192" t="s">
        <v>79</v>
      </c>
      <c r="AY1133" s="20" t="s">
        <v>161</v>
      </c>
      <c r="BE1133" s="193">
        <f>IF(N1133="základní",J1133,0)</f>
        <v>0</v>
      </c>
      <c r="BF1133" s="193">
        <f>IF(N1133="snížená",J1133,0)</f>
        <v>0</v>
      </c>
      <c r="BG1133" s="193">
        <f>IF(N1133="zákl. přenesená",J1133,0)</f>
        <v>0</v>
      </c>
      <c r="BH1133" s="193">
        <f>IF(N1133="sníž. přenesená",J1133,0)</f>
        <v>0</v>
      </c>
      <c r="BI1133" s="193">
        <f>IF(N1133="nulová",J1133,0)</f>
        <v>0</v>
      </c>
      <c r="BJ1133" s="20" t="s">
        <v>77</v>
      </c>
      <c r="BK1133" s="193">
        <f>ROUND(I1133*H1133,2)</f>
        <v>0</v>
      </c>
      <c r="BL1133" s="20" t="s">
        <v>279</v>
      </c>
      <c r="BM1133" s="192" t="s">
        <v>2360</v>
      </c>
    </row>
    <row r="1134" spans="1:65" s="2" customFormat="1">
      <c r="A1134" s="37"/>
      <c r="B1134" s="38"/>
      <c r="C1134" s="39"/>
      <c r="D1134" s="194" t="s">
        <v>170</v>
      </c>
      <c r="E1134" s="39"/>
      <c r="F1134" s="195" t="s">
        <v>2361</v>
      </c>
      <c r="G1134" s="39"/>
      <c r="H1134" s="39"/>
      <c r="I1134" s="196"/>
      <c r="J1134" s="39"/>
      <c r="K1134" s="39"/>
      <c r="L1134" s="42"/>
      <c r="M1134" s="197"/>
      <c r="N1134" s="198"/>
      <c r="O1134" s="67"/>
      <c r="P1134" s="67"/>
      <c r="Q1134" s="67"/>
      <c r="R1134" s="67"/>
      <c r="S1134" s="67"/>
      <c r="T1134" s="68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T1134" s="20" t="s">
        <v>170</v>
      </c>
      <c r="AU1134" s="20" t="s">
        <v>79</v>
      </c>
    </row>
    <row r="1135" spans="1:65" s="2" customFormat="1" ht="19.2">
      <c r="A1135" s="37"/>
      <c r="B1135" s="38"/>
      <c r="C1135" s="39"/>
      <c r="D1135" s="199" t="s">
        <v>176</v>
      </c>
      <c r="E1135" s="39"/>
      <c r="F1135" s="200" t="s">
        <v>2362</v>
      </c>
      <c r="G1135" s="39"/>
      <c r="H1135" s="39"/>
      <c r="I1135" s="196"/>
      <c r="J1135" s="39"/>
      <c r="K1135" s="39"/>
      <c r="L1135" s="42"/>
      <c r="M1135" s="197"/>
      <c r="N1135" s="198"/>
      <c r="O1135" s="67"/>
      <c r="P1135" s="67"/>
      <c r="Q1135" s="67"/>
      <c r="R1135" s="67"/>
      <c r="S1135" s="67"/>
      <c r="T1135" s="68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T1135" s="20" t="s">
        <v>176</v>
      </c>
      <c r="AU1135" s="20" t="s">
        <v>79</v>
      </c>
    </row>
    <row r="1136" spans="1:65" s="13" customFormat="1">
      <c r="B1136" s="201"/>
      <c r="C1136" s="202"/>
      <c r="D1136" s="199" t="s">
        <v>178</v>
      </c>
      <c r="E1136" s="202"/>
      <c r="F1136" s="204" t="s">
        <v>2356</v>
      </c>
      <c r="G1136" s="202"/>
      <c r="H1136" s="205">
        <v>46.41</v>
      </c>
      <c r="I1136" s="206"/>
      <c r="J1136" s="202"/>
      <c r="K1136" s="202"/>
      <c r="L1136" s="207"/>
      <c r="M1136" s="208"/>
      <c r="N1136" s="209"/>
      <c r="O1136" s="209"/>
      <c r="P1136" s="209"/>
      <c r="Q1136" s="209"/>
      <c r="R1136" s="209"/>
      <c r="S1136" s="209"/>
      <c r="T1136" s="210"/>
      <c r="AT1136" s="211" t="s">
        <v>178</v>
      </c>
      <c r="AU1136" s="211" t="s">
        <v>79</v>
      </c>
      <c r="AV1136" s="13" t="s">
        <v>79</v>
      </c>
      <c r="AW1136" s="13" t="s">
        <v>4</v>
      </c>
      <c r="AX1136" s="13" t="s">
        <v>77</v>
      </c>
      <c r="AY1136" s="211" t="s">
        <v>161</v>
      </c>
    </row>
    <row r="1137" spans="1:65" s="2" customFormat="1" ht="16.5" customHeight="1">
      <c r="A1137" s="37"/>
      <c r="B1137" s="38"/>
      <c r="C1137" s="181" t="s">
        <v>2363</v>
      </c>
      <c r="D1137" s="181" t="s">
        <v>163</v>
      </c>
      <c r="E1137" s="182" t="s">
        <v>2364</v>
      </c>
      <c r="F1137" s="183" t="s">
        <v>2365</v>
      </c>
      <c r="G1137" s="184" t="s">
        <v>166</v>
      </c>
      <c r="H1137" s="185">
        <v>13.965</v>
      </c>
      <c r="I1137" s="186"/>
      <c r="J1137" s="187">
        <f>ROUND(I1137*H1137,2)</f>
        <v>0</v>
      </c>
      <c r="K1137" s="183" t="s">
        <v>167</v>
      </c>
      <c r="L1137" s="42"/>
      <c r="M1137" s="188" t="s">
        <v>19</v>
      </c>
      <c r="N1137" s="189" t="s">
        <v>40</v>
      </c>
      <c r="O1137" s="67"/>
      <c r="P1137" s="190">
        <f>O1137*H1137</f>
        <v>0</v>
      </c>
      <c r="Q1137" s="190">
        <v>2.1000000000000001E-4</v>
      </c>
      <c r="R1137" s="190">
        <f>Q1137*H1137</f>
        <v>2.9326500000000002E-3</v>
      </c>
      <c r="S1137" s="190">
        <v>0</v>
      </c>
      <c r="T1137" s="191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192" t="s">
        <v>279</v>
      </c>
      <c r="AT1137" s="192" t="s">
        <v>163</v>
      </c>
      <c r="AU1137" s="192" t="s">
        <v>79</v>
      </c>
      <c r="AY1137" s="20" t="s">
        <v>161</v>
      </c>
      <c r="BE1137" s="193">
        <f>IF(N1137="základní",J1137,0)</f>
        <v>0</v>
      </c>
      <c r="BF1137" s="193">
        <f>IF(N1137="snížená",J1137,0)</f>
        <v>0</v>
      </c>
      <c r="BG1137" s="193">
        <f>IF(N1137="zákl. přenesená",J1137,0)</f>
        <v>0</v>
      </c>
      <c r="BH1137" s="193">
        <f>IF(N1137="sníž. přenesená",J1137,0)</f>
        <v>0</v>
      </c>
      <c r="BI1137" s="193">
        <f>IF(N1137="nulová",J1137,0)</f>
        <v>0</v>
      </c>
      <c r="BJ1137" s="20" t="s">
        <v>77</v>
      </c>
      <c r="BK1137" s="193">
        <f>ROUND(I1137*H1137,2)</f>
        <v>0</v>
      </c>
      <c r="BL1137" s="20" t="s">
        <v>279</v>
      </c>
      <c r="BM1137" s="192" t="s">
        <v>2366</v>
      </c>
    </row>
    <row r="1138" spans="1:65" s="2" customFormat="1">
      <c r="A1138" s="37"/>
      <c r="B1138" s="38"/>
      <c r="C1138" s="39"/>
      <c r="D1138" s="194" t="s">
        <v>170</v>
      </c>
      <c r="E1138" s="39"/>
      <c r="F1138" s="195" t="s">
        <v>2367</v>
      </c>
      <c r="G1138" s="39"/>
      <c r="H1138" s="39"/>
      <c r="I1138" s="196"/>
      <c r="J1138" s="39"/>
      <c r="K1138" s="39"/>
      <c r="L1138" s="42"/>
      <c r="M1138" s="197"/>
      <c r="N1138" s="198"/>
      <c r="O1138" s="67"/>
      <c r="P1138" s="67"/>
      <c r="Q1138" s="67"/>
      <c r="R1138" s="67"/>
      <c r="S1138" s="67"/>
      <c r="T1138" s="68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T1138" s="20" t="s">
        <v>170</v>
      </c>
      <c r="AU1138" s="20" t="s">
        <v>79</v>
      </c>
    </row>
    <row r="1139" spans="1:65" s="2" customFormat="1" ht="16.5" customHeight="1">
      <c r="A1139" s="37"/>
      <c r="B1139" s="38"/>
      <c r="C1139" s="181" t="s">
        <v>2368</v>
      </c>
      <c r="D1139" s="181" t="s">
        <v>163</v>
      </c>
      <c r="E1139" s="182" t="s">
        <v>2369</v>
      </c>
      <c r="F1139" s="183" t="s">
        <v>2370</v>
      </c>
      <c r="G1139" s="184" t="s">
        <v>166</v>
      </c>
      <c r="H1139" s="185">
        <v>13.965</v>
      </c>
      <c r="I1139" s="186"/>
      <c r="J1139" s="187">
        <f>ROUND(I1139*H1139,2)</f>
        <v>0</v>
      </c>
      <c r="K1139" s="183" t="s">
        <v>19</v>
      </c>
      <c r="L1139" s="42"/>
      <c r="M1139" s="188" t="s">
        <v>19</v>
      </c>
      <c r="N1139" s="189" t="s">
        <v>40</v>
      </c>
      <c r="O1139" s="67"/>
      <c r="P1139" s="190">
        <f>O1139*H1139</f>
        <v>0</v>
      </c>
      <c r="Q1139" s="190">
        <v>3.2000000000000002E-3</v>
      </c>
      <c r="R1139" s="190">
        <f>Q1139*H1139</f>
        <v>4.4687999999999999E-2</v>
      </c>
      <c r="S1139" s="190">
        <v>0</v>
      </c>
      <c r="T1139" s="191">
        <f>S1139*H1139</f>
        <v>0</v>
      </c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R1139" s="192" t="s">
        <v>279</v>
      </c>
      <c r="AT1139" s="192" t="s">
        <v>163</v>
      </c>
      <c r="AU1139" s="192" t="s">
        <v>79</v>
      </c>
      <c r="AY1139" s="20" t="s">
        <v>161</v>
      </c>
      <c r="BE1139" s="193">
        <f>IF(N1139="základní",J1139,0)</f>
        <v>0</v>
      </c>
      <c r="BF1139" s="193">
        <f>IF(N1139="snížená",J1139,0)</f>
        <v>0</v>
      </c>
      <c r="BG1139" s="193">
        <f>IF(N1139="zákl. přenesená",J1139,0)</f>
        <v>0</v>
      </c>
      <c r="BH1139" s="193">
        <f>IF(N1139="sníž. přenesená",J1139,0)</f>
        <v>0</v>
      </c>
      <c r="BI1139" s="193">
        <f>IF(N1139="nulová",J1139,0)</f>
        <v>0</v>
      </c>
      <c r="BJ1139" s="20" t="s">
        <v>77</v>
      </c>
      <c r="BK1139" s="193">
        <f>ROUND(I1139*H1139,2)</f>
        <v>0</v>
      </c>
      <c r="BL1139" s="20" t="s">
        <v>279</v>
      </c>
      <c r="BM1139" s="192" t="s">
        <v>2371</v>
      </c>
    </row>
    <row r="1140" spans="1:65" s="13" customFormat="1">
      <c r="B1140" s="201"/>
      <c r="C1140" s="202"/>
      <c r="D1140" s="199" t="s">
        <v>178</v>
      </c>
      <c r="E1140" s="203" t="s">
        <v>635</v>
      </c>
      <c r="F1140" s="204" t="s">
        <v>2372</v>
      </c>
      <c r="G1140" s="202"/>
      <c r="H1140" s="205">
        <v>13.3</v>
      </c>
      <c r="I1140" s="206"/>
      <c r="J1140" s="202"/>
      <c r="K1140" s="202"/>
      <c r="L1140" s="207"/>
      <c r="M1140" s="208"/>
      <c r="N1140" s="209"/>
      <c r="O1140" s="209"/>
      <c r="P1140" s="209"/>
      <c r="Q1140" s="209"/>
      <c r="R1140" s="209"/>
      <c r="S1140" s="209"/>
      <c r="T1140" s="210"/>
      <c r="AT1140" s="211" t="s">
        <v>178</v>
      </c>
      <c r="AU1140" s="211" t="s">
        <v>79</v>
      </c>
      <c r="AV1140" s="13" t="s">
        <v>79</v>
      </c>
      <c r="AW1140" s="13" t="s">
        <v>31</v>
      </c>
      <c r="AX1140" s="13" t="s">
        <v>77</v>
      </c>
      <c r="AY1140" s="211" t="s">
        <v>161</v>
      </c>
    </row>
    <row r="1141" spans="1:65" s="13" customFormat="1">
      <c r="B1141" s="201"/>
      <c r="C1141" s="202"/>
      <c r="D1141" s="199" t="s">
        <v>178</v>
      </c>
      <c r="E1141" s="202"/>
      <c r="F1141" s="204" t="s">
        <v>2373</v>
      </c>
      <c r="G1141" s="202"/>
      <c r="H1141" s="205">
        <v>13.965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178</v>
      </c>
      <c r="AU1141" s="211" t="s">
        <v>79</v>
      </c>
      <c r="AV1141" s="13" t="s">
        <v>79</v>
      </c>
      <c r="AW1141" s="13" t="s">
        <v>4</v>
      </c>
      <c r="AX1141" s="13" t="s">
        <v>77</v>
      </c>
      <c r="AY1141" s="211" t="s">
        <v>161</v>
      </c>
    </row>
    <row r="1142" spans="1:65" s="2" customFormat="1" ht="16.5" customHeight="1">
      <c r="A1142" s="37"/>
      <c r="B1142" s="38"/>
      <c r="C1142" s="181" t="s">
        <v>2374</v>
      </c>
      <c r="D1142" s="181" t="s">
        <v>163</v>
      </c>
      <c r="E1142" s="182" t="s">
        <v>2375</v>
      </c>
      <c r="F1142" s="183" t="s">
        <v>2376</v>
      </c>
      <c r="G1142" s="184" t="s">
        <v>166</v>
      </c>
      <c r="H1142" s="185">
        <v>13.965</v>
      </c>
      <c r="I1142" s="186"/>
      <c r="J1142" s="187">
        <f>ROUND(I1142*H1142,2)</f>
        <v>0</v>
      </c>
      <c r="K1142" s="183" t="s">
        <v>167</v>
      </c>
      <c r="L1142" s="42"/>
      <c r="M1142" s="188" t="s">
        <v>19</v>
      </c>
      <c r="N1142" s="189" t="s">
        <v>40</v>
      </c>
      <c r="O1142" s="67"/>
      <c r="P1142" s="190">
        <f>O1142*H1142</f>
        <v>0</v>
      </c>
      <c r="Q1142" s="190">
        <v>1.6000000000000001E-4</v>
      </c>
      <c r="R1142" s="190">
        <f>Q1142*H1142</f>
        <v>2.2344000000000001E-3</v>
      </c>
      <c r="S1142" s="190">
        <v>0</v>
      </c>
      <c r="T1142" s="191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192" t="s">
        <v>279</v>
      </c>
      <c r="AT1142" s="192" t="s">
        <v>163</v>
      </c>
      <c r="AU1142" s="192" t="s">
        <v>79</v>
      </c>
      <c r="AY1142" s="20" t="s">
        <v>161</v>
      </c>
      <c r="BE1142" s="193">
        <f>IF(N1142="základní",J1142,0)</f>
        <v>0</v>
      </c>
      <c r="BF1142" s="193">
        <f>IF(N1142="snížená",J1142,0)</f>
        <v>0</v>
      </c>
      <c r="BG1142" s="193">
        <f>IF(N1142="zákl. přenesená",J1142,0)</f>
        <v>0</v>
      </c>
      <c r="BH1142" s="193">
        <f>IF(N1142="sníž. přenesená",J1142,0)</f>
        <v>0</v>
      </c>
      <c r="BI1142" s="193">
        <f>IF(N1142="nulová",J1142,0)</f>
        <v>0</v>
      </c>
      <c r="BJ1142" s="20" t="s">
        <v>77</v>
      </c>
      <c r="BK1142" s="193">
        <f>ROUND(I1142*H1142,2)</f>
        <v>0</v>
      </c>
      <c r="BL1142" s="20" t="s">
        <v>279</v>
      </c>
      <c r="BM1142" s="192" t="s">
        <v>2377</v>
      </c>
    </row>
    <row r="1143" spans="1:65" s="2" customFormat="1">
      <c r="A1143" s="37"/>
      <c r="B1143" s="38"/>
      <c r="C1143" s="39"/>
      <c r="D1143" s="194" t="s">
        <v>170</v>
      </c>
      <c r="E1143" s="39"/>
      <c r="F1143" s="195" t="s">
        <v>2378</v>
      </c>
      <c r="G1143" s="39"/>
      <c r="H1143" s="39"/>
      <c r="I1143" s="196"/>
      <c r="J1143" s="39"/>
      <c r="K1143" s="39"/>
      <c r="L1143" s="42"/>
      <c r="M1143" s="197"/>
      <c r="N1143" s="198"/>
      <c r="O1143" s="67"/>
      <c r="P1143" s="67"/>
      <c r="Q1143" s="67"/>
      <c r="R1143" s="67"/>
      <c r="S1143" s="67"/>
      <c r="T1143" s="68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T1143" s="20" t="s">
        <v>170</v>
      </c>
      <c r="AU1143" s="20" t="s">
        <v>79</v>
      </c>
    </row>
    <row r="1144" spans="1:65" s="2" customFormat="1" ht="16.5" customHeight="1">
      <c r="A1144" s="37"/>
      <c r="B1144" s="38"/>
      <c r="C1144" s="181" t="s">
        <v>2379</v>
      </c>
      <c r="D1144" s="181" t="s">
        <v>163</v>
      </c>
      <c r="E1144" s="182" t="s">
        <v>2380</v>
      </c>
      <c r="F1144" s="183" t="s">
        <v>2381</v>
      </c>
      <c r="G1144" s="184" t="s">
        <v>166</v>
      </c>
      <c r="H1144" s="185">
        <v>13.965</v>
      </c>
      <c r="I1144" s="186"/>
      <c r="J1144" s="187">
        <f>ROUND(I1144*H1144,2)</f>
        <v>0</v>
      </c>
      <c r="K1144" s="183" t="s">
        <v>167</v>
      </c>
      <c r="L1144" s="42"/>
      <c r="M1144" s="188" t="s">
        <v>19</v>
      </c>
      <c r="N1144" s="189" t="s">
        <v>40</v>
      </c>
      <c r="O1144" s="67"/>
      <c r="P1144" s="190">
        <f>O1144*H1144</f>
        <v>0</v>
      </c>
      <c r="Q1144" s="190">
        <v>8.0000000000000007E-5</v>
      </c>
      <c r="R1144" s="190">
        <f>Q1144*H1144</f>
        <v>1.1172000000000001E-3</v>
      </c>
      <c r="S1144" s="190">
        <v>0</v>
      </c>
      <c r="T1144" s="191">
        <f>S1144*H1144</f>
        <v>0</v>
      </c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R1144" s="192" t="s">
        <v>279</v>
      </c>
      <c r="AT1144" s="192" t="s">
        <v>163</v>
      </c>
      <c r="AU1144" s="192" t="s">
        <v>79</v>
      </c>
      <c r="AY1144" s="20" t="s">
        <v>161</v>
      </c>
      <c r="BE1144" s="193">
        <f>IF(N1144="základní",J1144,0)</f>
        <v>0</v>
      </c>
      <c r="BF1144" s="193">
        <f>IF(N1144="snížená",J1144,0)</f>
        <v>0</v>
      </c>
      <c r="BG1144" s="193">
        <f>IF(N1144="zákl. přenesená",J1144,0)</f>
        <v>0</v>
      </c>
      <c r="BH1144" s="193">
        <f>IF(N1144="sníž. přenesená",J1144,0)</f>
        <v>0</v>
      </c>
      <c r="BI1144" s="193">
        <f>IF(N1144="nulová",J1144,0)</f>
        <v>0</v>
      </c>
      <c r="BJ1144" s="20" t="s">
        <v>77</v>
      </c>
      <c r="BK1144" s="193">
        <f>ROUND(I1144*H1144,2)</f>
        <v>0</v>
      </c>
      <c r="BL1144" s="20" t="s">
        <v>279</v>
      </c>
      <c r="BM1144" s="192" t="s">
        <v>2382</v>
      </c>
    </row>
    <row r="1145" spans="1:65" s="2" customFormat="1">
      <c r="A1145" s="37"/>
      <c r="B1145" s="38"/>
      <c r="C1145" s="39"/>
      <c r="D1145" s="194" t="s">
        <v>170</v>
      </c>
      <c r="E1145" s="39"/>
      <c r="F1145" s="195" t="s">
        <v>2383</v>
      </c>
      <c r="G1145" s="39"/>
      <c r="H1145" s="39"/>
      <c r="I1145" s="196"/>
      <c r="J1145" s="39"/>
      <c r="K1145" s="39"/>
      <c r="L1145" s="42"/>
      <c r="M1145" s="197"/>
      <c r="N1145" s="198"/>
      <c r="O1145" s="67"/>
      <c r="P1145" s="67"/>
      <c r="Q1145" s="67"/>
      <c r="R1145" s="67"/>
      <c r="S1145" s="67"/>
      <c r="T1145" s="68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T1145" s="20" t="s">
        <v>170</v>
      </c>
      <c r="AU1145" s="20" t="s">
        <v>79</v>
      </c>
    </row>
    <row r="1146" spans="1:65" s="2" customFormat="1" ht="21.75" customHeight="1">
      <c r="A1146" s="37"/>
      <c r="B1146" s="38"/>
      <c r="C1146" s="181" t="s">
        <v>2384</v>
      </c>
      <c r="D1146" s="181" t="s">
        <v>163</v>
      </c>
      <c r="E1146" s="182" t="s">
        <v>2385</v>
      </c>
      <c r="F1146" s="183" t="s">
        <v>2386</v>
      </c>
      <c r="G1146" s="184" t="s">
        <v>166</v>
      </c>
      <c r="H1146" s="185">
        <v>1.8120000000000001</v>
      </c>
      <c r="I1146" s="186"/>
      <c r="J1146" s="187">
        <f>ROUND(I1146*H1146,2)</f>
        <v>0</v>
      </c>
      <c r="K1146" s="183" t="s">
        <v>167</v>
      </c>
      <c r="L1146" s="42"/>
      <c r="M1146" s="188" t="s">
        <v>19</v>
      </c>
      <c r="N1146" s="189" t="s">
        <v>40</v>
      </c>
      <c r="O1146" s="67"/>
      <c r="P1146" s="190">
        <f>O1146*H1146</f>
        <v>0</v>
      </c>
      <c r="Q1146" s="190">
        <v>0</v>
      </c>
      <c r="R1146" s="190">
        <f>Q1146*H1146</f>
        <v>0</v>
      </c>
      <c r="S1146" s="190">
        <v>0</v>
      </c>
      <c r="T1146" s="191">
        <f>S1146*H1146</f>
        <v>0</v>
      </c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R1146" s="192" t="s">
        <v>279</v>
      </c>
      <c r="AT1146" s="192" t="s">
        <v>163</v>
      </c>
      <c r="AU1146" s="192" t="s">
        <v>79</v>
      </c>
      <c r="AY1146" s="20" t="s">
        <v>161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20" t="s">
        <v>77</v>
      </c>
      <c r="BK1146" s="193">
        <f>ROUND(I1146*H1146,2)</f>
        <v>0</v>
      </c>
      <c r="BL1146" s="20" t="s">
        <v>279</v>
      </c>
      <c r="BM1146" s="192" t="s">
        <v>2387</v>
      </c>
    </row>
    <row r="1147" spans="1:65" s="2" customFormat="1">
      <c r="A1147" s="37"/>
      <c r="B1147" s="38"/>
      <c r="C1147" s="39"/>
      <c r="D1147" s="194" t="s">
        <v>170</v>
      </c>
      <c r="E1147" s="39"/>
      <c r="F1147" s="195" t="s">
        <v>2388</v>
      </c>
      <c r="G1147" s="39"/>
      <c r="H1147" s="39"/>
      <c r="I1147" s="196"/>
      <c r="J1147" s="39"/>
      <c r="K1147" s="39"/>
      <c r="L1147" s="42"/>
      <c r="M1147" s="197"/>
      <c r="N1147" s="198"/>
      <c r="O1147" s="67"/>
      <c r="P1147" s="67"/>
      <c r="Q1147" s="67"/>
      <c r="R1147" s="67"/>
      <c r="S1147" s="67"/>
      <c r="T1147" s="68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T1147" s="20" t="s">
        <v>170</v>
      </c>
      <c r="AU1147" s="20" t="s">
        <v>79</v>
      </c>
    </row>
    <row r="1148" spans="1:65" s="2" customFormat="1" ht="16.5" customHeight="1">
      <c r="A1148" s="37"/>
      <c r="B1148" s="38"/>
      <c r="C1148" s="181" t="s">
        <v>2389</v>
      </c>
      <c r="D1148" s="181" t="s">
        <v>163</v>
      </c>
      <c r="E1148" s="182" t="s">
        <v>2390</v>
      </c>
      <c r="F1148" s="183" t="s">
        <v>2391</v>
      </c>
      <c r="G1148" s="184" t="s">
        <v>166</v>
      </c>
      <c r="H1148" s="185">
        <v>1.8120000000000001</v>
      </c>
      <c r="I1148" s="186"/>
      <c r="J1148" s="187">
        <f>ROUND(I1148*H1148,2)</f>
        <v>0</v>
      </c>
      <c r="K1148" s="183" t="s">
        <v>167</v>
      </c>
      <c r="L1148" s="42"/>
      <c r="M1148" s="188" t="s">
        <v>19</v>
      </c>
      <c r="N1148" s="189" t="s">
        <v>40</v>
      </c>
      <c r="O1148" s="67"/>
      <c r="P1148" s="190">
        <f>O1148*H1148</f>
        <v>0</v>
      </c>
      <c r="Q1148" s="190">
        <v>0</v>
      </c>
      <c r="R1148" s="190">
        <f>Q1148*H1148</f>
        <v>0</v>
      </c>
      <c r="S1148" s="190">
        <v>0</v>
      </c>
      <c r="T1148" s="191">
        <f>S1148*H1148</f>
        <v>0</v>
      </c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R1148" s="192" t="s">
        <v>279</v>
      </c>
      <c r="AT1148" s="192" t="s">
        <v>163</v>
      </c>
      <c r="AU1148" s="192" t="s">
        <v>79</v>
      </c>
      <c r="AY1148" s="20" t="s">
        <v>161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20" t="s">
        <v>77</v>
      </c>
      <c r="BK1148" s="193">
        <f>ROUND(I1148*H1148,2)</f>
        <v>0</v>
      </c>
      <c r="BL1148" s="20" t="s">
        <v>279</v>
      </c>
      <c r="BM1148" s="192" t="s">
        <v>2392</v>
      </c>
    </row>
    <row r="1149" spans="1:65" s="2" customFormat="1">
      <c r="A1149" s="37"/>
      <c r="B1149" s="38"/>
      <c r="C1149" s="39"/>
      <c r="D1149" s="194" t="s">
        <v>170</v>
      </c>
      <c r="E1149" s="39"/>
      <c r="F1149" s="195" t="s">
        <v>2393</v>
      </c>
      <c r="G1149" s="39"/>
      <c r="H1149" s="39"/>
      <c r="I1149" s="196"/>
      <c r="J1149" s="39"/>
      <c r="K1149" s="39"/>
      <c r="L1149" s="42"/>
      <c r="M1149" s="197"/>
      <c r="N1149" s="198"/>
      <c r="O1149" s="67"/>
      <c r="P1149" s="67"/>
      <c r="Q1149" s="67"/>
      <c r="R1149" s="67"/>
      <c r="S1149" s="67"/>
      <c r="T1149" s="68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T1149" s="20" t="s">
        <v>170</v>
      </c>
      <c r="AU1149" s="20" t="s">
        <v>79</v>
      </c>
    </row>
    <row r="1150" spans="1:65" s="13" customFormat="1">
      <c r="B1150" s="201"/>
      <c r="C1150" s="202"/>
      <c r="D1150" s="199" t="s">
        <v>178</v>
      </c>
      <c r="E1150" s="203" t="s">
        <v>19</v>
      </c>
      <c r="F1150" s="204" t="s">
        <v>2394</v>
      </c>
      <c r="G1150" s="202"/>
      <c r="H1150" s="205">
        <v>1.8120000000000001</v>
      </c>
      <c r="I1150" s="206"/>
      <c r="J1150" s="202"/>
      <c r="K1150" s="202"/>
      <c r="L1150" s="207"/>
      <c r="M1150" s="208"/>
      <c r="N1150" s="209"/>
      <c r="O1150" s="209"/>
      <c r="P1150" s="209"/>
      <c r="Q1150" s="209"/>
      <c r="R1150" s="209"/>
      <c r="S1150" s="209"/>
      <c r="T1150" s="210"/>
      <c r="AT1150" s="211" t="s">
        <v>178</v>
      </c>
      <c r="AU1150" s="211" t="s">
        <v>79</v>
      </c>
      <c r="AV1150" s="13" t="s">
        <v>79</v>
      </c>
      <c r="AW1150" s="13" t="s">
        <v>31</v>
      </c>
      <c r="AX1150" s="13" t="s">
        <v>77</v>
      </c>
      <c r="AY1150" s="211" t="s">
        <v>161</v>
      </c>
    </row>
    <row r="1151" spans="1:65" s="2" customFormat="1" ht="24.15" customHeight="1">
      <c r="A1151" s="37"/>
      <c r="B1151" s="38"/>
      <c r="C1151" s="181" t="s">
        <v>2395</v>
      </c>
      <c r="D1151" s="181" t="s">
        <v>163</v>
      </c>
      <c r="E1151" s="182" t="s">
        <v>2396</v>
      </c>
      <c r="F1151" s="183" t="s">
        <v>2397</v>
      </c>
      <c r="G1151" s="184" t="s">
        <v>214</v>
      </c>
      <c r="H1151" s="185">
        <v>0.47399999999999998</v>
      </c>
      <c r="I1151" s="186"/>
      <c r="J1151" s="187">
        <f>ROUND(I1151*H1151,2)</f>
        <v>0</v>
      </c>
      <c r="K1151" s="183" t="s">
        <v>167</v>
      </c>
      <c r="L1151" s="42"/>
      <c r="M1151" s="188" t="s">
        <v>19</v>
      </c>
      <c r="N1151" s="189" t="s">
        <v>40</v>
      </c>
      <c r="O1151" s="67"/>
      <c r="P1151" s="190">
        <f>O1151*H1151</f>
        <v>0</v>
      </c>
      <c r="Q1151" s="190">
        <v>0</v>
      </c>
      <c r="R1151" s="190">
        <f>Q1151*H1151</f>
        <v>0</v>
      </c>
      <c r="S1151" s="190">
        <v>0</v>
      </c>
      <c r="T1151" s="191">
        <f>S1151*H1151</f>
        <v>0</v>
      </c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R1151" s="192" t="s">
        <v>279</v>
      </c>
      <c r="AT1151" s="192" t="s">
        <v>163</v>
      </c>
      <c r="AU1151" s="192" t="s">
        <v>79</v>
      </c>
      <c r="AY1151" s="20" t="s">
        <v>161</v>
      </c>
      <c r="BE1151" s="193">
        <f>IF(N1151="základní",J1151,0)</f>
        <v>0</v>
      </c>
      <c r="BF1151" s="193">
        <f>IF(N1151="snížená",J1151,0)</f>
        <v>0</v>
      </c>
      <c r="BG1151" s="193">
        <f>IF(N1151="zákl. přenesená",J1151,0)</f>
        <v>0</v>
      </c>
      <c r="BH1151" s="193">
        <f>IF(N1151="sníž. přenesená",J1151,0)</f>
        <v>0</v>
      </c>
      <c r="BI1151" s="193">
        <f>IF(N1151="nulová",J1151,0)</f>
        <v>0</v>
      </c>
      <c r="BJ1151" s="20" t="s">
        <v>77</v>
      </c>
      <c r="BK1151" s="193">
        <f>ROUND(I1151*H1151,2)</f>
        <v>0</v>
      </c>
      <c r="BL1151" s="20" t="s">
        <v>279</v>
      </c>
      <c r="BM1151" s="192" t="s">
        <v>2398</v>
      </c>
    </row>
    <row r="1152" spans="1:65" s="2" customFormat="1">
      <c r="A1152" s="37"/>
      <c r="B1152" s="38"/>
      <c r="C1152" s="39"/>
      <c r="D1152" s="194" t="s">
        <v>170</v>
      </c>
      <c r="E1152" s="39"/>
      <c r="F1152" s="195" t="s">
        <v>2399</v>
      </c>
      <c r="G1152" s="39"/>
      <c r="H1152" s="39"/>
      <c r="I1152" s="196"/>
      <c r="J1152" s="39"/>
      <c r="K1152" s="39"/>
      <c r="L1152" s="42"/>
      <c r="M1152" s="197"/>
      <c r="N1152" s="198"/>
      <c r="O1152" s="67"/>
      <c r="P1152" s="67"/>
      <c r="Q1152" s="67"/>
      <c r="R1152" s="67"/>
      <c r="S1152" s="67"/>
      <c r="T1152" s="68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T1152" s="20" t="s">
        <v>170</v>
      </c>
      <c r="AU1152" s="20" t="s">
        <v>79</v>
      </c>
    </row>
    <row r="1153" spans="1:65" s="12" customFormat="1" ht="22.8" customHeight="1">
      <c r="B1153" s="165"/>
      <c r="C1153" s="166"/>
      <c r="D1153" s="167" t="s">
        <v>68</v>
      </c>
      <c r="E1153" s="179" t="s">
        <v>589</v>
      </c>
      <c r="F1153" s="179" t="s">
        <v>590</v>
      </c>
      <c r="G1153" s="166"/>
      <c r="H1153" s="166"/>
      <c r="I1153" s="169"/>
      <c r="J1153" s="180">
        <f>BK1153</f>
        <v>0</v>
      </c>
      <c r="K1153" s="166"/>
      <c r="L1153" s="171"/>
      <c r="M1153" s="172"/>
      <c r="N1153" s="173"/>
      <c r="O1153" s="173"/>
      <c r="P1153" s="174">
        <f>SUM(P1154:P1177)</f>
        <v>0</v>
      </c>
      <c r="Q1153" s="173"/>
      <c r="R1153" s="174">
        <f>SUM(R1154:R1177)</f>
        <v>2.35791101</v>
      </c>
      <c r="S1153" s="173"/>
      <c r="T1153" s="175">
        <f>SUM(T1154:T1177)</f>
        <v>0</v>
      </c>
      <c r="AR1153" s="176" t="s">
        <v>79</v>
      </c>
      <c r="AT1153" s="177" t="s">
        <v>68</v>
      </c>
      <c r="AU1153" s="177" t="s">
        <v>77</v>
      </c>
      <c r="AY1153" s="176" t="s">
        <v>161</v>
      </c>
      <c r="BK1153" s="178">
        <f>SUM(BK1154:BK1177)</f>
        <v>0</v>
      </c>
    </row>
    <row r="1154" spans="1:65" s="2" customFormat="1" ht="16.5" customHeight="1">
      <c r="A1154" s="37"/>
      <c r="B1154" s="38"/>
      <c r="C1154" s="181" t="s">
        <v>2400</v>
      </c>
      <c r="D1154" s="181" t="s">
        <v>163</v>
      </c>
      <c r="E1154" s="182" t="s">
        <v>2401</v>
      </c>
      <c r="F1154" s="183" t="s">
        <v>2402</v>
      </c>
      <c r="G1154" s="184" t="s">
        <v>166</v>
      </c>
      <c r="H1154" s="185">
        <v>69.34</v>
      </c>
      <c r="I1154" s="186"/>
      <c r="J1154" s="187">
        <f>ROUND(I1154*H1154,2)</f>
        <v>0</v>
      </c>
      <c r="K1154" s="183" t="s">
        <v>167</v>
      </c>
      <c r="L1154" s="42"/>
      <c r="M1154" s="188" t="s">
        <v>19</v>
      </c>
      <c r="N1154" s="189" t="s">
        <v>40</v>
      </c>
      <c r="O1154" s="67"/>
      <c r="P1154" s="190">
        <f>O1154*H1154</f>
        <v>0</v>
      </c>
      <c r="Q1154" s="190">
        <v>2.9999999999999997E-4</v>
      </c>
      <c r="R1154" s="190">
        <f>Q1154*H1154</f>
        <v>2.0801999999999998E-2</v>
      </c>
      <c r="S1154" s="190">
        <v>0</v>
      </c>
      <c r="T1154" s="191">
        <f>S1154*H1154</f>
        <v>0</v>
      </c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R1154" s="192" t="s">
        <v>168</v>
      </c>
      <c r="AT1154" s="192" t="s">
        <v>163</v>
      </c>
      <c r="AU1154" s="192" t="s">
        <v>79</v>
      </c>
      <c r="AY1154" s="20" t="s">
        <v>161</v>
      </c>
      <c r="BE1154" s="193">
        <f>IF(N1154="základní",J1154,0)</f>
        <v>0</v>
      </c>
      <c r="BF1154" s="193">
        <f>IF(N1154="snížená",J1154,0)</f>
        <v>0</v>
      </c>
      <c r="BG1154" s="193">
        <f>IF(N1154="zákl. přenesená",J1154,0)</f>
        <v>0</v>
      </c>
      <c r="BH1154" s="193">
        <f>IF(N1154="sníž. přenesená",J1154,0)</f>
        <v>0</v>
      </c>
      <c r="BI1154" s="193">
        <f>IF(N1154="nulová",J1154,0)</f>
        <v>0</v>
      </c>
      <c r="BJ1154" s="20" t="s">
        <v>77</v>
      </c>
      <c r="BK1154" s="193">
        <f>ROUND(I1154*H1154,2)</f>
        <v>0</v>
      </c>
      <c r="BL1154" s="20" t="s">
        <v>168</v>
      </c>
      <c r="BM1154" s="192" t="s">
        <v>2403</v>
      </c>
    </row>
    <row r="1155" spans="1:65" s="2" customFormat="1">
      <c r="A1155" s="37"/>
      <c r="B1155" s="38"/>
      <c r="C1155" s="39"/>
      <c r="D1155" s="194" t="s">
        <v>170</v>
      </c>
      <c r="E1155" s="39"/>
      <c r="F1155" s="195" t="s">
        <v>2404</v>
      </c>
      <c r="G1155" s="39"/>
      <c r="H1155" s="39"/>
      <c r="I1155" s="196"/>
      <c r="J1155" s="39"/>
      <c r="K1155" s="39"/>
      <c r="L1155" s="42"/>
      <c r="M1155" s="197"/>
      <c r="N1155" s="198"/>
      <c r="O1155" s="67"/>
      <c r="P1155" s="67"/>
      <c r="Q1155" s="67"/>
      <c r="R1155" s="67"/>
      <c r="S1155" s="67"/>
      <c r="T1155" s="68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T1155" s="20" t="s">
        <v>170</v>
      </c>
      <c r="AU1155" s="20" t="s">
        <v>79</v>
      </c>
    </row>
    <row r="1156" spans="1:65" s="13" customFormat="1">
      <c r="B1156" s="201"/>
      <c r="C1156" s="202"/>
      <c r="D1156" s="199" t="s">
        <v>178</v>
      </c>
      <c r="E1156" s="203" t="s">
        <v>19</v>
      </c>
      <c r="F1156" s="204" t="s">
        <v>605</v>
      </c>
      <c r="G1156" s="202"/>
      <c r="H1156" s="205">
        <v>69.34</v>
      </c>
      <c r="I1156" s="206"/>
      <c r="J1156" s="202"/>
      <c r="K1156" s="202"/>
      <c r="L1156" s="207"/>
      <c r="M1156" s="208"/>
      <c r="N1156" s="209"/>
      <c r="O1156" s="209"/>
      <c r="P1156" s="209"/>
      <c r="Q1156" s="209"/>
      <c r="R1156" s="209"/>
      <c r="S1156" s="209"/>
      <c r="T1156" s="210"/>
      <c r="AT1156" s="211" t="s">
        <v>178</v>
      </c>
      <c r="AU1156" s="211" t="s">
        <v>79</v>
      </c>
      <c r="AV1156" s="13" t="s">
        <v>79</v>
      </c>
      <c r="AW1156" s="13" t="s">
        <v>31</v>
      </c>
      <c r="AX1156" s="13" t="s">
        <v>77</v>
      </c>
      <c r="AY1156" s="211" t="s">
        <v>161</v>
      </c>
    </row>
    <row r="1157" spans="1:65" s="2" customFormat="1" ht="21.75" customHeight="1">
      <c r="A1157" s="37"/>
      <c r="B1157" s="38"/>
      <c r="C1157" s="181" t="s">
        <v>2405</v>
      </c>
      <c r="D1157" s="181" t="s">
        <v>163</v>
      </c>
      <c r="E1157" s="182" t="s">
        <v>2406</v>
      </c>
      <c r="F1157" s="183" t="s">
        <v>2407</v>
      </c>
      <c r="G1157" s="184" t="s">
        <v>166</v>
      </c>
      <c r="H1157" s="185">
        <v>69.34</v>
      </c>
      <c r="I1157" s="186"/>
      <c r="J1157" s="187">
        <f>ROUND(I1157*H1157,2)</f>
        <v>0</v>
      </c>
      <c r="K1157" s="183" t="s">
        <v>167</v>
      </c>
      <c r="L1157" s="42"/>
      <c r="M1157" s="188" t="s">
        <v>19</v>
      </c>
      <c r="N1157" s="189" t="s">
        <v>40</v>
      </c>
      <c r="O1157" s="67"/>
      <c r="P1157" s="190">
        <f>O1157*H1157</f>
        <v>0</v>
      </c>
      <c r="Q1157" s="190">
        <v>4.4999999999999997E-3</v>
      </c>
      <c r="R1157" s="190">
        <f>Q1157*H1157</f>
        <v>0.31202999999999997</v>
      </c>
      <c r="S1157" s="190">
        <v>0</v>
      </c>
      <c r="T1157" s="191">
        <f>S1157*H1157</f>
        <v>0</v>
      </c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R1157" s="192" t="s">
        <v>279</v>
      </c>
      <c r="AT1157" s="192" t="s">
        <v>163</v>
      </c>
      <c r="AU1157" s="192" t="s">
        <v>79</v>
      </c>
      <c r="AY1157" s="20" t="s">
        <v>161</v>
      </c>
      <c r="BE1157" s="193">
        <f>IF(N1157="základní",J1157,0)</f>
        <v>0</v>
      </c>
      <c r="BF1157" s="193">
        <f>IF(N1157="snížená",J1157,0)</f>
        <v>0</v>
      </c>
      <c r="BG1157" s="193">
        <f>IF(N1157="zákl. přenesená",J1157,0)</f>
        <v>0</v>
      </c>
      <c r="BH1157" s="193">
        <f>IF(N1157="sníž. přenesená",J1157,0)</f>
        <v>0</v>
      </c>
      <c r="BI1157" s="193">
        <f>IF(N1157="nulová",J1157,0)</f>
        <v>0</v>
      </c>
      <c r="BJ1157" s="20" t="s">
        <v>77</v>
      </c>
      <c r="BK1157" s="193">
        <f>ROUND(I1157*H1157,2)</f>
        <v>0</v>
      </c>
      <c r="BL1157" s="20" t="s">
        <v>279</v>
      </c>
      <c r="BM1157" s="192" t="s">
        <v>2408</v>
      </c>
    </row>
    <row r="1158" spans="1:65" s="2" customFormat="1">
      <c r="A1158" s="37"/>
      <c r="B1158" s="38"/>
      <c r="C1158" s="39"/>
      <c r="D1158" s="194" t="s">
        <v>170</v>
      </c>
      <c r="E1158" s="39"/>
      <c r="F1158" s="195" t="s">
        <v>2409</v>
      </c>
      <c r="G1158" s="39"/>
      <c r="H1158" s="39"/>
      <c r="I1158" s="196"/>
      <c r="J1158" s="39"/>
      <c r="K1158" s="39"/>
      <c r="L1158" s="42"/>
      <c r="M1158" s="197"/>
      <c r="N1158" s="198"/>
      <c r="O1158" s="67"/>
      <c r="P1158" s="67"/>
      <c r="Q1158" s="67"/>
      <c r="R1158" s="67"/>
      <c r="S1158" s="67"/>
      <c r="T1158" s="68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T1158" s="20" t="s">
        <v>170</v>
      </c>
      <c r="AU1158" s="20" t="s">
        <v>79</v>
      </c>
    </row>
    <row r="1159" spans="1:65" s="13" customFormat="1">
      <c r="B1159" s="201"/>
      <c r="C1159" s="202"/>
      <c r="D1159" s="199" t="s">
        <v>178</v>
      </c>
      <c r="E1159" s="203" t="s">
        <v>19</v>
      </c>
      <c r="F1159" s="204" t="s">
        <v>605</v>
      </c>
      <c r="G1159" s="202"/>
      <c r="H1159" s="205">
        <v>69.34</v>
      </c>
      <c r="I1159" s="206"/>
      <c r="J1159" s="202"/>
      <c r="K1159" s="202"/>
      <c r="L1159" s="207"/>
      <c r="M1159" s="208"/>
      <c r="N1159" s="209"/>
      <c r="O1159" s="209"/>
      <c r="P1159" s="209"/>
      <c r="Q1159" s="209"/>
      <c r="R1159" s="209"/>
      <c r="S1159" s="209"/>
      <c r="T1159" s="210"/>
      <c r="AT1159" s="211" t="s">
        <v>178</v>
      </c>
      <c r="AU1159" s="211" t="s">
        <v>79</v>
      </c>
      <c r="AV1159" s="13" t="s">
        <v>79</v>
      </c>
      <c r="AW1159" s="13" t="s">
        <v>31</v>
      </c>
      <c r="AX1159" s="13" t="s">
        <v>77</v>
      </c>
      <c r="AY1159" s="211" t="s">
        <v>161</v>
      </c>
    </row>
    <row r="1160" spans="1:65" s="2" customFormat="1" ht="21.75" customHeight="1">
      <c r="A1160" s="37"/>
      <c r="B1160" s="38"/>
      <c r="C1160" s="181" t="s">
        <v>2410</v>
      </c>
      <c r="D1160" s="181" t="s">
        <v>163</v>
      </c>
      <c r="E1160" s="182" t="s">
        <v>2411</v>
      </c>
      <c r="F1160" s="183" t="s">
        <v>2412</v>
      </c>
      <c r="G1160" s="184" t="s">
        <v>166</v>
      </c>
      <c r="H1160" s="185">
        <v>69.34</v>
      </c>
      <c r="I1160" s="186"/>
      <c r="J1160" s="187">
        <f>ROUND(I1160*H1160,2)</f>
        <v>0</v>
      </c>
      <c r="K1160" s="183" t="s">
        <v>167</v>
      </c>
      <c r="L1160" s="42"/>
      <c r="M1160" s="188" t="s">
        <v>19</v>
      </c>
      <c r="N1160" s="189" t="s">
        <v>40</v>
      </c>
      <c r="O1160" s="67"/>
      <c r="P1160" s="190">
        <f>O1160*H1160</f>
        <v>0</v>
      </c>
      <c r="Q1160" s="190">
        <v>7.5500000000000003E-3</v>
      </c>
      <c r="R1160" s="190">
        <f>Q1160*H1160</f>
        <v>0.52351700000000001</v>
      </c>
      <c r="S1160" s="190">
        <v>0</v>
      </c>
      <c r="T1160" s="191">
        <f>S1160*H1160</f>
        <v>0</v>
      </c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R1160" s="192" t="s">
        <v>279</v>
      </c>
      <c r="AT1160" s="192" t="s">
        <v>163</v>
      </c>
      <c r="AU1160" s="192" t="s">
        <v>79</v>
      </c>
      <c r="AY1160" s="20" t="s">
        <v>161</v>
      </c>
      <c r="BE1160" s="193">
        <f>IF(N1160="základní",J1160,0)</f>
        <v>0</v>
      </c>
      <c r="BF1160" s="193">
        <f>IF(N1160="snížená",J1160,0)</f>
        <v>0</v>
      </c>
      <c r="BG1160" s="193">
        <f>IF(N1160="zákl. přenesená",J1160,0)</f>
        <v>0</v>
      </c>
      <c r="BH1160" s="193">
        <f>IF(N1160="sníž. přenesená",J1160,0)</f>
        <v>0</v>
      </c>
      <c r="BI1160" s="193">
        <f>IF(N1160="nulová",J1160,0)</f>
        <v>0</v>
      </c>
      <c r="BJ1160" s="20" t="s">
        <v>77</v>
      </c>
      <c r="BK1160" s="193">
        <f>ROUND(I1160*H1160,2)</f>
        <v>0</v>
      </c>
      <c r="BL1160" s="20" t="s">
        <v>279</v>
      </c>
      <c r="BM1160" s="192" t="s">
        <v>2413</v>
      </c>
    </row>
    <row r="1161" spans="1:65" s="2" customFormat="1">
      <c r="A1161" s="37"/>
      <c r="B1161" s="38"/>
      <c r="C1161" s="39"/>
      <c r="D1161" s="194" t="s">
        <v>170</v>
      </c>
      <c r="E1161" s="39"/>
      <c r="F1161" s="195" t="s">
        <v>2414</v>
      </c>
      <c r="G1161" s="39"/>
      <c r="H1161" s="39"/>
      <c r="I1161" s="196"/>
      <c r="J1161" s="39"/>
      <c r="K1161" s="39"/>
      <c r="L1161" s="42"/>
      <c r="M1161" s="197"/>
      <c r="N1161" s="198"/>
      <c r="O1161" s="67"/>
      <c r="P1161" s="67"/>
      <c r="Q1161" s="67"/>
      <c r="R1161" s="67"/>
      <c r="S1161" s="67"/>
      <c r="T1161" s="68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T1161" s="20" t="s">
        <v>170</v>
      </c>
      <c r="AU1161" s="20" t="s">
        <v>79</v>
      </c>
    </row>
    <row r="1162" spans="1:65" s="13" customFormat="1">
      <c r="B1162" s="201"/>
      <c r="C1162" s="202"/>
      <c r="D1162" s="199" t="s">
        <v>178</v>
      </c>
      <c r="E1162" s="203" t="s">
        <v>19</v>
      </c>
      <c r="F1162" s="204" t="s">
        <v>2415</v>
      </c>
      <c r="G1162" s="202"/>
      <c r="H1162" s="205">
        <v>12.6</v>
      </c>
      <c r="I1162" s="206"/>
      <c r="J1162" s="202"/>
      <c r="K1162" s="202"/>
      <c r="L1162" s="207"/>
      <c r="M1162" s="208"/>
      <c r="N1162" s="209"/>
      <c r="O1162" s="209"/>
      <c r="P1162" s="209"/>
      <c r="Q1162" s="209"/>
      <c r="R1162" s="209"/>
      <c r="S1162" s="209"/>
      <c r="T1162" s="210"/>
      <c r="AT1162" s="211" t="s">
        <v>178</v>
      </c>
      <c r="AU1162" s="211" t="s">
        <v>79</v>
      </c>
      <c r="AV1162" s="13" t="s">
        <v>79</v>
      </c>
      <c r="AW1162" s="13" t="s">
        <v>31</v>
      </c>
      <c r="AX1162" s="13" t="s">
        <v>69</v>
      </c>
      <c r="AY1162" s="211" t="s">
        <v>161</v>
      </c>
    </row>
    <row r="1163" spans="1:65" s="13" customFormat="1">
      <c r="B1163" s="201"/>
      <c r="C1163" s="202"/>
      <c r="D1163" s="199" t="s">
        <v>178</v>
      </c>
      <c r="E1163" s="203" t="s">
        <v>19</v>
      </c>
      <c r="F1163" s="204" t="s">
        <v>2416</v>
      </c>
      <c r="G1163" s="202"/>
      <c r="H1163" s="205">
        <v>16.34</v>
      </c>
      <c r="I1163" s="206"/>
      <c r="J1163" s="202"/>
      <c r="K1163" s="202"/>
      <c r="L1163" s="207"/>
      <c r="M1163" s="208"/>
      <c r="N1163" s="209"/>
      <c r="O1163" s="209"/>
      <c r="P1163" s="209"/>
      <c r="Q1163" s="209"/>
      <c r="R1163" s="209"/>
      <c r="S1163" s="209"/>
      <c r="T1163" s="210"/>
      <c r="AT1163" s="211" t="s">
        <v>178</v>
      </c>
      <c r="AU1163" s="211" t="s">
        <v>79</v>
      </c>
      <c r="AV1163" s="13" t="s">
        <v>79</v>
      </c>
      <c r="AW1163" s="13" t="s">
        <v>31</v>
      </c>
      <c r="AX1163" s="13" t="s">
        <v>69</v>
      </c>
      <c r="AY1163" s="211" t="s">
        <v>161</v>
      </c>
    </row>
    <row r="1164" spans="1:65" s="13" customFormat="1">
      <c r="B1164" s="201"/>
      <c r="C1164" s="202"/>
      <c r="D1164" s="199" t="s">
        <v>178</v>
      </c>
      <c r="E1164" s="203" t="s">
        <v>19</v>
      </c>
      <c r="F1164" s="204" t="s">
        <v>2417</v>
      </c>
      <c r="G1164" s="202"/>
      <c r="H1164" s="205">
        <v>15.96</v>
      </c>
      <c r="I1164" s="206"/>
      <c r="J1164" s="202"/>
      <c r="K1164" s="202"/>
      <c r="L1164" s="207"/>
      <c r="M1164" s="208"/>
      <c r="N1164" s="209"/>
      <c r="O1164" s="209"/>
      <c r="P1164" s="209"/>
      <c r="Q1164" s="209"/>
      <c r="R1164" s="209"/>
      <c r="S1164" s="209"/>
      <c r="T1164" s="210"/>
      <c r="AT1164" s="211" t="s">
        <v>178</v>
      </c>
      <c r="AU1164" s="211" t="s">
        <v>79</v>
      </c>
      <c r="AV1164" s="13" t="s">
        <v>79</v>
      </c>
      <c r="AW1164" s="13" t="s">
        <v>31</v>
      </c>
      <c r="AX1164" s="13" t="s">
        <v>69</v>
      </c>
      <c r="AY1164" s="211" t="s">
        <v>161</v>
      </c>
    </row>
    <row r="1165" spans="1:65" s="13" customFormat="1">
      <c r="B1165" s="201"/>
      <c r="C1165" s="202"/>
      <c r="D1165" s="199" t="s">
        <v>178</v>
      </c>
      <c r="E1165" s="203" t="s">
        <v>19</v>
      </c>
      <c r="F1165" s="204" t="s">
        <v>2418</v>
      </c>
      <c r="G1165" s="202"/>
      <c r="H1165" s="205">
        <v>4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178</v>
      </c>
      <c r="AU1165" s="211" t="s">
        <v>79</v>
      </c>
      <c r="AV1165" s="13" t="s">
        <v>79</v>
      </c>
      <c r="AW1165" s="13" t="s">
        <v>31</v>
      </c>
      <c r="AX1165" s="13" t="s">
        <v>69</v>
      </c>
      <c r="AY1165" s="211" t="s">
        <v>161</v>
      </c>
    </row>
    <row r="1166" spans="1:65" s="13" customFormat="1">
      <c r="B1166" s="201"/>
      <c r="C1166" s="202"/>
      <c r="D1166" s="199" t="s">
        <v>178</v>
      </c>
      <c r="E1166" s="203" t="s">
        <v>19</v>
      </c>
      <c r="F1166" s="204" t="s">
        <v>2419</v>
      </c>
      <c r="G1166" s="202"/>
      <c r="H1166" s="205">
        <v>20.440000000000001</v>
      </c>
      <c r="I1166" s="206"/>
      <c r="J1166" s="202"/>
      <c r="K1166" s="202"/>
      <c r="L1166" s="207"/>
      <c r="M1166" s="208"/>
      <c r="N1166" s="209"/>
      <c r="O1166" s="209"/>
      <c r="P1166" s="209"/>
      <c r="Q1166" s="209"/>
      <c r="R1166" s="209"/>
      <c r="S1166" s="209"/>
      <c r="T1166" s="210"/>
      <c r="AT1166" s="211" t="s">
        <v>178</v>
      </c>
      <c r="AU1166" s="211" t="s">
        <v>79</v>
      </c>
      <c r="AV1166" s="13" t="s">
        <v>79</v>
      </c>
      <c r="AW1166" s="13" t="s">
        <v>31</v>
      </c>
      <c r="AX1166" s="13" t="s">
        <v>69</v>
      </c>
      <c r="AY1166" s="211" t="s">
        <v>161</v>
      </c>
    </row>
    <row r="1167" spans="1:65" s="15" customFormat="1">
      <c r="B1167" s="222"/>
      <c r="C1167" s="223"/>
      <c r="D1167" s="199" t="s">
        <v>178</v>
      </c>
      <c r="E1167" s="224" t="s">
        <v>605</v>
      </c>
      <c r="F1167" s="225" t="s">
        <v>221</v>
      </c>
      <c r="G1167" s="223"/>
      <c r="H1167" s="226">
        <v>69.34</v>
      </c>
      <c r="I1167" s="227"/>
      <c r="J1167" s="223"/>
      <c r="K1167" s="223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178</v>
      </c>
      <c r="AU1167" s="232" t="s">
        <v>79</v>
      </c>
      <c r="AV1167" s="15" t="s">
        <v>168</v>
      </c>
      <c r="AW1167" s="15" t="s">
        <v>31</v>
      </c>
      <c r="AX1167" s="15" t="s">
        <v>77</v>
      </c>
      <c r="AY1167" s="232" t="s">
        <v>161</v>
      </c>
    </row>
    <row r="1168" spans="1:65" s="2" customFormat="1" ht="16.5" customHeight="1">
      <c r="A1168" s="37"/>
      <c r="B1168" s="38"/>
      <c r="C1168" s="237" t="s">
        <v>2420</v>
      </c>
      <c r="D1168" s="237" t="s">
        <v>715</v>
      </c>
      <c r="E1168" s="238" t="s">
        <v>2421</v>
      </c>
      <c r="F1168" s="239" t="s">
        <v>2422</v>
      </c>
      <c r="G1168" s="240" t="s">
        <v>166</v>
      </c>
      <c r="H1168" s="241">
        <v>79.741</v>
      </c>
      <c r="I1168" s="242"/>
      <c r="J1168" s="243">
        <f>ROUND(I1168*H1168,2)</f>
        <v>0</v>
      </c>
      <c r="K1168" s="239" t="s">
        <v>167</v>
      </c>
      <c r="L1168" s="244"/>
      <c r="M1168" s="245" t="s">
        <v>19</v>
      </c>
      <c r="N1168" s="246" t="s">
        <v>40</v>
      </c>
      <c r="O1168" s="67"/>
      <c r="P1168" s="190">
        <f>O1168*H1168</f>
        <v>0</v>
      </c>
      <c r="Q1168" s="190">
        <v>1.8409999999999999E-2</v>
      </c>
      <c r="R1168" s="190">
        <f>Q1168*H1168</f>
        <v>1.4680318099999998</v>
      </c>
      <c r="S1168" s="190">
        <v>0</v>
      </c>
      <c r="T1168" s="191">
        <f>S1168*H1168</f>
        <v>0</v>
      </c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R1168" s="192" t="s">
        <v>406</v>
      </c>
      <c r="AT1168" s="192" t="s">
        <v>715</v>
      </c>
      <c r="AU1168" s="192" t="s">
        <v>79</v>
      </c>
      <c r="AY1168" s="20" t="s">
        <v>161</v>
      </c>
      <c r="BE1168" s="193">
        <f>IF(N1168="základní",J1168,0)</f>
        <v>0</v>
      </c>
      <c r="BF1168" s="193">
        <f>IF(N1168="snížená",J1168,0)</f>
        <v>0</v>
      </c>
      <c r="BG1168" s="193">
        <f>IF(N1168="zákl. přenesená",J1168,0)</f>
        <v>0</v>
      </c>
      <c r="BH1168" s="193">
        <f>IF(N1168="sníž. přenesená",J1168,0)</f>
        <v>0</v>
      </c>
      <c r="BI1168" s="193">
        <f>IF(N1168="nulová",J1168,0)</f>
        <v>0</v>
      </c>
      <c r="BJ1168" s="20" t="s">
        <v>77</v>
      </c>
      <c r="BK1168" s="193">
        <f>ROUND(I1168*H1168,2)</f>
        <v>0</v>
      </c>
      <c r="BL1168" s="20" t="s">
        <v>279</v>
      </c>
      <c r="BM1168" s="192" t="s">
        <v>2423</v>
      </c>
    </row>
    <row r="1169" spans="1:65" s="13" customFormat="1">
      <c r="B1169" s="201"/>
      <c r="C1169" s="202"/>
      <c r="D1169" s="199" t="s">
        <v>178</v>
      </c>
      <c r="E1169" s="202"/>
      <c r="F1169" s="204" t="s">
        <v>2424</v>
      </c>
      <c r="G1169" s="202"/>
      <c r="H1169" s="205">
        <v>79.741</v>
      </c>
      <c r="I1169" s="206"/>
      <c r="J1169" s="202"/>
      <c r="K1169" s="202"/>
      <c r="L1169" s="207"/>
      <c r="M1169" s="208"/>
      <c r="N1169" s="209"/>
      <c r="O1169" s="209"/>
      <c r="P1169" s="209"/>
      <c r="Q1169" s="209"/>
      <c r="R1169" s="209"/>
      <c r="S1169" s="209"/>
      <c r="T1169" s="210"/>
      <c r="AT1169" s="211" t="s">
        <v>178</v>
      </c>
      <c r="AU1169" s="211" t="s">
        <v>79</v>
      </c>
      <c r="AV1169" s="13" t="s">
        <v>79</v>
      </c>
      <c r="AW1169" s="13" t="s">
        <v>4</v>
      </c>
      <c r="AX1169" s="13" t="s">
        <v>77</v>
      </c>
      <c r="AY1169" s="211" t="s">
        <v>161</v>
      </c>
    </row>
    <row r="1170" spans="1:65" s="2" customFormat="1" ht="16.5" customHeight="1">
      <c r="A1170" s="37"/>
      <c r="B1170" s="38"/>
      <c r="C1170" s="181" t="s">
        <v>2425</v>
      </c>
      <c r="D1170" s="181" t="s">
        <v>163</v>
      </c>
      <c r="E1170" s="182" t="s">
        <v>2426</v>
      </c>
      <c r="F1170" s="183" t="s">
        <v>2427</v>
      </c>
      <c r="G1170" s="184" t="s">
        <v>166</v>
      </c>
      <c r="H1170" s="185">
        <v>1.98</v>
      </c>
      <c r="I1170" s="186"/>
      <c r="J1170" s="187">
        <f>ROUND(I1170*H1170,2)</f>
        <v>0</v>
      </c>
      <c r="K1170" s="183" t="s">
        <v>167</v>
      </c>
      <c r="L1170" s="42"/>
      <c r="M1170" s="188" t="s">
        <v>19</v>
      </c>
      <c r="N1170" s="189" t="s">
        <v>40</v>
      </c>
      <c r="O1170" s="67"/>
      <c r="P1170" s="190">
        <f>O1170*H1170</f>
        <v>0</v>
      </c>
      <c r="Q1170" s="190">
        <v>1.49E-3</v>
      </c>
      <c r="R1170" s="190">
        <f>Q1170*H1170</f>
        <v>2.9502E-3</v>
      </c>
      <c r="S1170" s="190">
        <v>0</v>
      </c>
      <c r="T1170" s="191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192" t="s">
        <v>279</v>
      </c>
      <c r="AT1170" s="192" t="s">
        <v>163</v>
      </c>
      <c r="AU1170" s="192" t="s">
        <v>79</v>
      </c>
      <c r="AY1170" s="20" t="s">
        <v>161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20" t="s">
        <v>77</v>
      </c>
      <c r="BK1170" s="193">
        <f>ROUND(I1170*H1170,2)</f>
        <v>0</v>
      </c>
      <c r="BL1170" s="20" t="s">
        <v>279</v>
      </c>
      <c r="BM1170" s="192" t="s">
        <v>2428</v>
      </c>
    </row>
    <row r="1171" spans="1:65" s="2" customFormat="1">
      <c r="A1171" s="37"/>
      <c r="B1171" s="38"/>
      <c r="C1171" s="39"/>
      <c r="D1171" s="194" t="s">
        <v>170</v>
      </c>
      <c r="E1171" s="39"/>
      <c r="F1171" s="195" t="s">
        <v>2429</v>
      </c>
      <c r="G1171" s="39"/>
      <c r="H1171" s="39"/>
      <c r="I1171" s="196"/>
      <c r="J1171" s="39"/>
      <c r="K1171" s="39"/>
      <c r="L1171" s="42"/>
      <c r="M1171" s="197"/>
      <c r="N1171" s="198"/>
      <c r="O1171" s="67"/>
      <c r="P1171" s="67"/>
      <c r="Q1171" s="67"/>
      <c r="R1171" s="67"/>
      <c r="S1171" s="67"/>
      <c r="T1171" s="68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T1171" s="20" t="s">
        <v>170</v>
      </c>
      <c r="AU1171" s="20" t="s">
        <v>79</v>
      </c>
    </row>
    <row r="1172" spans="1:65" s="2" customFormat="1" ht="16.5" customHeight="1">
      <c r="A1172" s="37"/>
      <c r="B1172" s="38"/>
      <c r="C1172" s="237" t="s">
        <v>2430</v>
      </c>
      <c r="D1172" s="237" t="s">
        <v>715</v>
      </c>
      <c r="E1172" s="238" t="s">
        <v>2431</v>
      </c>
      <c r="F1172" s="239" t="s">
        <v>2432</v>
      </c>
      <c r="G1172" s="240" t="s">
        <v>166</v>
      </c>
      <c r="H1172" s="241">
        <v>1.98</v>
      </c>
      <c r="I1172" s="242"/>
      <c r="J1172" s="243">
        <f>ROUND(I1172*H1172,2)</f>
        <v>0</v>
      </c>
      <c r="K1172" s="239" t="s">
        <v>167</v>
      </c>
      <c r="L1172" s="244"/>
      <c r="M1172" s="245" t="s">
        <v>19</v>
      </c>
      <c r="N1172" s="246" t="s">
        <v>40</v>
      </c>
      <c r="O1172" s="67"/>
      <c r="P1172" s="190">
        <f>O1172*H1172</f>
        <v>0</v>
      </c>
      <c r="Q1172" s="190">
        <v>0.01</v>
      </c>
      <c r="R1172" s="190">
        <f>Q1172*H1172</f>
        <v>1.9800000000000002E-2</v>
      </c>
      <c r="S1172" s="190">
        <v>0</v>
      </c>
      <c r="T1172" s="191">
        <f>S1172*H1172</f>
        <v>0</v>
      </c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R1172" s="192" t="s">
        <v>406</v>
      </c>
      <c r="AT1172" s="192" t="s">
        <v>715</v>
      </c>
      <c r="AU1172" s="192" t="s">
        <v>79</v>
      </c>
      <c r="AY1172" s="20" t="s">
        <v>161</v>
      </c>
      <c r="BE1172" s="193">
        <f>IF(N1172="základní",J1172,0)</f>
        <v>0</v>
      </c>
      <c r="BF1172" s="193">
        <f>IF(N1172="snížená",J1172,0)</f>
        <v>0</v>
      </c>
      <c r="BG1172" s="193">
        <f>IF(N1172="zákl. přenesená",J1172,0)</f>
        <v>0</v>
      </c>
      <c r="BH1172" s="193">
        <f>IF(N1172="sníž. přenesená",J1172,0)</f>
        <v>0</v>
      </c>
      <c r="BI1172" s="193">
        <f>IF(N1172="nulová",J1172,0)</f>
        <v>0</v>
      </c>
      <c r="BJ1172" s="20" t="s">
        <v>77</v>
      </c>
      <c r="BK1172" s="193">
        <f>ROUND(I1172*H1172,2)</f>
        <v>0</v>
      </c>
      <c r="BL1172" s="20" t="s">
        <v>279</v>
      </c>
      <c r="BM1172" s="192" t="s">
        <v>2433</v>
      </c>
    </row>
    <row r="1173" spans="1:65" s="13" customFormat="1">
      <c r="B1173" s="201"/>
      <c r="C1173" s="202"/>
      <c r="D1173" s="199" t="s">
        <v>178</v>
      </c>
      <c r="E1173" s="203" t="s">
        <v>19</v>
      </c>
      <c r="F1173" s="204" t="s">
        <v>2434</v>
      </c>
      <c r="G1173" s="202"/>
      <c r="H1173" s="205">
        <v>1.98</v>
      </c>
      <c r="I1173" s="206"/>
      <c r="J1173" s="202"/>
      <c r="K1173" s="202"/>
      <c r="L1173" s="207"/>
      <c r="M1173" s="208"/>
      <c r="N1173" s="209"/>
      <c r="O1173" s="209"/>
      <c r="P1173" s="209"/>
      <c r="Q1173" s="209"/>
      <c r="R1173" s="209"/>
      <c r="S1173" s="209"/>
      <c r="T1173" s="210"/>
      <c r="AT1173" s="211" t="s">
        <v>178</v>
      </c>
      <c r="AU1173" s="211" t="s">
        <v>79</v>
      </c>
      <c r="AV1173" s="13" t="s">
        <v>79</v>
      </c>
      <c r="AW1173" s="13" t="s">
        <v>31</v>
      </c>
      <c r="AX1173" s="13" t="s">
        <v>77</v>
      </c>
      <c r="AY1173" s="211" t="s">
        <v>161</v>
      </c>
    </row>
    <row r="1174" spans="1:65" s="2" customFormat="1" ht="16.5" customHeight="1">
      <c r="A1174" s="37"/>
      <c r="B1174" s="38"/>
      <c r="C1174" s="181" t="s">
        <v>2435</v>
      </c>
      <c r="D1174" s="181" t="s">
        <v>163</v>
      </c>
      <c r="E1174" s="182" t="s">
        <v>2436</v>
      </c>
      <c r="F1174" s="183" t="s">
        <v>2437</v>
      </c>
      <c r="G1174" s="184" t="s">
        <v>189</v>
      </c>
      <c r="H1174" s="185">
        <v>19.600000000000001</v>
      </c>
      <c r="I1174" s="186"/>
      <c r="J1174" s="187">
        <f>ROUND(I1174*H1174,2)</f>
        <v>0</v>
      </c>
      <c r="K1174" s="183" t="s">
        <v>19</v>
      </c>
      <c r="L1174" s="42"/>
      <c r="M1174" s="188" t="s">
        <v>19</v>
      </c>
      <c r="N1174" s="189" t="s">
        <v>40</v>
      </c>
      <c r="O1174" s="67"/>
      <c r="P1174" s="190">
        <f>O1174*H1174</f>
        <v>0</v>
      </c>
      <c r="Q1174" s="190">
        <v>5.5000000000000003E-4</v>
      </c>
      <c r="R1174" s="190">
        <f>Q1174*H1174</f>
        <v>1.0780000000000001E-2</v>
      </c>
      <c r="S1174" s="190">
        <v>0</v>
      </c>
      <c r="T1174" s="191">
        <f>S1174*H1174</f>
        <v>0</v>
      </c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R1174" s="192" t="s">
        <v>279</v>
      </c>
      <c r="AT1174" s="192" t="s">
        <v>163</v>
      </c>
      <c r="AU1174" s="192" t="s">
        <v>79</v>
      </c>
      <c r="AY1174" s="20" t="s">
        <v>161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20" t="s">
        <v>77</v>
      </c>
      <c r="BK1174" s="193">
        <f>ROUND(I1174*H1174,2)</f>
        <v>0</v>
      </c>
      <c r="BL1174" s="20" t="s">
        <v>279</v>
      </c>
      <c r="BM1174" s="192" t="s">
        <v>2438</v>
      </c>
    </row>
    <row r="1175" spans="1:65" s="13" customFormat="1">
      <c r="B1175" s="201"/>
      <c r="C1175" s="202"/>
      <c r="D1175" s="199" t="s">
        <v>178</v>
      </c>
      <c r="E1175" s="203" t="s">
        <v>19</v>
      </c>
      <c r="F1175" s="204" t="s">
        <v>2439</v>
      </c>
      <c r="G1175" s="202"/>
      <c r="H1175" s="205">
        <v>19.600000000000001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178</v>
      </c>
      <c r="AU1175" s="211" t="s">
        <v>79</v>
      </c>
      <c r="AV1175" s="13" t="s">
        <v>79</v>
      </c>
      <c r="AW1175" s="13" t="s">
        <v>31</v>
      </c>
      <c r="AX1175" s="13" t="s">
        <v>77</v>
      </c>
      <c r="AY1175" s="211" t="s">
        <v>161</v>
      </c>
    </row>
    <row r="1176" spans="1:65" s="2" customFormat="1" ht="24.15" customHeight="1">
      <c r="A1176" s="37"/>
      <c r="B1176" s="38"/>
      <c r="C1176" s="181" t="s">
        <v>2440</v>
      </c>
      <c r="D1176" s="181" t="s">
        <v>163</v>
      </c>
      <c r="E1176" s="182" t="s">
        <v>2441</v>
      </c>
      <c r="F1176" s="183" t="s">
        <v>2442</v>
      </c>
      <c r="G1176" s="184" t="s">
        <v>214</v>
      </c>
      <c r="H1176" s="185">
        <v>2.3370000000000002</v>
      </c>
      <c r="I1176" s="186"/>
      <c r="J1176" s="187">
        <f>ROUND(I1176*H1176,2)</f>
        <v>0</v>
      </c>
      <c r="K1176" s="183" t="s">
        <v>167</v>
      </c>
      <c r="L1176" s="42"/>
      <c r="M1176" s="188" t="s">
        <v>19</v>
      </c>
      <c r="N1176" s="189" t="s">
        <v>40</v>
      </c>
      <c r="O1176" s="67"/>
      <c r="P1176" s="190">
        <f>O1176*H1176</f>
        <v>0</v>
      </c>
      <c r="Q1176" s="190">
        <v>0</v>
      </c>
      <c r="R1176" s="190">
        <f>Q1176*H1176</f>
        <v>0</v>
      </c>
      <c r="S1176" s="190">
        <v>0</v>
      </c>
      <c r="T1176" s="191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192" t="s">
        <v>279</v>
      </c>
      <c r="AT1176" s="192" t="s">
        <v>163</v>
      </c>
      <c r="AU1176" s="192" t="s">
        <v>79</v>
      </c>
      <c r="AY1176" s="20" t="s">
        <v>161</v>
      </c>
      <c r="BE1176" s="193">
        <f>IF(N1176="základní",J1176,0)</f>
        <v>0</v>
      </c>
      <c r="BF1176" s="193">
        <f>IF(N1176="snížená",J1176,0)</f>
        <v>0</v>
      </c>
      <c r="BG1176" s="193">
        <f>IF(N1176="zákl. přenesená",J1176,0)</f>
        <v>0</v>
      </c>
      <c r="BH1176" s="193">
        <f>IF(N1176="sníž. přenesená",J1176,0)</f>
        <v>0</v>
      </c>
      <c r="BI1176" s="193">
        <f>IF(N1176="nulová",J1176,0)</f>
        <v>0</v>
      </c>
      <c r="BJ1176" s="20" t="s">
        <v>77</v>
      </c>
      <c r="BK1176" s="193">
        <f>ROUND(I1176*H1176,2)</f>
        <v>0</v>
      </c>
      <c r="BL1176" s="20" t="s">
        <v>279</v>
      </c>
      <c r="BM1176" s="192" t="s">
        <v>2443</v>
      </c>
    </row>
    <row r="1177" spans="1:65" s="2" customFormat="1">
      <c r="A1177" s="37"/>
      <c r="B1177" s="38"/>
      <c r="C1177" s="39"/>
      <c r="D1177" s="194" t="s">
        <v>170</v>
      </c>
      <c r="E1177" s="39"/>
      <c r="F1177" s="195" t="s">
        <v>2444</v>
      </c>
      <c r="G1177" s="39"/>
      <c r="H1177" s="39"/>
      <c r="I1177" s="196"/>
      <c r="J1177" s="39"/>
      <c r="K1177" s="39"/>
      <c r="L1177" s="42"/>
      <c r="M1177" s="197"/>
      <c r="N1177" s="198"/>
      <c r="O1177" s="67"/>
      <c r="P1177" s="67"/>
      <c r="Q1177" s="67"/>
      <c r="R1177" s="67"/>
      <c r="S1177" s="67"/>
      <c r="T1177" s="68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T1177" s="20" t="s">
        <v>170</v>
      </c>
      <c r="AU1177" s="20" t="s">
        <v>79</v>
      </c>
    </row>
    <row r="1178" spans="1:65" s="12" customFormat="1" ht="22.8" customHeight="1">
      <c r="B1178" s="165"/>
      <c r="C1178" s="166"/>
      <c r="D1178" s="167" t="s">
        <v>68</v>
      </c>
      <c r="E1178" s="179" t="s">
        <v>2445</v>
      </c>
      <c r="F1178" s="179" t="s">
        <v>2446</v>
      </c>
      <c r="G1178" s="166"/>
      <c r="H1178" s="166"/>
      <c r="I1178" s="169"/>
      <c r="J1178" s="180">
        <f>BK1178</f>
        <v>0</v>
      </c>
      <c r="K1178" s="166"/>
      <c r="L1178" s="171"/>
      <c r="M1178" s="172"/>
      <c r="N1178" s="173"/>
      <c r="O1178" s="173"/>
      <c r="P1178" s="174">
        <f>SUM(P1179:P1221)</f>
        <v>0</v>
      </c>
      <c r="Q1178" s="173"/>
      <c r="R1178" s="174">
        <f>SUM(R1179:R1221)</f>
        <v>3.6091911799999998</v>
      </c>
      <c r="S1178" s="173"/>
      <c r="T1178" s="175">
        <f>SUM(T1179:T1221)</f>
        <v>0.61493729999999991</v>
      </c>
      <c r="AR1178" s="176" t="s">
        <v>79</v>
      </c>
      <c r="AT1178" s="177" t="s">
        <v>68</v>
      </c>
      <c r="AU1178" s="177" t="s">
        <v>77</v>
      </c>
      <c r="AY1178" s="176" t="s">
        <v>161</v>
      </c>
      <c r="BK1178" s="178">
        <f>SUM(BK1179:BK1221)</f>
        <v>0</v>
      </c>
    </row>
    <row r="1179" spans="1:65" s="2" customFormat="1" ht="16.5" customHeight="1">
      <c r="A1179" s="37"/>
      <c r="B1179" s="38"/>
      <c r="C1179" s="181" t="s">
        <v>2447</v>
      </c>
      <c r="D1179" s="181" t="s">
        <v>163</v>
      </c>
      <c r="E1179" s="182" t="s">
        <v>2448</v>
      </c>
      <c r="F1179" s="183" t="s">
        <v>2449</v>
      </c>
      <c r="G1179" s="184" t="s">
        <v>166</v>
      </c>
      <c r="H1179" s="185">
        <v>3521.2280000000001</v>
      </c>
      <c r="I1179" s="186"/>
      <c r="J1179" s="187">
        <f>ROUND(I1179*H1179,2)</f>
        <v>0</v>
      </c>
      <c r="K1179" s="183" t="s">
        <v>167</v>
      </c>
      <c r="L1179" s="42"/>
      <c r="M1179" s="188" t="s">
        <v>19</v>
      </c>
      <c r="N1179" s="189" t="s">
        <v>40</v>
      </c>
      <c r="O1179" s="67"/>
      <c r="P1179" s="190">
        <f>O1179*H1179</f>
        <v>0</v>
      </c>
      <c r="Q1179" s="190">
        <v>0</v>
      </c>
      <c r="R1179" s="190">
        <f>Q1179*H1179</f>
        <v>0</v>
      </c>
      <c r="S1179" s="190">
        <v>1.4999999999999999E-4</v>
      </c>
      <c r="T1179" s="191">
        <f>S1179*H1179</f>
        <v>0.52818419999999999</v>
      </c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R1179" s="192" t="s">
        <v>279</v>
      </c>
      <c r="AT1179" s="192" t="s">
        <v>163</v>
      </c>
      <c r="AU1179" s="192" t="s">
        <v>79</v>
      </c>
      <c r="AY1179" s="20" t="s">
        <v>161</v>
      </c>
      <c r="BE1179" s="193">
        <f>IF(N1179="základní",J1179,0)</f>
        <v>0</v>
      </c>
      <c r="BF1179" s="193">
        <f>IF(N1179="snížená",J1179,0)</f>
        <v>0</v>
      </c>
      <c r="BG1179" s="193">
        <f>IF(N1179="zákl. přenesená",J1179,0)</f>
        <v>0</v>
      </c>
      <c r="BH1179" s="193">
        <f>IF(N1179="sníž. přenesená",J1179,0)</f>
        <v>0</v>
      </c>
      <c r="BI1179" s="193">
        <f>IF(N1179="nulová",J1179,0)</f>
        <v>0</v>
      </c>
      <c r="BJ1179" s="20" t="s">
        <v>77</v>
      </c>
      <c r="BK1179" s="193">
        <f>ROUND(I1179*H1179,2)</f>
        <v>0</v>
      </c>
      <c r="BL1179" s="20" t="s">
        <v>279</v>
      </c>
      <c r="BM1179" s="192" t="s">
        <v>2450</v>
      </c>
    </row>
    <row r="1180" spans="1:65" s="2" customFormat="1">
      <c r="A1180" s="37"/>
      <c r="B1180" s="38"/>
      <c r="C1180" s="39"/>
      <c r="D1180" s="194" t="s">
        <v>170</v>
      </c>
      <c r="E1180" s="39"/>
      <c r="F1180" s="195" t="s">
        <v>2451</v>
      </c>
      <c r="G1180" s="39"/>
      <c r="H1180" s="39"/>
      <c r="I1180" s="196"/>
      <c r="J1180" s="39"/>
      <c r="K1180" s="39"/>
      <c r="L1180" s="42"/>
      <c r="M1180" s="197"/>
      <c r="N1180" s="198"/>
      <c r="O1180" s="67"/>
      <c r="P1180" s="67"/>
      <c r="Q1180" s="67"/>
      <c r="R1180" s="67"/>
      <c r="S1180" s="67"/>
      <c r="T1180" s="68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T1180" s="20" t="s">
        <v>170</v>
      </c>
      <c r="AU1180" s="20" t="s">
        <v>79</v>
      </c>
    </row>
    <row r="1181" spans="1:65" s="13" customFormat="1">
      <c r="B1181" s="201"/>
      <c r="C1181" s="202"/>
      <c r="D1181" s="199" t="s">
        <v>178</v>
      </c>
      <c r="E1181" s="202"/>
      <c r="F1181" s="204" t="s">
        <v>2452</v>
      </c>
      <c r="G1181" s="202"/>
      <c r="H1181" s="205">
        <v>3521.2280000000001</v>
      </c>
      <c r="I1181" s="206"/>
      <c r="J1181" s="202"/>
      <c r="K1181" s="202"/>
      <c r="L1181" s="207"/>
      <c r="M1181" s="208"/>
      <c r="N1181" s="209"/>
      <c r="O1181" s="209"/>
      <c r="P1181" s="209"/>
      <c r="Q1181" s="209"/>
      <c r="R1181" s="209"/>
      <c r="S1181" s="209"/>
      <c r="T1181" s="210"/>
      <c r="AT1181" s="211" t="s">
        <v>178</v>
      </c>
      <c r="AU1181" s="211" t="s">
        <v>79</v>
      </c>
      <c r="AV1181" s="13" t="s">
        <v>79</v>
      </c>
      <c r="AW1181" s="13" t="s">
        <v>4</v>
      </c>
      <c r="AX1181" s="13" t="s">
        <v>77</v>
      </c>
      <c r="AY1181" s="211" t="s">
        <v>161</v>
      </c>
    </row>
    <row r="1182" spans="1:65" s="2" customFormat="1" ht="16.5" customHeight="1">
      <c r="A1182" s="37"/>
      <c r="B1182" s="38"/>
      <c r="C1182" s="181" t="s">
        <v>2453</v>
      </c>
      <c r="D1182" s="181" t="s">
        <v>163</v>
      </c>
      <c r="E1182" s="182" t="s">
        <v>2454</v>
      </c>
      <c r="F1182" s="183" t="s">
        <v>2455</v>
      </c>
      <c r="G1182" s="184" t="s">
        <v>166</v>
      </c>
      <c r="H1182" s="185">
        <v>1708</v>
      </c>
      <c r="I1182" s="186"/>
      <c r="J1182" s="187">
        <f>ROUND(I1182*H1182,2)</f>
        <v>0</v>
      </c>
      <c r="K1182" s="183" t="s">
        <v>167</v>
      </c>
      <c r="L1182" s="42"/>
      <c r="M1182" s="188" t="s">
        <v>19</v>
      </c>
      <c r="N1182" s="189" t="s">
        <v>40</v>
      </c>
      <c r="O1182" s="67"/>
      <c r="P1182" s="190">
        <f>O1182*H1182</f>
        <v>0</v>
      </c>
      <c r="Q1182" s="190">
        <v>0</v>
      </c>
      <c r="R1182" s="190">
        <f>Q1182*H1182</f>
        <v>0</v>
      </c>
      <c r="S1182" s="190">
        <v>3.0000000000000001E-5</v>
      </c>
      <c r="T1182" s="191">
        <f>S1182*H1182</f>
        <v>5.1240000000000001E-2</v>
      </c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R1182" s="192" t="s">
        <v>279</v>
      </c>
      <c r="AT1182" s="192" t="s">
        <v>163</v>
      </c>
      <c r="AU1182" s="192" t="s">
        <v>79</v>
      </c>
      <c r="AY1182" s="20" t="s">
        <v>161</v>
      </c>
      <c r="BE1182" s="193">
        <f>IF(N1182="základní",J1182,0)</f>
        <v>0</v>
      </c>
      <c r="BF1182" s="193">
        <f>IF(N1182="snížená",J1182,0)</f>
        <v>0</v>
      </c>
      <c r="BG1182" s="193">
        <f>IF(N1182="zákl. přenesená",J1182,0)</f>
        <v>0</v>
      </c>
      <c r="BH1182" s="193">
        <f>IF(N1182="sníž. přenesená",J1182,0)</f>
        <v>0</v>
      </c>
      <c r="BI1182" s="193">
        <f>IF(N1182="nulová",J1182,0)</f>
        <v>0</v>
      </c>
      <c r="BJ1182" s="20" t="s">
        <v>77</v>
      </c>
      <c r="BK1182" s="193">
        <f>ROUND(I1182*H1182,2)</f>
        <v>0</v>
      </c>
      <c r="BL1182" s="20" t="s">
        <v>279</v>
      </c>
      <c r="BM1182" s="192" t="s">
        <v>2456</v>
      </c>
    </row>
    <row r="1183" spans="1:65" s="2" customFormat="1">
      <c r="A1183" s="37"/>
      <c r="B1183" s="38"/>
      <c r="C1183" s="39"/>
      <c r="D1183" s="194" t="s">
        <v>170</v>
      </c>
      <c r="E1183" s="39"/>
      <c r="F1183" s="195" t="s">
        <v>2457</v>
      </c>
      <c r="G1183" s="39"/>
      <c r="H1183" s="39"/>
      <c r="I1183" s="196"/>
      <c r="J1183" s="39"/>
      <c r="K1183" s="39"/>
      <c r="L1183" s="42"/>
      <c r="M1183" s="197"/>
      <c r="N1183" s="198"/>
      <c r="O1183" s="67"/>
      <c r="P1183" s="67"/>
      <c r="Q1183" s="67"/>
      <c r="R1183" s="67"/>
      <c r="S1183" s="67"/>
      <c r="T1183" s="68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T1183" s="20" t="s">
        <v>170</v>
      </c>
      <c r="AU1183" s="20" t="s">
        <v>79</v>
      </c>
    </row>
    <row r="1184" spans="1:65" s="2" customFormat="1" ht="16.5" customHeight="1">
      <c r="A1184" s="37"/>
      <c r="B1184" s="38"/>
      <c r="C1184" s="237" t="s">
        <v>2458</v>
      </c>
      <c r="D1184" s="237" t="s">
        <v>715</v>
      </c>
      <c r="E1184" s="238" t="s">
        <v>2459</v>
      </c>
      <c r="F1184" s="239" t="s">
        <v>2460</v>
      </c>
      <c r="G1184" s="240" t="s">
        <v>166</v>
      </c>
      <c r="H1184" s="241">
        <v>1964.2</v>
      </c>
      <c r="I1184" s="242"/>
      <c r="J1184" s="243">
        <f>ROUND(I1184*H1184,2)</f>
        <v>0</v>
      </c>
      <c r="K1184" s="239" t="s">
        <v>167</v>
      </c>
      <c r="L1184" s="244"/>
      <c r="M1184" s="245" t="s">
        <v>19</v>
      </c>
      <c r="N1184" s="246" t="s">
        <v>40</v>
      </c>
      <c r="O1184" s="67"/>
      <c r="P1184" s="190">
        <f>O1184*H1184</f>
        <v>0</v>
      </c>
      <c r="Q1184" s="190">
        <v>8.9999999999999998E-4</v>
      </c>
      <c r="R1184" s="190">
        <f>Q1184*H1184</f>
        <v>1.7677799999999999</v>
      </c>
      <c r="S1184" s="190">
        <v>0</v>
      </c>
      <c r="T1184" s="191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192" t="s">
        <v>406</v>
      </c>
      <c r="AT1184" s="192" t="s">
        <v>715</v>
      </c>
      <c r="AU1184" s="192" t="s">
        <v>79</v>
      </c>
      <c r="AY1184" s="20" t="s">
        <v>161</v>
      </c>
      <c r="BE1184" s="193">
        <f>IF(N1184="základní",J1184,0)</f>
        <v>0</v>
      </c>
      <c r="BF1184" s="193">
        <f>IF(N1184="snížená",J1184,0)</f>
        <v>0</v>
      </c>
      <c r="BG1184" s="193">
        <f>IF(N1184="zákl. přenesená",J1184,0)</f>
        <v>0</v>
      </c>
      <c r="BH1184" s="193">
        <f>IF(N1184="sníž. přenesená",J1184,0)</f>
        <v>0</v>
      </c>
      <c r="BI1184" s="193">
        <f>IF(N1184="nulová",J1184,0)</f>
        <v>0</v>
      </c>
      <c r="BJ1184" s="20" t="s">
        <v>77</v>
      </c>
      <c r="BK1184" s="193">
        <f>ROUND(I1184*H1184,2)</f>
        <v>0</v>
      </c>
      <c r="BL1184" s="20" t="s">
        <v>279</v>
      </c>
      <c r="BM1184" s="192" t="s">
        <v>2461</v>
      </c>
    </row>
    <row r="1185" spans="1:65" s="13" customFormat="1">
      <c r="B1185" s="201"/>
      <c r="C1185" s="202"/>
      <c r="D1185" s="199" t="s">
        <v>178</v>
      </c>
      <c r="E1185" s="202"/>
      <c r="F1185" s="204" t="s">
        <v>2462</v>
      </c>
      <c r="G1185" s="202"/>
      <c r="H1185" s="205">
        <v>1964.2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178</v>
      </c>
      <c r="AU1185" s="211" t="s">
        <v>79</v>
      </c>
      <c r="AV1185" s="13" t="s">
        <v>79</v>
      </c>
      <c r="AW1185" s="13" t="s">
        <v>4</v>
      </c>
      <c r="AX1185" s="13" t="s">
        <v>77</v>
      </c>
      <c r="AY1185" s="211" t="s">
        <v>161</v>
      </c>
    </row>
    <row r="1186" spans="1:65" s="2" customFormat="1" ht="16.5" customHeight="1">
      <c r="A1186" s="37"/>
      <c r="B1186" s="38"/>
      <c r="C1186" s="181" t="s">
        <v>2463</v>
      </c>
      <c r="D1186" s="181" t="s">
        <v>163</v>
      </c>
      <c r="E1186" s="182" t="s">
        <v>2464</v>
      </c>
      <c r="F1186" s="183" t="s">
        <v>2465</v>
      </c>
      <c r="G1186" s="184" t="s">
        <v>166</v>
      </c>
      <c r="H1186" s="185">
        <v>3521.2280000000001</v>
      </c>
      <c r="I1186" s="186"/>
      <c r="J1186" s="187">
        <f>ROUND(I1186*H1186,2)</f>
        <v>0</v>
      </c>
      <c r="K1186" s="183" t="s">
        <v>167</v>
      </c>
      <c r="L1186" s="42"/>
      <c r="M1186" s="188" t="s">
        <v>19</v>
      </c>
      <c r="N1186" s="189" t="s">
        <v>40</v>
      </c>
      <c r="O1186" s="67"/>
      <c r="P1186" s="190">
        <f>O1186*H1186</f>
        <v>0</v>
      </c>
      <c r="Q1186" s="190">
        <v>2.0000000000000001E-4</v>
      </c>
      <c r="R1186" s="190">
        <f>Q1186*H1186</f>
        <v>0.70424560000000003</v>
      </c>
      <c r="S1186" s="190">
        <v>0</v>
      </c>
      <c r="T1186" s="191">
        <f>S1186*H1186</f>
        <v>0</v>
      </c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R1186" s="192" t="s">
        <v>279</v>
      </c>
      <c r="AT1186" s="192" t="s">
        <v>163</v>
      </c>
      <c r="AU1186" s="192" t="s">
        <v>79</v>
      </c>
      <c r="AY1186" s="20" t="s">
        <v>161</v>
      </c>
      <c r="BE1186" s="193">
        <f>IF(N1186="základní",J1186,0)</f>
        <v>0</v>
      </c>
      <c r="BF1186" s="193">
        <f>IF(N1186="snížená",J1186,0)</f>
        <v>0</v>
      </c>
      <c r="BG1186" s="193">
        <f>IF(N1186="zákl. přenesená",J1186,0)</f>
        <v>0</v>
      </c>
      <c r="BH1186" s="193">
        <f>IF(N1186="sníž. přenesená",J1186,0)</f>
        <v>0</v>
      </c>
      <c r="BI1186" s="193">
        <f>IF(N1186="nulová",J1186,0)</f>
        <v>0</v>
      </c>
      <c r="BJ1186" s="20" t="s">
        <v>77</v>
      </c>
      <c r="BK1186" s="193">
        <f>ROUND(I1186*H1186,2)</f>
        <v>0</v>
      </c>
      <c r="BL1186" s="20" t="s">
        <v>279</v>
      </c>
      <c r="BM1186" s="192" t="s">
        <v>2466</v>
      </c>
    </row>
    <row r="1187" spans="1:65" s="2" customFormat="1">
      <c r="A1187" s="37"/>
      <c r="B1187" s="38"/>
      <c r="C1187" s="39"/>
      <c r="D1187" s="194" t="s">
        <v>170</v>
      </c>
      <c r="E1187" s="39"/>
      <c r="F1187" s="195" t="s">
        <v>2467</v>
      </c>
      <c r="G1187" s="39"/>
      <c r="H1187" s="39"/>
      <c r="I1187" s="196"/>
      <c r="J1187" s="39"/>
      <c r="K1187" s="39"/>
      <c r="L1187" s="42"/>
      <c r="M1187" s="197"/>
      <c r="N1187" s="198"/>
      <c r="O1187" s="67"/>
      <c r="P1187" s="67"/>
      <c r="Q1187" s="67"/>
      <c r="R1187" s="67"/>
      <c r="S1187" s="67"/>
      <c r="T1187" s="68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T1187" s="20" t="s">
        <v>170</v>
      </c>
      <c r="AU1187" s="20" t="s">
        <v>79</v>
      </c>
    </row>
    <row r="1188" spans="1:65" s="13" customFormat="1">
      <c r="B1188" s="201"/>
      <c r="C1188" s="202"/>
      <c r="D1188" s="199" t="s">
        <v>178</v>
      </c>
      <c r="E1188" s="202"/>
      <c r="F1188" s="204" t="s">
        <v>2452</v>
      </c>
      <c r="G1188" s="202"/>
      <c r="H1188" s="205">
        <v>3521.2280000000001</v>
      </c>
      <c r="I1188" s="206"/>
      <c r="J1188" s="202"/>
      <c r="K1188" s="202"/>
      <c r="L1188" s="207"/>
      <c r="M1188" s="208"/>
      <c r="N1188" s="209"/>
      <c r="O1188" s="209"/>
      <c r="P1188" s="209"/>
      <c r="Q1188" s="209"/>
      <c r="R1188" s="209"/>
      <c r="S1188" s="209"/>
      <c r="T1188" s="210"/>
      <c r="AT1188" s="211" t="s">
        <v>178</v>
      </c>
      <c r="AU1188" s="211" t="s">
        <v>79</v>
      </c>
      <c r="AV1188" s="13" t="s">
        <v>79</v>
      </c>
      <c r="AW1188" s="13" t="s">
        <v>4</v>
      </c>
      <c r="AX1188" s="13" t="s">
        <v>77</v>
      </c>
      <c r="AY1188" s="211" t="s">
        <v>161</v>
      </c>
    </row>
    <row r="1189" spans="1:65" s="2" customFormat="1" ht="24.15" customHeight="1">
      <c r="A1189" s="37"/>
      <c r="B1189" s="38"/>
      <c r="C1189" s="181" t="s">
        <v>2468</v>
      </c>
      <c r="D1189" s="181" t="s">
        <v>163</v>
      </c>
      <c r="E1189" s="182" t="s">
        <v>2469</v>
      </c>
      <c r="F1189" s="183" t="s">
        <v>2470</v>
      </c>
      <c r="G1189" s="184" t="s">
        <v>166</v>
      </c>
      <c r="H1189" s="185">
        <v>3521.2280000000001</v>
      </c>
      <c r="I1189" s="186"/>
      <c r="J1189" s="187">
        <f>ROUND(I1189*H1189,2)</f>
        <v>0</v>
      </c>
      <c r="K1189" s="183" t="s">
        <v>167</v>
      </c>
      <c r="L1189" s="42"/>
      <c r="M1189" s="188" t="s">
        <v>19</v>
      </c>
      <c r="N1189" s="189" t="s">
        <v>40</v>
      </c>
      <c r="O1189" s="67"/>
      <c r="P1189" s="190">
        <f>O1189*H1189</f>
        <v>0</v>
      </c>
      <c r="Q1189" s="190">
        <v>2.9E-4</v>
      </c>
      <c r="R1189" s="190">
        <f>Q1189*H1189</f>
        <v>1.0211561200000001</v>
      </c>
      <c r="S1189" s="190">
        <v>0</v>
      </c>
      <c r="T1189" s="191">
        <f>S1189*H1189</f>
        <v>0</v>
      </c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R1189" s="192" t="s">
        <v>279</v>
      </c>
      <c r="AT1189" s="192" t="s">
        <v>163</v>
      </c>
      <c r="AU1189" s="192" t="s">
        <v>79</v>
      </c>
      <c r="AY1189" s="20" t="s">
        <v>161</v>
      </c>
      <c r="BE1189" s="193">
        <f>IF(N1189="základní",J1189,0)</f>
        <v>0</v>
      </c>
      <c r="BF1189" s="193">
        <f>IF(N1189="snížená",J1189,0)</f>
        <v>0</v>
      </c>
      <c r="BG1189" s="193">
        <f>IF(N1189="zákl. přenesená",J1189,0)</f>
        <v>0</v>
      </c>
      <c r="BH1189" s="193">
        <f>IF(N1189="sníž. přenesená",J1189,0)</f>
        <v>0</v>
      </c>
      <c r="BI1189" s="193">
        <f>IF(N1189="nulová",J1189,0)</f>
        <v>0</v>
      </c>
      <c r="BJ1189" s="20" t="s">
        <v>77</v>
      </c>
      <c r="BK1189" s="193">
        <f>ROUND(I1189*H1189,2)</f>
        <v>0</v>
      </c>
      <c r="BL1189" s="20" t="s">
        <v>279</v>
      </c>
      <c r="BM1189" s="192" t="s">
        <v>2471</v>
      </c>
    </row>
    <row r="1190" spans="1:65" s="2" customFormat="1">
      <c r="A1190" s="37"/>
      <c r="B1190" s="38"/>
      <c r="C1190" s="39"/>
      <c r="D1190" s="194" t="s">
        <v>170</v>
      </c>
      <c r="E1190" s="39"/>
      <c r="F1190" s="195" t="s">
        <v>2472</v>
      </c>
      <c r="G1190" s="39"/>
      <c r="H1190" s="39"/>
      <c r="I1190" s="196"/>
      <c r="J1190" s="39"/>
      <c r="K1190" s="39"/>
      <c r="L1190" s="42"/>
      <c r="M1190" s="197"/>
      <c r="N1190" s="198"/>
      <c r="O1190" s="67"/>
      <c r="P1190" s="67"/>
      <c r="Q1190" s="67"/>
      <c r="R1190" s="67"/>
      <c r="S1190" s="67"/>
      <c r="T1190" s="68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T1190" s="20" t="s">
        <v>170</v>
      </c>
      <c r="AU1190" s="20" t="s">
        <v>79</v>
      </c>
    </row>
    <row r="1191" spans="1:65" s="13" customFormat="1">
      <c r="B1191" s="201"/>
      <c r="C1191" s="202"/>
      <c r="D1191" s="199" t="s">
        <v>178</v>
      </c>
      <c r="E1191" s="203" t="s">
        <v>19</v>
      </c>
      <c r="F1191" s="204" t="s">
        <v>2473</v>
      </c>
      <c r="G1191" s="202"/>
      <c r="H1191" s="205">
        <v>510.6</v>
      </c>
      <c r="I1191" s="206"/>
      <c r="J1191" s="202"/>
      <c r="K1191" s="202"/>
      <c r="L1191" s="207"/>
      <c r="M1191" s="208"/>
      <c r="N1191" s="209"/>
      <c r="O1191" s="209"/>
      <c r="P1191" s="209"/>
      <c r="Q1191" s="209"/>
      <c r="R1191" s="209"/>
      <c r="S1191" s="209"/>
      <c r="T1191" s="210"/>
      <c r="AT1191" s="211" t="s">
        <v>178</v>
      </c>
      <c r="AU1191" s="211" t="s">
        <v>79</v>
      </c>
      <c r="AV1191" s="13" t="s">
        <v>79</v>
      </c>
      <c r="AW1191" s="13" t="s">
        <v>31</v>
      </c>
      <c r="AX1191" s="13" t="s">
        <v>69</v>
      </c>
      <c r="AY1191" s="211" t="s">
        <v>161</v>
      </c>
    </row>
    <row r="1192" spans="1:65" s="13" customFormat="1">
      <c r="B1192" s="201"/>
      <c r="C1192" s="202"/>
      <c r="D1192" s="199" t="s">
        <v>178</v>
      </c>
      <c r="E1192" s="203" t="s">
        <v>19</v>
      </c>
      <c r="F1192" s="204" t="s">
        <v>2474</v>
      </c>
      <c r="G1192" s="202"/>
      <c r="H1192" s="205">
        <v>303.36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178</v>
      </c>
      <c r="AU1192" s="211" t="s">
        <v>79</v>
      </c>
      <c r="AV1192" s="13" t="s">
        <v>79</v>
      </c>
      <c r="AW1192" s="13" t="s">
        <v>31</v>
      </c>
      <c r="AX1192" s="13" t="s">
        <v>69</v>
      </c>
      <c r="AY1192" s="211" t="s">
        <v>161</v>
      </c>
    </row>
    <row r="1193" spans="1:65" s="13" customFormat="1">
      <c r="B1193" s="201"/>
      <c r="C1193" s="202"/>
      <c r="D1193" s="199" t="s">
        <v>178</v>
      </c>
      <c r="E1193" s="203" t="s">
        <v>19</v>
      </c>
      <c r="F1193" s="204" t="s">
        <v>2475</v>
      </c>
      <c r="G1193" s="202"/>
      <c r="H1193" s="205">
        <v>337.33199999999999</v>
      </c>
      <c r="I1193" s="206"/>
      <c r="J1193" s="202"/>
      <c r="K1193" s="202"/>
      <c r="L1193" s="207"/>
      <c r="M1193" s="208"/>
      <c r="N1193" s="209"/>
      <c r="O1193" s="209"/>
      <c r="P1193" s="209"/>
      <c r="Q1193" s="209"/>
      <c r="R1193" s="209"/>
      <c r="S1193" s="209"/>
      <c r="T1193" s="210"/>
      <c r="AT1193" s="211" t="s">
        <v>178</v>
      </c>
      <c r="AU1193" s="211" t="s">
        <v>79</v>
      </c>
      <c r="AV1193" s="13" t="s">
        <v>79</v>
      </c>
      <c r="AW1193" s="13" t="s">
        <v>31</v>
      </c>
      <c r="AX1193" s="13" t="s">
        <v>69</v>
      </c>
      <c r="AY1193" s="211" t="s">
        <v>161</v>
      </c>
    </row>
    <row r="1194" spans="1:65" s="13" customFormat="1">
      <c r="B1194" s="201"/>
      <c r="C1194" s="202"/>
      <c r="D1194" s="199" t="s">
        <v>178</v>
      </c>
      <c r="E1194" s="203" t="s">
        <v>19</v>
      </c>
      <c r="F1194" s="204" t="s">
        <v>2476</v>
      </c>
      <c r="G1194" s="202"/>
      <c r="H1194" s="205">
        <v>184.22399999999999</v>
      </c>
      <c r="I1194" s="206"/>
      <c r="J1194" s="202"/>
      <c r="K1194" s="202"/>
      <c r="L1194" s="207"/>
      <c r="M1194" s="208"/>
      <c r="N1194" s="209"/>
      <c r="O1194" s="209"/>
      <c r="P1194" s="209"/>
      <c r="Q1194" s="209"/>
      <c r="R1194" s="209"/>
      <c r="S1194" s="209"/>
      <c r="T1194" s="210"/>
      <c r="AT1194" s="211" t="s">
        <v>178</v>
      </c>
      <c r="AU1194" s="211" t="s">
        <v>79</v>
      </c>
      <c r="AV1194" s="13" t="s">
        <v>79</v>
      </c>
      <c r="AW1194" s="13" t="s">
        <v>31</v>
      </c>
      <c r="AX1194" s="13" t="s">
        <v>69</v>
      </c>
      <c r="AY1194" s="211" t="s">
        <v>161</v>
      </c>
    </row>
    <row r="1195" spans="1:65" s="13" customFormat="1">
      <c r="B1195" s="201"/>
      <c r="C1195" s="202"/>
      <c r="D1195" s="199" t="s">
        <v>178</v>
      </c>
      <c r="E1195" s="203" t="s">
        <v>19</v>
      </c>
      <c r="F1195" s="204" t="s">
        <v>2477</v>
      </c>
      <c r="G1195" s="202"/>
      <c r="H1195" s="205">
        <v>578.524</v>
      </c>
      <c r="I1195" s="206"/>
      <c r="J1195" s="202"/>
      <c r="K1195" s="202"/>
      <c r="L1195" s="207"/>
      <c r="M1195" s="208"/>
      <c r="N1195" s="209"/>
      <c r="O1195" s="209"/>
      <c r="P1195" s="209"/>
      <c r="Q1195" s="209"/>
      <c r="R1195" s="209"/>
      <c r="S1195" s="209"/>
      <c r="T1195" s="210"/>
      <c r="AT1195" s="211" t="s">
        <v>178</v>
      </c>
      <c r="AU1195" s="211" t="s">
        <v>79</v>
      </c>
      <c r="AV1195" s="13" t="s">
        <v>79</v>
      </c>
      <c r="AW1195" s="13" t="s">
        <v>31</v>
      </c>
      <c r="AX1195" s="13" t="s">
        <v>69</v>
      </c>
      <c r="AY1195" s="211" t="s">
        <v>161</v>
      </c>
    </row>
    <row r="1196" spans="1:65" s="13" customFormat="1">
      <c r="B1196" s="201"/>
      <c r="C1196" s="202"/>
      <c r="D1196" s="199" t="s">
        <v>178</v>
      </c>
      <c r="E1196" s="203" t="s">
        <v>19</v>
      </c>
      <c r="F1196" s="204" t="s">
        <v>2478</v>
      </c>
      <c r="G1196" s="202"/>
      <c r="H1196" s="205">
        <v>311.44400000000002</v>
      </c>
      <c r="I1196" s="206"/>
      <c r="J1196" s="202"/>
      <c r="K1196" s="202"/>
      <c r="L1196" s="207"/>
      <c r="M1196" s="208"/>
      <c r="N1196" s="209"/>
      <c r="O1196" s="209"/>
      <c r="P1196" s="209"/>
      <c r="Q1196" s="209"/>
      <c r="R1196" s="209"/>
      <c r="S1196" s="209"/>
      <c r="T1196" s="210"/>
      <c r="AT1196" s="211" t="s">
        <v>178</v>
      </c>
      <c r="AU1196" s="211" t="s">
        <v>79</v>
      </c>
      <c r="AV1196" s="13" t="s">
        <v>79</v>
      </c>
      <c r="AW1196" s="13" t="s">
        <v>31</v>
      </c>
      <c r="AX1196" s="13" t="s">
        <v>69</v>
      </c>
      <c r="AY1196" s="211" t="s">
        <v>161</v>
      </c>
    </row>
    <row r="1197" spans="1:65" s="13" customFormat="1">
      <c r="B1197" s="201"/>
      <c r="C1197" s="202"/>
      <c r="D1197" s="199" t="s">
        <v>178</v>
      </c>
      <c r="E1197" s="203" t="s">
        <v>19</v>
      </c>
      <c r="F1197" s="204" t="s">
        <v>2479</v>
      </c>
      <c r="G1197" s="202"/>
      <c r="H1197" s="205">
        <v>512.096</v>
      </c>
      <c r="I1197" s="206"/>
      <c r="J1197" s="202"/>
      <c r="K1197" s="202"/>
      <c r="L1197" s="207"/>
      <c r="M1197" s="208"/>
      <c r="N1197" s="209"/>
      <c r="O1197" s="209"/>
      <c r="P1197" s="209"/>
      <c r="Q1197" s="209"/>
      <c r="R1197" s="209"/>
      <c r="S1197" s="209"/>
      <c r="T1197" s="210"/>
      <c r="AT1197" s="211" t="s">
        <v>178</v>
      </c>
      <c r="AU1197" s="211" t="s">
        <v>79</v>
      </c>
      <c r="AV1197" s="13" t="s">
        <v>79</v>
      </c>
      <c r="AW1197" s="13" t="s">
        <v>31</v>
      </c>
      <c r="AX1197" s="13" t="s">
        <v>69</v>
      </c>
      <c r="AY1197" s="211" t="s">
        <v>161</v>
      </c>
    </row>
    <row r="1198" spans="1:65" s="13" customFormat="1">
      <c r="B1198" s="201"/>
      <c r="C1198" s="202"/>
      <c r="D1198" s="199" t="s">
        <v>178</v>
      </c>
      <c r="E1198" s="203" t="s">
        <v>19</v>
      </c>
      <c r="F1198" s="204" t="s">
        <v>2480</v>
      </c>
      <c r="G1198" s="202"/>
      <c r="H1198" s="205">
        <v>394.29599999999999</v>
      </c>
      <c r="I1198" s="206"/>
      <c r="J1198" s="202"/>
      <c r="K1198" s="202"/>
      <c r="L1198" s="207"/>
      <c r="M1198" s="208"/>
      <c r="N1198" s="209"/>
      <c r="O1198" s="209"/>
      <c r="P1198" s="209"/>
      <c r="Q1198" s="209"/>
      <c r="R1198" s="209"/>
      <c r="S1198" s="209"/>
      <c r="T1198" s="210"/>
      <c r="AT1198" s="211" t="s">
        <v>178</v>
      </c>
      <c r="AU1198" s="211" t="s">
        <v>79</v>
      </c>
      <c r="AV1198" s="13" t="s">
        <v>79</v>
      </c>
      <c r="AW1198" s="13" t="s">
        <v>31</v>
      </c>
      <c r="AX1198" s="13" t="s">
        <v>69</v>
      </c>
      <c r="AY1198" s="211" t="s">
        <v>161</v>
      </c>
    </row>
    <row r="1199" spans="1:65" s="13" customFormat="1">
      <c r="B1199" s="201"/>
      <c r="C1199" s="202"/>
      <c r="D1199" s="199" t="s">
        <v>178</v>
      </c>
      <c r="E1199" s="203" t="s">
        <v>19</v>
      </c>
      <c r="F1199" s="204" t="s">
        <v>2481</v>
      </c>
      <c r="G1199" s="202"/>
      <c r="H1199" s="205">
        <v>377.85199999999998</v>
      </c>
      <c r="I1199" s="206"/>
      <c r="J1199" s="202"/>
      <c r="K1199" s="202"/>
      <c r="L1199" s="207"/>
      <c r="M1199" s="208"/>
      <c r="N1199" s="209"/>
      <c r="O1199" s="209"/>
      <c r="P1199" s="209"/>
      <c r="Q1199" s="209"/>
      <c r="R1199" s="209"/>
      <c r="S1199" s="209"/>
      <c r="T1199" s="210"/>
      <c r="AT1199" s="211" t="s">
        <v>178</v>
      </c>
      <c r="AU1199" s="211" t="s">
        <v>79</v>
      </c>
      <c r="AV1199" s="13" t="s">
        <v>79</v>
      </c>
      <c r="AW1199" s="13" t="s">
        <v>31</v>
      </c>
      <c r="AX1199" s="13" t="s">
        <v>69</v>
      </c>
      <c r="AY1199" s="211" t="s">
        <v>161</v>
      </c>
    </row>
    <row r="1200" spans="1:65" s="13" customFormat="1">
      <c r="B1200" s="201"/>
      <c r="C1200" s="202"/>
      <c r="D1200" s="199" t="s">
        <v>178</v>
      </c>
      <c r="E1200" s="203" t="s">
        <v>19</v>
      </c>
      <c r="F1200" s="204" t="s">
        <v>2482</v>
      </c>
      <c r="G1200" s="202"/>
      <c r="H1200" s="205">
        <v>11.5</v>
      </c>
      <c r="I1200" s="206"/>
      <c r="J1200" s="202"/>
      <c r="K1200" s="202"/>
      <c r="L1200" s="207"/>
      <c r="M1200" s="208"/>
      <c r="N1200" s="209"/>
      <c r="O1200" s="209"/>
      <c r="P1200" s="209"/>
      <c r="Q1200" s="209"/>
      <c r="R1200" s="209"/>
      <c r="S1200" s="209"/>
      <c r="T1200" s="210"/>
      <c r="AT1200" s="211" t="s">
        <v>178</v>
      </c>
      <c r="AU1200" s="211" t="s">
        <v>79</v>
      </c>
      <c r="AV1200" s="13" t="s">
        <v>79</v>
      </c>
      <c r="AW1200" s="13" t="s">
        <v>31</v>
      </c>
      <c r="AX1200" s="13" t="s">
        <v>69</v>
      </c>
      <c r="AY1200" s="211" t="s">
        <v>161</v>
      </c>
    </row>
    <row r="1201" spans="1:65" s="15" customFormat="1">
      <c r="B1201" s="222"/>
      <c r="C1201" s="223"/>
      <c r="D1201" s="199" t="s">
        <v>178</v>
      </c>
      <c r="E1201" s="224" t="s">
        <v>19</v>
      </c>
      <c r="F1201" s="225" t="s">
        <v>221</v>
      </c>
      <c r="G1201" s="223"/>
      <c r="H1201" s="226">
        <v>3521.2280000000001</v>
      </c>
      <c r="I1201" s="227"/>
      <c r="J1201" s="223"/>
      <c r="K1201" s="223"/>
      <c r="L1201" s="228"/>
      <c r="M1201" s="229"/>
      <c r="N1201" s="230"/>
      <c r="O1201" s="230"/>
      <c r="P1201" s="230"/>
      <c r="Q1201" s="230"/>
      <c r="R1201" s="230"/>
      <c r="S1201" s="230"/>
      <c r="T1201" s="231"/>
      <c r="AT1201" s="232" t="s">
        <v>178</v>
      </c>
      <c r="AU1201" s="232" t="s">
        <v>79</v>
      </c>
      <c r="AV1201" s="15" t="s">
        <v>168</v>
      </c>
      <c r="AW1201" s="15" t="s">
        <v>31</v>
      </c>
      <c r="AX1201" s="15" t="s">
        <v>77</v>
      </c>
      <c r="AY1201" s="232" t="s">
        <v>161</v>
      </c>
    </row>
    <row r="1202" spans="1:65" s="2" customFormat="1" ht="16.5" customHeight="1">
      <c r="A1202" s="37"/>
      <c r="B1202" s="38"/>
      <c r="C1202" s="181" t="s">
        <v>2483</v>
      </c>
      <c r="D1202" s="181" t="s">
        <v>163</v>
      </c>
      <c r="E1202" s="182" t="s">
        <v>2484</v>
      </c>
      <c r="F1202" s="183" t="s">
        <v>2485</v>
      </c>
      <c r="G1202" s="184" t="s">
        <v>166</v>
      </c>
      <c r="H1202" s="185">
        <v>236.75399999999999</v>
      </c>
      <c r="I1202" s="186"/>
      <c r="J1202" s="187">
        <f>ROUND(I1202*H1202,2)</f>
        <v>0</v>
      </c>
      <c r="K1202" s="183" t="s">
        <v>167</v>
      </c>
      <c r="L1202" s="42"/>
      <c r="M1202" s="188" t="s">
        <v>19</v>
      </c>
      <c r="N1202" s="189" t="s">
        <v>40</v>
      </c>
      <c r="O1202" s="67"/>
      <c r="P1202" s="190">
        <f>O1202*H1202</f>
        <v>0</v>
      </c>
      <c r="Q1202" s="190">
        <v>0</v>
      </c>
      <c r="R1202" s="190">
        <f>Q1202*H1202</f>
        <v>0</v>
      </c>
      <c r="S1202" s="190">
        <v>1.4999999999999999E-4</v>
      </c>
      <c r="T1202" s="191">
        <f>S1202*H1202</f>
        <v>3.5513099999999999E-2</v>
      </c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R1202" s="192" t="s">
        <v>279</v>
      </c>
      <c r="AT1202" s="192" t="s">
        <v>163</v>
      </c>
      <c r="AU1202" s="192" t="s">
        <v>79</v>
      </c>
      <c r="AY1202" s="20" t="s">
        <v>161</v>
      </c>
      <c r="BE1202" s="193">
        <f>IF(N1202="základní",J1202,0)</f>
        <v>0</v>
      </c>
      <c r="BF1202" s="193">
        <f>IF(N1202="snížená",J1202,0)</f>
        <v>0</v>
      </c>
      <c r="BG1202" s="193">
        <f>IF(N1202="zákl. přenesená",J1202,0)</f>
        <v>0</v>
      </c>
      <c r="BH1202" s="193">
        <f>IF(N1202="sníž. přenesená",J1202,0)</f>
        <v>0</v>
      </c>
      <c r="BI1202" s="193">
        <f>IF(N1202="nulová",J1202,0)</f>
        <v>0</v>
      </c>
      <c r="BJ1202" s="20" t="s">
        <v>77</v>
      </c>
      <c r="BK1202" s="193">
        <f>ROUND(I1202*H1202,2)</f>
        <v>0</v>
      </c>
      <c r="BL1202" s="20" t="s">
        <v>279</v>
      </c>
      <c r="BM1202" s="192" t="s">
        <v>2486</v>
      </c>
    </row>
    <row r="1203" spans="1:65" s="2" customFormat="1">
      <c r="A1203" s="37"/>
      <c r="B1203" s="38"/>
      <c r="C1203" s="39"/>
      <c r="D1203" s="194" t="s">
        <v>170</v>
      </c>
      <c r="E1203" s="39"/>
      <c r="F1203" s="195" t="s">
        <v>2487</v>
      </c>
      <c r="G1203" s="39"/>
      <c r="H1203" s="39"/>
      <c r="I1203" s="196"/>
      <c r="J1203" s="39"/>
      <c r="K1203" s="39"/>
      <c r="L1203" s="42"/>
      <c r="M1203" s="197"/>
      <c r="N1203" s="198"/>
      <c r="O1203" s="67"/>
      <c r="P1203" s="67"/>
      <c r="Q1203" s="67"/>
      <c r="R1203" s="67"/>
      <c r="S1203" s="67"/>
      <c r="T1203" s="68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T1203" s="20" t="s">
        <v>170</v>
      </c>
      <c r="AU1203" s="20" t="s">
        <v>79</v>
      </c>
    </row>
    <row r="1204" spans="1:65" s="13" customFormat="1">
      <c r="B1204" s="201"/>
      <c r="C1204" s="202"/>
      <c r="D1204" s="199" t="s">
        <v>178</v>
      </c>
      <c r="E1204" s="202"/>
      <c r="F1204" s="204" t="s">
        <v>2488</v>
      </c>
      <c r="G1204" s="202"/>
      <c r="H1204" s="205">
        <v>236.75399999999999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178</v>
      </c>
      <c r="AU1204" s="211" t="s">
        <v>79</v>
      </c>
      <c r="AV1204" s="13" t="s">
        <v>79</v>
      </c>
      <c r="AW1204" s="13" t="s">
        <v>4</v>
      </c>
      <c r="AX1204" s="13" t="s">
        <v>77</v>
      </c>
      <c r="AY1204" s="211" t="s">
        <v>161</v>
      </c>
    </row>
    <row r="1205" spans="1:65" s="2" customFormat="1" ht="21.75" customHeight="1">
      <c r="A1205" s="37"/>
      <c r="B1205" s="38"/>
      <c r="C1205" s="181" t="s">
        <v>2489</v>
      </c>
      <c r="D1205" s="181" t="s">
        <v>163</v>
      </c>
      <c r="E1205" s="182" t="s">
        <v>2490</v>
      </c>
      <c r="F1205" s="183" t="s">
        <v>2491</v>
      </c>
      <c r="G1205" s="184" t="s">
        <v>166</v>
      </c>
      <c r="H1205" s="185">
        <v>236.75399999999999</v>
      </c>
      <c r="I1205" s="186"/>
      <c r="J1205" s="187">
        <f>ROUND(I1205*H1205,2)</f>
        <v>0</v>
      </c>
      <c r="K1205" s="183" t="s">
        <v>167</v>
      </c>
      <c r="L1205" s="42"/>
      <c r="M1205" s="188" t="s">
        <v>19</v>
      </c>
      <c r="N1205" s="189" t="s">
        <v>40</v>
      </c>
      <c r="O1205" s="67"/>
      <c r="P1205" s="190">
        <f>O1205*H1205</f>
        <v>0</v>
      </c>
      <c r="Q1205" s="190">
        <v>2.0000000000000001E-4</v>
      </c>
      <c r="R1205" s="190">
        <f>Q1205*H1205</f>
        <v>4.7350799999999998E-2</v>
      </c>
      <c r="S1205" s="190">
        <v>0</v>
      </c>
      <c r="T1205" s="191">
        <f>S1205*H1205</f>
        <v>0</v>
      </c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R1205" s="192" t="s">
        <v>279</v>
      </c>
      <c r="AT1205" s="192" t="s">
        <v>163</v>
      </c>
      <c r="AU1205" s="192" t="s">
        <v>79</v>
      </c>
      <c r="AY1205" s="20" t="s">
        <v>161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20" t="s">
        <v>77</v>
      </c>
      <c r="BK1205" s="193">
        <f>ROUND(I1205*H1205,2)</f>
        <v>0</v>
      </c>
      <c r="BL1205" s="20" t="s">
        <v>279</v>
      </c>
      <c r="BM1205" s="192" t="s">
        <v>2492</v>
      </c>
    </row>
    <row r="1206" spans="1:65" s="2" customFormat="1">
      <c r="A1206" s="37"/>
      <c r="B1206" s="38"/>
      <c r="C1206" s="39"/>
      <c r="D1206" s="194" t="s">
        <v>170</v>
      </c>
      <c r="E1206" s="39"/>
      <c r="F1206" s="195" t="s">
        <v>2493</v>
      </c>
      <c r="G1206" s="39"/>
      <c r="H1206" s="39"/>
      <c r="I1206" s="196"/>
      <c r="J1206" s="39"/>
      <c r="K1206" s="39"/>
      <c r="L1206" s="42"/>
      <c r="M1206" s="197"/>
      <c r="N1206" s="198"/>
      <c r="O1206" s="67"/>
      <c r="P1206" s="67"/>
      <c r="Q1206" s="67"/>
      <c r="R1206" s="67"/>
      <c r="S1206" s="67"/>
      <c r="T1206" s="68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T1206" s="20" t="s">
        <v>170</v>
      </c>
      <c r="AU1206" s="20" t="s">
        <v>79</v>
      </c>
    </row>
    <row r="1207" spans="1:65" s="2" customFormat="1" ht="24.15" customHeight="1">
      <c r="A1207" s="37"/>
      <c r="B1207" s="38"/>
      <c r="C1207" s="181" t="s">
        <v>2494</v>
      </c>
      <c r="D1207" s="181" t="s">
        <v>163</v>
      </c>
      <c r="E1207" s="182" t="s">
        <v>2495</v>
      </c>
      <c r="F1207" s="183" t="s">
        <v>2496</v>
      </c>
      <c r="G1207" s="184" t="s">
        <v>166</v>
      </c>
      <c r="H1207" s="185">
        <v>236.75399999999999</v>
      </c>
      <c r="I1207" s="186"/>
      <c r="J1207" s="187">
        <f>ROUND(I1207*H1207,2)</f>
        <v>0</v>
      </c>
      <c r="K1207" s="183" t="s">
        <v>167</v>
      </c>
      <c r="L1207" s="42"/>
      <c r="M1207" s="188" t="s">
        <v>19</v>
      </c>
      <c r="N1207" s="189" t="s">
        <v>40</v>
      </c>
      <c r="O1207" s="67"/>
      <c r="P1207" s="190">
        <f>O1207*H1207</f>
        <v>0</v>
      </c>
      <c r="Q1207" s="190">
        <v>2.9E-4</v>
      </c>
      <c r="R1207" s="190">
        <f>Q1207*H1207</f>
        <v>6.8658659999999996E-2</v>
      </c>
      <c r="S1207" s="190">
        <v>0</v>
      </c>
      <c r="T1207" s="191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192" t="s">
        <v>279</v>
      </c>
      <c r="AT1207" s="192" t="s">
        <v>163</v>
      </c>
      <c r="AU1207" s="192" t="s">
        <v>79</v>
      </c>
      <c r="AY1207" s="20" t="s">
        <v>161</v>
      </c>
      <c r="BE1207" s="193">
        <f>IF(N1207="základní",J1207,0)</f>
        <v>0</v>
      </c>
      <c r="BF1207" s="193">
        <f>IF(N1207="snížená",J1207,0)</f>
        <v>0</v>
      </c>
      <c r="BG1207" s="193">
        <f>IF(N1207="zákl. přenesená",J1207,0)</f>
        <v>0</v>
      </c>
      <c r="BH1207" s="193">
        <f>IF(N1207="sníž. přenesená",J1207,0)</f>
        <v>0</v>
      </c>
      <c r="BI1207" s="193">
        <f>IF(N1207="nulová",J1207,0)</f>
        <v>0</v>
      </c>
      <c r="BJ1207" s="20" t="s">
        <v>77</v>
      </c>
      <c r="BK1207" s="193">
        <f>ROUND(I1207*H1207,2)</f>
        <v>0</v>
      </c>
      <c r="BL1207" s="20" t="s">
        <v>279</v>
      </c>
      <c r="BM1207" s="192" t="s">
        <v>2497</v>
      </c>
    </row>
    <row r="1208" spans="1:65" s="2" customFormat="1">
      <c r="A1208" s="37"/>
      <c r="B1208" s="38"/>
      <c r="C1208" s="39"/>
      <c r="D1208" s="194" t="s">
        <v>170</v>
      </c>
      <c r="E1208" s="39"/>
      <c r="F1208" s="195" t="s">
        <v>2498</v>
      </c>
      <c r="G1208" s="39"/>
      <c r="H1208" s="39"/>
      <c r="I1208" s="196"/>
      <c r="J1208" s="39"/>
      <c r="K1208" s="39"/>
      <c r="L1208" s="42"/>
      <c r="M1208" s="197"/>
      <c r="N1208" s="198"/>
      <c r="O1208" s="67"/>
      <c r="P1208" s="67"/>
      <c r="Q1208" s="67"/>
      <c r="R1208" s="67"/>
      <c r="S1208" s="67"/>
      <c r="T1208" s="68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T1208" s="20" t="s">
        <v>170</v>
      </c>
      <c r="AU1208" s="20" t="s">
        <v>79</v>
      </c>
    </row>
    <row r="1209" spans="1:65" s="13" customFormat="1">
      <c r="B1209" s="201"/>
      <c r="C1209" s="202"/>
      <c r="D1209" s="199" t="s">
        <v>178</v>
      </c>
      <c r="E1209" s="203" t="s">
        <v>19</v>
      </c>
      <c r="F1209" s="204" t="s">
        <v>2499</v>
      </c>
      <c r="G1209" s="202"/>
      <c r="H1209" s="205">
        <v>38.5</v>
      </c>
      <c r="I1209" s="206"/>
      <c r="J1209" s="202"/>
      <c r="K1209" s="202"/>
      <c r="L1209" s="207"/>
      <c r="M1209" s="208"/>
      <c r="N1209" s="209"/>
      <c r="O1209" s="209"/>
      <c r="P1209" s="209"/>
      <c r="Q1209" s="209"/>
      <c r="R1209" s="209"/>
      <c r="S1209" s="209"/>
      <c r="T1209" s="210"/>
      <c r="AT1209" s="211" t="s">
        <v>178</v>
      </c>
      <c r="AU1209" s="211" t="s">
        <v>79</v>
      </c>
      <c r="AV1209" s="13" t="s">
        <v>79</v>
      </c>
      <c r="AW1209" s="13" t="s">
        <v>31</v>
      </c>
      <c r="AX1209" s="13" t="s">
        <v>69</v>
      </c>
      <c r="AY1209" s="211" t="s">
        <v>161</v>
      </c>
    </row>
    <row r="1210" spans="1:65" s="13" customFormat="1">
      <c r="B1210" s="201"/>
      <c r="C1210" s="202"/>
      <c r="D1210" s="199" t="s">
        <v>178</v>
      </c>
      <c r="E1210" s="203" t="s">
        <v>19</v>
      </c>
      <c r="F1210" s="204" t="s">
        <v>2500</v>
      </c>
      <c r="G1210" s="202"/>
      <c r="H1210" s="205">
        <v>23.2</v>
      </c>
      <c r="I1210" s="206"/>
      <c r="J1210" s="202"/>
      <c r="K1210" s="202"/>
      <c r="L1210" s="207"/>
      <c r="M1210" s="208"/>
      <c r="N1210" s="209"/>
      <c r="O1210" s="209"/>
      <c r="P1210" s="209"/>
      <c r="Q1210" s="209"/>
      <c r="R1210" s="209"/>
      <c r="S1210" s="209"/>
      <c r="T1210" s="210"/>
      <c r="AT1210" s="211" t="s">
        <v>178</v>
      </c>
      <c r="AU1210" s="211" t="s">
        <v>79</v>
      </c>
      <c r="AV1210" s="13" t="s">
        <v>79</v>
      </c>
      <c r="AW1210" s="13" t="s">
        <v>31</v>
      </c>
      <c r="AX1210" s="13" t="s">
        <v>69</v>
      </c>
      <c r="AY1210" s="211" t="s">
        <v>161</v>
      </c>
    </row>
    <row r="1211" spans="1:65" s="13" customFormat="1">
      <c r="B1211" s="201"/>
      <c r="C1211" s="202"/>
      <c r="D1211" s="199" t="s">
        <v>178</v>
      </c>
      <c r="E1211" s="203" t="s">
        <v>19</v>
      </c>
      <c r="F1211" s="204" t="s">
        <v>2501</v>
      </c>
      <c r="G1211" s="202"/>
      <c r="H1211" s="205">
        <v>93.1</v>
      </c>
      <c r="I1211" s="206"/>
      <c r="J1211" s="202"/>
      <c r="K1211" s="202"/>
      <c r="L1211" s="207"/>
      <c r="M1211" s="208"/>
      <c r="N1211" s="209"/>
      <c r="O1211" s="209"/>
      <c r="P1211" s="209"/>
      <c r="Q1211" s="209"/>
      <c r="R1211" s="209"/>
      <c r="S1211" s="209"/>
      <c r="T1211" s="210"/>
      <c r="AT1211" s="211" t="s">
        <v>178</v>
      </c>
      <c r="AU1211" s="211" t="s">
        <v>79</v>
      </c>
      <c r="AV1211" s="13" t="s">
        <v>79</v>
      </c>
      <c r="AW1211" s="13" t="s">
        <v>31</v>
      </c>
      <c r="AX1211" s="13" t="s">
        <v>69</v>
      </c>
      <c r="AY1211" s="211" t="s">
        <v>161</v>
      </c>
    </row>
    <row r="1212" spans="1:65" s="13" customFormat="1">
      <c r="B1212" s="201"/>
      <c r="C1212" s="202"/>
      <c r="D1212" s="199" t="s">
        <v>178</v>
      </c>
      <c r="E1212" s="203" t="s">
        <v>19</v>
      </c>
      <c r="F1212" s="204" t="s">
        <v>2502</v>
      </c>
      <c r="G1212" s="202"/>
      <c r="H1212" s="205">
        <v>34.200000000000003</v>
      </c>
      <c r="I1212" s="206"/>
      <c r="J1212" s="202"/>
      <c r="K1212" s="202"/>
      <c r="L1212" s="207"/>
      <c r="M1212" s="208"/>
      <c r="N1212" s="209"/>
      <c r="O1212" s="209"/>
      <c r="P1212" s="209"/>
      <c r="Q1212" s="209"/>
      <c r="R1212" s="209"/>
      <c r="S1212" s="209"/>
      <c r="T1212" s="210"/>
      <c r="AT1212" s="211" t="s">
        <v>178</v>
      </c>
      <c r="AU1212" s="211" t="s">
        <v>79</v>
      </c>
      <c r="AV1212" s="13" t="s">
        <v>79</v>
      </c>
      <c r="AW1212" s="13" t="s">
        <v>31</v>
      </c>
      <c r="AX1212" s="13" t="s">
        <v>69</v>
      </c>
      <c r="AY1212" s="211" t="s">
        <v>161</v>
      </c>
    </row>
    <row r="1213" spans="1:65" s="13" customFormat="1">
      <c r="B1213" s="201"/>
      <c r="C1213" s="202"/>
      <c r="D1213" s="199" t="s">
        <v>178</v>
      </c>
      <c r="E1213" s="203" t="s">
        <v>19</v>
      </c>
      <c r="F1213" s="204" t="s">
        <v>2503</v>
      </c>
      <c r="G1213" s="202"/>
      <c r="H1213" s="205">
        <v>36.479999999999997</v>
      </c>
      <c r="I1213" s="206"/>
      <c r="J1213" s="202"/>
      <c r="K1213" s="202"/>
      <c r="L1213" s="207"/>
      <c r="M1213" s="208"/>
      <c r="N1213" s="209"/>
      <c r="O1213" s="209"/>
      <c r="P1213" s="209"/>
      <c r="Q1213" s="209"/>
      <c r="R1213" s="209"/>
      <c r="S1213" s="209"/>
      <c r="T1213" s="210"/>
      <c r="AT1213" s="211" t="s">
        <v>178</v>
      </c>
      <c r="AU1213" s="211" t="s">
        <v>79</v>
      </c>
      <c r="AV1213" s="13" t="s">
        <v>79</v>
      </c>
      <c r="AW1213" s="13" t="s">
        <v>31</v>
      </c>
      <c r="AX1213" s="13" t="s">
        <v>69</v>
      </c>
      <c r="AY1213" s="211" t="s">
        <v>161</v>
      </c>
    </row>
    <row r="1214" spans="1:65" s="15" customFormat="1">
      <c r="B1214" s="222"/>
      <c r="C1214" s="223"/>
      <c r="D1214" s="199" t="s">
        <v>178</v>
      </c>
      <c r="E1214" s="224" t="s">
        <v>19</v>
      </c>
      <c r="F1214" s="225" t="s">
        <v>221</v>
      </c>
      <c r="G1214" s="223"/>
      <c r="H1214" s="226">
        <v>225.48</v>
      </c>
      <c r="I1214" s="227"/>
      <c r="J1214" s="223"/>
      <c r="K1214" s="223"/>
      <c r="L1214" s="228"/>
      <c r="M1214" s="229"/>
      <c r="N1214" s="230"/>
      <c r="O1214" s="230"/>
      <c r="P1214" s="230"/>
      <c r="Q1214" s="230"/>
      <c r="R1214" s="230"/>
      <c r="S1214" s="230"/>
      <c r="T1214" s="231"/>
      <c r="AT1214" s="232" t="s">
        <v>178</v>
      </c>
      <c r="AU1214" s="232" t="s">
        <v>79</v>
      </c>
      <c r="AV1214" s="15" t="s">
        <v>168</v>
      </c>
      <c r="AW1214" s="15" t="s">
        <v>31</v>
      </c>
      <c r="AX1214" s="15" t="s">
        <v>77</v>
      </c>
      <c r="AY1214" s="232" t="s">
        <v>161</v>
      </c>
    </row>
    <row r="1215" spans="1:65" s="13" customFormat="1">
      <c r="B1215" s="201"/>
      <c r="C1215" s="202"/>
      <c r="D1215" s="199" t="s">
        <v>178</v>
      </c>
      <c r="E1215" s="202"/>
      <c r="F1215" s="204" t="s">
        <v>2488</v>
      </c>
      <c r="G1215" s="202"/>
      <c r="H1215" s="205">
        <v>236.75399999999999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178</v>
      </c>
      <c r="AU1215" s="211" t="s">
        <v>79</v>
      </c>
      <c r="AV1215" s="13" t="s">
        <v>79</v>
      </c>
      <c r="AW1215" s="13" t="s">
        <v>4</v>
      </c>
      <c r="AX1215" s="13" t="s">
        <v>77</v>
      </c>
      <c r="AY1215" s="211" t="s">
        <v>161</v>
      </c>
    </row>
    <row r="1216" spans="1:65" s="2" customFormat="1" ht="24.15" customHeight="1">
      <c r="A1216" s="37"/>
      <c r="B1216" s="38"/>
      <c r="C1216" s="181" t="s">
        <v>2504</v>
      </c>
      <c r="D1216" s="181" t="s">
        <v>163</v>
      </c>
      <c r="E1216" s="182" t="s">
        <v>2505</v>
      </c>
      <c r="F1216" s="183" t="s">
        <v>2506</v>
      </c>
      <c r="G1216" s="184" t="s">
        <v>166</v>
      </c>
      <c r="H1216" s="185">
        <v>322.11</v>
      </c>
      <c r="I1216" s="186"/>
      <c r="J1216" s="187">
        <f>ROUND(I1216*H1216,2)</f>
        <v>0</v>
      </c>
      <c r="K1216" s="183" t="s">
        <v>19</v>
      </c>
      <c r="L1216" s="42"/>
      <c r="M1216" s="188" t="s">
        <v>19</v>
      </c>
      <c r="N1216" s="189" t="s">
        <v>40</v>
      </c>
      <c r="O1216" s="67"/>
      <c r="P1216" s="190">
        <f>O1216*H1216</f>
        <v>0</v>
      </c>
      <c r="Q1216" s="190">
        <v>0</v>
      </c>
      <c r="R1216" s="190">
        <f>Q1216*H1216</f>
        <v>0</v>
      </c>
      <c r="S1216" s="190">
        <v>0</v>
      </c>
      <c r="T1216" s="191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192" t="s">
        <v>279</v>
      </c>
      <c r="AT1216" s="192" t="s">
        <v>163</v>
      </c>
      <c r="AU1216" s="192" t="s">
        <v>79</v>
      </c>
      <c r="AY1216" s="20" t="s">
        <v>161</v>
      </c>
      <c r="BE1216" s="193">
        <f>IF(N1216="základní",J1216,0)</f>
        <v>0</v>
      </c>
      <c r="BF1216" s="193">
        <f>IF(N1216="snížená",J1216,0)</f>
        <v>0</v>
      </c>
      <c r="BG1216" s="193">
        <f>IF(N1216="zákl. přenesená",J1216,0)</f>
        <v>0</v>
      </c>
      <c r="BH1216" s="193">
        <f>IF(N1216="sníž. přenesená",J1216,0)</f>
        <v>0</v>
      </c>
      <c r="BI1216" s="193">
        <f>IF(N1216="nulová",J1216,0)</f>
        <v>0</v>
      </c>
      <c r="BJ1216" s="20" t="s">
        <v>77</v>
      </c>
      <c r="BK1216" s="193">
        <f>ROUND(I1216*H1216,2)</f>
        <v>0</v>
      </c>
      <c r="BL1216" s="20" t="s">
        <v>279</v>
      </c>
      <c r="BM1216" s="192" t="s">
        <v>2507</v>
      </c>
    </row>
    <row r="1217" spans="1:65" s="13" customFormat="1">
      <c r="B1217" s="201"/>
      <c r="C1217" s="202"/>
      <c r="D1217" s="199" t="s">
        <v>178</v>
      </c>
      <c r="E1217" s="203" t="s">
        <v>19</v>
      </c>
      <c r="F1217" s="204" t="s">
        <v>2508</v>
      </c>
      <c r="G1217" s="202"/>
      <c r="H1217" s="205">
        <v>128.43</v>
      </c>
      <c r="I1217" s="206"/>
      <c r="J1217" s="202"/>
      <c r="K1217" s="202"/>
      <c r="L1217" s="207"/>
      <c r="M1217" s="208"/>
      <c r="N1217" s="209"/>
      <c r="O1217" s="209"/>
      <c r="P1217" s="209"/>
      <c r="Q1217" s="209"/>
      <c r="R1217" s="209"/>
      <c r="S1217" s="209"/>
      <c r="T1217" s="210"/>
      <c r="AT1217" s="211" t="s">
        <v>178</v>
      </c>
      <c r="AU1217" s="211" t="s">
        <v>79</v>
      </c>
      <c r="AV1217" s="13" t="s">
        <v>79</v>
      </c>
      <c r="AW1217" s="13" t="s">
        <v>31</v>
      </c>
      <c r="AX1217" s="13" t="s">
        <v>69</v>
      </c>
      <c r="AY1217" s="211" t="s">
        <v>161</v>
      </c>
    </row>
    <row r="1218" spans="1:65" s="13" customFormat="1">
      <c r="B1218" s="201"/>
      <c r="C1218" s="202"/>
      <c r="D1218" s="199" t="s">
        <v>178</v>
      </c>
      <c r="E1218" s="203" t="s">
        <v>19</v>
      </c>
      <c r="F1218" s="204" t="s">
        <v>2509</v>
      </c>
      <c r="G1218" s="202"/>
      <c r="H1218" s="205">
        <v>69.63</v>
      </c>
      <c r="I1218" s="206"/>
      <c r="J1218" s="202"/>
      <c r="K1218" s="202"/>
      <c r="L1218" s="207"/>
      <c r="M1218" s="208"/>
      <c r="N1218" s="209"/>
      <c r="O1218" s="209"/>
      <c r="P1218" s="209"/>
      <c r="Q1218" s="209"/>
      <c r="R1218" s="209"/>
      <c r="S1218" s="209"/>
      <c r="T1218" s="210"/>
      <c r="AT1218" s="211" t="s">
        <v>178</v>
      </c>
      <c r="AU1218" s="211" t="s">
        <v>79</v>
      </c>
      <c r="AV1218" s="13" t="s">
        <v>79</v>
      </c>
      <c r="AW1218" s="13" t="s">
        <v>31</v>
      </c>
      <c r="AX1218" s="13" t="s">
        <v>69</v>
      </c>
      <c r="AY1218" s="211" t="s">
        <v>161</v>
      </c>
    </row>
    <row r="1219" spans="1:65" s="13" customFormat="1">
      <c r="B1219" s="201"/>
      <c r="C1219" s="202"/>
      <c r="D1219" s="199" t="s">
        <v>178</v>
      </c>
      <c r="E1219" s="203" t="s">
        <v>19</v>
      </c>
      <c r="F1219" s="204" t="s">
        <v>2510</v>
      </c>
      <c r="G1219" s="202"/>
      <c r="H1219" s="205">
        <v>63.93</v>
      </c>
      <c r="I1219" s="206"/>
      <c r="J1219" s="202"/>
      <c r="K1219" s="202"/>
      <c r="L1219" s="207"/>
      <c r="M1219" s="208"/>
      <c r="N1219" s="209"/>
      <c r="O1219" s="209"/>
      <c r="P1219" s="209"/>
      <c r="Q1219" s="209"/>
      <c r="R1219" s="209"/>
      <c r="S1219" s="209"/>
      <c r="T1219" s="210"/>
      <c r="AT1219" s="211" t="s">
        <v>178</v>
      </c>
      <c r="AU1219" s="211" t="s">
        <v>79</v>
      </c>
      <c r="AV1219" s="13" t="s">
        <v>79</v>
      </c>
      <c r="AW1219" s="13" t="s">
        <v>31</v>
      </c>
      <c r="AX1219" s="13" t="s">
        <v>69</v>
      </c>
      <c r="AY1219" s="211" t="s">
        <v>161</v>
      </c>
    </row>
    <row r="1220" spans="1:65" s="13" customFormat="1">
      <c r="B1220" s="201"/>
      <c r="C1220" s="202"/>
      <c r="D1220" s="199" t="s">
        <v>178</v>
      </c>
      <c r="E1220" s="203" t="s">
        <v>19</v>
      </c>
      <c r="F1220" s="204" t="s">
        <v>2511</v>
      </c>
      <c r="G1220" s="202"/>
      <c r="H1220" s="205">
        <v>60.12</v>
      </c>
      <c r="I1220" s="206"/>
      <c r="J1220" s="202"/>
      <c r="K1220" s="202"/>
      <c r="L1220" s="207"/>
      <c r="M1220" s="208"/>
      <c r="N1220" s="209"/>
      <c r="O1220" s="209"/>
      <c r="P1220" s="209"/>
      <c r="Q1220" s="209"/>
      <c r="R1220" s="209"/>
      <c r="S1220" s="209"/>
      <c r="T1220" s="210"/>
      <c r="AT1220" s="211" t="s">
        <v>178</v>
      </c>
      <c r="AU1220" s="211" t="s">
        <v>79</v>
      </c>
      <c r="AV1220" s="13" t="s">
        <v>79</v>
      </c>
      <c r="AW1220" s="13" t="s">
        <v>31</v>
      </c>
      <c r="AX1220" s="13" t="s">
        <v>69</v>
      </c>
      <c r="AY1220" s="211" t="s">
        <v>161</v>
      </c>
    </row>
    <row r="1221" spans="1:65" s="15" customFormat="1">
      <c r="B1221" s="222"/>
      <c r="C1221" s="223"/>
      <c r="D1221" s="199" t="s">
        <v>178</v>
      </c>
      <c r="E1221" s="224" t="s">
        <v>19</v>
      </c>
      <c r="F1221" s="225" t="s">
        <v>221</v>
      </c>
      <c r="G1221" s="223"/>
      <c r="H1221" s="226">
        <v>322.11</v>
      </c>
      <c r="I1221" s="227"/>
      <c r="J1221" s="223"/>
      <c r="K1221" s="223"/>
      <c r="L1221" s="228"/>
      <c r="M1221" s="229"/>
      <c r="N1221" s="230"/>
      <c r="O1221" s="230"/>
      <c r="P1221" s="230"/>
      <c r="Q1221" s="230"/>
      <c r="R1221" s="230"/>
      <c r="S1221" s="230"/>
      <c r="T1221" s="231"/>
      <c r="AT1221" s="232" t="s">
        <v>178</v>
      </c>
      <c r="AU1221" s="232" t="s">
        <v>79</v>
      </c>
      <c r="AV1221" s="15" t="s">
        <v>168</v>
      </c>
      <c r="AW1221" s="15" t="s">
        <v>31</v>
      </c>
      <c r="AX1221" s="15" t="s">
        <v>77</v>
      </c>
      <c r="AY1221" s="232" t="s">
        <v>161</v>
      </c>
    </row>
    <row r="1222" spans="1:65" s="12" customFormat="1" ht="22.8" customHeight="1">
      <c r="B1222" s="165"/>
      <c r="C1222" s="166"/>
      <c r="D1222" s="167" t="s">
        <v>68</v>
      </c>
      <c r="E1222" s="179" t="s">
        <v>2512</v>
      </c>
      <c r="F1222" s="179" t="s">
        <v>2513</v>
      </c>
      <c r="G1222" s="166"/>
      <c r="H1222" s="166"/>
      <c r="I1222" s="169"/>
      <c r="J1222" s="180">
        <f>BK1222</f>
        <v>0</v>
      </c>
      <c r="K1222" s="166"/>
      <c r="L1222" s="171"/>
      <c r="M1222" s="172"/>
      <c r="N1222" s="173"/>
      <c r="O1222" s="173"/>
      <c r="P1222" s="174">
        <f>SUM(P1223:P1238)</f>
        <v>0</v>
      </c>
      <c r="Q1222" s="173"/>
      <c r="R1222" s="174">
        <f>SUM(R1223:R1238)</f>
        <v>5.1591999999999992E-2</v>
      </c>
      <c r="S1222" s="173"/>
      <c r="T1222" s="175">
        <f>SUM(T1223:T1238)</f>
        <v>0</v>
      </c>
      <c r="AR1222" s="176" t="s">
        <v>79</v>
      </c>
      <c r="AT1222" s="177" t="s">
        <v>68</v>
      </c>
      <c r="AU1222" s="177" t="s">
        <v>77</v>
      </c>
      <c r="AY1222" s="176" t="s">
        <v>161</v>
      </c>
      <c r="BK1222" s="178">
        <f>SUM(BK1223:BK1238)</f>
        <v>0</v>
      </c>
    </row>
    <row r="1223" spans="1:65" s="2" customFormat="1" ht="24.15" customHeight="1">
      <c r="A1223" s="37"/>
      <c r="B1223" s="38"/>
      <c r="C1223" s="181" t="s">
        <v>2514</v>
      </c>
      <c r="D1223" s="181" t="s">
        <v>163</v>
      </c>
      <c r="E1223" s="182" t="s">
        <v>2515</v>
      </c>
      <c r="F1223" s="183" t="s">
        <v>2516</v>
      </c>
      <c r="G1223" s="184" t="s">
        <v>387</v>
      </c>
      <c r="H1223" s="185">
        <v>4</v>
      </c>
      <c r="I1223" s="186"/>
      <c r="J1223" s="187">
        <f>ROUND(I1223*H1223,2)</f>
        <v>0</v>
      </c>
      <c r="K1223" s="183" t="s">
        <v>167</v>
      </c>
      <c r="L1223" s="42"/>
      <c r="M1223" s="188" t="s">
        <v>19</v>
      </c>
      <c r="N1223" s="189" t="s">
        <v>40</v>
      </c>
      <c r="O1223" s="67"/>
      <c r="P1223" s="190">
        <f>O1223*H1223</f>
        <v>0</v>
      </c>
      <c r="Q1223" s="190">
        <v>0</v>
      </c>
      <c r="R1223" s="190">
        <f>Q1223*H1223</f>
        <v>0</v>
      </c>
      <c r="S1223" s="190">
        <v>0</v>
      </c>
      <c r="T1223" s="191">
        <f>S1223*H1223</f>
        <v>0</v>
      </c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R1223" s="192" t="s">
        <v>279</v>
      </c>
      <c r="AT1223" s="192" t="s">
        <v>163</v>
      </c>
      <c r="AU1223" s="192" t="s">
        <v>79</v>
      </c>
      <c r="AY1223" s="20" t="s">
        <v>161</v>
      </c>
      <c r="BE1223" s="193">
        <f>IF(N1223="základní",J1223,0)</f>
        <v>0</v>
      </c>
      <c r="BF1223" s="193">
        <f>IF(N1223="snížená",J1223,0)</f>
        <v>0</v>
      </c>
      <c r="BG1223" s="193">
        <f>IF(N1223="zákl. přenesená",J1223,0)</f>
        <v>0</v>
      </c>
      <c r="BH1223" s="193">
        <f>IF(N1223="sníž. přenesená",J1223,0)</f>
        <v>0</v>
      </c>
      <c r="BI1223" s="193">
        <f>IF(N1223="nulová",J1223,0)</f>
        <v>0</v>
      </c>
      <c r="BJ1223" s="20" t="s">
        <v>77</v>
      </c>
      <c r="BK1223" s="193">
        <f>ROUND(I1223*H1223,2)</f>
        <v>0</v>
      </c>
      <c r="BL1223" s="20" t="s">
        <v>279</v>
      </c>
      <c r="BM1223" s="192" t="s">
        <v>2517</v>
      </c>
    </row>
    <row r="1224" spans="1:65" s="2" customFormat="1">
      <c r="A1224" s="37"/>
      <c r="B1224" s="38"/>
      <c r="C1224" s="39"/>
      <c r="D1224" s="194" t="s">
        <v>170</v>
      </c>
      <c r="E1224" s="39"/>
      <c r="F1224" s="195" t="s">
        <v>2518</v>
      </c>
      <c r="G1224" s="39"/>
      <c r="H1224" s="39"/>
      <c r="I1224" s="196"/>
      <c r="J1224" s="39"/>
      <c r="K1224" s="39"/>
      <c r="L1224" s="42"/>
      <c r="M1224" s="197"/>
      <c r="N1224" s="198"/>
      <c r="O1224" s="67"/>
      <c r="P1224" s="67"/>
      <c r="Q1224" s="67"/>
      <c r="R1224" s="67"/>
      <c r="S1224" s="67"/>
      <c r="T1224" s="68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T1224" s="20" t="s">
        <v>170</v>
      </c>
      <c r="AU1224" s="20" t="s">
        <v>79</v>
      </c>
    </row>
    <row r="1225" spans="1:65" s="13" customFormat="1">
      <c r="B1225" s="201"/>
      <c r="C1225" s="202"/>
      <c r="D1225" s="199" t="s">
        <v>178</v>
      </c>
      <c r="E1225" s="203" t="s">
        <v>19</v>
      </c>
      <c r="F1225" s="204" t="s">
        <v>2519</v>
      </c>
      <c r="G1225" s="202"/>
      <c r="H1225" s="205">
        <v>4</v>
      </c>
      <c r="I1225" s="206"/>
      <c r="J1225" s="202"/>
      <c r="K1225" s="202"/>
      <c r="L1225" s="207"/>
      <c r="M1225" s="208"/>
      <c r="N1225" s="209"/>
      <c r="O1225" s="209"/>
      <c r="P1225" s="209"/>
      <c r="Q1225" s="209"/>
      <c r="R1225" s="209"/>
      <c r="S1225" s="209"/>
      <c r="T1225" s="210"/>
      <c r="AT1225" s="211" t="s">
        <v>178</v>
      </c>
      <c r="AU1225" s="211" t="s">
        <v>79</v>
      </c>
      <c r="AV1225" s="13" t="s">
        <v>79</v>
      </c>
      <c r="AW1225" s="13" t="s">
        <v>31</v>
      </c>
      <c r="AX1225" s="13" t="s">
        <v>77</v>
      </c>
      <c r="AY1225" s="211" t="s">
        <v>161</v>
      </c>
    </row>
    <row r="1226" spans="1:65" s="2" customFormat="1" ht="16.5" customHeight="1">
      <c r="A1226" s="37"/>
      <c r="B1226" s="38"/>
      <c r="C1226" s="237" t="s">
        <v>2520</v>
      </c>
      <c r="D1226" s="237" t="s">
        <v>715</v>
      </c>
      <c r="E1226" s="238" t="s">
        <v>2521</v>
      </c>
      <c r="F1226" s="239" t="s">
        <v>2522</v>
      </c>
      <c r="G1226" s="240" t="s">
        <v>166</v>
      </c>
      <c r="H1226" s="241">
        <v>42.311999999999998</v>
      </c>
      <c r="I1226" s="242"/>
      <c r="J1226" s="243">
        <f>ROUND(I1226*H1226,2)</f>
        <v>0</v>
      </c>
      <c r="K1226" s="239" t="s">
        <v>19</v>
      </c>
      <c r="L1226" s="244"/>
      <c r="M1226" s="245" t="s">
        <v>19</v>
      </c>
      <c r="N1226" s="246" t="s">
        <v>40</v>
      </c>
      <c r="O1226" s="67"/>
      <c r="P1226" s="190">
        <f>O1226*H1226</f>
        <v>0</v>
      </c>
      <c r="Q1226" s="190">
        <v>1E-3</v>
      </c>
      <c r="R1226" s="190">
        <f>Q1226*H1226</f>
        <v>4.2311999999999995E-2</v>
      </c>
      <c r="S1226" s="190">
        <v>0</v>
      </c>
      <c r="T1226" s="191">
        <f>S1226*H1226</f>
        <v>0</v>
      </c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R1226" s="192" t="s">
        <v>406</v>
      </c>
      <c r="AT1226" s="192" t="s">
        <v>715</v>
      </c>
      <c r="AU1226" s="192" t="s">
        <v>79</v>
      </c>
      <c r="AY1226" s="20" t="s">
        <v>161</v>
      </c>
      <c r="BE1226" s="193">
        <f>IF(N1226="základní",J1226,0)</f>
        <v>0</v>
      </c>
      <c r="BF1226" s="193">
        <f>IF(N1226="snížená",J1226,0)</f>
        <v>0</v>
      </c>
      <c r="BG1226" s="193">
        <f>IF(N1226="zákl. přenesená",J1226,0)</f>
        <v>0</v>
      </c>
      <c r="BH1226" s="193">
        <f>IF(N1226="sníž. přenesená",J1226,0)</f>
        <v>0</v>
      </c>
      <c r="BI1226" s="193">
        <f>IF(N1226="nulová",J1226,0)</f>
        <v>0</v>
      </c>
      <c r="BJ1226" s="20" t="s">
        <v>77</v>
      </c>
      <c r="BK1226" s="193">
        <f>ROUND(I1226*H1226,2)</f>
        <v>0</v>
      </c>
      <c r="BL1226" s="20" t="s">
        <v>279</v>
      </c>
      <c r="BM1226" s="192" t="s">
        <v>2523</v>
      </c>
    </row>
    <row r="1227" spans="1:65" s="13" customFormat="1">
      <c r="B1227" s="201"/>
      <c r="C1227" s="202"/>
      <c r="D1227" s="199" t="s">
        <v>178</v>
      </c>
      <c r="E1227" s="203" t="s">
        <v>19</v>
      </c>
      <c r="F1227" s="204" t="s">
        <v>2524</v>
      </c>
      <c r="G1227" s="202"/>
      <c r="H1227" s="205">
        <v>42.311999999999998</v>
      </c>
      <c r="I1227" s="206"/>
      <c r="J1227" s="202"/>
      <c r="K1227" s="202"/>
      <c r="L1227" s="207"/>
      <c r="M1227" s="208"/>
      <c r="N1227" s="209"/>
      <c r="O1227" s="209"/>
      <c r="P1227" s="209"/>
      <c r="Q1227" s="209"/>
      <c r="R1227" s="209"/>
      <c r="S1227" s="209"/>
      <c r="T1227" s="210"/>
      <c r="AT1227" s="211" t="s">
        <v>178</v>
      </c>
      <c r="AU1227" s="211" t="s">
        <v>79</v>
      </c>
      <c r="AV1227" s="13" t="s">
        <v>79</v>
      </c>
      <c r="AW1227" s="13" t="s">
        <v>31</v>
      </c>
      <c r="AX1227" s="13" t="s">
        <v>77</v>
      </c>
      <c r="AY1227" s="211" t="s">
        <v>161</v>
      </c>
    </row>
    <row r="1228" spans="1:65" s="2" customFormat="1" ht="21.75" customHeight="1">
      <c r="A1228" s="37"/>
      <c r="B1228" s="38"/>
      <c r="C1228" s="181" t="s">
        <v>2525</v>
      </c>
      <c r="D1228" s="181" t="s">
        <v>163</v>
      </c>
      <c r="E1228" s="182" t="s">
        <v>2526</v>
      </c>
      <c r="F1228" s="183" t="s">
        <v>2527</v>
      </c>
      <c r="G1228" s="184" t="s">
        <v>387</v>
      </c>
      <c r="H1228" s="185">
        <v>4</v>
      </c>
      <c r="I1228" s="186"/>
      <c r="J1228" s="187">
        <f>ROUND(I1228*H1228,2)</f>
        <v>0</v>
      </c>
      <c r="K1228" s="183" t="s">
        <v>167</v>
      </c>
      <c r="L1228" s="42"/>
      <c r="M1228" s="188" t="s">
        <v>19</v>
      </c>
      <c r="N1228" s="189" t="s">
        <v>40</v>
      </c>
      <c r="O1228" s="67"/>
      <c r="P1228" s="190">
        <f>O1228*H1228</f>
        <v>0</v>
      </c>
      <c r="Q1228" s="190">
        <v>0</v>
      </c>
      <c r="R1228" s="190">
        <f>Q1228*H1228</f>
        <v>0</v>
      </c>
      <c r="S1228" s="190">
        <v>0</v>
      </c>
      <c r="T1228" s="191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92" t="s">
        <v>279</v>
      </c>
      <c r="AT1228" s="192" t="s">
        <v>163</v>
      </c>
      <c r="AU1228" s="192" t="s">
        <v>79</v>
      </c>
      <c r="AY1228" s="20" t="s">
        <v>161</v>
      </c>
      <c r="BE1228" s="193">
        <f>IF(N1228="základní",J1228,0)</f>
        <v>0</v>
      </c>
      <c r="BF1228" s="193">
        <f>IF(N1228="snížená",J1228,0)</f>
        <v>0</v>
      </c>
      <c r="BG1228" s="193">
        <f>IF(N1228="zákl. přenesená",J1228,0)</f>
        <v>0</v>
      </c>
      <c r="BH1228" s="193">
        <f>IF(N1228="sníž. přenesená",J1228,0)</f>
        <v>0</v>
      </c>
      <c r="BI1228" s="193">
        <f>IF(N1228="nulová",J1228,0)</f>
        <v>0</v>
      </c>
      <c r="BJ1228" s="20" t="s">
        <v>77</v>
      </c>
      <c r="BK1228" s="193">
        <f>ROUND(I1228*H1228,2)</f>
        <v>0</v>
      </c>
      <c r="BL1228" s="20" t="s">
        <v>279</v>
      </c>
      <c r="BM1228" s="192" t="s">
        <v>2528</v>
      </c>
    </row>
    <row r="1229" spans="1:65" s="2" customFormat="1">
      <c r="A1229" s="37"/>
      <c r="B1229" s="38"/>
      <c r="C1229" s="39"/>
      <c r="D1229" s="194" t="s">
        <v>170</v>
      </c>
      <c r="E1229" s="39"/>
      <c r="F1229" s="195" t="s">
        <v>2529</v>
      </c>
      <c r="G1229" s="39"/>
      <c r="H1229" s="39"/>
      <c r="I1229" s="196"/>
      <c r="J1229" s="39"/>
      <c r="K1229" s="39"/>
      <c r="L1229" s="42"/>
      <c r="M1229" s="197"/>
      <c r="N1229" s="198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170</v>
      </c>
      <c r="AU1229" s="20" t="s">
        <v>79</v>
      </c>
    </row>
    <row r="1230" spans="1:65" s="13" customFormat="1">
      <c r="B1230" s="201"/>
      <c r="C1230" s="202"/>
      <c r="D1230" s="199" t="s">
        <v>178</v>
      </c>
      <c r="E1230" s="203" t="s">
        <v>19</v>
      </c>
      <c r="F1230" s="204" t="s">
        <v>2519</v>
      </c>
      <c r="G1230" s="202"/>
      <c r="H1230" s="205">
        <v>4</v>
      </c>
      <c r="I1230" s="206"/>
      <c r="J1230" s="202"/>
      <c r="K1230" s="202"/>
      <c r="L1230" s="207"/>
      <c r="M1230" s="208"/>
      <c r="N1230" s="209"/>
      <c r="O1230" s="209"/>
      <c r="P1230" s="209"/>
      <c r="Q1230" s="209"/>
      <c r="R1230" s="209"/>
      <c r="S1230" s="209"/>
      <c r="T1230" s="210"/>
      <c r="AT1230" s="211" t="s">
        <v>178</v>
      </c>
      <c r="AU1230" s="211" t="s">
        <v>79</v>
      </c>
      <c r="AV1230" s="13" t="s">
        <v>79</v>
      </c>
      <c r="AW1230" s="13" t="s">
        <v>31</v>
      </c>
      <c r="AX1230" s="13" t="s">
        <v>77</v>
      </c>
      <c r="AY1230" s="211" t="s">
        <v>161</v>
      </c>
    </row>
    <row r="1231" spans="1:65" s="2" customFormat="1" ht="21.75" customHeight="1">
      <c r="A1231" s="37"/>
      <c r="B1231" s="38"/>
      <c r="C1231" s="237" t="s">
        <v>2530</v>
      </c>
      <c r="D1231" s="237" t="s">
        <v>715</v>
      </c>
      <c r="E1231" s="238" t="s">
        <v>2531</v>
      </c>
      <c r="F1231" s="239" t="s">
        <v>2532</v>
      </c>
      <c r="G1231" s="240" t="s">
        <v>387</v>
      </c>
      <c r="H1231" s="241">
        <v>4</v>
      </c>
      <c r="I1231" s="242"/>
      <c r="J1231" s="243">
        <f>ROUND(I1231*H1231,2)</f>
        <v>0</v>
      </c>
      <c r="K1231" s="239" t="s">
        <v>167</v>
      </c>
      <c r="L1231" s="244"/>
      <c r="M1231" s="245" t="s">
        <v>19</v>
      </c>
      <c r="N1231" s="246" t="s">
        <v>40</v>
      </c>
      <c r="O1231" s="67"/>
      <c r="P1231" s="190">
        <f>O1231*H1231</f>
        <v>0</v>
      </c>
      <c r="Q1231" s="190">
        <v>1E-3</v>
      </c>
      <c r="R1231" s="190">
        <f>Q1231*H1231</f>
        <v>4.0000000000000001E-3</v>
      </c>
      <c r="S1231" s="190">
        <v>0</v>
      </c>
      <c r="T1231" s="191">
        <f>S1231*H1231</f>
        <v>0</v>
      </c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R1231" s="192" t="s">
        <v>406</v>
      </c>
      <c r="AT1231" s="192" t="s">
        <v>715</v>
      </c>
      <c r="AU1231" s="192" t="s">
        <v>79</v>
      </c>
      <c r="AY1231" s="20" t="s">
        <v>161</v>
      </c>
      <c r="BE1231" s="193">
        <f>IF(N1231="základní",J1231,0)</f>
        <v>0</v>
      </c>
      <c r="BF1231" s="193">
        <f>IF(N1231="snížená",J1231,0)</f>
        <v>0</v>
      </c>
      <c r="BG1231" s="193">
        <f>IF(N1231="zákl. přenesená",J1231,0)</f>
        <v>0</v>
      </c>
      <c r="BH1231" s="193">
        <f>IF(N1231="sníž. přenesená",J1231,0)</f>
        <v>0</v>
      </c>
      <c r="BI1231" s="193">
        <f>IF(N1231="nulová",J1231,0)</f>
        <v>0</v>
      </c>
      <c r="BJ1231" s="20" t="s">
        <v>77</v>
      </c>
      <c r="BK1231" s="193">
        <f>ROUND(I1231*H1231,2)</f>
        <v>0</v>
      </c>
      <c r="BL1231" s="20" t="s">
        <v>279</v>
      </c>
      <c r="BM1231" s="192" t="s">
        <v>2533</v>
      </c>
    </row>
    <row r="1232" spans="1:65" s="2" customFormat="1" ht="24.15" customHeight="1">
      <c r="A1232" s="37"/>
      <c r="B1232" s="38"/>
      <c r="C1232" s="181" t="s">
        <v>2534</v>
      </c>
      <c r="D1232" s="181" t="s">
        <v>163</v>
      </c>
      <c r="E1232" s="182" t="s">
        <v>2535</v>
      </c>
      <c r="F1232" s="183" t="s">
        <v>2536</v>
      </c>
      <c r="G1232" s="184" t="s">
        <v>387</v>
      </c>
      <c r="H1232" s="185">
        <v>8</v>
      </c>
      <c r="I1232" s="186"/>
      <c r="J1232" s="187">
        <f>ROUND(I1232*H1232,2)</f>
        <v>0</v>
      </c>
      <c r="K1232" s="183" t="s">
        <v>167</v>
      </c>
      <c r="L1232" s="42"/>
      <c r="M1232" s="188" t="s">
        <v>19</v>
      </c>
      <c r="N1232" s="189" t="s">
        <v>40</v>
      </c>
      <c r="O1232" s="67"/>
      <c r="P1232" s="190">
        <f>O1232*H1232</f>
        <v>0</v>
      </c>
      <c r="Q1232" s="190">
        <v>0</v>
      </c>
      <c r="R1232" s="190">
        <f>Q1232*H1232</f>
        <v>0</v>
      </c>
      <c r="S1232" s="190">
        <v>0</v>
      </c>
      <c r="T1232" s="191">
        <f>S1232*H1232</f>
        <v>0</v>
      </c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R1232" s="192" t="s">
        <v>279</v>
      </c>
      <c r="AT1232" s="192" t="s">
        <v>163</v>
      </c>
      <c r="AU1232" s="192" t="s">
        <v>79</v>
      </c>
      <c r="AY1232" s="20" t="s">
        <v>161</v>
      </c>
      <c r="BE1232" s="193">
        <f>IF(N1232="základní",J1232,0)</f>
        <v>0</v>
      </c>
      <c r="BF1232" s="193">
        <f>IF(N1232="snížená",J1232,0)</f>
        <v>0</v>
      </c>
      <c r="BG1232" s="193">
        <f>IF(N1232="zákl. přenesená",J1232,0)</f>
        <v>0</v>
      </c>
      <c r="BH1232" s="193">
        <f>IF(N1232="sníž. přenesená",J1232,0)</f>
        <v>0</v>
      </c>
      <c r="BI1232" s="193">
        <f>IF(N1232="nulová",J1232,0)</f>
        <v>0</v>
      </c>
      <c r="BJ1232" s="20" t="s">
        <v>77</v>
      </c>
      <c r="BK1232" s="193">
        <f>ROUND(I1232*H1232,2)</f>
        <v>0</v>
      </c>
      <c r="BL1232" s="20" t="s">
        <v>279</v>
      </c>
      <c r="BM1232" s="192" t="s">
        <v>2537</v>
      </c>
    </row>
    <row r="1233" spans="1:65" s="2" customFormat="1">
      <c r="A1233" s="37"/>
      <c r="B1233" s="38"/>
      <c r="C1233" s="39"/>
      <c r="D1233" s="194" t="s">
        <v>170</v>
      </c>
      <c r="E1233" s="39"/>
      <c r="F1233" s="195" t="s">
        <v>2538</v>
      </c>
      <c r="G1233" s="39"/>
      <c r="H1233" s="39"/>
      <c r="I1233" s="196"/>
      <c r="J1233" s="39"/>
      <c r="K1233" s="39"/>
      <c r="L1233" s="42"/>
      <c r="M1233" s="197"/>
      <c r="N1233" s="198"/>
      <c r="O1233" s="67"/>
      <c r="P1233" s="67"/>
      <c r="Q1233" s="67"/>
      <c r="R1233" s="67"/>
      <c r="S1233" s="67"/>
      <c r="T1233" s="68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T1233" s="20" t="s">
        <v>170</v>
      </c>
      <c r="AU1233" s="20" t="s">
        <v>79</v>
      </c>
    </row>
    <row r="1234" spans="1:65" s="13" customFormat="1">
      <c r="B1234" s="201"/>
      <c r="C1234" s="202"/>
      <c r="D1234" s="199" t="s">
        <v>178</v>
      </c>
      <c r="E1234" s="203" t="s">
        <v>19</v>
      </c>
      <c r="F1234" s="204" t="s">
        <v>2539</v>
      </c>
      <c r="G1234" s="202"/>
      <c r="H1234" s="205">
        <v>8</v>
      </c>
      <c r="I1234" s="206"/>
      <c r="J1234" s="202"/>
      <c r="K1234" s="202"/>
      <c r="L1234" s="207"/>
      <c r="M1234" s="208"/>
      <c r="N1234" s="209"/>
      <c r="O1234" s="209"/>
      <c r="P1234" s="209"/>
      <c r="Q1234" s="209"/>
      <c r="R1234" s="209"/>
      <c r="S1234" s="209"/>
      <c r="T1234" s="210"/>
      <c r="AT1234" s="211" t="s">
        <v>178</v>
      </c>
      <c r="AU1234" s="211" t="s">
        <v>79</v>
      </c>
      <c r="AV1234" s="13" t="s">
        <v>79</v>
      </c>
      <c r="AW1234" s="13" t="s">
        <v>31</v>
      </c>
      <c r="AX1234" s="13" t="s">
        <v>77</v>
      </c>
      <c r="AY1234" s="211" t="s">
        <v>161</v>
      </c>
    </row>
    <row r="1235" spans="1:65" s="2" customFormat="1" ht="16.5" customHeight="1">
      <c r="A1235" s="37"/>
      <c r="B1235" s="38"/>
      <c r="C1235" s="237" t="s">
        <v>2540</v>
      </c>
      <c r="D1235" s="237" t="s">
        <v>715</v>
      </c>
      <c r="E1235" s="238" t="s">
        <v>2541</v>
      </c>
      <c r="F1235" s="239" t="s">
        <v>2542</v>
      </c>
      <c r="G1235" s="240" t="s">
        <v>166</v>
      </c>
      <c r="H1235" s="241">
        <v>5.28</v>
      </c>
      <c r="I1235" s="242"/>
      <c r="J1235" s="243">
        <f>ROUND(I1235*H1235,2)</f>
        <v>0</v>
      </c>
      <c r="K1235" s="239" t="s">
        <v>167</v>
      </c>
      <c r="L1235" s="244"/>
      <c r="M1235" s="245" t="s">
        <v>19</v>
      </c>
      <c r="N1235" s="246" t="s">
        <v>40</v>
      </c>
      <c r="O1235" s="67"/>
      <c r="P1235" s="190">
        <f>O1235*H1235</f>
        <v>0</v>
      </c>
      <c r="Q1235" s="190">
        <v>1E-3</v>
      </c>
      <c r="R1235" s="190">
        <f>Q1235*H1235</f>
        <v>5.28E-3</v>
      </c>
      <c r="S1235" s="190">
        <v>0</v>
      </c>
      <c r="T1235" s="191">
        <f>S1235*H1235</f>
        <v>0</v>
      </c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R1235" s="192" t="s">
        <v>406</v>
      </c>
      <c r="AT1235" s="192" t="s">
        <v>715</v>
      </c>
      <c r="AU1235" s="192" t="s">
        <v>79</v>
      </c>
      <c r="AY1235" s="20" t="s">
        <v>161</v>
      </c>
      <c r="BE1235" s="193">
        <f>IF(N1235="základní",J1235,0)</f>
        <v>0</v>
      </c>
      <c r="BF1235" s="193">
        <f>IF(N1235="snížená",J1235,0)</f>
        <v>0</v>
      </c>
      <c r="BG1235" s="193">
        <f>IF(N1235="zákl. přenesená",J1235,0)</f>
        <v>0</v>
      </c>
      <c r="BH1235" s="193">
        <f>IF(N1235="sníž. přenesená",J1235,0)</f>
        <v>0</v>
      </c>
      <c r="BI1235" s="193">
        <f>IF(N1235="nulová",J1235,0)</f>
        <v>0</v>
      </c>
      <c r="BJ1235" s="20" t="s">
        <v>77</v>
      </c>
      <c r="BK1235" s="193">
        <f>ROUND(I1235*H1235,2)</f>
        <v>0</v>
      </c>
      <c r="BL1235" s="20" t="s">
        <v>279</v>
      </c>
      <c r="BM1235" s="192" t="s">
        <v>2543</v>
      </c>
    </row>
    <row r="1236" spans="1:65" s="13" customFormat="1">
      <c r="B1236" s="201"/>
      <c r="C1236" s="202"/>
      <c r="D1236" s="199" t="s">
        <v>178</v>
      </c>
      <c r="E1236" s="203" t="s">
        <v>19</v>
      </c>
      <c r="F1236" s="204" t="s">
        <v>2544</v>
      </c>
      <c r="G1236" s="202"/>
      <c r="H1236" s="205">
        <v>5.28</v>
      </c>
      <c r="I1236" s="206"/>
      <c r="J1236" s="202"/>
      <c r="K1236" s="202"/>
      <c r="L1236" s="207"/>
      <c r="M1236" s="208"/>
      <c r="N1236" s="209"/>
      <c r="O1236" s="209"/>
      <c r="P1236" s="209"/>
      <c r="Q1236" s="209"/>
      <c r="R1236" s="209"/>
      <c r="S1236" s="209"/>
      <c r="T1236" s="210"/>
      <c r="AT1236" s="211" t="s">
        <v>178</v>
      </c>
      <c r="AU1236" s="211" t="s">
        <v>79</v>
      </c>
      <c r="AV1236" s="13" t="s">
        <v>79</v>
      </c>
      <c r="AW1236" s="13" t="s">
        <v>31</v>
      </c>
      <c r="AX1236" s="13" t="s">
        <v>77</v>
      </c>
      <c r="AY1236" s="211" t="s">
        <v>161</v>
      </c>
    </row>
    <row r="1237" spans="1:65" s="2" customFormat="1" ht="24.15" customHeight="1">
      <c r="A1237" s="37"/>
      <c r="B1237" s="38"/>
      <c r="C1237" s="181" t="s">
        <v>2545</v>
      </c>
      <c r="D1237" s="181" t="s">
        <v>163</v>
      </c>
      <c r="E1237" s="182" t="s">
        <v>2546</v>
      </c>
      <c r="F1237" s="183" t="s">
        <v>2547</v>
      </c>
      <c r="G1237" s="184" t="s">
        <v>214</v>
      </c>
      <c r="H1237" s="185">
        <v>5.1999999999999998E-2</v>
      </c>
      <c r="I1237" s="186"/>
      <c r="J1237" s="187">
        <f>ROUND(I1237*H1237,2)</f>
        <v>0</v>
      </c>
      <c r="K1237" s="183" t="s">
        <v>167</v>
      </c>
      <c r="L1237" s="42"/>
      <c r="M1237" s="188" t="s">
        <v>19</v>
      </c>
      <c r="N1237" s="189" t="s">
        <v>40</v>
      </c>
      <c r="O1237" s="67"/>
      <c r="P1237" s="190">
        <f>O1237*H1237</f>
        <v>0</v>
      </c>
      <c r="Q1237" s="190">
        <v>0</v>
      </c>
      <c r="R1237" s="190">
        <f>Q1237*H1237</f>
        <v>0</v>
      </c>
      <c r="S1237" s="190">
        <v>0</v>
      </c>
      <c r="T1237" s="191">
        <f>S1237*H1237</f>
        <v>0</v>
      </c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R1237" s="192" t="s">
        <v>279</v>
      </c>
      <c r="AT1237" s="192" t="s">
        <v>163</v>
      </c>
      <c r="AU1237" s="192" t="s">
        <v>79</v>
      </c>
      <c r="AY1237" s="20" t="s">
        <v>161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20" t="s">
        <v>77</v>
      </c>
      <c r="BK1237" s="193">
        <f>ROUND(I1237*H1237,2)</f>
        <v>0</v>
      </c>
      <c r="BL1237" s="20" t="s">
        <v>279</v>
      </c>
      <c r="BM1237" s="192" t="s">
        <v>2548</v>
      </c>
    </row>
    <row r="1238" spans="1:65" s="2" customFormat="1">
      <c r="A1238" s="37"/>
      <c r="B1238" s="38"/>
      <c r="C1238" s="39"/>
      <c r="D1238" s="194" t="s">
        <v>170</v>
      </c>
      <c r="E1238" s="39"/>
      <c r="F1238" s="195" t="s">
        <v>2549</v>
      </c>
      <c r="G1238" s="39"/>
      <c r="H1238" s="39"/>
      <c r="I1238" s="196"/>
      <c r="J1238" s="39"/>
      <c r="K1238" s="39"/>
      <c r="L1238" s="42"/>
      <c r="M1238" s="258"/>
      <c r="N1238" s="259"/>
      <c r="O1238" s="260"/>
      <c r="P1238" s="260"/>
      <c r="Q1238" s="260"/>
      <c r="R1238" s="260"/>
      <c r="S1238" s="260"/>
      <c r="T1238" s="261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T1238" s="20" t="s">
        <v>170</v>
      </c>
      <c r="AU1238" s="20" t="s">
        <v>79</v>
      </c>
    </row>
    <row r="1239" spans="1:65" s="2" customFormat="1" ht="6.9" customHeight="1">
      <c r="A1239" s="37"/>
      <c r="B1239" s="50"/>
      <c r="C1239" s="51"/>
      <c r="D1239" s="51"/>
      <c r="E1239" s="51"/>
      <c r="F1239" s="51"/>
      <c r="G1239" s="51"/>
      <c r="H1239" s="51"/>
      <c r="I1239" s="51"/>
      <c r="J1239" s="51"/>
      <c r="K1239" s="51"/>
      <c r="L1239" s="42"/>
      <c r="M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</row>
  </sheetData>
  <sheetProtection algorithmName="SHA-512" hashValue="3HmPHOiXml1XALt7OW/vchLkV0C/GDvXAFtI6aZQjh2/b5+00J4gYmLXUeSFWbyN0grPVX2OgwGAVaZmVgQaVQ==" saltValue="EaaJQ0F/KReoPSfM7p9/6k2GO3DYB3v357tEkjTHo9GVG3qRQtkGji7TSQKdT1YMx15NbJcESOwl+etXgkFpZQ==" spinCount="100000" sheet="1" objects="1" scenarios="1" formatColumns="0" formatRows="0" autoFilter="0"/>
  <autoFilter ref="C109:K1238"/>
  <mergeCells count="12">
    <mergeCell ref="E102:H102"/>
    <mergeCell ref="L2:V2"/>
    <mergeCell ref="E50:H50"/>
    <mergeCell ref="E52:H52"/>
    <mergeCell ref="E54:H54"/>
    <mergeCell ref="E98:H98"/>
    <mergeCell ref="E100:H100"/>
    <mergeCell ref="E7:H7"/>
    <mergeCell ref="E9:H9"/>
    <mergeCell ref="E11:H11"/>
    <mergeCell ref="E20:H20"/>
    <mergeCell ref="E29:H29"/>
  </mergeCells>
  <hyperlinks>
    <hyperlink ref="F114" r:id="rId1"/>
    <hyperlink ref="F116" r:id="rId2"/>
    <hyperlink ref="F118" r:id="rId3"/>
    <hyperlink ref="F124" r:id="rId4"/>
    <hyperlink ref="F127" r:id="rId5"/>
    <hyperlink ref="F132" r:id="rId6"/>
    <hyperlink ref="F135" r:id="rId7"/>
    <hyperlink ref="F141" r:id="rId8"/>
    <hyperlink ref="F148" r:id="rId9"/>
    <hyperlink ref="F152" r:id="rId10"/>
    <hyperlink ref="F155" r:id="rId11"/>
    <hyperlink ref="F160" r:id="rId12"/>
    <hyperlink ref="F163" r:id="rId13"/>
    <hyperlink ref="F167" r:id="rId14"/>
    <hyperlink ref="F170" r:id="rId15"/>
    <hyperlink ref="F173" r:id="rId16"/>
    <hyperlink ref="F176" r:id="rId17"/>
    <hyperlink ref="F180" r:id="rId18"/>
    <hyperlink ref="F185" r:id="rId19"/>
    <hyperlink ref="F187" r:id="rId20"/>
    <hyperlink ref="F192" r:id="rId21"/>
    <hyperlink ref="F204" r:id="rId22"/>
    <hyperlink ref="F207" r:id="rId23"/>
    <hyperlink ref="F210" r:id="rId24"/>
    <hyperlink ref="F217" r:id="rId25"/>
    <hyperlink ref="F220" r:id="rId26"/>
    <hyperlink ref="F223" r:id="rId27"/>
    <hyperlink ref="F226" r:id="rId28"/>
    <hyperlink ref="F229" r:id="rId29"/>
    <hyperlink ref="F233" r:id="rId30"/>
    <hyperlink ref="F236" r:id="rId31"/>
    <hyperlink ref="F243" r:id="rId32"/>
    <hyperlink ref="F246" r:id="rId33"/>
    <hyperlink ref="F250" r:id="rId34"/>
    <hyperlink ref="F252" r:id="rId35"/>
    <hyperlink ref="F257" r:id="rId36"/>
    <hyperlink ref="F261" r:id="rId37"/>
    <hyperlink ref="F263" r:id="rId38"/>
    <hyperlink ref="F269" r:id="rId39"/>
    <hyperlink ref="F273" r:id="rId40"/>
    <hyperlink ref="F277" r:id="rId41"/>
    <hyperlink ref="F281" r:id="rId42"/>
    <hyperlink ref="F285" r:id="rId43"/>
    <hyperlink ref="F296" r:id="rId44"/>
    <hyperlink ref="F308" r:id="rId45"/>
    <hyperlink ref="F311" r:id="rId46"/>
    <hyperlink ref="F327" r:id="rId47"/>
    <hyperlink ref="F330" r:id="rId48"/>
    <hyperlink ref="F345" r:id="rId49"/>
    <hyperlink ref="F348" r:id="rId50"/>
    <hyperlink ref="F351" r:id="rId51"/>
    <hyperlink ref="F358" r:id="rId52"/>
    <hyperlink ref="F360" r:id="rId53"/>
    <hyperlink ref="F363" r:id="rId54"/>
    <hyperlink ref="F369" r:id="rId55"/>
    <hyperlink ref="F371" r:id="rId56"/>
    <hyperlink ref="F373" r:id="rId57"/>
    <hyperlink ref="F376" r:id="rId58"/>
    <hyperlink ref="F381" r:id="rId59"/>
    <hyperlink ref="F386" r:id="rId60"/>
    <hyperlink ref="F393" r:id="rId61"/>
    <hyperlink ref="F399" r:id="rId62"/>
    <hyperlink ref="F405" r:id="rId63"/>
    <hyperlink ref="F423" r:id="rId64"/>
    <hyperlink ref="F451" r:id="rId65"/>
    <hyperlink ref="F454" r:id="rId66"/>
    <hyperlink ref="F458" r:id="rId67"/>
    <hyperlink ref="F460" r:id="rId68"/>
    <hyperlink ref="F462" r:id="rId69"/>
    <hyperlink ref="F465" r:id="rId70"/>
    <hyperlink ref="F467" r:id="rId71"/>
    <hyperlink ref="F470" r:id="rId72"/>
    <hyperlink ref="F473" r:id="rId73"/>
    <hyperlink ref="F475" r:id="rId74"/>
    <hyperlink ref="F478" r:id="rId75"/>
    <hyperlink ref="F481" r:id="rId76"/>
    <hyperlink ref="F483" r:id="rId77"/>
    <hyperlink ref="F494" r:id="rId78"/>
    <hyperlink ref="F498" r:id="rId79"/>
    <hyperlink ref="F504" r:id="rId80"/>
    <hyperlink ref="F508" r:id="rId81"/>
    <hyperlink ref="F512" r:id="rId82"/>
    <hyperlink ref="F517" r:id="rId83"/>
    <hyperlink ref="F525" r:id="rId84"/>
    <hyperlink ref="F528" r:id="rId85"/>
    <hyperlink ref="F533" r:id="rId86"/>
    <hyperlink ref="F547" r:id="rId87"/>
    <hyperlink ref="F551" r:id="rId88"/>
    <hyperlink ref="F555" r:id="rId89"/>
    <hyperlink ref="F563" r:id="rId90"/>
    <hyperlink ref="F566" r:id="rId91"/>
    <hyperlink ref="F569" r:id="rId92"/>
    <hyperlink ref="F571" r:id="rId93"/>
    <hyperlink ref="F573" r:id="rId94"/>
    <hyperlink ref="F579" r:id="rId95"/>
    <hyperlink ref="F588" r:id="rId96"/>
    <hyperlink ref="F593" r:id="rId97"/>
    <hyperlink ref="F597" r:id="rId98"/>
    <hyperlink ref="F603" r:id="rId99"/>
    <hyperlink ref="F609" r:id="rId100"/>
    <hyperlink ref="F614" r:id="rId101"/>
    <hyperlink ref="F620" r:id="rId102"/>
    <hyperlink ref="F623" r:id="rId103"/>
    <hyperlink ref="F633" r:id="rId104"/>
    <hyperlink ref="F645" r:id="rId105"/>
    <hyperlink ref="F648" r:id="rId106"/>
    <hyperlink ref="F650" r:id="rId107"/>
    <hyperlink ref="F653" r:id="rId108"/>
    <hyperlink ref="F658" r:id="rId109"/>
    <hyperlink ref="F661" r:id="rId110"/>
    <hyperlink ref="F664" r:id="rId111"/>
    <hyperlink ref="F671" r:id="rId112"/>
    <hyperlink ref="F674" r:id="rId113"/>
    <hyperlink ref="F687" r:id="rId114"/>
    <hyperlink ref="F690" r:id="rId115"/>
    <hyperlink ref="F707" r:id="rId116"/>
    <hyperlink ref="F715" r:id="rId117"/>
    <hyperlink ref="F718" r:id="rId118"/>
    <hyperlink ref="F721" r:id="rId119"/>
    <hyperlink ref="F724" r:id="rId120"/>
    <hyperlink ref="F727" r:id="rId121"/>
    <hyperlink ref="F763" r:id="rId122"/>
    <hyperlink ref="F768" r:id="rId123"/>
    <hyperlink ref="F771" r:id="rId124"/>
    <hyperlink ref="F785" r:id="rId125"/>
    <hyperlink ref="F788" r:id="rId126"/>
    <hyperlink ref="F794" r:id="rId127"/>
    <hyperlink ref="F821" r:id="rId128"/>
    <hyperlink ref="F824" r:id="rId129"/>
    <hyperlink ref="F829" r:id="rId130"/>
    <hyperlink ref="F842" r:id="rId131"/>
    <hyperlink ref="F845" r:id="rId132"/>
    <hyperlink ref="F851" r:id="rId133"/>
    <hyperlink ref="F857" r:id="rId134"/>
    <hyperlink ref="F867" r:id="rId135"/>
    <hyperlink ref="F881" r:id="rId136"/>
    <hyperlink ref="F884" r:id="rId137"/>
    <hyperlink ref="F890" r:id="rId138"/>
    <hyperlink ref="F895" r:id="rId139"/>
    <hyperlink ref="F924" r:id="rId140"/>
    <hyperlink ref="F929" r:id="rId141"/>
    <hyperlink ref="F934" r:id="rId142"/>
    <hyperlink ref="F939" r:id="rId143"/>
    <hyperlink ref="F946" r:id="rId144"/>
    <hyperlink ref="F951" r:id="rId145"/>
    <hyperlink ref="F957" r:id="rId146"/>
    <hyperlink ref="F962" r:id="rId147"/>
    <hyperlink ref="F970" r:id="rId148"/>
    <hyperlink ref="F1008" r:id="rId149"/>
    <hyperlink ref="F1017" r:id="rId150"/>
    <hyperlink ref="F1021" r:id="rId151"/>
    <hyperlink ref="F1026" r:id="rId152"/>
    <hyperlink ref="F1031" r:id="rId153"/>
    <hyperlink ref="F1034" r:id="rId154"/>
    <hyperlink ref="F1037" r:id="rId155"/>
    <hyperlink ref="F1040" r:id="rId156"/>
    <hyperlink ref="F1043" r:id="rId157"/>
    <hyperlink ref="F1046" r:id="rId158"/>
    <hyperlink ref="F1051" r:id="rId159"/>
    <hyperlink ref="F1060" r:id="rId160"/>
    <hyperlink ref="F1067" r:id="rId161"/>
    <hyperlink ref="F1070" r:id="rId162"/>
    <hyperlink ref="F1073" r:id="rId163"/>
    <hyperlink ref="F1076" r:id="rId164"/>
    <hyperlink ref="F1079" r:id="rId165"/>
    <hyperlink ref="F1092" r:id="rId166"/>
    <hyperlink ref="F1102" r:id="rId167"/>
    <hyperlink ref="F1105" r:id="rId168"/>
    <hyperlink ref="F1108" r:id="rId169"/>
    <hyperlink ref="F1111" r:id="rId170"/>
    <hyperlink ref="F1114" r:id="rId171"/>
    <hyperlink ref="F1123" r:id="rId172"/>
    <hyperlink ref="F1126" r:id="rId173"/>
    <hyperlink ref="F1130" r:id="rId174"/>
    <hyperlink ref="F1134" r:id="rId175"/>
    <hyperlink ref="F1138" r:id="rId176"/>
    <hyperlink ref="F1143" r:id="rId177"/>
    <hyperlink ref="F1145" r:id="rId178"/>
    <hyperlink ref="F1147" r:id="rId179"/>
    <hyperlink ref="F1149" r:id="rId180"/>
    <hyperlink ref="F1152" r:id="rId181"/>
    <hyperlink ref="F1155" r:id="rId182"/>
    <hyperlink ref="F1158" r:id="rId183"/>
    <hyperlink ref="F1161" r:id="rId184"/>
    <hyperlink ref="F1171" r:id="rId185"/>
    <hyperlink ref="F1177" r:id="rId186"/>
    <hyperlink ref="F1180" r:id="rId187"/>
    <hyperlink ref="F1183" r:id="rId188"/>
    <hyperlink ref="F1187" r:id="rId189"/>
    <hyperlink ref="F1190" r:id="rId190"/>
    <hyperlink ref="F1203" r:id="rId191"/>
    <hyperlink ref="F1206" r:id="rId192"/>
    <hyperlink ref="F1208" r:id="rId193"/>
    <hyperlink ref="F1224" r:id="rId194"/>
    <hyperlink ref="F1229" r:id="rId195"/>
    <hyperlink ref="F1233" r:id="rId196"/>
    <hyperlink ref="F1238" r:id="rId19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87</v>
      </c>
      <c r="AZ2" s="236" t="s">
        <v>2550</v>
      </c>
      <c r="BA2" s="236" t="s">
        <v>2551</v>
      </c>
      <c r="BB2" s="236" t="s">
        <v>206</v>
      </c>
      <c r="BC2" s="236" t="s">
        <v>2552</v>
      </c>
      <c r="BD2" s="236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  <c r="AZ3" s="236" t="s">
        <v>2553</v>
      </c>
      <c r="BA3" s="236" t="s">
        <v>2554</v>
      </c>
      <c r="BB3" s="236" t="s">
        <v>206</v>
      </c>
      <c r="BC3" s="236" t="s">
        <v>2555</v>
      </c>
      <c r="BD3" s="236" t="s">
        <v>79</v>
      </c>
    </row>
    <row r="4" spans="1:5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  <c r="AZ4" s="236" t="s">
        <v>2556</v>
      </c>
      <c r="BA4" s="236" t="s">
        <v>2557</v>
      </c>
      <c r="BB4" s="236" t="s">
        <v>206</v>
      </c>
      <c r="BC4" s="236" t="s">
        <v>2558</v>
      </c>
      <c r="BD4" s="236" t="s">
        <v>79</v>
      </c>
    </row>
    <row r="5" spans="1:56" s="1" customFormat="1" ht="6.9" customHeight="1">
      <c r="B5" s="23"/>
      <c r="L5" s="23"/>
      <c r="AZ5" s="236" t="s">
        <v>641</v>
      </c>
      <c r="BA5" s="236" t="s">
        <v>2559</v>
      </c>
      <c r="BB5" s="236" t="s">
        <v>206</v>
      </c>
      <c r="BC5" s="236" t="s">
        <v>2560</v>
      </c>
      <c r="BD5" s="236" t="s">
        <v>79</v>
      </c>
    </row>
    <row r="6" spans="1:56" s="1" customFormat="1" ht="12" customHeight="1">
      <c r="B6" s="23"/>
      <c r="D6" s="115" t="s">
        <v>16</v>
      </c>
      <c r="L6" s="23"/>
      <c r="AZ6" s="236" t="s">
        <v>2561</v>
      </c>
      <c r="BA6" s="236" t="s">
        <v>2562</v>
      </c>
      <c r="BB6" s="236" t="s">
        <v>206</v>
      </c>
      <c r="BC6" s="236" t="s">
        <v>2563</v>
      </c>
      <c r="BD6" s="236" t="s">
        <v>79</v>
      </c>
    </row>
    <row r="7" spans="1:5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56" s="1" customFormat="1" ht="12" customHeight="1">
      <c r="B8" s="23"/>
      <c r="D8" s="115" t="s">
        <v>123</v>
      </c>
      <c r="L8" s="23"/>
    </row>
    <row r="9" spans="1:56" s="2" customFormat="1" ht="16.5" customHeight="1">
      <c r="A9" s="37"/>
      <c r="B9" s="42"/>
      <c r="C9" s="37"/>
      <c r="D9" s="37"/>
      <c r="E9" s="418" t="s">
        <v>620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6.5" customHeight="1">
      <c r="A11" s="37"/>
      <c r="B11" s="42"/>
      <c r="C11" s="37"/>
      <c r="D11" s="37"/>
      <c r="E11" s="420" t="s">
        <v>2564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ROUND((SUM(BE92:BE258)),  2)</f>
        <v>0</v>
      </c>
      <c r="G35" s="37"/>
      <c r="H35" s="37"/>
      <c r="I35" s="127">
        <v>0.21</v>
      </c>
      <c r="J35" s="126">
        <f>ROUND(((SUM(BE92:BE258))*I35),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ROUND((SUM(BF92:BF258)),  2)</f>
        <v>0</v>
      </c>
      <c r="G36" s="37"/>
      <c r="H36" s="37"/>
      <c r="I36" s="127">
        <v>0.15</v>
      </c>
      <c r="J36" s="126">
        <f>ROUND(((SUM(BF92:BF258))*I36),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ROUND((SUM(BG92:BG258)),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ROUND((SUM(BH92:BH258)),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ROUND((SUM(BI92:BI258)),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620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02 - SO 01.2 - ZTI, vnitřní vodovod, kanalizace, plynovod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133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95" customHeight="1">
      <c r="B66" s="149"/>
      <c r="C66" s="100"/>
      <c r="D66" s="150" t="s">
        <v>2565</v>
      </c>
      <c r="E66" s="151"/>
      <c r="F66" s="151"/>
      <c r="G66" s="151"/>
      <c r="H66" s="151"/>
      <c r="I66" s="151"/>
      <c r="J66" s="152">
        <f>J122</f>
        <v>0</v>
      </c>
      <c r="K66" s="100"/>
      <c r="L66" s="153"/>
    </row>
    <row r="67" spans="1:31" s="10" customFormat="1" ht="19.95" customHeight="1">
      <c r="B67" s="149"/>
      <c r="C67" s="100"/>
      <c r="D67" s="150" t="s">
        <v>2566</v>
      </c>
      <c r="E67" s="151"/>
      <c r="F67" s="151"/>
      <c r="G67" s="151"/>
      <c r="H67" s="151"/>
      <c r="I67" s="151"/>
      <c r="J67" s="152">
        <f>J158</f>
        <v>0</v>
      </c>
      <c r="K67" s="100"/>
      <c r="L67" s="153"/>
    </row>
    <row r="68" spans="1:31" s="10" customFormat="1" ht="19.95" customHeight="1">
      <c r="B68" s="149"/>
      <c r="C68" s="100"/>
      <c r="D68" s="150" t="s">
        <v>2567</v>
      </c>
      <c r="E68" s="151"/>
      <c r="F68" s="151"/>
      <c r="G68" s="151"/>
      <c r="H68" s="151"/>
      <c r="I68" s="151"/>
      <c r="J68" s="152">
        <f>J190</f>
        <v>0</v>
      </c>
      <c r="K68" s="100"/>
      <c r="L68" s="153"/>
    </row>
    <row r="69" spans="1:31" s="10" customFormat="1" ht="19.95" customHeight="1">
      <c r="B69" s="149"/>
      <c r="C69" s="100"/>
      <c r="D69" s="150" t="s">
        <v>2568</v>
      </c>
      <c r="E69" s="151"/>
      <c r="F69" s="151"/>
      <c r="G69" s="151"/>
      <c r="H69" s="151"/>
      <c r="I69" s="151"/>
      <c r="J69" s="152">
        <f>J223</f>
        <v>0</v>
      </c>
      <c r="K69" s="100"/>
      <c r="L69" s="153"/>
    </row>
    <row r="70" spans="1:31" s="10" customFormat="1" ht="19.95" customHeight="1">
      <c r="B70" s="149"/>
      <c r="C70" s="100"/>
      <c r="D70" s="150" t="s">
        <v>2569</v>
      </c>
      <c r="E70" s="151"/>
      <c r="F70" s="151"/>
      <c r="G70" s="151"/>
      <c r="H70" s="151"/>
      <c r="I70" s="151"/>
      <c r="J70" s="152">
        <f>J249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" customHeight="1">
      <c r="A77" s="37"/>
      <c r="B77" s="38"/>
      <c r="C77" s="26" t="s">
        <v>146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416" t="str">
        <f>E7</f>
        <v>Stavební úpravy základní školy ŽITOMÍRSKÁ - úprava 12.2. 2025</v>
      </c>
      <c r="F80" s="417"/>
      <c r="G80" s="417"/>
      <c r="H80" s="417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6" t="s">
        <v>620</v>
      </c>
      <c r="F82" s="415"/>
      <c r="G82" s="415"/>
      <c r="H82" s="415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624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412" t="str">
        <f>E11</f>
        <v>02 - SO 01.2 - ZTI, vnitřní vodovod, kanalizace, plynovod</v>
      </c>
      <c r="F84" s="415"/>
      <c r="G84" s="415"/>
      <c r="H84" s="415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F14</f>
        <v xml:space="preserve"> </v>
      </c>
      <c r="G86" s="39"/>
      <c r="H86" s="39"/>
      <c r="I86" s="32" t="s">
        <v>23</v>
      </c>
      <c r="J86" s="62" t="str">
        <f>IF(J14="","",J14)</f>
        <v>9. 8. 2024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15" customHeight="1">
      <c r="A88" s="37"/>
      <c r="B88" s="38"/>
      <c r="C88" s="32" t="s">
        <v>25</v>
      </c>
      <c r="D88" s="39"/>
      <c r="E88" s="39"/>
      <c r="F88" s="30" t="str">
        <f>E17</f>
        <v xml:space="preserve"> </v>
      </c>
      <c r="G88" s="39"/>
      <c r="H88" s="39"/>
      <c r="I88" s="32" t="s">
        <v>30</v>
      </c>
      <c r="J88" s="35" t="str">
        <f>E23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15" customHeight="1">
      <c r="A89" s="37"/>
      <c r="B89" s="38"/>
      <c r="C89" s="32" t="s">
        <v>28</v>
      </c>
      <c r="D89" s="39"/>
      <c r="E89" s="39"/>
      <c r="F89" s="30" t="str">
        <f>IF(E20="","",E20)</f>
        <v>Vyplň údaj</v>
      </c>
      <c r="G89" s="39"/>
      <c r="H89" s="39"/>
      <c r="I89" s="32" t="s">
        <v>32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147</v>
      </c>
      <c r="D91" s="157" t="s">
        <v>54</v>
      </c>
      <c r="E91" s="157" t="s">
        <v>50</v>
      </c>
      <c r="F91" s="157" t="s">
        <v>51</v>
      </c>
      <c r="G91" s="157" t="s">
        <v>148</v>
      </c>
      <c r="H91" s="157" t="s">
        <v>149</v>
      </c>
      <c r="I91" s="157" t="s">
        <v>150</v>
      </c>
      <c r="J91" s="157" t="s">
        <v>131</v>
      </c>
      <c r="K91" s="158" t="s">
        <v>151</v>
      </c>
      <c r="L91" s="159"/>
      <c r="M91" s="71" t="s">
        <v>19</v>
      </c>
      <c r="N91" s="72" t="s">
        <v>39</v>
      </c>
      <c r="O91" s="72" t="s">
        <v>152</v>
      </c>
      <c r="P91" s="72" t="s">
        <v>153</v>
      </c>
      <c r="Q91" s="72" t="s">
        <v>154</v>
      </c>
      <c r="R91" s="72" t="s">
        <v>155</v>
      </c>
      <c r="S91" s="72" t="s">
        <v>156</v>
      </c>
      <c r="T91" s="73" t="s">
        <v>157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8" customHeight="1">
      <c r="A92" s="37"/>
      <c r="B92" s="38"/>
      <c r="C92" s="78" t="s">
        <v>158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41.24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68</v>
      </c>
      <c r="AU92" s="20" t="s">
        <v>132</v>
      </c>
      <c r="BK92" s="164">
        <f>BK93</f>
        <v>0</v>
      </c>
    </row>
    <row r="93" spans="1:65" s="12" customFormat="1" ht="25.95" customHeight="1">
      <c r="B93" s="165"/>
      <c r="C93" s="166"/>
      <c r="D93" s="167" t="s">
        <v>68</v>
      </c>
      <c r="E93" s="168" t="s">
        <v>159</v>
      </c>
      <c r="F93" s="168" t="s">
        <v>160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P94+P122+P158+P190+P223+P249</f>
        <v>0</v>
      </c>
      <c r="Q93" s="173"/>
      <c r="R93" s="174">
        <f>R94+R122+R158+R190+R223+R249</f>
        <v>41.24</v>
      </c>
      <c r="S93" s="173"/>
      <c r="T93" s="175">
        <f>T94+T122+T158+T190+T223+T249</f>
        <v>0</v>
      </c>
      <c r="AR93" s="176" t="s">
        <v>77</v>
      </c>
      <c r="AT93" s="177" t="s">
        <v>68</v>
      </c>
      <c r="AU93" s="177" t="s">
        <v>69</v>
      </c>
      <c r="AY93" s="176" t="s">
        <v>161</v>
      </c>
      <c r="BK93" s="178">
        <f>BK94+BK122+BK158+BK190+BK223+BK249</f>
        <v>0</v>
      </c>
    </row>
    <row r="94" spans="1:65" s="12" customFormat="1" ht="22.8" customHeight="1">
      <c r="B94" s="165"/>
      <c r="C94" s="166"/>
      <c r="D94" s="167" t="s">
        <v>68</v>
      </c>
      <c r="E94" s="179" t="s">
        <v>77</v>
      </c>
      <c r="F94" s="179" t="s">
        <v>162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SUM(P95:P121)</f>
        <v>0</v>
      </c>
      <c r="Q94" s="173"/>
      <c r="R94" s="174">
        <f>SUM(R95:R121)</f>
        <v>41.24</v>
      </c>
      <c r="S94" s="173"/>
      <c r="T94" s="175">
        <f>SUM(T95:T121)</f>
        <v>0</v>
      </c>
      <c r="AR94" s="176" t="s">
        <v>77</v>
      </c>
      <c r="AT94" s="177" t="s">
        <v>68</v>
      </c>
      <c r="AU94" s="177" t="s">
        <v>77</v>
      </c>
      <c r="AY94" s="176" t="s">
        <v>161</v>
      </c>
      <c r="BK94" s="178">
        <f>SUM(BK95:BK121)</f>
        <v>0</v>
      </c>
    </row>
    <row r="95" spans="1:65" s="2" customFormat="1" ht="24.15" customHeight="1">
      <c r="A95" s="37"/>
      <c r="B95" s="38"/>
      <c r="C95" s="181" t="s">
        <v>77</v>
      </c>
      <c r="D95" s="181" t="s">
        <v>163</v>
      </c>
      <c r="E95" s="182" t="s">
        <v>2570</v>
      </c>
      <c r="F95" s="183" t="s">
        <v>2571</v>
      </c>
      <c r="G95" s="184" t="s">
        <v>206</v>
      </c>
      <c r="H95" s="185">
        <v>33.832000000000001</v>
      </c>
      <c r="I95" s="186"/>
      <c r="J95" s="187">
        <f>ROUND(I95*H95,2)</f>
        <v>0</v>
      </c>
      <c r="K95" s="183" t="s">
        <v>167</v>
      </c>
      <c r="L95" s="42"/>
      <c r="M95" s="188" t="s">
        <v>19</v>
      </c>
      <c r="N95" s="189" t="s">
        <v>40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168</v>
      </c>
      <c r="AT95" s="192" t="s">
        <v>163</v>
      </c>
      <c r="AU95" s="192" t="s">
        <v>79</v>
      </c>
      <c r="AY95" s="20" t="s">
        <v>161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77</v>
      </c>
      <c r="BK95" s="193">
        <f>ROUND(I95*H95,2)</f>
        <v>0</v>
      </c>
      <c r="BL95" s="20" t="s">
        <v>168</v>
      </c>
      <c r="BM95" s="192" t="s">
        <v>2572</v>
      </c>
    </row>
    <row r="96" spans="1:65" s="2" customFormat="1">
      <c r="A96" s="37"/>
      <c r="B96" s="38"/>
      <c r="C96" s="39"/>
      <c r="D96" s="194" t="s">
        <v>170</v>
      </c>
      <c r="E96" s="39"/>
      <c r="F96" s="195" t="s">
        <v>2573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170</v>
      </c>
      <c r="AU96" s="20" t="s">
        <v>79</v>
      </c>
    </row>
    <row r="97" spans="1:65" s="13" customFormat="1">
      <c r="B97" s="201"/>
      <c r="C97" s="202"/>
      <c r="D97" s="199" t="s">
        <v>178</v>
      </c>
      <c r="E97" s="203" t="s">
        <v>641</v>
      </c>
      <c r="F97" s="204" t="s">
        <v>2574</v>
      </c>
      <c r="G97" s="202"/>
      <c r="H97" s="205">
        <v>33.832000000000001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178</v>
      </c>
      <c r="AU97" s="211" t="s">
        <v>79</v>
      </c>
      <c r="AV97" s="13" t="s">
        <v>79</v>
      </c>
      <c r="AW97" s="13" t="s">
        <v>31</v>
      </c>
      <c r="AX97" s="13" t="s">
        <v>77</v>
      </c>
      <c r="AY97" s="211" t="s">
        <v>161</v>
      </c>
    </row>
    <row r="98" spans="1:65" s="2" customFormat="1" ht="37.799999999999997" customHeight="1">
      <c r="A98" s="37"/>
      <c r="B98" s="38"/>
      <c r="C98" s="181" t="s">
        <v>79</v>
      </c>
      <c r="D98" s="181" t="s">
        <v>163</v>
      </c>
      <c r="E98" s="182" t="s">
        <v>204</v>
      </c>
      <c r="F98" s="183" t="s">
        <v>205</v>
      </c>
      <c r="G98" s="184" t="s">
        <v>206</v>
      </c>
      <c r="H98" s="185">
        <v>42.427999999999997</v>
      </c>
      <c r="I98" s="186"/>
      <c r="J98" s="187">
        <f>ROUND(I98*H98,2)</f>
        <v>0</v>
      </c>
      <c r="K98" s="183" t="s">
        <v>167</v>
      </c>
      <c r="L98" s="42"/>
      <c r="M98" s="188" t="s">
        <v>19</v>
      </c>
      <c r="N98" s="189" t="s">
        <v>40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168</v>
      </c>
      <c r="AT98" s="192" t="s">
        <v>163</v>
      </c>
      <c r="AU98" s="192" t="s">
        <v>79</v>
      </c>
      <c r="AY98" s="20" t="s">
        <v>161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77</v>
      </c>
      <c r="BK98" s="193">
        <f>ROUND(I98*H98,2)</f>
        <v>0</v>
      </c>
      <c r="BL98" s="20" t="s">
        <v>168</v>
      </c>
      <c r="BM98" s="192" t="s">
        <v>2575</v>
      </c>
    </row>
    <row r="99" spans="1:65" s="2" customFormat="1">
      <c r="A99" s="37"/>
      <c r="B99" s="38"/>
      <c r="C99" s="39"/>
      <c r="D99" s="194" t="s">
        <v>170</v>
      </c>
      <c r="E99" s="39"/>
      <c r="F99" s="195" t="s">
        <v>208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170</v>
      </c>
      <c r="AU99" s="20" t="s">
        <v>79</v>
      </c>
    </row>
    <row r="100" spans="1:65" s="13" customFormat="1">
      <c r="B100" s="201"/>
      <c r="C100" s="202"/>
      <c r="D100" s="199" t="s">
        <v>178</v>
      </c>
      <c r="E100" s="203" t="s">
        <v>19</v>
      </c>
      <c r="F100" s="204" t="s">
        <v>2576</v>
      </c>
      <c r="G100" s="202"/>
      <c r="H100" s="205">
        <v>42.427999999999997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178</v>
      </c>
      <c r="AU100" s="211" t="s">
        <v>79</v>
      </c>
      <c r="AV100" s="13" t="s">
        <v>79</v>
      </c>
      <c r="AW100" s="13" t="s">
        <v>31</v>
      </c>
      <c r="AX100" s="13" t="s">
        <v>77</v>
      </c>
      <c r="AY100" s="211" t="s">
        <v>161</v>
      </c>
    </row>
    <row r="101" spans="1:65" s="2" customFormat="1" ht="37.799999999999997" customHeight="1">
      <c r="A101" s="37"/>
      <c r="B101" s="38"/>
      <c r="C101" s="181" t="s">
        <v>180</v>
      </c>
      <c r="D101" s="181" t="s">
        <v>163</v>
      </c>
      <c r="E101" s="182" t="s">
        <v>675</v>
      </c>
      <c r="F101" s="183" t="s">
        <v>676</v>
      </c>
      <c r="G101" s="184" t="s">
        <v>206</v>
      </c>
      <c r="H101" s="185">
        <v>25.236000000000001</v>
      </c>
      <c r="I101" s="186"/>
      <c r="J101" s="187">
        <f>ROUND(I101*H101,2)</f>
        <v>0</v>
      </c>
      <c r="K101" s="183" t="s">
        <v>167</v>
      </c>
      <c r="L101" s="42"/>
      <c r="M101" s="188" t="s">
        <v>19</v>
      </c>
      <c r="N101" s="189" t="s">
        <v>40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168</v>
      </c>
      <c r="AT101" s="192" t="s">
        <v>163</v>
      </c>
      <c r="AU101" s="192" t="s">
        <v>79</v>
      </c>
      <c r="AY101" s="20" t="s">
        <v>161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77</v>
      </c>
      <c r="BK101" s="193">
        <f>ROUND(I101*H101,2)</f>
        <v>0</v>
      </c>
      <c r="BL101" s="20" t="s">
        <v>168</v>
      </c>
      <c r="BM101" s="192" t="s">
        <v>2577</v>
      </c>
    </row>
    <row r="102" spans="1:65" s="2" customFormat="1">
      <c r="A102" s="37"/>
      <c r="B102" s="38"/>
      <c r="C102" s="39"/>
      <c r="D102" s="194" t="s">
        <v>170</v>
      </c>
      <c r="E102" s="39"/>
      <c r="F102" s="195" t="s">
        <v>678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170</v>
      </c>
      <c r="AU102" s="20" t="s">
        <v>79</v>
      </c>
    </row>
    <row r="103" spans="1:65" s="13" customFormat="1">
      <c r="B103" s="201"/>
      <c r="C103" s="202"/>
      <c r="D103" s="199" t="s">
        <v>178</v>
      </c>
      <c r="E103" s="203" t="s">
        <v>19</v>
      </c>
      <c r="F103" s="204" t="s">
        <v>2578</v>
      </c>
      <c r="G103" s="202"/>
      <c r="H103" s="205">
        <v>25.236000000000001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178</v>
      </c>
      <c r="AU103" s="211" t="s">
        <v>79</v>
      </c>
      <c r="AV103" s="13" t="s">
        <v>79</v>
      </c>
      <c r="AW103" s="13" t="s">
        <v>31</v>
      </c>
      <c r="AX103" s="13" t="s">
        <v>77</v>
      </c>
      <c r="AY103" s="211" t="s">
        <v>161</v>
      </c>
    </row>
    <row r="104" spans="1:65" s="2" customFormat="1" ht="24.15" customHeight="1">
      <c r="A104" s="37"/>
      <c r="B104" s="38"/>
      <c r="C104" s="181" t="s">
        <v>168</v>
      </c>
      <c r="D104" s="181" t="s">
        <v>163</v>
      </c>
      <c r="E104" s="182" t="s">
        <v>2579</v>
      </c>
      <c r="F104" s="183" t="s">
        <v>2580</v>
      </c>
      <c r="G104" s="184" t="s">
        <v>206</v>
      </c>
      <c r="H104" s="185">
        <v>33.832000000000001</v>
      </c>
      <c r="I104" s="186"/>
      <c r="J104" s="187">
        <f>ROUND(I104*H104,2)</f>
        <v>0</v>
      </c>
      <c r="K104" s="183" t="s">
        <v>167</v>
      </c>
      <c r="L104" s="42"/>
      <c r="M104" s="188" t="s">
        <v>19</v>
      </c>
      <c r="N104" s="189" t="s">
        <v>40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168</v>
      </c>
      <c r="AT104" s="192" t="s">
        <v>163</v>
      </c>
      <c r="AU104" s="192" t="s">
        <v>79</v>
      </c>
      <c r="AY104" s="20" t="s">
        <v>161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77</v>
      </c>
      <c r="BK104" s="193">
        <f>ROUND(I104*H104,2)</f>
        <v>0</v>
      </c>
      <c r="BL104" s="20" t="s">
        <v>168</v>
      </c>
      <c r="BM104" s="192" t="s">
        <v>2581</v>
      </c>
    </row>
    <row r="105" spans="1:65" s="2" customFormat="1">
      <c r="A105" s="37"/>
      <c r="B105" s="38"/>
      <c r="C105" s="39"/>
      <c r="D105" s="194" t="s">
        <v>170</v>
      </c>
      <c r="E105" s="39"/>
      <c r="F105" s="195" t="s">
        <v>2582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170</v>
      </c>
      <c r="AU105" s="20" t="s">
        <v>79</v>
      </c>
    </row>
    <row r="106" spans="1:65" s="13" customFormat="1">
      <c r="B106" s="201"/>
      <c r="C106" s="202"/>
      <c r="D106" s="199" t="s">
        <v>178</v>
      </c>
      <c r="E106" s="203" t="s">
        <v>19</v>
      </c>
      <c r="F106" s="204" t="s">
        <v>2583</v>
      </c>
      <c r="G106" s="202"/>
      <c r="H106" s="205">
        <v>33.832000000000001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178</v>
      </c>
      <c r="AU106" s="211" t="s">
        <v>79</v>
      </c>
      <c r="AV106" s="13" t="s">
        <v>79</v>
      </c>
      <c r="AW106" s="13" t="s">
        <v>31</v>
      </c>
      <c r="AX106" s="13" t="s">
        <v>77</v>
      </c>
      <c r="AY106" s="211" t="s">
        <v>161</v>
      </c>
    </row>
    <row r="107" spans="1:65" s="2" customFormat="1" ht="24.15" customHeight="1">
      <c r="A107" s="37"/>
      <c r="B107" s="38"/>
      <c r="C107" s="181" t="s">
        <v>192</v>
      </c>
      <c r="D107" s="181" t="s">
        <v>163</v>
      </c>
      <c r="E107" s="182" t="s">
        <v>686</v>
      </c>
      <c r="F107" s="183" t="s">
        <v>501</v>
      </c>
      <c r="G107" s="184" t="s">
        <v>214</v>
      </c>
      <c r="H107" s="185">
        <v>45.424999999999997</v>
      </c>
      <c r="I107" s="186"/>
      <c r="J107" s="187">
        <f>ROUND(I107*H107,2)</f>
        <v>0</v>
      </c>
      <c r="K107" s="183" t="s">
        <v>167</v>
      </c>
      <c r="L107" s="42"/>
      <c r="M107" s="188" t="s">
        <v>19</v>
      </c>
      <c r="N107" s="189" t="s">
        <v>40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168</v>
      </c>
      <c r="AT107" s="192" t="s">
        <v>163</v>
      </c>
      <c r="AU107" s="192" t="s">
        <v>79</v>
      </c>
      <c r="AY107" s="20" t="s">
        <v>161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77</v>
      </c>
      <c r="BK107" s="193">
        <f>ROUND(I107*H107,2)</f>
        <v>0</v>
      </c>
      <c r="BL107" s="20" t="s">
        <v>168</v>
      </c>
      <c r="BM107" s="192" t="s">
        <v>2584</v>
      </c>
    </row>
    <row r="108" spans="1:65" s="2" customFormat="1">
      <c r="A108" s="37"/>
      <c r="B108" s="38"/>
      <c r="C108" s="39"/>
      <c r="D108" s="194" t="s">
        <v>170</v>
      </c>
      <c r="E108" s="39"/>
      <c r="F108" s="195" t="s">
        <v>688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170</v>
      </c>
      <c r="AU108" s="20" t="s">
        <v>79</v>
      </c>
    </row>
    <row r="109" spans="1:65" s="13" customFormat="1">
      <c r="B109" s="201"/>
      <c r="C109" s="202"/>
      <c r="D109" s="199" t="s">
        <v>178</v>
      </c>
      <c r="E109" s="203" t="s">
        <v>2556</v>
      </c>
      <c r="F109" s="204" t="s">
        <v>2585</v>
      </c>
      <c r="G109" s="202"/>
      <c r="H109" s="205">
        <v>25.236000000000001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178</v>
      </c>
      <c r="AU109" s="211" t="s">
        <v>79</v>
      </c>
      <c r="AV109" s="13" t="s">
        <v>79</v>
      </c>
      <c r="AW109" s="13" t="s">
        <v>31</v>
      </c>
      <c r="AX109" s="13" t="s">
        <v>77</v>
      </c>
      <c r="AY109" s="211" t="s">
        <v>161</v>
      </c>
    </row>
    <row r="110" spans="1:65" s="13" customFormat="1">
      <c r="B110" s="201"/>
      <c r="C110" s="202"/>
      <c r="D110" s="199" t="s">
        <v>178</v>
      </c>
      <c r="E110" s="202"/>
      <c r="F110" s="204" t="s">
        <v>2586</v>
      </c>
      <c r="G110" s="202"/>
      <c r="H110" s="205">
        <v>45.424999999999997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178</v>
      </c>
      <c r="AU110" s="211" t="s">
        <v>79</v>
      </c>
      <c r="AV110" s="13" t="s">
        <v>79</v>
      </c>
      <c r="AW110" s="13" t="s">
        <v>4</v>
      </c>
      <c r="AX110" s="13" t="s">
        <v>77</v>
      </c>
      <c r="AY110" s="211" t="s">
        <v>161</v>
      </c>
    </row>
    <row r="111" spans="1:65" s="2" customFormat="1" ht="24.15" customHeight="1">
      <c r="A111" s="37"/>
      <c r="B111" s="38"/>
      <c r="C111" s="181" t="s">
        <v>197</v>
      </c>
      <c r="D111" s="181" t="s">
        <v>163</v>
      </c>
      <c r="E111" s="182" t="s">
        <v>2587</v>
      </c>
      <c r="F111" s="183" t="s">
        <v>2588</v>
      </c>
      <c r="G111" s="184" t="s">
        <v>206</v>
      </c>
      <c r="H111" s="185">
        <v>8.5960000000000001</v>
      </c>
      <c r="I111" s="186"/>
      <c r="J111" s="187">
        <f>ROUND(I111*H111,2)</f>
        <v>0</v>
      </c>
      <c r="K111" s="183" t="s">
        <v>167</v>
      </c>
      <c r="L111" s="42"/>
      <c r="M111" s="188" t="s">
        <v>19</v>
      </c>
      <c r="N111" s="189" t="s">
        <v>40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168</v>
      </c>
      <c r="AT111" s="192" t="s">
        <v>163</v>
      </c>
      <c r="AU111" s="192" t="s">
        <v>79</v>
      </c>
      <c r="AY111" s="20" t="s">
        <v>161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77</v>
      </c>
      <c r="BK111" s="193">
        <f>ROUND(I111*H111,2)</f>
        <v>0</v>
      </c>
      <c r="BL111" s="20" t="s">
        <v>168</v>
      </c>
      <c r="BM111" s="192" t="s">
        <v>2589</v>
      </c>
    </row>
    <row r="112" spans="1:65" s="2" customFormat="1">
      <c r="A112" s="37"/>
      <c r="B112" s="38"/>
      <c r="C112" s="39"/>
      <c r="D112" s="194" t="s">
        <v>170</v>
      </c>
      <c r="E112" s="39"/>
      <c r="F112" s="195" t="s">
        <v>2590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170</v>
      </c>
      <c r="AU112" s="20" t="s">
        <v>79</v>
      </c>
    </row>
    <row r="113" spans="1:65" s="13" customFormat="1">
      <c r="B113" s="201"/>
      <c r="C113" s="202"/>
      <c r="D113" s="199" t="s">
        <v>178</v>
      </c>
      <c r="E113" s="203" t="s">
        <v>2561</v>
      </c>
      <c r="F113" s="204" t="s">
        <v>2591</v>
      </c>
      <c r="G113" s="202"/>
      <c r="H113" s="205">
        <v>8.5960000000000001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178</v>
      </c>
      <c r="AU113" s="211" t="s">
        <v>79</v>
      </c>
      <c r="AV113" s="13" t="s">
        <v>79</v>
      </c>
      <c r="AW113" s="13" t="s">
        <v>31</v>
      </c>
      <c r="AX113" s="13" t="s">
        <v>77</v>
      </c>
      <c r="AY113" s="211" t="s">
        <v>161</v>
      </c>
    </row>
    <row r="114" spans="1:65" s="2" customFormat="1" ht="37.799999999999997" customHeight="1">
      <c r="A114" s="37"/>
      <c r="B114" s="38"/>
      <c r="C114" s="181" t="s">
        <v>203</v>
      </c>
      <c r="D114" s="181" t="s">
        <v>163</v>
      </c>
      <c r="E114" s="182" t="s">
        <v>2592</v>
      </c>
      <c r="F114" s="183" t="s">
        <v>2593</v>
      </c>
      <c r="G114" s="184" t="s">
        <v>206</v>
      </c>
      <c r="H114" s="185">
        <v>20.62</v>
      </c>
      <c r="I114" s="186"/>
      <c r="J114" s="187">
        <f>ROUND(I114*H114,2)</f>
        <v>0</v>
      </c>
      <c r="K114" s="183" t="s">
        <v>167</v>
      </c>
      <c r="L114" s="42"/>
      <c r="M114" s="188" t="s">
        <v>19</v>
      </c>
      <c r="N114" s="189" t="s">
        <v>40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168</v>
      </c>
      <c r="AT114" s="192" t="s">
        <v>163</v>
      </c>
      <c r="AU114" s="192" t="s">
        <v>79</v>
      </c>
      <c r="AY114" s="20" t="s">
        <v>161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77</v>
      </c>
      <c r="BK114" s="193">
        <f>ROUND(I114*H114,2)</f>
        <v>0</v>
      </c>
      <c r="BL114" s="20" t="s">
        <v>168</v>
      </c>
      <c r="BM114" s="192" t="s">
        <v>2594</v>
      </c>
    </row>
    <row r="115" spans="1:65" s="2" customFormat="1">
      <c r="A115" s="37"/>
      <c r="B115" s="38"/>
      <c r="C115" s="39"/>
      <c r="D115" s="194" t="s">
        <v>170</v>
      </c>
      <c r="E115" s="39"/>
      <c r="F115" s="195" t="s">
        <v>2595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170</v>
      </c>
      <c r="AU115" s="20" t="s">
        <v>79</v>
      </c>
    </row>
    <row r="116" spans="1:65" s="13" customFormat="1">
      <c r="B116" s="201"/>
      <c r="C116" s="202"/>
      <c r="D116" s="199" t="s">
        <v>178</v>
      </c>
      <c r="E116" s="203" t="s">
        <v>2553</v>
      </c>
      <c r="F116" s="204" t="s">
        <v>2596</v>
      </c>
      <c r="G116" s="202"/>
      <c r="H116" s="205">
        <v>20.62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178</v>
      </c>
      <c r="AU116" s="211" t="s">
        <v>79</v>
      </c>
      <c r="AV116" s="13" t="s">
        <v>79</v>
      </c>
      <c r="AW116" s="13" t="s">
        <v>31</v>
      </c>
      <c r="AX116" s="13" t="s">
        <v>77</v>
      </c>
      <c r="AY116" s="211" t="s">
        <v>161</v>
      </c>
    </row>
    <row r="117" spans="1:65" s="2" customFormat="1" ht="16.5" customHeight="1">
      <c r="A117" s="37"/>
      <c r="B117" s="38"/>
      <c r="C117" s="237" t="s">
        <v>211</v>
      </c>
      <c r="D117" s="237" t="s">
        <v>715</v>
      </c>
      <c r="E117" s="238" t="s">
        <v>2597</v>
      </c>
      <c r="F117" s="239" t="s">
        <v>2598</v>
      </c>
      <c r="G117" s="240" t="s">
        <v>214</v>
      </c>
      <c r="H117" s="241">
        <v>41.24</v>
      </c>
      <c r="I117" s="242"/>
      <c r="J117" s="243">
        <f>ROUND(I117*H117,2)</f>
        <v>0</v>
      </c>
      <c r="K117" s="239" t="s">
        <v>167</v>
      </c>
      <c r="L117" s="244"/>
      <c r="M117" s="245" t="s">
        <v>19</v>
      </c>
      <c r="N117" s="246" t="s">
        <v>40</v>
      </c>
      <c r="O117" s="67"/>
      <c r="P117" s="190">
        <f>O117*H117</f>
        <v>0</v>
      </c>
      <c r="Q117" s="190">
        <v>1</v>
      </c>
      <c r="R117" s="190">
        <f>Q117*H117</f>
        <v>41.24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211</v>
      </c>
      <c r="AT117" s="192" t="s">
        <v>715</v>
      </c>
      <c r="AU117" s="192" t="s">
        <v>79</v>
      </c>
      <c r="AY117" s="20" t="s">
        <v>161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77</v>
      </c>
      <c r="BK117" s="193">
        <f>ROUND(I117*H117,2)</f>
        <v>0</v>
      </c>
      <c r="BL117" s="20" t="s">
        <v>168</v>
      </c>
      <c r="BM117" s="192" t="s">
        <v>2599</v>
      </c>
    </row>
    <row r="118" spans="1:65" s="13" customFormat="1">
      <c r="B118" s="201"/>
      <c r="C118" s="202"/>
      <c r="D118" s="199" t="s">
        <v>178</v>
      </c>
      <c r="E118" s="202"/>
      <c r="F118" s="204" t="s">
        <v>2600</v>
      </c>
      <c r="G118" s="202"/>
      <c r="H118" s="205">
        <v>41.24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178</v>
      </c>
      <c r="AU118" s="211" t="s">
        <v>79</v>
      </c>
      <c r="AV118" s="13" t="s">
        <v>79</v>
      </c>
      <c r="AW118" s="13" t="s">
        <v>4</v>
      </c>
      <c r="AX118" s="13" t="s">
        <v>77</v>
      </c>
      <c r="AY118" s="211" t="s">
        <v>161</v>
      </c>
    </row>
    <row r="119" spans="1:65" s="2" customFormat="1" ht="21.75" customHeight="1">
      <c r="A119" s="37"/>
      <c r="B119" s="38"/>
      <c r="C119" s="181" t="s">
        <v>222</v>
      </c>
      <c r="D119" s="181" t="s">
        <v>163</v>
      </c>
      <c r="E119" s="182" t="s">
        <v>2601</v>
      </c>
      <c r="F119" s="183" t="s">
        <v>2602</v>
      </c>
      <c r="G119" s="184" t="s">
        <v>206</v>
      </c>
      <c r="H119" s="185">
        <v>4.6159999999999997</v>
      </c>
      <c r="I119" s="186"/>
      <c r="J119" s="187">
        <f>ROUND(I119*H119,2)</f>
        <v>0</v>
      </c>
      <c r="K119" s="183" t="s">
        <v>167</v>
      </c>
      <c r="L119" s="42"/>
      <c r="M119" s="188" t="s">
        <v>19</v>
      </c>
      <c r="N119" s="189" t="s">
        <v>40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168</v>
      </c>
      <c r="AT119" s="192" t="s">
        <v>163</v>
      </c>
      <c r="AU119" s="192" t="s">
        <v>79</v>
      </c>
      <c r="AY119" s="20" t="s">
        <v>161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77</v>
      </c>
      <c r="BK119" s="193">
        <f>ROUND(I119*H119,2)</f>
        <v>0</v>
      </c>
      <c r="BL119" s="20" t="s">
        <v>168</v>
      </c>
      <c r="BM119" s="192" t="s">
        <v>2603</v>
      </c>
    </row>
    <row r="120" spans="1:65" s="2" customFormat="1">
      <c r="A120" s="37"/>
      <c r="B120" s="38"/>
      <c r="C120" s="39"/>
      <c r="D120" s="194" t="s">
        <v>170</v>
      </c>
      <c r="E120" s="39"/>
      <c r="F120" s="195" t="s">
        <v>2604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170</v>
      </c>
      <c r="AU120" s="20" t="s">
        <v>79</v>
      </c>
    </row>
    <row r="121" spans="1:65" s="13" customFormat="1">
      <c r="B121" s="201"/>
      <c r="C121" s="202"/>
      <c r="D121" s="199" t="s">
        <v>178</v>
      </c>
      <c r="E121" s="203" t="s">
        <v>2550</v>
      </c>
      <c r="F121" s="204" t="s">
        <v>2605</v>
      </c>
      <c r="G121" s="202"/>
      <c r="H121" s="205">
        <v>4.6159999999999997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178</v>
      </c>
      <c r="AU121" s="211" t="s">
        <v>79</v>
      </c>
      <c r="AV121" s="13" t="s">
        <v>79</v>
      </c>
      <c r="AW121" s="13" t="s">
        <v>31</v>
      </c>
      <c r="AX121" s="13" t="s">
        <v>77</v>
      </c>
      <c r="AY121" s="211" t="s">
        <v>161</v>
      </c>
    </row>
    <row r="122" spans="1:65" s="12" customFormat="1" ht="22.8" customHeight="1">
      <c r="B122" s="165"/>
      <c r="C122" s="166"/>
      <c r="D122" s="167" t="s">
        <v>68</v>
      </c>
      <c r="E122" s="179" t="s">
        <v>1335</v>
      </c>
      <c r="F122" s="179" t="s">
        <v>2606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SUM(P123:P157)</f>
        <v>0</v>
      </c>
      <c r="Q122" s="173"/>
      <c r="R122" s="174">
        <f>SUM(R123:R157)</f>
        <v>0</v>
      </c>
      <c r="S122" s="173"/>
      <c r="T122" s="175">
        <f>SUM(T123:T157)</f>
        <v>0</v>
      </c>
      <c r="AR122" s="176" t="s">
        <v>77</v>
      </c>
      <c r="AT122" s="177" t="s">
        <v>68</v>
      </c>
      <c r="AU122" s="177" t="s">
        <v>77</v>
      </c>
      <c r="AY122" s="176" t="s">
        <v>161</v>
      </c>
      <c r="BK122" s="178">
        <f>SUM(BK123:BK157)</f>
        <v>0</v>
      </c>
    </row>
    <row r="123" spans="1:65" s="2" customFormat="1" ht="16.5" customHeight="1">
      <c r="A123" s="37"/>
      <c r="B123" s="38"/>
      <c r="C123" s="181" t="s">
        <v>237</v>
      </c>
      <c r="D123" s="181" t="s">
        <v>163</v>
      </c>
      <c r="E123" s="182" t="s">
        <v>2607</v>
      </c>
      <c r="F123" s="183" t="s">
        <v>2608</v>
      </c>
      <c r="G123" s="184" t="s">
        <v>166</v>
      </c>
      <c r="H123" s="185">
        <v>3</v>
      </c>
      <c r="I123" s="186"/>
      <c r="J123" s="187">
        <f t="shared" ref="J123:J157" si="0">ROUND(I123*H123,2)</f>
        <v>0</v>
      </c>
      <c r="K123" s="183" t="s">
        <v>19</v>
      </c>
      <c r="L123" s="42"/>
      <c r="M123" s="188" t="s">
        <v>19</v>
      </c>
      <c r="N123" s="189" t="s">
        <v>40</v>
      </c>
      <c r="O123" s="67"/>
      <c r="P123" s="190">
        <f t="shared" ref="P123:P157" si="1">O123*H123</f>
        <v>0</v>
      </c>
      <c r="Q123" s="190">
        <v>0</v>
      </c>
      <c r="R123" s="190">
        <f t="shared" ref="R123:R157" si="2">Q123*H123</f>
        <v>0</v>
      </c>
      <c r="S123" s="190">
        <v>0</v>
      </c>
      <c r="T123" s="191">
        <f t="shared" ref="T123:T157" si="3"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 t="shared" ref="BE123:BE157" si="4">IF(N123="základní",J123,0)</f>
        <v>0</v>
      </c>
      <c r="BF123" s="193">
        <f t="shared" ref="BF123:BF157" si="5">IF(N123="snížená",J123,0)</f>
        <v>0</v>
      </c>
      <c r="BG123" s="193">
        <f t="shared" ref="BG123:BG157" si="6">IF(N123="zákl. přenesená",J123,0)</f>
        <v>0</v>
      </c>
      <c r="BH123" s="193">
        <f t="shared" ref="BH123:BH157" si="7">IF(N123="sníž. přenesená",J123,0)</f>
        <v>0</v>
      </c>
      <c r="BI123" s="193">
        <f t="shared" ref="BI123:BI157" si="8">IF(N123="nulová",J123,0)</f>
        <v>0</v>
      </c>
      <c r="BJ123" s="20" t="s">
        <v>77</v>
      </c>
      <c r="BK123" s="193">
        <f t="shared" ref="BK123:BK157" si="9">ROUND(I123*H123,2)</f>
        <v>0</v>
      </c>
      <c r="BL123" s="20" t="s">
        <v>168</v>
      </c>
      <c r="BM123" s="192" t="s">
        <v>343</v>
      </c>
    </row>
    <row r="124" spans="1:65" s="2" customFormat="1" ht="16.5" customHeight="1">
      <c r="A124" s="37"/>
      <c r="B124" s="38"/>
      <c r="C124" s="181" t="s">
        <v>247</v>
      </c>
      <c r="D124" s="181" t="s">
        <v>163</v>
      </c>
      <c r="E124" s="182" t="s">
        <v>2609</v>
      </c>
      <c r="F124" s="183" t="s">
        <v>2610</v>
      </c>
      <c r="G124" s="184" t="s">
        <v>189</v>
      </c>
      <c r="H124" s="185">
        <v>5</v>
      </c>
      <c r="I124" s="186"/>
      <c r="J124" s="187">
        <f t="shared" si="0"/>
        <v>0</v>
      </c>
      <c r="K124" s="183" t="s">
        <v>19</v>
      </c>
      <c r="L124" s="42"/>
      <c r="M124" s="188" t="s">
        <v>19</v>
      </c>
      <c r="N124" s="189" t="s">
        <v>40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168</v>
      </c>
      <c r="AT124" s="192" t="s">
        <v>163</v>
      </c>
      <c r="AU124" s="192" t="s">
        <v>79</v>
      </c>
      <c r="AY124" s="20" t="s">
        <v>161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77</v>
      </c>
      <c r="BK124" s="193">
        <f t="shared" si="9"/>
        <v>0</v>
      </c>
      <c r="BL124" s="20" t="s">
        <v>168</v>
      </c>
      <c r="BM124" s="192" t="s">
        <v>359</v>
      </c>
    </row>
    <row r="125" spans="1:65" s="2" customFormat="1" ht="16.5" customHeight="1">
      <c r="A125" s="37"/>
      <c r="B125" s="38"/>
      <c r="C125" s="181" t="s">
        <v>253</v>
      </c>
      <c r="D125" s="181" t="s">
        <v>163</v>
      </c>
      <c r="E125" s="182" t="s">
        <v>2611</v>
      </c>
      <c r="F125" s="183" t="s">
        <v>2612</v>
      </c>
      <c r="G125" s="184" t="s">
        <v>189</v>
      </c>
      <c r="H125" s="185">
        <v>2</v>
      </c>
      <c r="I125" s="186"/>
      <c r="J125" s="187">
        <f t="shared" si="0"/>
        <v>0</v>
      </c>
      <c r="K125" s="183" t="s">
        <v>19</v>
      </c>
      <c r="L125" s="42"/>
      <c r="M125" s="188" t="s">
        <v>19</v>
      </c>
      <c r="N125" s="189" t="s">
        <v>40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168</v>
      </c>
      <c r="AT125" s="192" t="s">
        <v>163</v>
      </c>
      <c r="AU125" s="192" t="s">
        <v>79</v>
      </c>
      <c r="AY125" s="20" t="s">
        <v>161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77</v>
      </c>
      <c r="BK125" s="193">
        <f t="shared" si="9"/>
        <v>0</v>
      </c>
      <c r="BL125" s="20" t="s">
        <v>168</v>
      </c>
      <c r="BM125" s="192" t="s">
        <v>375</v>
      </c>
    </row>
    <row r="126" spans="1:65" s="2" customFormat="1" ht="16.5" customHeight="1">
      <c r="A126" s="37"/>
      <c r="B126" s="38"/>
      <c r="C126" s="181" t="s">
        <v>262</v>
      </c>
      <c r="D126" s="181" t="s">
        <v>163</v>
      </c>
      <c r="E126" s="182" t="s">
        <v>2613</v>
      </c>
      <c r="F126" s="183" t="s">
        <v>2614</v>
      </c>
      <c r="G126" s="184" t="s">
        <v>189</v>
      </c>
      <c r="H126" s="185">
        <v>2</v>
      </c>
      <c r="I126" s="186"/>
      <c r="J126" s="187">
        <f t="shared" si="0"/>
        <v>0</v>
      </c>
      <c r="K126" s="183" t="s">
        <v>19</v>
      </c>
      <c r="L126" s="42"/>
      <c r="M126" s="188" t="s">
        <v>19</v>
      </c>
      <c r="N126" s="189" t="s">
        <v>40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168</v>
      </c>
      <c r="AT126" s="192" t="s">
        <v>163</v>
      </c>
      <c r="AU126" s="192" t="s">
        <v>79</v>
      </c>
      <c r="AY126" s="20" t="s">
        <v>161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77</v>
      </c>
      <c r="BK126" s="193">
        <f t="shared" si="9"/>
        <v>0</v>
      </c>
      <c r="BL126" s="20" t="s">
        <v>168</v>
      </c>
      <c r="BM126" s="192" t="s">
        <v>391</v>
      </c>
    </row>
    <row r="127" spans="1:65" s="2" customFormat="1" ht="16.5" customHeight="1">
      <c r="A127" s="37"/>
      <c r="B127" s="38"/>
      <c r="C127" s="181" t="s">
        <v>268</v>
      </c>
      <c r="D127" s="181" t="s">
        <v>163</v>
      </c>
      <c r="E127" s="182" t="s">
        <v>2615</v>
      </c>
      <c r="F127" s="183" t="s">
        <v>2616</v>
      </c>
      <c r="G127" s="184" t="s">
        <v>387</v>
      </c>
      <c r="H127" s="185">
        <v>7</v>
      </c>
      <c r="I127" s="186"/>
      <c r="J127" s="187">
        <f t="shared" si="0"/>
        <v>0</v>
      </c>
      <c r="K127" s="183" t="s">
        <v>19</v>
      </c>
      <c r="L127" s="42"/>
      <c r="M127" s="188" t="s">
        <v>19</v>
      </c>
      <c r="N127" s="189" t="s">
        <v>40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168</v>
      </c>
      <c r="AT127" s="192" t="s">
        <v>163</v>
      </c>
      <c r="AU127" s="192" t="s">
        <v>79</v>
      </c>
      <c r="AY127" s="20" t="s">
        <v>161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77</v>
      </c>
      <c r="BK127" s="193">
        <f t="shared" si="9"/>
        <v>0</v>
      </c>
      <c r="BL127" s="20" t="s">
        <v>168</v>
      </c>
      <c r="BM127" s="192" t="s">
        <v>406</v>
      </c>
    </row>
    <row r="128" spans="1:65" s="2" customFormat="1" ht="16.5" customHeight="1">
      <c r="A128" s="37"/>
      <c r="B128" s="38"/>
      <c r="C128" s="181" t="s">
        <v>8</v>
      </c>
      <c r="D128" s="181" t="s">
        <v>163</v>
      </c>
      <c r="E128" s="182" t="s">
        <v>2617</v>
      </c>
      <c r="F128" s="183" t="s">
        <v>2618</v>
      </c>
      <c r="G128" s="184" t="s">
        <v>387</v>
      </c>
      <c r="H128" s="185">
        <v>13</v>
      </c>
      <c r="I128" s="186"/>
      <c r="J128" s="187">
        <f t="shared" si="0"/>
        <v>0</v>
      </c>
      <c r="K128" s="183" t="s">
        <v>19</v>
      </c>
      <c r="L128" s="42"/>
      <c r="M128" s="188" t="s">
        <v>19</v>
      </c>
      <c r="N128" s="189" t="s">
        <v>40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168</v>
      </c>
      <c r="AT128" s="192" t="s">
        <v>163</v>
      </c>
      <c r="AU128" s="192" t="s">
        <v>79</v>
      </c>
      <c r="AY128" s="20" t="s">
        <v>161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77</v>
      </c>
      <c r="BK128" s="193">
        <f t="shared" si="9"/>
        <v>0</v>
      </c>
      <c r="BL128" s="20" t="s">
        <v>168</v>
      </c>
      <c r="BM128" s="192" t="s">
        <v>421</v>
      </c>
    </row>
    <row r="129" spans="1:65" s="2" customFormat="1" ht="16.5" customHeight="1">
      <c r="A129" s="37"/>
      <c r="B129" s="38"/>
      <c r="C129" s="181" t="s">
        <v>279</v>
      </c>
      <c r="D129" s="181" t="s">
        <v>163</v>
      </c>
      <c r="E129" s="182" t="s">
        <v>2619</v>
      </c>
      <c r="F129" s="183" t="s">
        <v>2620</v>
      </c>
      <c r="G129" s="184" t="s">
        <v>189</v>
      </c>
      <c r="H129" s="185">
        <v>32</v>
      </c>
      <c r="I129" s="186"/>
      <c r="J129" s="187">
        <f t="shared" si="0"/>
        <v>0</v>
      </c>
      <c r="K129" s="183" t="s">
        <v>19</v>
      </c>
      <c r="L129" s="42"/>
      <c r="M129" s="188" t="s">
        <v>19</v>
      </c>
      <c r="N129" s="189" t="s">
        <v>40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168</v>
      </c>
      <c r="AT129" s="192" t="s">
        <v>163</v>
      </c>
      <c r="AU129" s="192" t="s">
        <v>79</v>
      </c>
      <c r="AY129" s="20" t="s">
        <v>161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77</v>
      </c>
      <c r="BK129" s="193">
        <f t="shared" si="9"/>
        <v>0</v>
      </c>
      <c r="BL129" s="20" t="s">
        <v>168</v>
      </c>
      <c r="BM129" s="192" t="s">
        <v>433</v>
      </c>
    </row>
    <row r="130" spans="1:65" s="2" customFormat="1" ht="16.5" customHeight="1">
      <c r="A130" s="37"/>
      <c r="B130" s="38"/>
      <c r="C130" s="181" t="s">
        <v>293</v>
      </c>
      <c r="D130" s="181" t="s">
        <v>163</v>
      </c>
      <c r="E130" s="182" t="s">
        <v>2621</v>
      </c>
      <c r="F130" s="183" t="s">
        <v>2622</v>
      </c>
      <c r="G130" s="184" t="s">
        <v>387</v>
      </c>
      <c r="H130" s="185">
        <v>2</v>
      </c>
      <c r="I130" s="186"/>
      <c r="J130" s="187">
        <f t="shared" si="0"/>
        <v>0</v>
      </c>
      <c r="K130" s="183" t="s">
        <v>19</v>
      </c>
      <c r="L130" s="42"/>
      <c r="M130" s="188" t="s">
        <v>19</v>
      </c>
      <c r="N130" s="189" t="s">
        <v>40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168</v>
      </c>
      <c r="AT130" s="192" t="s">
        <v>163</v>
      </c>
      <c r="AU130" s="192" t="s">
        <v>79</v>
      </c>
      <c r="AY130" s="20" t="s">
        <v>161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77</v>
      </c>
      <c r="BK130" s="193">
        <f t="shared" si="9"/>
        <v>0</v>
      </c>
      <c r="BL130" s="20" t="s">
        <v>168</v>
      </c>
      <c r="BM130" s="192" t="s">
        <v>447</v>
      </c>
    </row>
    <row r="131" spans="1:65" s="2" customFormat="1" ht="16.5" customHeight="1">
      <c r="A131" s="37"/>
      <c r="B131" s="38"/>
      <c r="C131" s="181" t="s">
        <v>299</v>
      </c>
      <c r="D131" s="181" t="s">
        <v>163</v>
      </c>
      <c r="E131" s="182" t="s">
        <v>2623</v>
      </c>
      <c r="F131" s="183" t="s">
        <v>2624</v>
      </c>
      <c r="G131" s="184" t="s">
        <v>189</v>
      </c>
      <c r="H131" s="185">
        <v>32</v>
      </c>
      <c r="I131" s="186"/>
      <c r="J131" s="187">
        <f t="shared" si="0"/>
        <v>0</v>
      </c>
      <c r="K131" s="183" t="s">
        <v>19</v>
      </c>
      <c r="L131" s="42"/>
      <c r="M131" s="188" t="s">
        <v>19</v>
      </c>
      <c r="N131" s="189" t="s">
        <v>40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168</v>
      </c>
      <c r="AT131" s="192" t="s">
        <v>163</v>
      </c>
      <c r="AU131" s="192" t="s">
        <v>79</v>
      </c>
      <c r="AY131" s="20" t="s">
        <v>161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77</v>
      </c>
      <c r="BK131" s="193">
        <f t="shared" si="9"/>
        <v>0</v>
      </c>
      <c r="BL131" s="20" t="s">
        <v>168</v>
      </c>
      <c r="BM131" s="192" t="s">
        <v>458</v>
      </c>
    </row>
    <row r="132" spans="1:65" s="2" customFormat="1" ht="16.5" customHeight="1">
      <c r="A132" s="37"/>
      <c r="B132" s="38"/>
      <c r="C132" s="181" t="s">
        <v>311</v>
      </c>
      <c r="D132" s="181" t="s">
        <v>163</v>
      </c>
      <c r="E132" s="182" t="s">
        <v>2625</v>
      </c>
      <c r="F132" s="183" t="s">
        <v>2626</v>
      </c>
      <c r="G132" s="184" t="s">
        <v>189</v>
      </c>
      <c r="H132" s="185">
        <v>6.5</v>
      </c>
      <c r="I132" s="186"/>
      <c r="J132" s="187">
        <f t="shared" si="0"/>
        <v>0</v>
      </c>
      <c r="K132" s="183" t="s">
        <v>19</v>
      </c>
      <c r="L132" s="42"/>
      <c r="M132" s="188" t="s">
        <v>19</v>
      </c>
      <c r="N132" s="189" t="s">
        <v>40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168</v>
      </c>
      <c r="AT132" s="192" t="s">
        <v>163</v>
      </c>
      <c r="AU132" s="192" t="s">
        <v>79</v>
      </c>
      <c r="AY132" s="20" t="s">
        <v>161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77</v>
      </c>
      <c r="BK132" s="193">
        <f t="shared" si="9"/>
        <v>0</v>
      </c>
      <c r="BL132" s="20" t="s">
        <v>168</v>
      </c>
      <c r="BM132" s="192" t="s">
        <v>469</v>
      </c>
    </row>
    <row r="133" spans="1:65" s="2" customFormat="1" ht="16.5" customHeight="1">
      <c r="A133" s="37"/>
      <c r="B133" s="38"/>
      <c r="C133" s="181" t="s">
        <v>317</v>
      </c>
      <c r="D133" s="181" t="s">
        <v>163</v>
      </c>
      <c r="E133" s="182" t="s">
        <v>2627</v>
      </c>
      <c r="F133" s="183" t="s">
        <v>2628</v>
      </c>
      <c r="G133" s="184" t="s">
        <v>189</v>
      </c>
      <c r="H133" s="185">
        <v>14.5</v>
      </c>
      <c r="I133" s="186"/>
      <c r="J133" s="187">
        <f t="shared" si="0"/>
        <v>0</v>
      </c>
      <c r="K133" s="183" t="s">
        <v>19</v>
      </c>
      <c r="L133" s="42"/>
      <c r="M133" s="188" t="s">
        <v>19</v>
      </c>
      <c r="N133" s="189" t="s">
        <v>40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168</v>
      </c>
      <c r="AT133" s="192" t="s">
        <v>163</v>
      </c>
      <c r="AU133" s="192" t="s">
        <v>79</v>
      </c>
      <c r="AY133" s="20" t="s">
        <v>161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77</v>
      </c>
      <c r="BK133" s="193">
        <f t="shared" si="9"/>
        <v>0</v>
      </c>
      <c r="BL133" s="20" t="s">
        <v>168</v>
      </c>
      <c r="BM133" s="192" t="s">
        <v>481</v>
      </c>
    </row>
    <row r="134" spans="1:65" s="2" customFormat="1" ht="16.5" customHeight="1">
      <c r="A134" s="37"/>
      <c r="B134" s="38"/>
      <c r="C134" s="181" t="s">
        <v>7</v>
      </c>
      <c r="D134" s="181" t="s">
        <v>163</v>
      </c>
      <c r="E134" s="182" t="s">
        <v>2629</v>
      </c>
      <c r="F134" s="183" t="s">
        <v>2630</v>
      </c>
      <c r="G134" s="184" t="s">
        <v>189</v>
      </c>
      <c r="H134" s="185">
        <v>27</v>
      </c>
      <c r="I134" s="186"/>
      <c r="J134" s="187">
        <f t="shared" si="0"/>
        <v>0</v>
      </c>
      <c r="K134" s="183" t="s">
        <v>19</v>
      </c>
      <c r="L134" s="42"/>
      <c r="M134" s="188" t="s">
        <v>19</v>
      </c>
      <c r="N134" s="189" t="s">
        <v>40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168</v>
      </c>
      <c r="AT134" s="192" t="s">
        <v>163</v>
      </c>
      <c r="AU134" s="192" t="s">
        <v>79</v>
      </c>
      <c r="AY134" s="20" t="s">
        <v>161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77</v>
      </c>
      <c r="BK134" s="193">
        <f t="shared" si="9"/>
        <v>0</v>
      </c>
      <c r="BL134" s="20" t="s">
        <v>168</v>
      </c>
      <c r="BM134" s="192" t="s">
        <v>493</v>
      </c>
    </row>
    <row r="135" spans="1:65" s="2" customFormat="1" ht="16.5" customHeight="1">
      <c r="A135" s="37"/>
      <c r="B135" s="38"/>
      <c r="C135" s="181" t="s">
        <v>332</v>
      </c>
      <c r="D135" s="181" t="s">
        <v>163</v>
      </c>
      <c r="E135" s="182" t="s">
        <v>2631</v>
      </c>
      <c r="F135" s="183" t="s">
        <v>2632</v>
      </c>
      <c r="G135" s="184" t="s">
        <v>189</v>
      </c>
      <c r="H135" s="185">
        <v>21.4</v>
      </c>
      <c r="I135" s="186"/>
      <c r="J135" s="187">
        <f t="shared" si="0"/>
        <v>0</v>
      </c>
      <c r="K135" s="183" t="s">
        <v>19</v>
      </c>
      <c r="L135" s="42"/>
      <c r="M135" s="188" t="s">
        <v>19</v>
      </c>
      <c r="N135" s="189" t="s">
        <v>40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168</v>
      </c>
      <c r="AT135" s="192" t="s">
        <v>163</v>
      </c>
      <c r="AU135" s="192" t="s">
        <v>79</v>
      </c>
      <c r="AY135" s="20" t="s">
        <v>161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77</v>
      </c>
      <c r="BK135" s="193">
        <f t="shared" si="9"/>
        <v>0</v>
      </c>
      <c r="BL135" s="20" t="s">
        <v>168</v>
      </c>
      <c r="BM135" s="192" t="s">
        <v>505</v>
      </c>
    </row>
    <row r="136" spans="1:65" s="2" customFormat="1" ht="16.5" customHeight="1">
      <c r="A136" s="37"/>
      <c r="B136" s="38"/>
      <c r="C136" s="181" t="s">
        <v>337</v>
      </c>
      <c r="D136" s="181" t="s">
        <v>163</v>
      </c>
      <c r="E136" s="182" t="s">
        <v>2633</v>
      </c>
      <c r="F136" s="183" t="s">
        <v>2634</v>
      </c>
      <c r="G136" s="184" t="s">
        <v>189</v>
      </c>
      <c r="H136" s="185">
        <v>29.5</v>
      </c>
      <c r="I136" s="186"/>
      <c r="J136" s="187">
        <f t="shared" si="0"/>
        <v>0</v>
      </c>
      <c r="K136" s="183" t="s">
        <v>19</v>
      </c>
      <c r="L136" s="42"/>
      <c r="M136" s="188" t="s">
        <v>19</v>
      </c>
      <c r="N136" s="189" t="s">
        <v>40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168</v>
      </c>
      <c r="AT136" s="192" t="s">
        <v>163</v>
      </c>
      <c r="AU136" s="192" t="s">
        <v>79</v>
      </c>
      <c r="AY136" s="20" t="s">
        <v>161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77</v>
      </c>
      <c r="BK136" s="193">
        <f t="shared" si="9"/>
        <v>0</v>
      </c>
      <c r="BL136" s="20" t="s">
        <v>168</v>
      </c>
      <c r="BM136" s="192" t="s">
        <v>519</v>
      </c>
    </row>
    <row r="137" spans="1:65" s="2" customFormat="1" ht="16.5" customHeight="1">
      <c r="A137" s="37"/>
      <c r="B137" s="38"/>
      <c r="C137" s="181" t="s">
        <v>343</v>
      </c>
      <c r="D137" s="181" t="s">
        <v>163</v>
      </c>
      <c r="E137" s="182" t="s">
        <v>2635</v>
      </c>
      <c r="F137" s="183" t="s">
        <v>2636</v>
      </c>
      <c r="G137" s="184" t="s">
        <v>189</v>
      </c>
      <c r="H137" s="185">
        <v>11</v>
      </c>
      <c r="I137" s="186"/>
      <c r="J137" s="187">
        <f t="shared" si="0"/>
        <v>0</v>
      </c>
      <c r="K137" s="183" t="s">
        <v>19</v>
      </c>
      <c r="L137" s="42"/>
      <c r="M137" s="188" t="s">
        <v>19</v>
      </c>
      <c r="N137" s="189" t="s">
        <v>40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168</v>
      </c>
      <c r="AT137" s="192" t="s">
        <v>163</v>
      </c>
      <c r="AU137" s="192" t="s">
        <v>79</v>
      </c>
      <c r="AY137" s="20" t="s">
        <v>161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77</v>
      </c>
      <c r="BK137" s="193">
        <f t="shared" si="9"/>
        <v>0</v>
      </c>
      <c r="BL137" s="20" t="s">
        <v>168</v>
      </c>
      <c r="BM137" s="192" t="s">
        <v>538</v>
      </c>
    </row>
    <row r="138" spans="1:65" s="2" customFormat="1" ht="16.5" customHeight="1">
      <c r="A138" s="37"/>
      <c r="B138" s="38"/>
      <c r="C138" s="181" t="s">
        <v>353</v>
      </c>
      <c r="D138" s="181" t="s">
        <v>163</v>
      </c>
      <c r="E138" s="182" t="s">
        <v>2637</v>
      </c>
      <c r="F138" s="183" t="s">
        <v>2638</v>
      </c>
      <c r="G138" s="184" t="s">
        <v>387</v>
      </c>
      <c r="H138" s="185">
        <v>8</v>
      </c>
      <c r="I138" s="186"/>
      <c r="J138" s="187">
        <f t="shared" si="0"/>
        <v>0</v>
      </c>
      <c r="K138" s="183" t="s">
        <v>19</v>
      </c>
      <c r="L138" s="42"/>
      <c r="M138" s="188" t="s">
        <v>19</v>
      </c>
      <c r="N138" s="189" t="s">
        <v>40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168</v>
      </c>
      <c r="AT138" s="192" t="s">
        <v>163</v>
      </c>
      <c r="AU138" s="192" t="s">
        <v>79</v>
      </c>
      <c r="AY138" s="20" t="s">
        <v>161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77</v>
      </c>
      <c r="BK138" s="193">
        <f t="shared" si="9"/>
        <v>0</v>
      </c>
      <c r="BL138" s="20" t="s">
        <v>168</v>
      </c>
      <c r="BM138" s="192" t="s">
        <v>553</v>
      </c>
    </row>
    <row r="139" spans="1:65" s="2" customFormat="1" ht="16.5" customHeight="1">
      <c r="A139" s="37"/>
      <c r="B139" s="38"/>
      <c r="C139" s="181" t="s">
        <v>359</v>
      </c>
      <c r="D139" s="181" t="s">
        <v>163</v>
      </c>
      <c r="E139" s="182" t="s">
        <v>2639</v>
      </c>
      <c r="F139" s="183" t="s">
        <v>2640</v>
      </c>
      <c r="G139" s="184" t="s">
        <v>387</v>
      </c>
      <c r="H139" s="185">
        <v>5</v>
      </c>
      <c r="I139" s="186"/>
      <c r="J139" s="187">
        <f t="shared" si="0"/>
        <v>0</v>
      </c>
      <c r="K139" s="183" t="s">
        <v>19</v>
      </c>
      <c r="L139" s="42"/>
      <c r="M139" s="188" t="s">
        <v>19</v>
      </c>
      <c r="N139" s="189" t="s">
        <v>40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163</v>
      </c>
      <c r="AU139" s="192" t="s">
        <v>79</v>
      </c>
      <c r="AY139" s="20" t="s">
        <v>161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77</v>
      </c>
      <c r="BK139" s="193">
        <f t="shared" si="9"/>
        <v>0</v>
      </c>
      <c r="BL139" s="20" t="s">
        <v>168</v>
      </c>
      <c r="BM139" s="192" t="s">
        <v>569</v>
      </c>
    </row>
    <row r="140" spans="1:65" s="2" customFormat="1" ht="16.5" customHeight="1">
      <c r="A140" s="37"/>
      <c r="B140" s="38"/>
      <c r="C140" s="181" t="s">
        <v>368</v>
      </c>
      <c r="D140" s="181" t="s">
        <v>163</v>
      </c>
      <c r="E140" s="182" t="s">
        <v>2641</v>
      </c>
      <c r="F140" s="183" t="s">
        <v>2642</v>
      </c>
      <c r="G140" s="184" t="s">
        <v>387</v>
      </c>
      <c r="H140" s="185">
        <v>9</v>
      </c>
      <c r="I140" s="186"/>
      <c r="J140" s="187">
        <f t="shared" si="0"/>
        <v>0</v>
      </c>
      <c r="K140" s="183" t="s">
        <v>19</v>
      </c>
      <c r="L140" s="42"/>
      <c r="M140" s="188" t="s">
        <v>19</v>
      </c>
      <c r="N140" s="189" t="s">
        <v>40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168</v>
      </c>
      <c r="AT140" s="192" t="s">
        <v>163</v>
      </c>
      <c r="AU140" s="192" t="s">
        <v>79</v>
      </c>
      <c r="AY140" s="20" t="s">
        <v>161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77</v>
      </c>
      <c r="BK140" s="193">
        <f t="shared" si="9"/>
        <v>0</v>
      </c>
      <c r="BL140" s="20" t="s">
        <v>168</v>
      </c>
      <c r="BM140" s="192" t="s">
        <v>591</v>
      </c>
    </row>
    <row r="141" spans="1:65" s="2" customFormat="1" ht="16.5" customHeight="1">
      <c r="A141" s="37"/>
      <c r="B141" s="38"/>
      <c r="C141" s="181" t="s">
        <v>375</v>
      </c>
      <c r="D141" s="181" t="s">
        <v>163</v>
      </c>
      <c r="E141" s="182" t="s">
        <v>2643</v>
      </c>
      <c r="F141" s="183" t="s">
        <v>2644</v>
      </c>
      <c r="G141" s="184" t="s">
        <v>387</v>
      </c>
      <c r="H141" s="185">
        <v>1</v>
      </c>
      <c r="I141" s="186"/>
      <c r="J141" s="187">
        <f t="shared" si="0"/>
        <v>0</v>
      </c>
      <c r="K141" s="183" t="s">
        <v>19</v>
      </c>
      <c r="L141" s="42"/>
      <c r="M141" s="188" t="s">
        <v>19</v>
      </c>
      <c r="N141" s="189" t="s">
        <v>40</v>
      </c>
      <c r="O141" s="67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168</v>
      </c>
      <c r="AT141" s="192" t="s">
        <v>163</v>
      </c>
      <c r="AU141" s="192" t="s">
        <v>79</v>
      </c>
      <c r="AY141" s="20" t="s">
        <v>161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20" t="s">
        <v>77</v>
      </c>
      <c r="BK141" s="193">
        <f t="shared" si="9"/>
        <v>0</v>
      </c>
      <c r="BL141" s="20" t="s">
        <v>168</v>
      </c>
      <c r="BM141" s="192" t="s">
        <v>991</v>
      </c>
    </row>
    <row r="142" spans="1:65" s="2" customFormat="1" ht="16.5" customHeight="1">
      <c r="A142" s="37"/>
      <c r="B142" s="38"/>
      <c r="C142" s="181" t="s">
        <v>384</v>
      </c>
      <c r="D142" s="181" t="s">
        <v>163</v>
      </c>
      <c r="E142" s="182" t="s">
        <v>2645</v>
      </c>
      <c r="F142" s="183" t="s">
        <v>2646</v>
      </c>
      <c r="G142" s="184" t="s">
        <v>387</v>
      </c>
      <c r="H142" s="185">
        <v>2</v>
      </c>
      <c r="I142" s="186"/>
      <c r="J142" s="187">
        <f t="shared" si="0"/>
        <v>0</v>
      </c>
      <c r="K142" s="183" t="s">
        <v>19</v>
      </c>
      <c r="L142" s="42"/>
      <c r="M142" s="188" t="s">
        <v>19</v>
      </c>
      <c r="N142" s="189" t="s">
        <v>40</v>
      </c>
      <c r="O142" s="67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168</v>
      </c>
      <c r="AT142" s="192" t="s">
        <v>163</v>
      </c>
      <c r="AU142" s="192" t="s">
        <v>79</v>
      </c>
      <c r="AY142" s="20" t="s">
        <v>161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0" t="s">
        <v>77</v>
      </c>
      <c r="BK142" s="193">
        <f t="shared" si="9"/>
        <v>0</v>
      </c>
      <c r="BL142" s="20" t="s">
        <v>168</v>
      </c>
      <c r="BM142" s="192" t="s">
        <v>1005</v>
      </c>
    </row>
    <row r="143" spans="1:65" s="2" customFormat="1" ht="16.5" customHeight="1">
      <c r="A143" s="37"/>
      <c r="B143" s="38"/>
      <c r="C143" s="181" t="s">
        <v>391</v>
      </c>
      <c r="D143" s="181" t="s">
        <v>163</v>
      </c>
      <c r="E143" s="182" t="s">
        <v>2647</v>
      </c>
      <c r="F143" s="183" t="s">
        <v>2648</v>
      </c>
      <c r="G143" s="184" t="s">
        <v>387</v>
      </c>
      <c r="H143" s="185">
        <v>5</v>
      </c>
      <c r="I143" s="186"/>
      <c r="J143" s="187">
        <f t="shared" si="0"/>
        <v>0</v>
      </c>
      <c r="K143" s="183" t="s">
        <v>19</v>
      </c>
      <c r="L143" s="42"/>
      <c r="M143" s="188" t="s">
        <v>19</v>
      </c>
      <c r="N143" s="189" t="s">
        <v>40</v>
      </c>
      <c r="O143" s="67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168</v>
      </c>
      <c r="AT143" s="192" t="s">
        <v>163</v>
      </c>
      <c r="AU143" s="192" t="s">
        <v>79</v>
      </c>
      <c r="AY143" s="20" t="s">
        <v>161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0" t="s">
        <v>77</v>
      </c>
      <c r="BK143" s="193">
        <f t="shared" si="9"/>
        <v>0</v>
      </c>
      <c r="BL143" s="20" t="s">
        <v>168</v>
      </c>
      <c r="BM143" s="192" t="s">
        <v>1015</v>
      </c>
    </row>
    <row r="144" spans="1:65" s="2" customFormat="1" ht="16.5" customHeight="1">
      <c r="A144" s="37"/>
      <c r="B144" s="38"/>
      <c r="C144" s="181" t="s">
        <v>397</v>
      </c>
      <c r="D144" s="181" t="s">
        <v>163</v>
      </c>
      <c r="E144" s="182" t="s">
        <v>2649</v>
      </c>
      <c r="F144" s="183" t="s">
        <v>2650</v>
      </c>
      <c r="G144" s="184" t="s">
        <v>387</v>
      </c>
      <c r="H144" s="185">
        <v>1</v>
      </c>
      <c r="I144" s="186"/>
      <c r="J144" s="187">
        <f t="shared" si="0"/>
        <v>0</v>
      </c>
      <c r="K144" s="183" t="s">
        <v>19</v>
      </c>
      <c r="L144" s="42"/>
      <c r="M144" s="188" t="s">
        <v>19</v>
      </c>
      <c r="N144" s="189" t="s">
        <v>40</v>
      </c>
      <c r="O144" s="67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168</v>
      </c>
      <c r="AT144" s="192" t="s">
        <v>163</v>
      </c>
      <c r="AU144" s="192" t="s">
        <v>79</v>
      </c>
      <c r="AY144" s="20" t="s">
        <v>161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0" t="s">
        <v>77</v>
      </c>
      <c r="BK144" s="193">
        <f t="shared" si="9"/>
        <v>0</v>
      </c>
      <c r="BL144" s="20" t="s">
        <v>168</v>
      </c>
      <c r="BM144" s="192" t="s">
        <v>1028</v>
      </c>
    </row>
    <row r="145" spans="1:65" s="2" customFormat="1" ht="16.5" customHeight="1">
      <c r="A145" s="37"/>
      <c r="B145" s="38"/>
      <c r="C145" s="181" t="s">
        <v>406</v>
      </c>
      <c r="D145" s="181" t="s">
        <v>163</v>
      </c>
      <c r="E145" s="182" t="s">
        <v>2651</v>
      </c>
      <c r="F145" s="183" t="s">
        <v>2652</v>
      </c>
      <c r="G145" s="184" t="s">
        <v>387</v>
      </c>
      <c r="H145" s="185">
        <v>1</v>
      </c>
      <c r="I145" s="186"/>
      <c r="J145" s="187">
        <f t="shared" si="0"/>
        <v>0</v>
      </c>
      <c r="K145" s="183" t="s">
        <v>19</v>
      </c>
      <c r="L145" s="42"/>
      <c r="M145" s="188" t="s">
        <v>19</v>
      </c>
      <c r="N145" s="189" t="s">
        <v>40</v>
      </c>
      <c r="O145" s="67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168</v>
      </c>
      <c r="AT145" s="192" t="s">
        <v>163</v>
      </c>
      <c r="AU145" s="192" t="s">
        <v>79</v>
      </c>
      <c r="AY145" s="20" t="s">
        <v>161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0" t="s">
        <v>77</v>
      </c>
      <c r="BK145" s="193">
        <f t="shared" si="9"/>
        <v>0</v>
      </c>
      <c r="BL145" s="20" t="s">
        <v>168</v>
      </c>
      <c r="BM145" s="192" t="s">
        <v>1044</v>
      </c>
    </row>
    <row r="146" spans="1:65" s="2" customFormat="1" ht="16.5" customHeight="1">
      <c r="A146" s="37"/>
      <c r="B146" s="38"/>
      <c r="C146" s="181" t="s">
        <v>412</v>
      </c>
      <c r="D146" s="181" t="s">
        <v>163</v>
      </c>
      <c r="E146" s="182" t="s">
        <v>2653</v>
      </c>
      <c r="F146" s="183" t="s">
        <v>2654</v>
      </c>
      <c r="G146" s="184" t="s">
        <v>189</v>
      </c>
      <c r="H146" s="185">
        <v>170.9</v>
      </c>
      <c r="I146" s="186"/>
      <c r="J146" s="187">
        <f t="shared" si="0"/>
        <v>0</v>
      </c>
      <c r="K146" s="183" t="s">
        <v>19</v>
      </c>
      <c r="L146" s="42"/>
      <c r="M146" s="188" t="s">
        <v>19</v>
      </c>
      <c r="N146" s="189" t="s">
        <v>40</v>
      </c>
      <c r="O146" s="67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168</v>
      </c>
      <c r="AT146" s="192" t="s">
        <v>163</v>
      </c>
      <c r="AU146" s="192" t="s">
        <v>79</v>
      </c>
      <c r="AY146" s="20" t="s">
        <v>161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0" t="s">
        <v>77</v>
      </c>
      <c r="BK146" s="193">
        <f t="shared" si="9"/>
        <v>0</v>
      </c>
      <c r="BL146" s="20" t="s">
        <v>168</v>
      </c>
      <c r="BM146" s="192" t="s">
        <v>1056</v>
      </c>
    </row>
    <row r="147" spans="1:65" s="2" customFormat="1" ht="16.5" customHeight="1">
      <c r="A147" s="37"/>
      <c r="B147" s="38"/>
      <c r="C147" s="181" t="s">
        <v>421</v>
      </c>
      <c r="D147" s="181" t="s">
        <v>163</v>
      </c>
      <c r="E147" s="182" t="s">
        <v>2655</v>
      </c>
      <c r="F147" s="183" t="s">
        <v>2656</v>
      </c>
      <c r="G147" s="184" t="s">
        <v>189</v>
      </c>
      <c r="H147" s="185">
        <v>43</v>
      </c>
      <c r="I147" s="186"/>
      <c r="J147" s="187">
        <f t="shared" si="0"/>
        <v>0</v>
      </c>
      <c r="K147" s="183" t="s">
        <v>19</v>
      </c>
      <c r="L147" s="42"/>
      <c r="M147" s="188" t="s">
        <v>19</v>
      </c>
      <c r="N147" s="189" t="s">
        <v>40</v>
      </c>
      <c r="O147" s="67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168</v>
      </c>
      <c r="AT147" s="192" t="s">
        <v>163</v>
      </c>
      <c r="AU147" s="192" t="s">
        <v>79</v>
      </c>
      <c r="AY147" s="20" t="s">
        <v>161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0" t="s">
        <v>77</v>
      </c>
      <c r="BK147" s="193">
        <f t="shared" si="9"/>
        <v>0</v>
      </c>
      <c r="BL147" s="20" t="s">
        <v>168</v>
      </c>
      <c r="BM147" s="192" t="s">
        <v>1068</v>
      </c>
    </row>
    <row r="148" spans="1:65" s="2" customFormat="1" ht="16.5" customHeight="1">
      <c r="A148" s="37"/>
      <c r="B148" s="38"/>
      <c r="C148" s="181" t="s">
        <v>427</v>
      </c>
      <c r="D148" s="181" t="s">
        <v>163</v>
      </c>
      <c r="E148" s="182" t="s">
        <v>2657</v>
      </c>
      <c r="F148" s="183" t="s">
        <v>2658</v>
      </c>
      <c r="G148" s="184" t="s">
        <v>189</v>
      </c>
      <c r="H148" s="185">
        <v>14.5</v>
      </c>
      <c r="I148" s="186"/>
      <c r="J148" s="187">
        <f t="shared" si="0"/>
        <v>0</v>
      </c>
      <c r="K148" s="183" t="s">
        <v>19</v>
      </c>
      <c r="L148" s="42"/>
      <c r="M148" s="188" t="s">
        <v>19</v>
      </c>
      <c r="N148" s="189" t="s">
        <v>40</v>
      </c>
      <c r="O148" s="67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168</v>
      </c>
      <c r="AT148" s="192" t="s">
        <v>163</v>
      </c>
      <c r="AU148" s="192" t="s">
        <v>79</v>
      </c>
      <c r="AY148" s="20" t="s">
        <v>161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0" t="s">
        <v>77</v>
      </c>
      <c r="BK148" s="193">
        <f t="shared" si="9"/>
        <v>0</v>
      </c>
      <c r="BL148" s="20" t="s">
        <v>168</v>
      </c>
      <c r="BM148" s="192" t="s">
        <v>1079</v>
      </c>
    </row>
    <row r="149" spans="1:65" s="2" customFormat="1" ht="16.5" customHeight="1">
      <c r="A149" s="37"/>
      <c r="B149" s="38"/>
      <c r="C149" s="181" t="s">
        <v>433</v>
      </c>
      <c r="D149" s="181" t="s">
        <v>163</v>
      </c>
      <c r="E149" s="182" t="s">
        <v>2659</v>
      </c>
      <c r="F149" s="183" t="s">
        <v>2660</v>
      </c>
      <c r="G149" s="184" t="s">
        <v>189</v>
      </c>
      <c r="H149" s="185">
        <v>65.5</v>
      </c>
      <c r="I149" s="186"/>
      <c r="J149" s="187">
        <f t="shared" si="0"/>
        <v>0</v>
      </c>
      <c r="K149" s="183" t="s">
        <v>19</v>
      </c>
      <c r="L149" s="42"/>
      <c r="M149" s="188" t="s">
        <v>19</v>
      </c>
      <c r="N149" s="189" t="s">
        <v>40</v>
      </c>
      <c r="O149" s="67"/>
      <c r="P149" s="190">
        <f t="shared" si="1"/>
        <v>0</v>
      </c>
      <c r="Q149" s="190">
        <v>0</v>
      </c>
      <c r="R149" s="190">
        <f t="shared" si="2"/>
        <v>0</v>
      </c>
      <c r="S149" s="190">
        <v>0</v>
      </c>
      <c r="T149" s="191">
        <f t="shared" si="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168</v>
      </c>
      <c r="AT149" s="192" t="s">
        <v>163</v>
      </c>
      <c r="AU149" s="192" t="s">
        <v>79</v>
      </c>
      <c r="AY149" s="20" t="s">
        <v>161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0" t="s">
        <v>77</v>
      </c>
      <c r="BK149" s="193">
        <f t="shared" si="9"/>
        <v>0</v>
      </c>
      <c r="BL149" s="20" t="s">
        <v>168</v>
      </c>
      <c r="BM149" s="192" t="s">
        <v>1089</v>
      </c>
    </row>
    <row r="150" spans="1:65" s="2" customFormat="1" ht="16.5" customHeight="1">
      <c r="A150" s="37"/>
      <c r="B150" s="38"/>
      <c r="C150" s="181" t="s">
        <v>440</v>
      </c>
      <c r="D150" s="181" t="s">
        <v>163</v>
      </c>
      <c r="E150" s="182" t="s">
        <v>2661</v>
      </c>
      <c r="F150" s="183" t="s">
        <v>2662</v>
      </c>
      <c r="G150" s="184" t="s">
        <v>189</v>
      </c>
      <c r="H150" s="185">
        <v>1</v>
      </c>
      <c r="I150" s="186"/>
      <c r="J150" s="187">
        <f t="shared" si="0"/>
        <v>0</v>
      </c>
      <c r="K150" s="183" t="s">
        <v>19</v>
      </c>
      <c r="L150" s="42"/>
      <c r="M150" s="188" t="s">
        <v>19</v>
      </c>
      <c r="N150" s="189" t="s">
        <v>40</v>
      </c>
      <c r="O150" s="67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168</v>
      </c>
      <c r="AT150" s="192" t="s">
        <v>163</v>
      </c>
      <c r="AU150" s="192" t="s">
        <v>79</v>
      </c>
      <c r="AY150" s="20" t="s">
        <v>161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0" t="s">
        <v>77</v>
      </c>
      <c r="BK150" s="193">
        <f t="shared" si="9"/>
        <v>0</v>
      </c>
      <c r="BL150" s="20" t="s">
        <v>168</v>
      </c>
      <c r="BM150" s="192" t="s">
        <v>1100</v>
      </c>
    </row>
    <row r="151" spans="1:65" s="2" customFormat="1" ht="16.5" customHeight="1">
      <c r="A151" s="37"/>
      <c r="B151" s="38"/>
      <c r="C151" s="181" t="s">
        <v>447</v>
      </c>
      <c r="D151" s="181" t="s">
        <v>163</v>
      </c>
      <c r="E151" s="182" t="s">
        <v>2663</v>
      </c>
      <c r="F151" s="183" t="s">
        <v>2664</v>
      </c>
      <c r="G151" s="184" t="s">
        <v>189</v>
      </c>
      <c r="H151" s="185">
        <v>1</v>
      </c>
      <c r="I151" s="186"/>
      <c r="J151" s="187">
        <f t="shared" si="0"/>
        <v>0</v>
      </c>
      <c r="K151" s="183" t="s">
        <v>19</v>
      </c>
      <c r="L151" s="42"/>
      <c r="M151" s="188" t="s">
        <v>19</v>
      </c>
      <c r="N151" s="189" t="s">
        <v>40</v>
      </c>
      <c r="O151" s="67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168</v>
      </c>
      <c r="AT151" s="192" t="s">
        <v>163</v>
      </c>
      <c r="AU151" s="192" t="s">
        <v>79</v>
      </c>
      <c r="AY151" s="20" t="s">
        <v>161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0" t="s">
        <v>77</v>
      </c>
      <c r="BK151" s="193">
        <f t="shared" si="9"/>
        <v>0</v>
      </c>
      <c r="BL151" s="20" t="s">
        <v>168</v>
      </c>
      <c r="BM151" s="192" t="s">
        <v>1110</v>
      </c>
    </row>
    <row r="152" spans="1:65" s="2" customFormat="1" ht="24.15" customHeight="1">
      <c r="A152" s="37"/>
      <c r="B152" s="38"/>
      <c r="C152" s="181" t="s">
        <v>453</v>
      </c>
      <c r="D152" s="181" t="s">
        <v>163</v>
      </c>
      <c r="E152" s="182" t="s">
        <v>2665</v>
      </c>
      <c r="F152" s="183" t="s">
        <v>2666</v>
      </c>
      <c r="G152" s="184" t="s">
        <v>532</v>
      </c>
      <c r="H152" s="185">
        <v>3</v>
      </c>
      <c r="I152" s="186"/>
      <c r="J152" s="187">
        <f t="shared" si="0"/>
        <v>0</v>
      </c>
      <c r="K152" s="183" t="s">
        <v>19</v>
      </c>
      <c r="L152" s="42"/>
      <c r="M152" s="188" t="s">
        <v>19</v>
      </c>
      <c r="N152" s="189" t="s">
        <v>40</v>
      </c>
      <c r="O152" s="67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168</v>
      </c>
      <c r="AT152" s="192" t="s">
        <v>163</v>
      </c>
      <c r="AU152" s="192" t="s">
        <v>79</v>
      </c>
      <c r="AY152" s="20" t="s">
        <v>161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0" t="s">
        <v>77</v>
      </c>
      <c r="BK152" s="193">
        <f t="shared" si="9"/>
        <v>0</v>
      </c>
      <c r="BL152" s="20" t="s">
        <v>168</v>
      </c>
      <c r="BM152" s="192" t="s">
        <v>1120</v>
      </c>
    </row>
    <row r="153" spans="1:65" s="2" customFormat="1" ht="16.5" customHeight="1">
      <c r="A153" s="37"/>
      <c r="B153" s="38"/>
      <c r="C153" s="181" t="s">
        <v>458</v>
      </c>
      <c r="D153" s="181" t="s">
        <v>163</v>
      </c>
      <c r="E153" s="182" t="s">
        <v>2667</v>
      </c>
      <c r="F153" s="183" t="s">
        <v>2668</v>
      </c>
      <c r="G153" s="184" t="s">
        <v>532</v>
      </c>
      <c r="H153" s="185">
        <v>1</v>
      </c>
      <c r="I153" s="186"/>
      <c r="J153" s="187">
        <f t="shared" si="0"/>
        <v>0</v>
      </c>
      <c r="K153" s="183" t="s">
        <v>19</v>
      </c>
      <c r="L153" s="42"/>
      <c r="M153" s="188" t="s">
        <v>19</v>
      </c>
      <c r="N153" s="189" t="s">
        <v>40</v>
      </c>
      <c r="O153" s="67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168</v>
      </c>
      <c r="AT153" s="192" t="s">
        <v>163</v>
      </c>
      <c r="AU153" s="192" t="s">
        <v>79</v>
      </c>
      <c r="AY153" s="20" t="s">
        <v>161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0" t="s">
        <v>77</v>
      </c>
      <c r="BK153" s="193">
        <f t="shared" si="9"/>
        <v>0</v>
      </c>
      <c r="BL153" s="20" t="s">
        <v>168</v>
      </c>
      <c r="BM153" s="192" t="s">
        <v>1130</v>
      </c>
    </row>
    <row r="154" spans="1:65" s="2" customFormat="1" ht="16.5" customHeight="1">
      <c r="A154" s="37"/>
      <c r="B154" s="38"/>
      <c r="C154" s="181" t="s">
        <v>465</v>
      </c>
      <c r="D154" s="181" t="s">
        <v>163</v>
      </c>
      <c r="E154" s="182" t="s">
        <v>2669</v>
      </c>
      <c r="F154" s="183" t="s">
        <v>2670</v>
      </c>
      <c r="G154" s="184" t="s">
        <v>387</v>
      </c>
      <c r="H154" s="185">
        <v>1</v>
      </c>
      <c r="I154" s="186"/>
      <c r="J154" s="187">
        <f t="shared" si="0"/>
        <v>0</v>
      </c>
      <c r="K154" s="183" t="s">
        <v>19</v>
      </c>
      <c r="L154" s="42"/>
      <c r="M154" s="188" t="s">
        <v>19</v>
      </c>
      <c r="N154" s="189" t="s">
        <v>40</v>
      </c>
      <c r="O154" s="67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168</v>
      </c>
      <c r="AT154" s="192" t="s">
        <v>163</v>
      </c>
      <c r="AU154" s="192" t="s">
        <v>79</v>
      </c>
      <c r="AY154" s="20" t="s">
        <v>161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0" t="s">
        <v>77</v>
      </c>
      <c r="BK154" s="193">
        <f t="shared" si="9"/>
        <v>0</v>
      </c>
      <c r="BL154" s="20" t="s">
        <v>168</v>
      </c>
      <c r="BM154" s="192" t="s">
        <v>1140</v>
      </c>
    </row>
    <row r="155" spans="1:65" s="2" customFormat="1" ht="16.5" customHeight="1">
      <c r="A155" s="37"/>
      <c r="B155" s="38"/>
      <c r="C155" s="181" t="s">
        <v>469</v>
      </c>
      <c r="D155" s="181" t="s">
        <v>163</v>
      </c>
      <c r="E155" s="182" t="s">
        <v>2671</v>
      </c>
      <c r="F155" s="183" t="s">
        <v>2672</v>
      </c>
      <c r="G155" s="184" t="s">
        <v>387</v>
      </c>
      <c r="H155" s="185">
        <v>4</v>
      </c>
      <c r="I155" s="186"/>
      <c r="J155" s="187">
        <f t="shared" si="0"/>
        <v>0</v>
      </c>
      <c r="K155" s="183" t="s">
        <v>19</v>
      </c>
      <c r="L155" s="42"/>
      <c r="M155" s="188" t="s">
        <v>19</v>
      </c>
      <c r="N155" s="189" t="s">
        <v>40</v>
      </c>
      <c r="O155" s="67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168</v>
      </c>
      <c r="AT155" s="192" t="s">
        <v>163</v>
      </c>
      <c r="AU155" s="192" t="s">
        <v>79</v>
      </c>
      <c r="AY155" s="20" t="s">
        <v>161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0" t="s">
        <v>77</v>
      </c>
      <c r="BK155" s="193">
        <f t="shared" si="9"/>
        <v>0</v>
      </c>
      <c r="BL155" s="20" t="s">
        <v>168</v>
      </c>
      <c r="BM155" s="192" t="s">
        <v>1151</v>
      </c>
    </row>
    <row r="156" spans="1:65" s="2" customFormat="1" ht="16.5" customHeight="1">
      <c r="A156" s="37"/>
      <c r="B156" s="38"/>
      <c r="C156" s="181" t="s">
        <v>475</v>
      </c>
      <c r="D156" s="181" t="s">
        <v>163</v>
      </c>
      <c r="E156" s="182" t="s">
        <v>2673</v>
      </c>
      <c r="F156" s="183" t="s">
        <v>2674</v>
      </c>
      <c r="G156" s="184" t="s">
        <v>387</v>
      </c>
      <c r="H156" s="185">
        <v>6</v>
      </c>
      <c r="I156" s="186"/>
      <c r="J156" s="187">
        <f t="shared" si="0"/>
        <v>0</v>
      </c>
      <c r="K156" s="183" t="s">
        <v>19</v>
      </c>
      <c r="L156" s="42"/>
      <c r="M156" s="188" t="s">
        <v>19</v>
      </c>
      <c r="N156" s="189" t="s">
        <v>40</v>
      </c>
      <c r="O156" s="67"/>
      <c r="P156" s="190">
        <f t="shared" si="1"/>
        <v>0</v>
      </c>
      <c r="Q156" s="190">
        <v>0</v>
      </c>
      <c r="R156" s="190">
        <f t="shared" si="2"/>
        <v>0</v>
      </c>
      <c r="S156" s="190">
        <v>0</v>
      </c>
      <c r="T156" s="191">
        <f t="shared" si="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168</v>
      </c>
      <c r="AT156" s="192" t="s">
        <v>163</v>
      </c>
      <c r="AU156" s="192" t="s">
        <v>79</v>
      </c>
      <c r="AY156" s="20" t="s">
        <v>161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20" t="s">
        <v>77</v>
      </c>
      <c r="BK156" s="193">
        <f t="shared" si="9"/>
        <v>0</v>
      </c>
      <c r="BL156" s="20" t="s">
        <v>168</v>
      </c>
      <c r="BM156" s="192" t="s">
        <v>1163</v>
      </c>
    </row>
    <row r="157" spans="1:65" s="2" customFormat="1" ht="16.5" customHeight="1">
      <c r="A157" s="37"/>
      <c r="B157" s="38"/>
      <c r="C157" s="181" t="s">
        <v>481</v>
      </c>
      <c r="D157" s="181" t="s">
        <v>163</v>
      </c>
      <c r="E157" s="182" t="s">
        <v>2675</v>
      </c>
      <c r="F157" s="183" t="s">
        <v>2676</v>
      </c>
      <c r="G157" s="184" t="s">
        <v>214</v>
      </c>
      <c r="H157" s="185">
        <v>0.8</v>
      </c>
      <c r="I157" s="186"/>
      <c r="J157" s="187">
        <f t="shared" si="0"/>
        <v>0</v>
      </c>
      <c r="K157" s="183" t="s">
        <v>19</v>
      </c>
      <c r="L157" s="42"/>
      <c r="M157" s="188" t="s">
        <v>19</v>
      </c>
      <c r="N157" s="189" t="s">
        <v>40</v>
      </c>
      <c r="O157" s="67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168</v>
      </c>
      <c r="AT157" s="192" t="s">
        <v>163</v>
      </c>
      <c r="AU157" s="192" t="s">
        <v>79</v>
      </c>
      <c r="AY157" s="20" t="s">
        <v>161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20" t="s">
        <v>77</v>
      </c>
      <c r="BK157" s="193">
        <f t="shared" si="9"/>
        <v>0</v>
      </c>
      <c r="BL157" s="20" t="s">
        <v>168</v>
      </c>
      <c r="BM157" s="192" t="s">
        <v>1173</v>
      </c>
    </row>
    <row r="158" spans="1:65" s="12" customFormat="1" ht="22.8" customHeight="1">
      <c r="B158" s="165"/>
      <c r="C158" s="166"/>
      <c r="D158" s="167" t="s">
        <v>68</v>
      </c>
      <c r="E158" s="179" t="s">
        <v>2677</v>
      </c>
      <c r="F158" s="179" t="s">
        <v>2678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SUM(P159:P189)</f>
        <v>0</v>
      </c>
      <c r="Q158" s="173"/>
      <c r="R158" s="174">
        <f>SUM(R159:R189)</f>
        <v>0</v>
      </c>
      <c r="S158" s="173"/>
      <c r="T158" s="175">
        <f>SUM(T159:T189)</f>
        <v>0</v>
      </c>
      <c r="AR158" s="176" t="s">
        <v>77</v>
      </c>
      <c r="AT158" s="177" t="s">
        <v>68</v>
      </c>
      <c r="AU158" s="177" t="s">
        <v>77</v>
      </c>
      <c r="AY158" s="176" t="s">
        <v>161</v>
      </c>
      <c r="BK158" s="178">
        <f>SUM(BK159:BK189)</f>
        <v>0</v>
      </c>
    </row>
    <row r="159" spans="1:65" s="2" customFormat="1" ht="16.5" customHeight="1">
      <c r="A159" s="37"/>
      <c r="B159" s="38"/>
      <c r="C159" s="181" t="s">
        <v>487</v>
      </c>
      <c r="D159" s="181" t="s">
        <v>163</v>
      </c>
      <c r="E159" s="182" t="s">
        <v>2679</v>
      </c>
      <c r="F159" s="183" t="s">
        <v>2680</v>
      </c>
      <c r="G159" s="184" t="s">
        <v>189</v>
      </c>
      <c r="H159" s="185">
        <v>3.8</v>
      </c>
      <c r="I159" s="186"/>
      <c r="J159" s="187">
        <f t="shared" ref="J159:J189" si="10">ROUND(I159*H159,2)</f>
        <v>0</v>
      </c>
      <c r="K159" s="183" t="s">
        <v>19</v>
      </c>
      <c r="L159" s="42"/>
      <c r="M159" s="188" t="s">
        <v>19</v>
      </c>
      <c r="N159" s="189" t="s">
        <v>40</v>
      </c>
      <c r="O159" s="67"/>
      <c r="P159" s="190">
        <f t="shared" ref="P159:P189" si="11">O159*H159</f>
        <v>0</v>
      </c>
      <c r="Q159" s="190">
        <v>0</v>
      </c>
      <c r="R159" s="190">
        <f t="shared" ref="R159:R189" si="12">Q159*H159</f>
        <v>0</v>
      </c>
      <c r="S159" s="190">
        <v>0</v>
      </c>
      <c r="T159" s="191">
        <f t="shared" ref="T159:T189" si="13"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168</v>
      </c>
      <c r="AT159" s="192" t="s">
        <v>163</v>
      </c>
      <c r="AU159" s="192" t="s">
        <v>79</v>
      </c>
      <c r="AY159" s="20" t="s">
        <v>161</v>
      </c>
      <c r="BE159" s="193">
        <f t="shared" ref="BE159:BE189" si="14">IF(N159="základní",J159,0)</f>
        <v>0</v>
      </c>
      <c r="BF159" s="193">
        <f t="shared" ref="BF159:BF189" si="15">IF(N159="snížená",J159,0)</f>
        <v>0</v>
      </c>
      <c r="BG159" s="193">
        <f t="shared" ref="BG159:BG189" si="16">IF(N159="zákl. přenesená",J159,0)</f>
        <v>0</v>
      </c>
      <c r="BH159" s="193">
        <f t="shared" ref="BH159:BH189" si="17">IF(N159="sníž. přenesená",J159,0)</f>
        <v>0</v>
      </c>
      <c r="BI159" s="193">
        <f t="shared" ref="BI159:BI189" si="18">IF(N159="nulová",J159,0)</f>
        <v>0</v>
      </c>
      <c r="BJ159" s="20" t="s">
        <v>77</v>
      </c>
      <c r="BK159" s="193">
        <f t="shared" ref="BK159:BK189" si="19">ROUND(I159*H159,2)</f>
        <v>0</v>
      </c>
      <c r="BL159" s="20" t="s">
        <v>168</v>
      </c>
      <c r="BM159" s="192" t="s">
        <v>1185</v>
      </c>
    </row>
    <row r="160" spans="1:65" s="2" customFormat="1" ht="16.5" customHeight="1">
      <c r="A160" s="37"/>
      <c r="B160" s="38"/>
      <c r="C160" s="181" t="s">
        <v>493</v>
      </c>
      <c r="D160" s="181" t="s">
        <v>163</v>
      </c>
      <c r="E160" s="182" t="s">
        <v>2681</v>
      </c>
      <c r="F160" s="183" t="s">
        <v>2682</v>
      </c>
      <c r="G160" s="184" t="s">
        <v>387</v>
      </c>
      <c r="H160" s="185">
        <v>2</v>
      </c>
      <c r="I160" s="186"/>
      <c r="J160" s="187">
        <f t="shared" si="10"/>
        <v>0</v>
      </c>
      <c r="K160" s="183" t="s">
        <v>19</v>
      </c>
      <c r="L160" s="42"/>
      <c r="M160" s="188" t="s">
        <v>19</v>
      </c>
      <c r="N160" s="189" t="s">
        <v>40</v>
      </c>
      <c r="O160" s="67"/>
      <c r="P160" s="190">
        <f t="shared" si="11"/>
        <v>0</v>
      </c>
      <c r="Q160" s="190">
        <v>0</v>
      </c>
      <c r="R160" s="190">
        <f t="shared" si="12"/>
        <v>0</v>
      </c>
      <c r="S160" s="190">
        <v>0</v>
      </c>
      <c r="T160" s="191">
        <f t="shared" si="1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168</v>
      </c>
      <c r="AT160" s="192" t="s">
        <v>163</v>
      </c>
      <c r="AU160" s="192" t="s">
        <v>79</v>
      </c>
      <c r="AY160" s="20" t="s">
        <v>161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0" t="s">
        <v>77</v>
      </c>
      <c r="BK160" s="193">
        <f t="shared" si="19"/>
        <v>0</v>
      </c>
      <c r="BL160" s="20" t="s">
        <v>168</v>
      </c>
      <c r="BM160" s="192" t="s">
        <v>1196</v>
      </c>
    </row>
    <row r="161" spans="1:65" s="2" customFormat="1" ht="16.5" customHeight="1">
      <c r="A161" s="37"/>
      <c r="B161" s="38"/>
      <c r="C161" s="181" t="s">
        <v>499</v>
      </c>
      <c r="D161" s="181" t="s">
        <v>163</v>
      </c>
      <c r="E161" s="182" t="s">
        <v>2683</v>
      </c>
      <c r="F161" s="183" t="s">
        <v>2684</v>
      </c>
      <c r="G161" s="184" t="s">
        <v>189</v>
      </c>
      <c r="H161" s="185">
        <v>47</v>
      </c>
      <c r="I161" s="186"/>
      <c r="J161" s="187">
        <f t="shared" si="10"/>
        <v>0</v>
      </c>
      <c r="K161" s="183" t="s">
        <v>19</v>
      </c>
      <c r="L161" s="42"/>
      <c r="M161" s="188" t="s">
        <v>19</v>
      </c>
      <c r="N161" s="189" t="s">
        <v>40</v>
      </c>
      <c r="O161" s="67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168</v>
      </c>
      <c r="AT161" s="192" t="s">
        <v>163</v>
      </c>
      <c r="AU161" s="192" t="s">
        <v>79</v>
      </c>
      <c r="AY161" s="20" t="s">
        <v>161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0" t="s">
        <v>77</v>
      </c>
      <c r="BK161" s="193">
        <f t="shared" si="19"/>
        <v>0</v>
      </c>
      <c r="BL161" s="20" t="s">
        <v>168</v>
      </c>
      <c r="BM161" s="192" t="s">
        <v>1208</v>
      </c>
    </row>
    <row r="162" spans="1:65" s="2" customFormat="1" ht="16.5" customHeight="1">
      <c r="A162" s="37"/>
      <c r="B162" s="38"/>
      <c r="C162" s="181" t="s">
        <v>505</v>
      </c>
      <c r="D162" s="181" t="s">
        <v>163</v>
      </c>
      <c r="E162" s="182" t="s">
        <v>2685</v>
      </c>
      <c r="F162" s="183" t="s">
        <v>2686</v>
      </c>
      <c r="G162" s="184" t="s">
        <v>189</v>
      </c>
      <c r="H162" s="185">
        <v>41</v>
      </c>
      <c r="I162" s="186"/>
      <c r="J162" s="187">
        <f t="shared" si="10"/>
        <v>0</v>
      </c>
      <c r="K162" s="183" t="s">
        <v>19</v>
      </c>
      <c r="L162" s="42"/>
      <c r="M162" s="188" t="s">
        <v>19</v>
      </c>
      <c r="N162" s="189" t="s">
        <v>40</v>
      </c>
      <c r="O162" s="67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79</v>
      </c>
      <c r="AY162" s="20" t="s">
        <v>161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20" t="s">
        <v>77</v>
      </c>
      <c r="BK162" s="193">
        <f t="shared" si="19"/>
        <v>0</v>
      </c>
      <c r="BL162" s="20" t="s">
        <v>168</v>
      </c>
      <c r="BM162" s="192" t="s">
        <v>1220</v>
      </c>
    </row>
    <row r="163" spans="1:65" s="2" customFormat="1" ht="16.5" customHeight="1">
      <c r="A163" s="37"/>
      <c r="B163" s="38"/>
      <c r="C163" s="181" t="s">
        <v>511</v>
      </c>
      <c r="D163" s="181" t="s">
        <v>163</v>
      </c>
      <c r="E163" s="182" t="s">
        <v>2687</v>
      </c>
      <c r="F163" s="183" t="s">
        <v>2688</v>
      </c>
      <c r="G163" s="184" t="s">
        <v>189</v>
      </c>
      <c r="H163" s="185">
        <v>14</v>
      </c>
      <c r="I163" s="186"/>
      <c r="J163" s="187">
        <f t="shared" si="10"/>
        <v>0</v>
      </c>
      <c r="K163" s="183" t="s">
        <v>19</v>
      </c>
      <c r="L163" s="42"/>
      <c r="M163" s="188" t="s">
        <v>19</v>
      </c>
      <c r="N163" s="189" t="s">
        <v>40</v>
      </c>
      <c r="O163" s="67"/>
      <c r="P163" s="190">
        <f t="shared" si="11"/>
        <v>0</v>
      </c>
      <c r="Q163" s="190">
        <v>0</v>
      </c>
      <c r="R163" s="190">
        <f t="shared" si="12"/>
        <v>0</v>
      </c>
      <c r="S163" s="190">
        <v>0</v>
      </c>
      <c r="T163" s="191">
        <f t="shared" si="1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168</v>
      </c>
      <c r="AT163" s="192" t="s">
        <v>163</v>
      </c>
      <c r="AU163" s="192" t="s">
        <v>79</v>
      </c>
      <c r="AY163" s="20" t="s">
        <v>161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20" t="s">
        <v>77</v>
      </c>
      <c r="BK163" s="193">
        <f t="shared" si="19"/>
        <v>0</v>
      </c>
      <c r="BL163" s="20" t="s">
        <v>168</v>
      </c>
      <c r="BM163" s="192" t="s">
        <v>1234</v>
      </c>
    </row>
    <row r="164" spans="1:65" s="2" customFormat="1" ht="16.5" customHeight="1">
      <c r="A164" s="37"/>
      <c r="B164" s="38"/>
      <c r="C164" s="181" t="s">
        <v>519</v>
      </c>
      <c r="D164" s="181" t="s">
        <v>163</v>
      </c>
      <c r="E164" s="182" t="s">
        <v>2689</v>
      </c>
      <c r="F164" s="183" t="s">
        <v>2690</v>
      </c>
      <c r="G164" s="184" t="s">
        <v>189</v>
      </c>
      <c r="H164" s="185">
        <v>10</v>
      </c>
      <c r="I164" s="186"/>
      <c r="J164" s="187">
        <f t="shared" si="10"/>
        <v>0</v>
      </c>
      <c r="K164" s="183" t="s">
        <v>19</v>
      </c>
      <c r="L164" s="42"/>
      <c r="M164" s="188" t="s">
        <v>19</v>
      </c>
      <c r="N164" s="189" t="s">
        <v>40</v>
      </c>
      <c r="O164" s="67"/>
      <c r="P164" s="190">
        <f t="shared" si="11"/>
        <v>0</v>
      </c>
      <c r="Q164" s="190">
        <v>0</v>
      </c>
      <c r="R164" s="190">
        <f t="shared" si="12"/>
        <v>0</v>
      </c>
      <c r="S164" s="190">
        <v>0</v>
      </c>
      <c r="T164" s="191">
        <f t="shared" si="1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168</v>
      </c>
      <c r="AT164" s="192" t="s">
        <v>163</v>
      </c>
      <c r="AU164" s="192" t="s">
        <v>79</v>
      </c>
      <c r="AY164" s="20" t="s">
        <v>161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20" t="s">
        <v>77</v>
      </c>
      <c r="BK164" s="193">
        <f t="shared" si="19"/>
        <v>0</v>
      </c>
      <c r="BL164" s="20" t="s">
        <v>168</v>
      </c>
      <c r="BM164" s="192" t="s">
        <v>1249</v>
      </c>
    </row>
    <row r="165" spans="1:65" s="2" customFormat="1" ht="16.5" customHeight="1">
      <c r="A165" s="37"/>
      <c r="B165" s="38"/>
      <c r="C165" s="181" t="s">
        <v>529</v>
      </c>
      <c r="D165" s="181" t="s">
        <v>163</v>
      </c>
      <c r="E165" s="182" t="s">
        <v>2691</v>
      </c>
      <c r="F165" s="183" t="s">
        <v>2692</v>
      </c>
      <c r="G165" s="184" t="s">
        <v>189</v>
      </c>
      <c r="H165" s="185">
        <v>47</v>
      </c>
      <c r="I165" s="186"/>
      <c r="J165" s="187">
        <f t="shared" si="10"/>
        <v>0</v>
      </c>
      <c r="K165" s="183" t="s">
        <v>19</v>
      </c>
      <c r="L165" s="42"/>
      <c r="M165" s="188" t="s">
        <v>19</v>
      </c>
      <c r="N165" s="189" t="s">
        <v>40</v>
      </c>
      <c r="O165" s="67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168</v>
      </c>
      <c r="AT165" s="192" t="s">
        <v>163</v>
      </c>
      <c r="AU165" s="192" t="s">
        <v>79</v>
      </c>
      <c r="AY165" s="20" t="s">
        <v>161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20" t="s">
        <v>77</v>
      </c>
      <c r="BK165" s="193">
        <f t="shared" si="19"/>
        <v>0</v>
      </c>
      <c r="BL165" s="20" t="s">
        <v>168</v>
      </c>
      <c r="BM165" s="192" t="s">
        <v>1261</v>
      </c>
    </row>
    <row r="166" spans="1:65" s="2" customFormat="1" ht="16.5" customHeight="1">
      <c r="A166" s="37"/>
      <c r="B166" s="38"/>
      <c r="C166" s="181" t="s">
        <v>538</v>
      </c>
      <c r="D166" s="181" t="s">
        <v>163</v>
      </c>
      <c r="E166" s="182" t="s">
        <v>2693</v>
      </c>
      <c r="F166" s="183" t="s">
        <v>2694</v>
      </c>
      <c r="G166" s="184" t="s">
        <v>189</v>
      </c>
      <c r="H166" s="185">
        <v>41</v>
      </c>
      <c r="I166" s="186"/>
      <c r="J166" s="187">
        <f t="shared" si="10"/>
        <v>0</v>
      </c>
      <c r="K166" s="183" t="s">
        <v>19</v>
      </c>
      <c r="L166" s="42"/>
      <c r="M166" s="188" t="s">
        <v>19</v>
      </c>
      <c r="N166" s="189" t="s">
        <v>40</v>
      </c>
      <c r="O166" s="67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168</v>
      </c>
      <c r="AT166" s="192" t="s">
        <v>163</v>
      </c>
      <c r="AU166" s="192" t="s">
        <v>79</v>
      </c>
      <c r="AY166" s="20" t="s">
        <v>161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0" t="s">
        <v>77</v>
      </c>
      <c r="BK166" s="193">
        <f t="shared" si="19"/>
        <v>0</v>
      </c>
      <c r="BL166" s="20" t="s">
        <v>168</v>
      </c>
      <c r="BM166" s="192" t="s">
        <v>1271</v>
      </c>
    </row>
    <row r="167" spans="1:65" s="2" customFormat="1" ht="16.5" customHeight="1">
      <c r="A167" s="37"/>
      <c r="B167" s="38"/>
      <c r="C167" s="181" t="s">
        <v>547</v>
      </c>
      <c r="D167" s="181" t="s">
        <v>163</v>
      </c>
      <c r="E167" s="182" t="s">
        <v>2695</v>
      </c>
      <c r="F167" s="183" t="s">
        <v>2696</v>
      </c>
      <c r="G167" s="184" t="s">
        <v>189</v>
      </c>
      <c r="H167" s="185">
        <v>14</v>
      </c>
      <c r="I167" s="186"/>
      <c r="J167" s="187">
        <f t="shared" si="10"/>
        <v>0</v>
      </c>
      <c r="K167" s="183" t="s">
        <v>19</v>
      </c>
      <c r="L167" s="42"/>
      <c r="M167" s="188" t="s">
        <v>19</v>
      </c>
      <c r="N167" s="189" t="s">
        <v>40</v>
      </c>
      <c r="O167" s="67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168</v>
      </c>
      <c r="AT167" s="192" t="s">
        <v>163</v>
      </c>
      <c r="AU167" s="192" t="s">
        <v>79</v>
      </c>
      <c r="AY167" s="20" t="s">
        <v>161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0" t="s">
        <v>77</v>
      </c>
      <c r="BK167" s="193">
        <f t="shared" si="19"/>
        <v>0</v>
      </c>
      <c r="BL167" s="20" t="s">
        <v>168</v>
      </c>
      <c r="BM167" s="192" t="s">
        <v>1283</v>
      </c>
    </row>
    <row r="168" spans="1:65" s="2" customFormat="1" ht="16.5" customHeight="1">
      <c r="A168" s="37"/>
      <c r="B168" s="38"/>
      <c r="C168" s="181" t="s">
        <v>553</v>
      </c>
      <c r="D168" s="181" t="s">
        <v>163</v>
      </c>
      <c r="E168" s="182" t="s">
        <v>2697</v>
      </c>
      <c r="F168" s="183" t="s">
        <v>2698</v>
      </c>
      <c r="G168" s="184" t="s">
        <v>189</v>
      </c>
      <c r="H168" s="185">
        <v>10</v>
      </c>
      <c r="I168" s="186"/>
      <c r="J168" s="187">
        <f t="shared" si="10"/>
        <v>0</v>
      </c>
      <c r="K168" s="183" t="s">
        <v>19</v>
      </c>
      <c r="L168" s="42"/>
      <c r="M168" s="188" t="s">
        <v>19</v>
      </c>
      <c r="N168" s="189" t="s">
        <v>40</v>
      </c>
      <c r="O168" s="67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168</v>
      </c>
      <c r="AT168" s="192" t="s">
        <v>163</v>
      </c>
      <c r="AU168" s="192" t="s">
        <v>79</v>
      </c>
      <c r="AY168" s="20" t="s">
        <v>161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20" t="s">
        <v>77</v>
      </c>
      <c r="BK168" s="193">
        <f t="shared" si="19"/>
        <v>0</v>
      </c>
      <c r="BL168" s="20" t="s">
        <v>168</v>
      </c>
      <c r="BM168" s="192" t="s">
        <v>1294</v>
      </c>
    </row>
    <row r="169" spans="1:65" s="2" customFormat="1" ht="16.5" customHeight="1">
      <c r="A169" s="37"/>
      <c r="B169" s="38"/>
      <c r="C169" s="181" t="s">
        <v>561</v>
      </c>
      <c r="D169" s="181" t="s">
        <v>163</v>
      </c>
      <c r="E169" s="182" t="s">
        <v>2699</v>
      </c>
      <c r="F169" s="183" t="s">
        <v>2700</v>
      </c>
      <c r="G169" s="184" t="s">
        <v>387</v>
      </c>
      <c r="H169" s="185">
        <v>28</v>
      </c>
      <c r="I169" s="186"/>
      <c r="J169" s="187">
        <f t="shared" si="10"/>
        <v>0</v>
      </c>
      <c r="K169" s="183" t="s">
        <v>19</v>
      </c>
      <c r="L169" s="42"/>
      <c r="M169" s="188" t="s">
        <v>19</v>
      </c>
      <c r="N169" s="189" t="s">
        <v>40</v>
      </c>
      <c r="O169" s="67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168</v>
      </c>
      <c r="AT169" s="192" t="s">
        <v>163</v>
      </c>
      <c r="AU169" s="192" t="s">
        <v>79</v>
      </c>
      <c r="AY169" s="20" t="s">
        <v>161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20" t="s">
        <v>77</v>
      </c>
      <c r="BK169" s="193">
        <f t="shared" si="19"/>
        <v>0</v>
      </c>
      <c r="BL169" s="20" t="s">
        <v>168</v>
      </c>
      <c r="BM169" s="192" t="s">
        <v>1305</v>
      </c>
    </row>
    <row r="170" spans="1:65" s="2" customFormat="1" ht="16.5" customHeight="1">
      <c r="A170" s="37"/>
      <c r="B170" s="38"/>
      <c r="C170" s="181" t="s">
        <v>569</v>
      </c>
      <c r="D170" s="181" t="s">
        <v>163</v>
      </c>
      <c r="E170" s="182" t="s">
        <v>2701</v>
      </c>
      <c r="F170" s="183" t="s">
        <v>2702</v>
      </c>
      <c r="G170" s="184" t="s">
        <v>387</v>
      </c>
      <c r="H170" s="185">
        <v>1</v>
      </c>
      <c r="I170" s="186"/>
      <c r="J170" s="187">
        <f t="shared" si="10"/>
        <v>0</v>
      </c>
      <c r="K170" s="183" t="s">
        <v>19</v>
      </c>
      <c r="L170" s="42"/>
      <c r="M170" s="188" t="s">
        <v>19</v>
      </c>
      <c r="N170" s="189" t="s">
        <v>40</v>
      </c>
      <c r="O170" s="67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168</v>
      </c>
      <c r="AT170" s="192" t="s">
        <v>163</v>
      </c>
      <c r="AU170" s="192" t="s">
        <v>79</v>
      </c>
      <c r="AY170" s="20" t="s">
        <v>161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20" t="s">
        <v>77</v>
      </c>
      <c r="BK170" s="193">
        <f t="shared" si="19"/>
        <v>0</v>
      </c>
      <c r="BL170" s="20" t="s">
        <v>168</v>
      </c>
      <c r="BM170" s="192" t="s">
        <v>1317</v>
      </c>
    </row>
    <row r="171" spans="1:65" s="2" customFormat="1" ht="16.5" customHeight="1">
      <c r="A171" s="37"/>
      <c r="B171" s="38"/>
      <c r="C171" s="181" t="s">
        <v>579</v>
      </c>
      <c r="D171" s="181" t="s">
        <v>163</v>
      </c>
      <c r="E171" s="182" t="s">
        <v>2703</v>
      </c>
      <c r="F171" s="183" t="s">
        <v>2704</v>
      </c>
      <c r="G171" s="184" t="s">
        <v>387</v>
      </c>
      <c r="H171" s="185">
        <v>22</v>
      </c>
      <c r="I171" s="186"/>
      <c r="J171" s="187">
        <f t="shared" si="10"/>
        <v>0</v>
      </c>
      <c r="K171" s="183" t="s">
        <v>19</v>
      </c>
      <c r="L171" s="42"/>
      <c r="M171" s="188" t="s">
        <v>19</v>
      </c>
      <c r="N171" s="189" t="s">
        <v>40</v>
      </c>
      <c r="O171" s="67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168</v>
      </c>
      <c r="AT171" s="192" t="s">
        <v>163</v>
      </c>
      <c r="AU171" s="192" t="s">
        <v>79</v>
      </c>
      <c r="AY171" s="20" t="s">
        <v>161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20" t="s">
        <v>77</v>
      </c>
      <c r="BK171" s="193">
        <f t="shared" si="19"/>
        <v>0</v>
      </c>
      <c r="BL171" s="20" t="s">
        <v>168</v>
      </c>
      <c r="BM171" s="192" t="s">
        <v>1329</v>
      </c>
    </row>
    <row r="172" spans="1:65" s="2" customFormat="1" ht="16.5" customHeight="1">
      <c r="A172" s="37"/>
      <c r="B172" s="38"/>
      <c r="C172" s="181" t="s">
        <v>591</v>
      </c>
      <c r="D172" s="181" t="s">
        <v>163</v>
      </c>
      <c r="E172" s="182" t="s">
        <v>2705</v>
      </c>
      <c r="F172" s="183" t="s">
        <v>2706</v>
      </c>
      <c r="G172" s="184" t="s">
        <v>2707</v>
      </c>
      <c r="H172" s="185">
        <v>1</v>
      </c>
      <c r="I172" s="186"/>
      <c r="J172" s="187">
        <f t="shared" si="10"/>
        <v>0</v>
      </c>
      <c r="K172" s="183" t="s">
        <v>19</v>
      </c>
      <c r="L172" s="42"/>
      <c r="M172" s="188" t="s">
        <v>19</v>
      </c>
      <c r="N172" s="189" t="s">
        <v>40</v>
      </c>
      <c r="O172" s="67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168</v>
      </c>
      <c r="AT172" s="192" t="s">
        <v>163</v>
      </c>
      <c r="AU172" s="192" t="s">
        <v>79</v>
      </c>
      <c r="AY172" s="20" t="s">
        <v>161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20" t="s">
        <v>77</v>
      </c>
      <c r="BK172" s="193">
        <f t="shared" si="19"/>
        <v>0</v>
      </c>
      <c r="BL172" s="20" t="s">
        <v>168</v>
      </c>
      <c r="BM172" s="192" t="s">
        <v>1345</v>
      </c>
    </row>
    <row r="173" spans="1:65" s="2" customFormat="1" ht="16.5" customHeight="1">
      <c r="A173" s="37"/>
      <c r="B173" s="38"/>
      <c r="C173" s="181" t="s">
        <v>986</v>
      </c>
      <c r="D173" s="181" t="s">
        <v>163</v>
      </c>
      <c r="E173" s="182" t="s">
        <v>2708</v>
      </c>
      <c r="F173" s="183" t="s">
        <v>2709</v>
      </c>
      <c r="G173" s="184" t="s">
        <v>387</v>
      </c>
      <c r="H173" s="185">
        <v>8</v>
      </c>
      <c r="I173" s="186"/>
      <c r="J173" s="187">
        <f t="shared" si="10"/>
        <v>0</v>
      </c>
      <c r="K173" s="183" t="s">
        <v>19</v>
      </c>
      <c r="L173" s="42"/>
      <c r="M173" s="188" t="s">
        <v>19</v>
      </c>
      <c r="N173" s="189" t="s">
        <v>40</v>
      </c>
      <c r="O173" s="67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168</v>
      </c>
      <c r="AT173" s="192" t="s">
        <v>163</v>
      </c>
      <c r="AU173" s="192" t="s">
        <v>79</v>
      </c>
      <c r="AY173" s="20" t="s">
        <v>161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20" t="s">
        <v>77</v>
      </c>
      <c r="BK173" s="193">
        <f t="shared" si="19"/>
        <v>0</v>
      </c>
      <c r="BL173" s="20" t="s">
        <v>168</v>
      </c>
      <c r="BM173" s="192" t="s">
        <v>1357</v>
      </c>
    </row>
    <row r="174" spans="1:65" s="2" customFormat="1" ht="16.5" customHeight="1">
      <c r="A174" s="37"/>
      <c r="B174" s="38"/>
      <c r="C174" s="181" t="s">
        <v>991</v>
      </c>
      <c r="D174" s="181" t="s">
        <v>163</v>
      </c>
      <c r="E174" s="182" t="s">
        <v>2710</v>
      </c>
      <c r="F174" s="183" t="s">
        <v>2711</v>
      </c>
      <c r="G174" s="184" t="s">
        <v>387</v>
      </c>
      <c r="H174" s="185">
        <v>2</v>
      </c>
      <c r="I174" s="186"/>
      <c r="J174" s="187">
        <f t="shared" si="10"/>
        <v>0</v>
      </c>
      <c r="K174" s="183" t="s">
        <v>19</v>
      </c>
      <c r="L174" s="42"/>
      <c r="M174" s="188" t="s">
        <v>19</v>
      </c>
      <c r="N174" s="189" t="s">
        <v>40</v>
      </c>
      <c r="O174" s="67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168</v>
      </c>
      <c r="AT174" s="192" t="s">
        <v>163</v>
      </c>
      <c r="AU174" s="192" t="s">
        <v>79</v>
      </c>
      <c r="AY174" s="20" t="s">
        <v>161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20" t="s">
        <v>77</v>
      </c>
      <c r="BK174" s="193">
        <f t="shared" si="19"/>
        <v>0</v>
      </c>
      <c r="BL174" s="20" t="s">
        <v>168</v>
      </c>
      <c r="BM174" s="192" t="s">
        <v>1367</v>
      </c>
    </row>
    <row r="175" spans="1:65" s="2" customFormat="1" ht="16.5" customHeight="1">
      <c r="A175" s="37"/>
      <c r="B175" s="38"/>
      <c r="C175" s="181" t="s">
        <v>997</v>
      </c>
      <c r="D175" s="181" t="s">
        <v>163</v>
      </c>
      <c r="E175" s="182" t="s">
        <v>2712</v>
      </c>
      <c r="F175" s="183" t="s">
        <v>2713</v>
      </c>
      <c r="G175" s="184" t="s">
        <v>387</v>
      </c>
      <c r="H175" s="185">
        <v>4</v>
      </c>
      <c r="I175" s="186"/>
      <c r="J175" s="187">
        <f t="shared" si="10"/>
        <v>0</v>
      </c>
      <c r="K175" s="183" t="s">
        <v>19</v>
      </c>
      <c r="L175" s="42"/>
      <c r="M175" s="188" t="s">
        <v>19</v>
      </c>
      <c r="N175" s="189" t="s">
        <v>40</v>
      </c>
      <c r="O175" s="67"/>
      <c r="P175" s="190">
        <f t="shared" si="11"/>
        <v>0</v>
      </c>
      <c r="Q175" s="190">
        <v>0</v>
      </c>
      <c r="R175" s="190">
        <f t="shared" si="12"/>
        <v>0</v>
      </c>
      <c r="S175" s="190">
        <v>0</v>
      </c>
      <c r="T175" s="191">
        <f t="shared" si="1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168</v>
      </c>
      <c r="AT175" s="192" t="s">
        <v>163</v>
      </c>
      <c r="AU175" s="192" t="s">
        <v>79</v>
      </c>
      <c r="AY175" s="20" t="s">
        <v>161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20" t="s">
        <v>77</v>
      </c>
      <c r="BK175" s="193">
        <f t="shared" si="19"/>
        <v>0</v>
      </c>
      <c r="BL175" s="20" t="s">
        <v>168</v>
      </c>
      <c r="BM175" s="192" t="s">
        <v>1378</v>
      </c>
    </row>
    <row r="176" spans="1:65" s="2" customFormat="1" ht="16.5" customHeight="1">
      <c r="A176" s="37"/>
      <c r="B176" s="38"/>
      <c r="C176" s="181" t="s">
        <v>1005</v>
      </c>
      <c r="D176" s="181" t="s">
        <v>163</v>
      </c>
      <c r="E176" s="182" t="s">
        <v>2714</v>
      </c>
      <c r="F176" s="183" t="s">
        <v>2715</v>
      </c>
      <c r="G176" s="184" t="s">
        <v>387</v>
      </c>
      <c r="H176" s="185">
        <v>1</v>
      </c>
      <c r="I176" s="186"/>
      <c r="J176" s="187">
        <f t="shared" si="10"/>
        <v>0</v>
      </c>
      <c r="K176" s="183" t="s">
        <v>19</v>
      </c>
      <c r="L176" s="42"/>
      <c r="M176" s="188" t="s">
        <v>19</v>
      </c>
      <c r="N176" s="189" t="s">
        <v>40</v>
      </c>
      <c r="O176" s="67"/>
      <c r="P176" s="190">
        <f t="shared" si="11"/>
        <v>0</v>
      </c>
      <c r="Q176" s="190">
        <v>0</v>
      </c>
      <c r="R176" s="190">
        <f t="shared" si="12"/>
        <v>0</v>
      </c>
      <c r="S176" s="190">
        <v>0</v>
      </c>
      <c r="T176" s="191">
        <f t="shared" si="1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168</v>
      </c>
      <c r="AT176" s="192" t="s">
        <v>163</v>
      </c>
      <c r="AU176" s="192" t="s">
        <v>79</v>
      </c>
      <c r="AY176" s="20" t="s">
        <v>161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20" t="s">
        <v>77</v>
      </c>
      <c r="BK176" s="193">
        <f t="shared" si="19"/>
        <v>0</v>
      </c>
      <c r="BL176" s="20" t="s">
        <v>168</v>
      </c>
      <c r="BM176" s="192" t="s">
        <v>1390</v>
      </c>
    </row>
    <row r="177" spans="1:65" s="2" customFormat="1" ht="16.5" customHeight="1">
      <c r="A177" s="37"/>
      <c r="B177" s="38"/>
      <c r="C177" s="181" t="s">
        <v>1010</v>
      </c>
      <c r="D177" s="181" t="s">
        <v>163</v>
      </c>
      <c r="E177" s="182" t="s">
        <v>2716</v>
      </c>
      <c r="F177" s="183" t="s">
        <v>2717</v>
      </c>
      <c r="G177" s="184" t="s">
        <v>387</v>
      </c>
      <c r="H177" s="185">
        <v>6</v>
      </c>
      <c r="I177" s="186"/>
      <c r="J177" s="187">
        <f t="shared" si="10"/>
        <v>0</v>
      </c>
      <c r="K177" s="183" t="s">
        <v>19</v>
      </c>
      <c r="L177" s="42"/>
      <c r="M177" s="188" t="s">
        <v>19</v>
      </c>
      <c r="N177" s="189" t="s">
        <v>40</v>
      </c>
      <c r="O177" s="67"/>
      <c r="P177" s="190">
        <f t="shared" si="11"/>
        <v>0</v>
      </c>
      <c r="Q177" s="190">
        <v>0</v>
      </c>
      <c r="R177" s="190">
        <f t="shared" si="12"/>
        <v>0</v>
      </c>
      <c r="S177" s="190">
        <v>0</v>
      </c>
      <c r="T177" s="191">
        <f t="shared" si="1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168</v>
      </c>
      <c r="AT177" s="192" t="s">
        <v>163</v>
      </c>
      <c r="AU177" s="192" t="s">
        <v>79</v>
      </c>
      <c r="AY177" s="20" t="s">
        <v>161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20" t="s">
        <v>77</v>
      </c>
      <c r="BK177" s="193">
        <f t="shared" si="19"/>
        <v>0</v>
      </c>
      <c r="BL177" s="20" t="s">
        <v>168</v>
      </c>
      <c r="BM177" s="192" t="s">
        <v>1398</v>
      </c>
    </row>
    <row r="178" spans="1:65" s="2" customFormat="1" ht="16.5" customHeight="1">
      <c r="A178" s="37"/>
      <c r="B178" s="38"/>
      <c r="C178" s="181" t="s">
        <v>1015</v>
      </c>
      <c r="D178" s="181" t="s">
        <v>163</v>
      </c>
      <c r="E178" s="182" t="s">
        <v>2718</v>
      </c>
      <c r="F178" s="183" t="s">
        <v>2719</v>
      </c>
      <c r="G178" s="184" t="s">
        <v>387</v>
      </c>
      <c r="H178" s="185">
        <v>1</v>
      </c>
      <c r="I178" s="186"/>
      <c r="J178" s="187">
        <f t="shared" si="10"/>
        <v>0</v>
      </c>
      <c r="K178" s="183" t="s">
        <v>19</v>
      </c>
      <c r="L178" s="42"/>
      <c r="M178" s="188" t="s">
        <v>19</v>
      </c>
      <c r="N178" s="189" t="s">
        <v>40</v>
      </c>
      <c r="O178" s="67"/>
      <c r="P178" s="190">
        <f t="shared" si="11"/>
        <v>0</v>
      </c>
      <c r="Q178" s="190">
        <v>0</v>
      </c>
      <c r="R178" s="190">
        <f t="shared" si="12"/>
        <v>0</v>
      </c>
      <c r="S178" s="190">
        <v>0</v>
      </c>
      <c r="T178" s="191">
        <f t="shared" si="1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168</v>
      </c>
      <c r="AT178" s="192" t="s">
        <v>163</v>
      </c>
      <c r="AU178" s="192" t="s">
        <v>79</v>
      </c>
      <c r="AY178" s="20" t="s">
        <v>161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20" t="s">
        <v>77</v>
      </c>
      <c r="BK178" s="193">
        <f t="shared" si="19"/>
        <v>0</v>
      </c>
      <c r="BL178" s="20" t="s">
        <v>168</v>
      </c>
      <c r="BM178" s="192" t="s">
        <v>1409</v>
      </c>
    </row>
    <row r="179" spans="1:65" s="2" customFormat="1" ht="16.5" customHeight="1">
      <c r="A179" s="37"/>
      <c r="B179" s="38"/>
      <c r="C179" s="181" t="s">
        <v>1021</v>
      </c>
      <c r="D179" s="181" t="s">
        <v>163</v>
      </c>
      <c r="E179" s="182" t="s">
        <v>2720</v>
      </c>
      <c r="F179" s="183" t="s">
        <v>2721</v>
      </c>
      <c r="G179" s="184" t="s">
        <v>189</v>
      </c>
      <c r="H179" s="185">
        <v>75.209999999999994</v>
      </c>
      <c r="I179" s="186"/>
      <c r="J179" s="187">
        <f t="shared" si="10"/>
        <v>0</v>
      </c>
      <c r="K179" s="183" t="s">
        <v>19</v>
      </c>
      <c r="L179" s="42"/>
      <c r="M179" s="188" t="s">
        <v>19</v>
      </c>
      <c r="N179" s="189" t="s">
        <v>40</v>
      </c>
      <c r="O179" s="67"/>
      <c r="P179" s="190">
        <f t="shared" si="11"/>
        <v>0</v>
      </c>
      <c r="Q179" s="190">
        <v>0</v>
      </c>
      <c r="R179" s="190">
        <f t="shared" si="12"/>
        <v>0</v>
      </c>
      <c r="S179" s="190">
        <v>0</v>
      </c>
      <c r="T179" s="191">
        <f t="shared" si="1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168</v>
      </c>
      <c r="AT179" s="192" t="s">
        <v>163</v>
      </c>
      <c r="AU179" s="192" t="s">
        <v>79</v>
      </c>
      <c r="AY179" s="20" t="s">
        <v>161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20" t="s">
        <v>77</v>
      </c>
      <c r="BK179" s="193">
        <f t="shared" si="19"/>
        <v>0</v>
      </c>
      <c r="BL179" s="20" t="s">
        <v>168</v>
      </c>
      <c r="BM179" s="192" t="s">
        <v>1420</v>
      </c>
    </row>
    <row r="180" spans="1:65" s="2" customFormat="1" ht="16.5" customHeight="1">
      <c r="A180" s="37"/>
      <c r="B180" s="38"/>
      <c r="C180" s="181" t="s">
        <v>1028</v>
      </c>
      <c r="D180" s="181" t="s">
        <v>163</v>
      </c>
      <c r="E180" s="182" t="s">
        <v>2722</v>
      </c>
      <c r="F180" s="183" t="s">
        <v>2723</v>
      </c>
      <c r="G180" s="184" t="s">
        <v>189</v>
      </c>
      <c r="H180" s="185">
        <v>75.209999999999994</v>
      </c>
      <c r="I180" s="186"/>
      <c r="J180" s="187">
        <f t="shared" si="10"/>
        <v>0</v>
      </c>
      <c r="K180" s="183" t="s">
        <v>19</v>
      </c>
      <c r="L180" s="42"/>
      <c r="M180" s="188" t="s">
        <v>19</v>
      </c>
      <c r="N180" s="189" t="s">
        <v>40</v>
      </c>
      <c r="O180" s="67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168</v>
      </c>
      <c r="AT180" s="192" t="s">
        <v>163</v>
      </c>
      <c r="AU180" s="192" t="s">
        <v>79</v>
      </c>
      <c r="AY180" s="20" t="s">
        <v>161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20" t="s">
        <v>77</v>
      </c>
      <c r="BK180" s="193">
        <f t="shared" si="19"/>
        <v>0</v>
      </c>
      <c r="BL180" s="20" t="s">
        <v>168</v>
      </c>
      <c r="BM180" s="192" t="s">
        <v>1431</v>
      </c>
    </row>
    <row r="181" spans="1:65" s="2" customFormat="1" ht="16.5" customHeight="1">
      <c r="A181" s="37"/>
      <c r="B181" s="38"/>
      <c r="C181" s="181" t="s">
        <v>1035</v>
      </c>
      <c r="D181" s="181" t="s">
        <v>163</v>
      </c>
      <c r="E181" s="182" t="s">
        <v>2724</v>
      </c>
      <c r="F181" s="183" t="s">
        <v>2725</v>
      </c>
      <c r="G181" s="184" t="s">
        <v>532</v>
      </c>
      <c r="H181" s="185">
        <v>4</v>
      </c>
      <c r="I181" s="186"/>
      <c r="J181" s="187">
        <f t="shared" si="10"/>
        <v>0</v>
      </c>
      <c r="K181" s="183" t="s">
        <v>19</v>
      </c>
      <c r="L181" s="42"/>
      <c r="M181" s="188" t="s">
        <v>19</v>
      </c>
      <c r="N181" s="189" t="s">
        <v>40</v>
      </c>
      <c r="O181" s="67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168</v>
      </c>
      <c r="AT181" s="192" t="s">
        <v>163</v>
      </c>
      <c r="AU181" s="192" t="s">
        <v>79</v>
      </c>
      <c r="AY181" s="20" t="s">
        <v>161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20" t="s">
        <v>77</v>
      </c>
      <c r="BK181" s="193">
        <f t="shared" si="19"/>
        <v>0</v>
      </c>
      <c r="BL181" s="20" t="s">
        <v>168</v>
      </c>
      <c r="BM181" s="192" t="s">
        <v>1441</v>
      </c>
    </row>
    <row r="182" spans="1:65" s="2" customFormat="1" ht="16.5" customHeight="1">
      <c r="A182" s="37"/>
      <c r="B182" s="38"/>
      <c r="C182" s="181" t="s">
        <v>1044</v>
      </c>
      <c r="D182" s="181" t="s">
        <v>163</v>
      </c>
      <c r="E182" s="182" t="s">
        <v>2726</v>
      </c>
      <c r="F182" s="183" t="s">
        <v>2727</v>
      </c>
      <c r="G182" s="184" t="s">
        <v>387</v>
      </c>
      <c r="H182" s="185">
        <v>3</v>
      </c>
      <c r="I182" s="186"/>
      <c r="J182" s="187">
        <f t="shared" si="10"/>
        <v>0</v>
      </c>
      <c r="K182" s="183" t="s">
        <v>19</v>
      </c>
      <c r="L182" s="42"/>
      <c r="M182" s="188" t="s">
        <v>19</v>
      </c>
      <c r="N182" s="189" t="s">
        <v>40</v>
      </c>
      <c r="O182" s="67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168</v>
      </c>
      <c r="AT182" s="192" t="s">
        <v>163</v>
      </c>
      <c r="AU182" s="192" t="s">
        <v>79</v>
      </c>
      <c r="AY182" s="20" t="s">
        <v>161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20" t="s">
        <v>77</v>
      </c>
      <c r="BK182" s="193">
        <f t="shared" si="19"/>
        <v>0</v>
      </c>
      <c r="BL182" s="20" t="s">
        <v>168</v>
      </c>
      <c r="BM182" s="192" t="s">
        <v>1451</v>
      </c>
    </row>
    <row r="183" spans="1:65" s="2" customFormat="1" ht="16.5" customHeight="1">
      <c r="A183" s="37"/>
      <c r="B183" s="38"/>
      <c r="C183" s="181" t="s">
        <v>1050</v>
      </c>
      <c r="D183" s="181" t="s">
        <v>163</v>
      </c>
      <c r="E183" s="182" t="s">
        <v>2728</v>
      </c>
      <c r="F183" s="183" t="s">
        <v>2729</v>
      </c>
      <c r="G183" s="184" t="s">
        <v>387</v>
      </c>
      <c r="H183" s="185">
        <v>1</v>
      </c>
      <c r="I183" s="186"/>
      <c r="J183" s="187">
        <f t="shared" si="10"/>
        <v>0</v>
      </c>
      <c r="K183" s="183" t="s">
        <v>19</v>
      </c>
      <c r="L183" s="42"/>
      <c r="M183" s="188" t="s">
        <v>19</v>
      </c>
      <c r="N183" s="189" t="s">
        <v>40</v>
      </c>
      <c r="O183" s="67"/>
      <c r="P183" s="190">
        <f t="shared" si="11"/>
        <v>0</v>
      </c>
      <c r="Q183" s="190">
        <v>0</v>
      </c>
      <c r="R183" s="190">
        <f t="shared" si="12"/>
        <v>0</v>
      </c>
      <c r="S183" s="190">
        <v>0</v>
      </c>
      <c r="T183" s="191">
        <f t="shared" si="1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168</v>
      </c>
      <c r="AT183" s="192" t="s">
        <v>163</v>
      </c>
      <c r="AU183" s="192" t="s">
        <v>79</v>
      </c>
      <c r="AY183" s="20" t="s">
        <v>161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20" t="s">
        <v>77</v>
      </c>
      <c r="BK183" s="193">
        <f t="shared" si="19"/>
        <v>0</v>
      </c>
      <c r="BL183" s="20" t="s">
        <v>168</v>
      </c>
      <c r="BM183" s="192" t="s">
        <v>1461</v>
      </c>
    </row>
    <row r="184" spans="1:65" s="2" customFormat="1" ht="16.5" customHeight="1">
      <c r="A184" s="37"/>
      <c r="B184" s="38"/>
      <c r="C184" s="181" t="s">
        <v>1056</v>
      </c>
      <c r="D184" s="181" t="s">
        <v>163</v>
      </c>
      <c r="E184" s="182" t="s">
        <v>2730</v>
      </c>
      <c r="F184" s="183" t="s">
        <v>2731</v>
      </c>
      <c r="G184" s="184" t="s">
        <v>387</v>
      </c>
      <c r="H184" s="185">
        <v>1</v>
      </c>
      <c r="I184" s="186"/>
      <c r="J184" s="187">
        <f t="shared" si="10"/>
        <v>0</v>
      </c>
      <c r="K184" s="183" t="s">
        <v>19</v>
      </c>
      <c r="L184" s="42"/>
      <c r="M184" s="188" t="s">
        <v>19</v>
      </c>
      <c r="N184" s="189" t="s">
        <v>40</v>
      </c>
      <c r="O184" s="67"/>
      <c r="P184" s="190">
        <f t="shared" si="11"/>
        <v>0</v>
      </c>
      <c r="Q184" s="190">
        <v>0</v>
      </c>
      <c r="R184" s="190">
        <f t="shared" si="12"/>
        <v>0</v>
      </c>
      <c r="S184" s="190">
        <v>0</v>
      </c>
      <c r="T184" s="191">
        <f t="shared" si="1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168</v>
      </c>
      <c r="AT184" s="192" t="s">
        <v>163</v>
      </c>
      <c r="AU184" s="192" t="s">
        <v>79</v>
      </c>
      <c r="AY184" s="20" t="s">
        <v>161</v>
      </c>
      <c r="BE184" s="193">
        <f t="shared" si="14"/>
        <v>0</v>
      </c>
      <c r="BF184" s="193">
        <f t="shared" si="15"/>
        <v>0</v>
      </c>
      <c r="BG184" s="193">
        <f t="shared" si="16"/>
        <v>0</v>
      </c>
      <c r="BH184" s="193">
        <f t="shared" si="17"/>
        <v>0</v>
      </c>
      <c r="BI184" s="193">
        <f t="shared" si="18"/>
        <v>0</v>
      </c>
      <c r="BJ184" s="20" t="s">
        <v>77</v>
      </c>
      <c r="BK184" s="193">
        <f t="shared" si="19"/>
        <v>0</v>
      </c>
      <c r="BL184" s="20" t="s">
        <v>168</v>
      </c>
      <c r="BM184" s="192" t="s">
        <v>1473</v>
      </c>
    </row>
    <row r="185" spans="1:65" s="2" customFormat="1" ht="16.5" customHeight="1">
      <c r="A185" s="37"/>
      <c r="B185" s="38"/>
      <c r="C185" s="181" t="s">
        <v>1062</v>
      </c>
      <c r="D185" s="181" t="s">
        <v>163</v>
      </c>
      <c r="E185" s="182" t="s">
        <v>2732</v>
      </c>
      <c r="F185" s="183" t="s">
        <v>2733</v>
      </c>
      <c r="G185" s="184" t="s">
        <v>387</v>
      </c>
      <c r="H185" s="185">
        <v>1</v>
      </c>
      <c r="I185" s="186"/>
      <c r="J185" s="187">
        <f t="shared" si="10"/>
        <v>0</v>
      </c>
      <c r="K185" s="183" t="s">
        <v>19</v>
      </c>
      <c r="L185" s="42"/>
      <c r="M185" s="188" t="s">
        <v>19</v>
      </c>
      <c r="N185" s="189" t="s">
        <v>40</v>
      </c>
      <c r="O185" s="67"/>
      <c r="P185" s="190">
        <f t="shared" si="11"/>
        <v>0</v>
      </c>
      <c r="Q185" s="190">
        <v>0</v>
      </c>
      <c r="R185" s="190">
        <f t="shared" si="12"/>
        <v>0</v>
      </c>
      <c r="S185" s="190">
        <v>0</v>
      </c>
      <c r="T185" s="191">
        <f t="shared" si="1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168</v>
      </c>
      <c r="AT185" s="192" t="s">
        <v>163</v>
      </c>
      <c r="AU185" s="192" t="s">
        <v>79</v>
      </c>
      <c r="AY185" s="20" t="s">
        <v>161</v>
      </c>
      <c r="BE185" s="193">
        <f t="shared" si="14"/>
        <v>0</v>
      </c>
      <c r="BF185" s="193">
        <f t="shared" si="15"/>
        <v>0</v>
      </c>
      <c r="BG185" s="193">
        <f t="shared" si="16"/>
        <v>0</v>
      </c>
      <c r="BH185" s="193">
        <f t="shared" si="17"/>
        <v>0</v>
      </c>
      <c r="BI185" s="193">
        <f t="shared" si="18"/>
        <v>0</v>
      </c>
      <c r="BJ185" s="20" t="s">
        <v>77</v>
      </c>
      <c r="BK185" s="193">
        <f t="shared" si="19"/>
        <v>0</v>
      </c>
      <c r="BL185" s="20" t="s">
        <v>168</v>
      </c>
      <c r="BM185" s="192" t="s">
        <v>1483</v>
      </c>
    </row>
    <row r="186" spans="1:65" s="2" customFormat="1" ht="16.5" customHeight="1">
      <c r="A186" s="37"/>
      <c r="B186" s="38"/>
      <c r="C186" s="181" t="s">
        <v>1068</v>
      </c>
      <c r="D186" s="181" t="s">
        <v>163</v>
      </c>
      <c r="E186" s="182" t="s">
        <v>2734</v>
      </c>
      <c r="F186" s="183" t="s">
        <v>2735</v>
      </c>
      <c r="G186" s="184" t="s">
        <v>387</v>
      </c>
      <c r="H186" s="185">
        <v>2</v>
      </c>
      <c r="I186" s="186"/>
      <c r="J186" s="187">
        <f t="shared" si="10"/>
        <v>0</v>
      </c>
      <c r="K186" s="183" t="s">
        <v>19</v>
      </c>
      <c r="L186" s="42"/>
      <c r="M186" s="188" t="s">
        <v>19</v>
      </c>
      <c r="N186" s="189" t="s">
        <v>40</v>
      </c>
      <c r="O186" s="67"/>
      <c r="P186" s="190">
        <f t="shared" si="11"/>
        <v>0</v>
      </c>
      <c r="Q186" s="190">
        <v>0</v>
      </c>
      <c r="R186" s="190">
        <f t="shared" si="12"/>
        <v>0</v>
      </c>
      <c r="S186" s="190">
        <v>0</v>
      </c>
      <c r="T186" s="191">
        <f t="shared" si="1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168</v>
      </c>
      <c r="AT186" s="192" t="s">
        <v>163</v>
      </c>
      <c r="AU186" s="192" t="s">
        <v>79</v>
      </c>
      <c r="AY186" s="20" t="s">
        <v>161</v>
      </c>
      <c r="BE186" s="193">
        <f t="shared" si="14"/>
        <v>0</v>
      </c>
      <c r="BF186" s="193">
        <f t="shared" si="15"/>
        <v>0</v>
      </c>
      <c r="BG186" s="193">
        <f t="shared" si="16"/>
        <v>0</v>
      </c>
      <c r="BH186" s="193">
        <f t="shared" si="17"/>
        <v>0</v>
      </c>
      <c r="BI186" s="193">
        <f t="shared" si="18"/>
        <v>0</v>
      </c>
      <c r="BJ186" s="20" t="s">
        <v>77</v>
      </c>
      <c r="BK186" s="193">
        <f t="shared" si="19"/>
        <v>0</v>
      </c>
      <c r="BL186" s="20" t="s">
        <v>168</v>
      </c>
      <c r="BM186" s="192" t="s">
        <v>1495</v>
      </c>
    </row>
    <row r="187" spans="1:65" s="2" customFormat="1" ht="16.5" customHeight="1">
      <c r="A187" s="37"/>
      <c r="B187" s="38"/>
      <c r="C187" s="181" t="s">
        <v>1074</v>
      </c>
      <c r="D187" s="181" t="s">
        <v>163</v>
      </c>
      <c r="E187" s="182" t="s">
        <v>2736</v>
      </c>
      <c r="F187" s="183" t="s">
        <v>2737</v>
      </c>
      <c r="G187" s="184" t="s">
        <v>387</v>
      </c>
      <c r="H187" s="185">
        <v>1</v>
      </c>
      <c r="I187" s="186"/>
      <c r="J187" s="187">
        <f t="shared" si="10"/>
        <v>0</v>
      </c>
      <c r="K187" s="183" t="s">
        <v>19</v>
      </c>
      <c r="L187" s="42"/>
      <c r="M187" s="188" t="s">
        <v>19</v>
      </c>
      <c r="N187" s="189" t="s">
        <v>40</v>
      </c>
      <c r="O187" s="67"/>
      <c r="P187" s="190">
        <f t="shared" si="11"/>
        <v>0</v>
      </c>
      <c r="Q187" s="190">
        <v>0</v>
      </c>
      <c r="R187" s="190">
        <f t="shared" si="12"/>
        <v>0</v>
      </c>
      <c r="S187" s="190">
        <v>0</v>
      </c>
      <c r="T187" s="191">
        <f t="shared" si="1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168</v>
      </c>
      <c r="AT187" s="192" t="s">
        <v>163</v>
      </c>
      <c r="AU187" s="192" t="s">
        <v>79</v>
      </c>
      <c r="AY187" s="20" t="s">
        <v>161</v>
      </c>
      <c r="BE187" s="193">
        <f t="shared" si="14"/>
        <v>0</v>
      </c>
      <c r="BF187" s="193">
        <f t="shared" si="15"/>
        <v>0</v>
      </c>
      <c r="BG187" s="193">
        <f t="shared" si="16"/>
        <v>0</v>
      </c>
      <c r="BH187" s="193">
        <f t="shared" si="17"/>
        <v>0</v>
      </c>
      <c r="BI187" s="193">
        <f t="shared" si="18"/>
        <v>0</v>
      </c>
      <c r="BJ187" s="20" t="s">
        <v>77</v>
      </c>
      <c r="BK187" s="193">
        <f t="shared" si="19"/>
        <v>0</v>
      </c>
      <c r="BL187" s="20" t="s">
        <v>168</v>
      </c>
      <c r="BM187" s="192" t="s">
        <v>1507</v>
      </c>
    </row>
    <row r="188" spans="1:65" s="2" customFormat="1" ht="21.75" customHeight="1">
      <c r="A188" s="37"/>
      <c r="B188" s="38"/>
      <c r="C188" s="181" t="s">
        <v>1079</v>
      </c>
      <c r="D188" s="181" t="s">
        <v>163</v>
      </c>
      <c r="E188" s="182" t="s">
        <v>2738</v>
      </c>
      <c r="F188" s="183" t="s">
        <v>2739</v>
      </c>
      <c r="G188" s="184" t="s">
        <v>189</v>
      </c>
      <c r="H188" s="185">
        <v>10</v>
      </c>
      <c r="I188" s="186"/>
      <c r="J188" s="187">
        <f t="shared" si="10"/>
        <v>0</v>
      </c>
      <c r="K188" s="183" t="s">
        <v>19</v>
      </c>
      <c r="L188" s="42"/>
      <c r="M188" s="188" t="s">
        <v>19</v>
      </c>
      <c r="N188" s="189" t="s">
        <v>40</v>
      </c>
      <c r="O188" s="67"/>
      <c r="P188" s="190">
        <f t="shared" si="11"/>
        <v>0</v>
      </c>
      <c r="Q188" s="190">
        <v>0</v>
      </c>
      <c r="R188" s="190">
        <f t="shared" si="12"/>
        <v>0</v>
      </c>
      <c r="S188" s="190">
        <v>0</v>
      </c>
      <c r="T188" s="191">
        <f t="shared" si="1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168</v>
      </c>
      <c r="AT188" s="192" t="s">
        <v>163</v>
      </c>
      <c r="AU188" s="192" t="s">
        <v>79</v>
      </c>
      <c r="AY188" s="20" t="s">
        <v>161</v>
      </c>
      <c r="BE188" s="193">
        <f t="shared" si="14"/>
        <v>0</v>
      </c>
      <c r="BF188" s="193">
        <f t="shared" si="15"/>
        <v>0</v>
      </c>
      <c r="BG188" s="193">
        <f t="shared" si="16"/>
        <v>0</v>
      </c>
      <c r="BH188" s="193">
        <f t="shared" si="17"/>
        <v>0</v>
      </c>
      <c r="BI188" s="193">
        <f t="shared" si="18"/>
        <v>0</v>
      </c>
      <c r="BJ188" s="20" t="s">
        <v>77</v>
      </c>
      <c r="BK188" s="193">
        <f t="shared" si="19"/>
        <v>0</v>
      </c>
      <c r="BL188" s="20" t="s">
        <v>168</v>
      </c>
      <c r="BM188" s="192" t="s">
        <v>1518</v>
      </c>
    </row>
    <row r="189" spans="1:65" s="2" customFormat="1" ht="16.5" customHeight="1">
      <c r="A189" s="37"/>
      <c r="B189" s="38"/>
      <c r="C189" s="181" t="s">
        <v>1084</v>
      </c>
      <c r="D189" s="181" t="s">
        <v>163</v>
      </c>
      <c r="E189" s="182" t="s">
        <v>2740</v>
      </c>
      <c r="F189" s="183" t="s">
        <v>2741</v>
      </c>
      <c r="G189" s="184" t="s">
        <v>214</v>
      </c>
      <c r="H189" s="185">
        <v>0.373</v>
      </c>
      <c r="I189" s="186"/>
      <c r="J189" s="187">
        <f t="shared" si="10"/>
        <v>0</v>
      </c>
      <c r="K189" s="183" t="s">
        <v>19</v>
      </c>
      <c r="L189" s="42"/>
      <c r="M189" s="188" t="s">
        <v>19</v>
      </c>
      <c r="N189" s="189" t="s">
        <v>40</v>
      </c>
      <c r="O189" s="67"/>
      <c r="P189" s="190">
        <f t="shared" si="11"/>
        <v>0</v>
      </c>
      <c r="Q189" s="190">
        <v>0</v>
      </c>
      <c r="R189" s="190">
        <f t="shared" si="12"/>
        <v>0</v>
      </c>
      <c r="S189" s="190">
        <v>0</v>
      </c>
      <c r="T189" s="191">
        <f t="shared" si="1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168</v>
      </c>
      <c r="AT189" s="192" t="s">
        <v>163</v>
      </c>
      <c r="AU189" s="192" t="s">
        <v>79</v>
      </c>
      <c r="AY189" s="20" t="s">
        <v>161</v>
      </c>
      <c r="BE189" s="193">
        <f t="shared" si="14"/>
        <v>0</v>
      </c>
      <c r="BF189" s="193">
        <f t="shared" si="15"/>
        <v>0</v>
      </c>
      <c r="BG189" s="193">
        <f t="shared" si="16"/>
        <v>0</v>
      </c>
      <c r="BH189" s="193">
        <f t="shared" si="17"/>
        <v>0</v>
      </c>
      <c r="BI189" s="193">
        <f t="shared" si="18"/>
        <v>0</v>
      </c>
      <c r="BJ189" s="20" t="s">
        <v>77</v>
      </c>
      <c r="BK189" s="193">
        <f t="shared" si="19"/>
        <v>0</v>
      </c>
      <c r="BL189" s="20" t="s">
        <v>168</v>
      </c>
      <c r="BM189" s="192" t="s">
        <v>1529</v>
      </c>
    </row>
    <row r="190" spans="1:65" s="12" customFormat="1" ht="22.8" customHeight="1">
      <c r="B190" s="165"/>
      <c r="C190" s="166"/>
      <c r="D190" s="167" t="s">
        <v>68</v>
      </c>
      <c r="E190" s="179" t="s">
        <v>2742</v>
      </c>
      <c r="F190" s="179" t="s">
        <v>2743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SUM(P191:P222)</f>
        <v>0</v>
      </c>
      <c r="Q190" s="173"/>
      <c r="R190" s="174">
        <f>SUM(R191:R222)</f>
        <v>0</v>
      </c>
      <c r="S190" s="173"/>
      <c r="T190" s="175">
        <f>SUM(T191:T222)</f>
        <v>0</v>
      </c>
      <c r="AR190" s="176" t="s">
        <v>77</v>
      </c>
      <c r="AT190" s="177" t="s">
        <v>68</v>
      </c>
      <c r="AU190" s="177" t="s">
        <v>77</v>
      </c>
      <c r="AY190" s="176" t="s">
        <v>161</v>
      </c>
      <c r="BK190" s="178">
        <f>SUM(BK191:BK222)</f>
        <v>0</v>
      </c>
    </row>
    <row r="191" spans="1:65" s="2" customFormat="1" ht="16.5" customHeight="1">
      <c r="A191" s="37"/>
      <c r="B191" s="38"/>
      <c r="C191" s="181" t="s">
        <v>1089</v>
      </c>
      <c r="D191" s="181" t="s">
        <v>163</v>
      </c>
      <c r="E191" s="182" t="s">
        <v>2607</v>
      </c>
      <c r="F191" s="183" t="s">
        <v>2608</v>
      </c>
      <c r="G191" s="184" t="s">
        <v>166</v>
      </c>
      <c r="H191" s="185">
        <v>1.3</v>
      </c>
      <c r="I191" s="186"/>
      <c r="J191" s="187">
        <f t="shared" ref="J191:J222" si="20">ROUND(I191*H191,2)</f>
        <v>0</v>
      </c>
      <c r="K191" s="183" t="s">
        <v>19</v>
      </c>
      <c r="L191" s="42"/>
      <c r="M191" s="188" t="s">
        <v>19</v>
      </c>
      <c r="N191" s="189" t="s">
        <v>40</v>
      </c>
      <c r="O191" s="67"/>
      <c r="P191" s="190">
        <f t="shared" ref="P191:P222" si="21">O191*H191</f>
        <v>0</v>
      </c>
      <c r="Q191" s="190">
        <v>0</v>
      </c>
      <c r="R191" s="190">
        <f t="shared" ref="R191:R222" si="22">Q191*H191</f>
        <v>0</v>
      </c>
      <c r="S191" s="190">
        <v>0</v>
      </c>
      <c r="T191" s="191">
        <f t="shared" ref="T191:T222" si="23"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168</v>
      </c>
      <c r="AT191" s="192" t="s">
        <v>163</v>
      </c>
      <c r="AU191" s="192" t="s">
        <v>79</v>
      </c>
      <c r="AY191" s="20" t="s">
        <v>161</v>
      </c>
      <c r="BE191" s="193">
        <f t="shared" ref="BE191:BE222" si="24">IF(N191="základní",J191,0)</f>
        <v>0</v>
      </c>
      <c r="BF191" s="193">
        <f t="shared" ref="BF191:BF222" si="25">IF(N191="snížená",J191,0)</f>
        <v>0</v>
      </c>
      <c r="BG191" s="193">
        <f t="shared" ref="BG191:BG222" si="26">IF(N191="zákl. přenesená",J191,0)</f>
        <v>0</v>
      </c>
      <c r="BH191" s="193">
        <f t="shared" ref="BH191:BH222" si="27">IF(N191="sníž. přenesená",J191,0)</f>
        <v>0</v>
      </c>
      <c r="BI191" s="193">
        <f t="shared" ref="BI191:BI222" si="28">IF(N191="nulová",J191,0)</f>
        <v>0</v>
      </c>
      <c r="BJ191" s="20" t="s">
        <v>77</v>
      </c>
      <c r="BK191" s="193">
        <f t="shared" ref="BK191:BK222" si="29">ROUND(I191*H191,2)</f>
        <v>0</v>
      </c>
      <c r="BL191" s="20" t="s">
        <v>168</v>
      </c>
      <c r="BM191" s="192" t="s">
        <v>1542</v>
      </c>
    </row>
    <row r="192" spans="1:65" s="2" customFormat="1" ht="16.5" customHeight="1">
      <c r="A192" s="37"/>
      <c r="B192" s="38"/>
      <c r="C192" s="181" t="s">
        <v>1094</v>
      </c>
      <c r="D192" s="181" t="s">
        <v>163</v>
      </c>
      <c r="E192" s="182" t="s">
        <v>2615</v>
      </c>
      <c r="F192" s="183" t="s">
        <v>2616</v>
      </c>
      <c r="G192" s="184" t="s">
        <v>387</v>
      </c>
      <c r="H192" s="185">
        <v>1</v>
      </c>
      <c r="I192" s="186"/>
      <c r="J192" s="187">
        <f t="shared" si="20"/>
        <v>0</v>
      </c>
      <c r="K192" s="183" t="s">
        <v>19</v>
      </c>
      <c r="L192" s="42"/>
      <c r="M192" s="188" t="s">
        <v>19</v>
      </c>
      <c r="N192" s="189" t="s">
        <v>40</v>
      </c>
      <c r="O192" s="67"/>
      <c r="P192" s="190">
        <f t="shared" si="21"/>
        <v>0</v>
      </c>
      <c r="Q192" s="190">
        <v>0</v>
      </c>
      <c r="R192" s="190">
        <f t="shared" si="22"/>
        <v>0</v>
      </c>
      <c r="S192" s="190">
        <v>0</v>
      </c>
      <c r="T192" s="191">
        <f t="shared" si="2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168</v>
      </c>
      <c r="AT192" s="192" t="s">
        <v>163</v>
      </c>
      <c r="AU192" s="192" t="s">
        <v>79</v>
      </c>
      <c r="AY192" s="20" t="s">
        <v>161</v>
      </c>
      <c r="BE192" s="193">
        <f t="shared" si="24"/>
        <v>0</v>
      </c>
      <c r="BF192" s="193">
        <f t="shared" si="25"/>
        <v>0</v>
      </c>
      <c r="BG192" s="193">
        <f t="shared" si="26"/>
        <v>0</v>
      </c>
      <c r="BH192" s="193">
        <f t="shared" si="27"/>
        <v>0</v>
      </c>
      <c r="BI192" s="193">
        <f t="shared" si="28"/>
        <v>0</v>
      </c>
      <c r="BJ192" s="20" t="s">
        <v>77</v>
      </c>
      <c r="BK192" s="193">
        <f t="shared" si="29"/>
        <v>0</v>
      </c>
      <c r="BL192" s="20" t="s">
        <v>168</v>
      </c>
      <c r="BM192" s="192" t="s">
        <v>1548</v>
      </c>
    </row>
    <row r="193" spans="1:65" s="2" customFormat="1" ht="16.5" customHeight="1">
      <c r="A193" s="37"/>
      <c r="B193" s="38"/>
      <c r="C193" s="181" t="s">
        <v>1100</v>
      </c>
      <c r="D193" s="181" t="s">
        <v>163</v>
      </c>
      <c r="E193" s="182" t="s">
        <v>2744</v>
      </c>
      <c r="F193" s="183" t="s">
        <v>2745</v>
      </c>
      <c r="G193" s="184" t="s">
        <v>387</v>
      </c>
      <c r="H193" s="185">
        <v>3</v>
      </c>
      <c r="I193" s="186"/>
      <c r="J193" s="187">
        <f t="shared" si="20"/>
        <v>0</v>
      </c>
      <c r="K193" s="183" t="s">
        <v>19</v>
      </c>
      <c r="L193" s="42"/>
      <c r="M193" s="188" t="s">
        <v>19</v>
      </c>
      <c r="N193" s="189" t="s">
        <v>40</v>
      </c>
      <c r="O193" s="67"/>
      <c r="P193" s="190">
        <f t="shared" si="21"/>
        <v>0</v>
      </c>
      <c r="Q193" s="190">
        <v>0</v>
      </c>
      <c r="R193" s="190">
        <f t="shared" si="22"/>
        <v>0</v>
      </c>
      <c r="S193" s="190">
        <v>0</v>
      </c>
      <c r="T193" s="191">
        <f t="shared" si="2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168</v>
      </c>
      <c r="AT193" s="192" t="s">
        <v>163</v>
      </c>
      <c r="AU193" s="192" t="s">
        <v>79</v>
      </c>
      <c r="AY193" s="20" t="s">
        <v>161</v>
      </c>
      <c r="BE193" s="193">
        <f t="shared" si="24"/>
        <v>0</v>
      </c>
      <c r="BF193" s="193">
        <f t="shared" si="25"/>
        <v>0</v>
      </c>
      <c r="BG193" s="193">
        <f t="shared" si="26"/>
        <v>0</v>
      </c>
      <c r="BH193" s="193">
        <f t="shared" si="27"/>
        <v>0</v>
      </c>
      <c r="BI193" s="193">
        <f t="shared" si="28"/>
        <v>0</v>
      </c>
      <c r="BJ193" s="20" t="s">
        <v>77</v>
      </c>
      <c r="BK193" s="193">
        <f t="shared" si="29"/>
        <v>0</v>
      </c>
      <c r="BL193" s="20" t="s">
        <v>168</v>
      </c>
      <c r="BM193" s="192" t="s">
        <v>1557</v>
      </c>
    </row>
    <row r="194" spans="1:65" s="2" customFormat="1" ht="16.5" customHeight="1">
      <c r="A194" s="37"/>
      <c r="B194" s="38"/>
      <c r="C194" s="181" t="s">
        <v>1105</v>
      </c>
      <c r="D194" s="181" t="s">
        <v>163</v>
      </c>
      <c r="E194" s="182" t="s">
        <v>2746</v>
      </c>
      <c r="F194" s="183" t="s">
        <v>2747</v>
      </c>
      <c r="G194" s="184" t="s">
        <v>189</v>
      </c>
      <c r="H194" s="185">
        <v>19</v>
      </c>
      <c r="I194" s="186"/>
      <c r="J194" s="187">
        <f t="shared" si="20"/>
        <v>0</v>
      </c>
      <c r="K194" s="183" t="s">
        <v>19</v>
      </c>
      <c r="L194" s="42"/>
      <c r="M194" s="188" t="s">
        <v>19</v>
      </c>
      <c r="N194" s="189" t="s">
        <v>40</v>
      </c>
      <c r="O194" s="67"/>
      <c r="P194" s="190">
        <f t="shared" si="21"/>
        <v>0</v>
      </c>
      <c r="Q194" s="190">
        <v>0</v>
      </c>
      <c r="R194" s="190">
        <f t="shared" si="22"/>
        <v>0</v>
      </c>
      <c r="S194" s="190">
        <v>0</v>
      </c>
      <c r="T194" s="191">
        <f t="shared" si="2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168</v>
      </c>
      <c r="AT194" s="192" t="s">
        <v>163</v>
      </c>
      <c r="AU194" s="192" t="s">
        <v>79</v>
      </c>
      <c r="AY194" s="20" t="s">
        <v>161</v>
      </c>
      <c r="BE194" s="193">
        <f t="shared" si="24"/>
        <v>0</v>
      </c>
      <c r="BF194" s="193">
        <f t="shared" si="25"/>
        <v>0</v>
      </c>
      <c r="BG194" s="193">
        <f t="shared" si="26"/>
        <v>0</v>
      </c>
      <c r="BH194" s="193">
        <f t="shared" si="27"/>
        <v>0</v>
      </c>
      <c r="BI194" s="193">
        <f t="shared" si="28"/>
        <v>0</v>
      </c>
      <c r="BJ194" s="20" t="s">
        <v>77</v>
      </c>
      <c r="BK194" s="193">
        <f t="shared" si="29"/>
        <v>0</v>
      </c>
      <c r="BL194" s="20" t="s">
        <v>168</v>
      </c>
      <c r="BM194" s="192" t="s">
        <v>1563</v>
      </c>
    </row>
    <row r="195" spans="1:65" s="2" customFormat="1" ht="16.5" customHeight="1">
      <c r="A195" s="37"/>
      <c r="B195" s="38"/>
      <c r="C195" s="181" t="s">
        <v>1110</v>
      </c>
      <c r="D195" s="181" t="s">
        <v>163</v>
      </c>
      <c r="E195" s="182" t="s">
        <v>2748</v>
      </c>
      <c r="F195" s="183" t="s">
        <v>2749</v>
      </c>
      <c r="G195" s="184" t="s">
        <v>189</v>
      </c>
      <c r="H195" s="185">
        <v>17</v>
      </c>
      <c r="I195" s="186"/>
      <c r="J195" s="187">
        <f t="shared" si="20"/>
        <v>0</v>
      </c>
      <c r="K195" s="183" t="s">
        <v>19</v>
      </c>
      <c r="L195" s="42"/>
      <c r="M195" s="188" t="s">
        <v>19</v>
      </c>
      <c r="N195" s="189" t="s">
        <v>40</v>
      </c>
      <c r="O195" s="67"/>
      <c r="P195" s="190">
        <f t="shared" si="21"/>
        <v>0</v>
      </c>
      <c r="Q195" s="190">
        <v>0</v>
      </c>
      <c r="R195" s="190">
        <f t="shared" si="22"/>
        <v>0</v>
      </c>
      <c r="S195" s="190">
        <v>0</v>
      </c>
      <c r="T195" s="191">
        <f t="shared" si="2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168</v>
      </c>
      <c r="AT195" s="192" t="s">
        <v>163</v>
      </c>
      <c r="AU195" s="192" t="s">
        <v>79</v>
      </c>
      <c r="AY195" s="20" t="s">
        <v>161</v>
      </c>
      <c r="BE195" s="193">
        <f t="shared" si="24"/>
        <v>0</v>
      </c>
      <c r="BF195" s="193">
        <f t="shared" si="25"/>
        <v>0</v>
      </c>
      <c r="BG195" s="193">
        <f t="shared" si="26"/>
        <v>0</v>
      </c>
      <c r="BH195" s="193">
        <f t="shared" si="27"/>
        <v>0</v>
      </c>
      <c r="BI195" s="193">
        <f t="shared" si="28"/>
        <v>0</v>
      </c>
      <c r="BJ195" s="20" t="s">
        <v>77</v>
      </c>
      <c r="BK195" s="193">
        <f t="shared" si="29"/>
        <v>0</v>
      </c>
      <c r="BL195" s="20" t="s">
        <v>168</v>
      </c>
      <c r="BM195" s="192" t="s">
        <v>1575</v>
      </c>
    </row>
    <row r="196" spans="1:65" s="2" customFormat="1" ht="16.5" customHeight="1">
      <c r="A196" s="37"/>
      <c r="B196" s="38"/>
      <c r="C196" s="181" t="s">
        <v>1115</v>
      </c>
      <c r="D196" s="181" t="s">
        <v>163</v>
      </c>
      <c r="E196" s="182" t="s">
        <v>2750</v>
      </c>
      <c r="F196" s="183" t="s">
        <v>2751</v>
      </c>
      <c r="G196" s="184" t="s">
        <v>189</v>
      </c>
      <c r="H196" s="185">
        <v>18</v>
      </c>
      <c r="I196" s="186"/>
      <c r="J196" s="187">
        <f t="shared" si="20"/>
        <v>0</v>
      </c>
      <c r="K196" s="183" t="s">
        <v>19</v>
      </c>
      <c r="L196" s="42"/>
      <c r="M196" s="188" t="s">
        <v>19</v>
      </c>
      <c r="N196" s="189" t="s">
        <v>40</v>
      </c>
      <c r="O196" s="67"/>
      <c r="P196" s="190">
        <f t="shared" si="21"/>
        <v>0</v>
      </c>
      <c r="Q196" s="190">
        <v>0</v>
      </c>
      <c r="R196" s="190">
        <f t="shared" si="22"/>
        <v>0</v>
      </c>
      <c r="S196" s="190">
        <v>0</v>
      </c>
      <c r="T196" s="191">
        <f t="shared" si="2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168</v>
      </c>
      <c r="AT196" s="192" t="s">
        <v>163</v>
      </c>
      <c r="AU196" s="192" t="s">
        <v>79</v>
      </c>
      <c r="AY196" s="20" t="s">
        <v>161</v>
      </c>
      <c r="BE196" s="193">
        <f t="shared" si="24"/>
        <v>0</v>
      </c>
      <c r="BF196" s="193">
        <f t="shared" si="25"/>
        <v>0</v>
      </c>
      <c r="BG196" s="193">
        <f t="shared" si="26"/>
        <v>0</v>
      </c>
      <c r="BH196" s="193">
        <f t="shared" si="27"/>
        <v>0</v>
      </c>
      <c r="BI196" s="193">
        <f t="shared" si="28"/>
        <v>0</v>
      </c>
      <c r="BJ196" s="20" t="s">
        <v>77</v>
      </c>
      <c r="BK196" s="193">
        <f t="shared" si="29"/>
        <v>0</v>
      </c>
      <c r="BL196" s="20" t="s">
        <v>168</v>
      </c>
      <c r="BM196" s="192" t="s">
        <v>1587</v>
      </c>
    </row>
    <row r="197" spans="1:65" s="2" customFormat="1" ht="16.5" customHeight="1">
      <c r="A197" s="37"/>
      <c r="B197" s="38"/>
      <c r="C197" s="181" t="s">
        <v>1120</v>
      </c>
      <c r="D197" s="181" t="s">
        <v>163</v>
      </c>
      <c r="E197" s="182" t="s">
        <v>2752</v>
      </c>
      <c r="F197" s="183" t="s">
        <v>2753</v>
      </c>
      <c r="G197" s="184" t="s">
        <v>189</v>
      </c>
      <c r="H197" s="185">
        <v>11</v>
      </c>
      <c r="I197" s="186"/>
      <c r="J197" s="187">
        <f t="shared" si="20"/>
        <v>0</v>
      </c>
      <c r="K197" s="183" t="s">
        <v>19</v>
      </c>
      <c r="L197" s="42"/>
      <c r="M197" s="188" t="s">
        <v>19</v>
      </c>
      <c r="N197" s="189" t="s">
        <v>40</v>
      </c>
      <c r="O197" s="67"/>
      <c r="P197" s="190">
        <f t="shared" si="21"/>
        <v>0</v>
      </c>
      <c r="Q197" s="190">
        <v>0</v>
      </c>
      <c r="R197" s="190">
        <f t="shared" si="22"/>
        <v>0</v>
      </c>
      <c r="S197" s="190">
        <v>0</v>
      </c>
      <c r="T197" s="191">
        <f t="shared" si="2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168</v>
      </c>
      <c r="AT197" s="192" t="s">
        <v>163</v>
      </c>
      <c r="AU197" s="192" t="s">
        <v>79</v>
      </c>
      <c r="AY197" s="20" t="s">
        <v>161</v>
      </c>
      <c r="BE197" s="193">
        <f t="shared" si="24"/>
        <v>0</v>
      </c>
      <c r="BF197" s="193">
        <f t="shared" si="25"/>
        <v>0</v>
      </c>
      <c r="BG197" s="193">
        <f t="shared" si="26"/>
        <v>0</v>
      </c>
      <c r="BH197" s="193">
        <f t="shared" si="27"/>
        <v>0</v>
      </c>
      <c r="BI197" s="193">
        <f t="shared" si="28"/>
        <v>0</v>
      </c>
      <c r="BJ197" s="20" t="s">
        <v>77</v>
      </c>
      <c r="BK197" s="193">
        <f t="shared" si="29"/>
        <v>0</v>
      </c>
      <c r="BL197" s="20" t="s">
        <v>168</v>
      </c>
      <c r="BM197" s="192" t="s">
        <v>1600</v>
      </c>
    </row>
    <row r="198" spans="1:65" s="2" customFormat="1" ht="16.5" customHeight="1">
      <c r="A198" s="37"/>
      <c r="B198" s="38"/>
      <c r="C198" s="181" t="s">
        <v>1125</v>
      </c>
      <c r="D198" s="181" t="s">
        <v>163</v>
      </c>
      <c r="E198" s="182" t="s">
        <v>2754</v>
      </c>
      <c r="F198" s="183" t="s">
        <v>2755</v>
      </c>
      <c r="G198" s="184" t="s">
        <v>189</v>
      </c>
      <c r="H198" s="185">
        <v>1.2</v>
      </c>
      <c r="I198" s="186"/>
      <c r="J198" s="187">
        <f t="shared" si="20"/>
        <v>0</v>
      </c>
      <c r="K198" s="183" t="s">
        <v>19</v>
      </c>
      <c r="L198" s="42"/>
      <c r="M198" s="188" t="s">
        <v>19</v>
      </c>
      <c r="N198" s="189" t="s">
        <v>40</v>
      </c>
      <c r="O198" s="67"/>
      <c r="P198" s="190">
        <f t="shared" si="21"/>
        <v>0</v>
      </c>
      <c r="Q198" s="190">
        <v>0</v>
      </c>
      <c r="R198" s="190">
        <f t="shared" si="22"/>
        <v>0</v>
      </c>
      <c r="S198" s="190">
        <v>0</v>
      </c>
      <c r="T198" s="191">
        <f t="shared" si="2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168</v>
      </c>
      <c r="AT198" s="192" t="s">
        <v>163</v>
      </c>
      <c r="AU198" s="192" t="s">
        <v>79</v>
      </c>
      <c r="AY198" s="20" t="s">
        <v>161</v>
      </c>
      <c r="BE198" s="193">
        <f t="shared" si="24"/>
        <v>0</v>
      </c>
      <c r="BF198" s="193">
        <f t="shared" si="25"/>
        <v>0</v>
      </c>
      <c r="BG198" s="193">
        <f t="shared" si="26"/>
        <v>0</v>
      </c>
      <c r="BH198" s="193">
        <f t="shared" si="27"/>
        <v>0</v>
      </c>
      <c r="BI198" s="193">
        <f t="shared" si="28"/>
        <v>0</v>
      </c>
      <c r="BJ198" s="20" t="s">
        <v>77</v>
      </c>
      <c r="BK198" s="193">
        <f t="shared" si="29"/>
        <v>0</v>
      </c>
      <c r="BL198" s="20" t="s">
        <v>168</v>
      </c>
      <c r="BM198" s="192" t="s">
        <v>1613</v>
      </c>
    </row>
    <row r="199" spans="1:65" s="2" customFormat="1" ht="16.5" customHeight="1">
      <c r="A199" s="37"/>
      <c r="B199" s="38"/>
      <c r="C199" s="181" t="s">
        <v>1130</v>
      </c>
      <c r="D199" s="181" t="s">
        <v>163</v>
      </c>
      <c r="E199" s="182" t="s">
        <v>2756</v>
      </c>
      <c r="F199" s="183" t="s">
        <v>2757</v>
      </c>
      <c r="G199" s="184" t="s">
        <v>387</v>
      </c>
      <c r="H199" s="185">
        <v>3</v>
      </c>
      <c r="I199" s="186"/>
      <c r="J199" s="187">
        <f t="shared" si="20"/>
        <v>0</v>
      </c>
      <c r="K199" s="183" t="s">
        <v>19</v>
      </c>
      <c r="L199" s="42"/>
      <c r="M199" s="188" t="s">
        <v>19</v>
      </c>
      <c r="N199" s="189" t="s">
        <v>40</v>
      </c>
      <c r="O199" s="67"/>
      <c r="P199" s="190">
        <f t="shared" si="21"/>
        <v>0</v>
      </c>
      <c r="Q199" s="190">
        <v>0</v>
      </c>
      <c r="R199" s="190">
        <f t="shared" si="22"/>
        <v>0</v>
      </c>
      <c r="S199" s="190">
        <v>0</v>
      </c>
      <c r="T199" s="191">
        <f t="shared" si="2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168</v>
      </c>
      <c r="AT199" s="192" t="s">
        <v>163</v>
      </c>
      <c r="AU199" s="192" t="s">
        <v>79</v>
      </c>
      <c r="AY199" s="20" t="s">
        <v>161</v>
      </c>
      <c r="BE199" s="193">
        <f t="shared" si="24"/>
        <v>0</v>
      </c>
      <c r="BF199" s="193">
        <f t="shared" si="25"/>
        <v>0</v>
      </c>
      <c r="BG199" s="193">
        <f t="shared" si="26"/>
        <v>0</v>
      </c>
      <c r="BH199" s="193">
        <f t="shared" si="27"/>
        <v>0</v>
      </c>
      <c r="BI199" s="193">
        <f t="shared" si="28"/>
        <v>0</v>
      </c>
      <c r="BJ199" s="20" t="s">
        <v>77</v>
      </c>
      <c r="BK199" s="193">
        <f t="shared" si="29"/>
        <v>0</v>
      </c>
      <c r="BL199" s="20" t="s">
        <v>168</v>
      </c>
      <c r="BM199" s="192" t="s">
        <v>1625</v>
      </c>
    </row>
    <row r="200" spans="1:65" s="2" customFormat="1" ht="16.5" customHeight="1">
      <c r="A200" s="37"/>
      <c r="B200" s="38"/>
      <c r="C200" s="181" t="s">
        <v>1135</v>
      </c>
      <c r="D200" s="181" t="s">
        <v>163</v>
      </c>
      <c r="E200" s="182" t="s">
        <v>2758</v>
      </c>
      <c r="F200" s="183" t="s">
        <v>2759</v>
      </c>
      <c r="G200" s="184" t="s">
        <v>387</v>
      </c>
      <c r="H200" s="185">
        <v>2</v>
      </c>
      <c r="I200" s="186"/>
      <c r="J200" s="187">
        <f t="shared" si="20"/>
        <v>0</v>
      </c>
      <c r="K200" s="183" t="s">
        <v>19</v>
      </c>
      <c r="L200" s="42"/>
      <c r="M200" s="188" t="s">
        <v>19</v>
      </c>
      <c r="N200" s="189" t="s">
        <v>40</v>
      </c>
      <c r="O200" s="67"/>
      <c r="P200" s="190">
        <f t="shared" si="21"/>
        <v>0</v>
      </c>
      <c r="Q200" s="190">
        <v>0</v>
      </c>
      <c r="R200" s="190">
        <f t="shared" si="22"/>
        <v>0</v>
      </c>
      <c r="S200" s="190">
        <v>0</v>
      </c>
      <c r="T200" s="191">
        <f t="shared" si="2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168</v>
      </c>
      <c r="AT200" s="192" t="s">
        <v>163</v>
      </c>
      <c r="AU200" s="192" t="s">
        <v>79</v>
      </c>
      <c r="AY200" s="20" t="s">
        <v>161</v>
      </c>
      <c r="BE200" s="193">
        <f t="shared" si="24"/>
        <v>0</v>
      </c>
      <c r="BF200" s="193">
        <f t="shared" si="25"/>
        <v>0</v>
      </c>
      <c r="BG200" s="193">
        <f t="shared" si="26"/>
        <v>0</v>
      </c>
      <c r="BH200" s="193">
        <f t="shared" si="27"/>
        <v>0</v>
      </c>
      <c r="BI200" s="193">
        <f t="shared" si="28"/>
        <v>0</v>
      </c>
      <c r="BJ200" s="20" t="s">
        <v>77</v>
      </c>
      <c r="BK200" s="193">
        <f t="shared" si="29"/>
        <v>0</v>
      </c>
      <c r="BL200" s="20" t="s">
        <v>168</v>
      </c>
      <c r="BM200" s="192" t="s">
        <v>1636</v>
      </c>
    </row>
    <row r="201" spans="1:65" s="2" customFormat="1" ht="16.5" customHeight="1">
      <c r="A201" s="37"/>
      <c r="B201" s="38"/>
      <c r="C201" s="181" t="s">
        <v>1140</v>
      </c>
      <c r="D201" s="181" t="s">
        <v>163</v>
      </c>
      <c r="E201" s="182" t="s">
        <v>2760</v>
      </c>
      <c r="F201" s="183" t="s">
        <v>2761</v>
      </c>
      <c r="G201" s="184" t="s">
        <v>189</v>
      </c>
      <c r="H201" s="185">
        <v>68.5</v>
      </c>
      <c r="I201" s="186"/>
      <c r="J201" s="187">
        <f t="shared" si="20"/>
        <v>0</v>
      </c>
      <c r="K201" s="183" t="s">
        <v>19</v>
      </c>
      <c r="L201" s="42"/>
      <c r="M201" s="188" t="s">
        <v>19</v>
      </c>
      <c r="N201" s="189" t="s">
        <v>40</v>
      </c>
      <c r="O201" s="67"/>
      <c r="P201" s="190">
        <f t="shared" si="21"/>
        <v>0</v>
      </c>
      <c r="Q201" s="190">
        <v>0</v>
      </c>
      <c r="R201" s="190">
        <f t="shared" si="22"/>
        <v>0</v>
      </c>
      <c r="S201" s="190">
        <v>0</v>
      </c>
      <c r="T201" s="191">
        <f t="shared" si="2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168</v>
      </c>
      <c r="AT201" s="192" t="s">
        <v>163</v>
      </c>
      <c r="AU201" s="192" t="s">
        <v>79</v>
      </c>
      <c r="AY201" s="20" t="s">
        <v>161</v>
      </c>
      <c r="BE201" s="193">
        <f t="shared" si="24"/>
        <v>0</v>
      </c>
      <c r="BF201" s="193">
        <f t="shared" si="25"/>
        <v>0</v>
      </c>
      <c r="BG201" s="193">
        <f t="shared" si="26"/>
        <v>0</v>
      </c>
      <c r="BH201" s="193">
        <f t="shared" si="27"/>
        <v>0</v>
      </c>
      <c r="BI201" s="193">
        <f t="shared" si="28"/>
        <v>0</v>
      </c>
      <c r="BJ201" s="20" t="s">
        <v>77</v>
      </c>
      <c r="BK201" s="193">
        <f t="shared" si="29"/>
        <v>0</v>
      </c>
      <c r="BL201" s="20" t="s">
        <v>168</v>
      </c>
      <c r="BM201" s="192" t="s">
        <v>1649</v>
      </c>
    </row>
    <row r="202" spans="1:65" s="2" customFormat="1" ht="16.5" customHeight="1">
      <c r="A202" s="37"/>
      <c r="B202" s="38"/>
      <c r="C202" s="181" t="s">
        <v>1145</v>
      </c>
      <c r="D202" s="181" t="s">
        <v>163</v>
      </c>
      <c r="E202" s="182" t="s">
        <v>2762</v>
      </c>
      <c r="F202" s="183" t="s">
        <v>2763</v>
      </c>
      <c r="G202" s="184" t="s">
        <v>387</v>
      </c>
      <c r="H202" s="185">
        <v>3</v>
      </c>
      <c r="I202" s="186"/>
      <c r="J202" s="187">
        <f t="shared" si="20"/>
        <v>0</v>
      </c>
      <c r="K202" s="183" t="s">
        <v>19</v>
      </c>
      <c r="L202" s="42"/>
      <c r="M202" s="188" t="s">
        <v>19</v>
      </c>
      <c r="N202" s="189" t="s">
        <v>40</v>
      </c>
      <c r="O202" s="67"/>
      <c r="P202" s="190">
        <f t="shared" si="21"/>
        <v>0</v>
      </c>
      <c r="Q202" s="190">
        <v>0</v>
      </c>
      <c r="R202" s="190">
        <f t="shared" si="22"/>
        <v>0</v>
      </c>
      <c r="S202" s="190">
        <v>0</v>
      </c>
      <c r="T202" s="191">
        <f t="shared" si="2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168</v>
      </c>
      <c r="AT202" s="192" t="s">
        <v>163</v>
      </c>
      <c r="AU202" s="192" t="s">
        <v>79</v>
      </c>
      <c r="AY202" s="20" t="s">
        <v>161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0" t="s">
        <v>77</v>
      </c>
      <c r="BK202" s="193">
        <f t="shared" si="29"/>
        <v>0</v>
      </c>
      <c r="BL202" s="20" t="s">
        <v>168</v>
      </c>
      <c r="BM202" s="192" t="s">
        <v>1662</v>
      </c>
    </row>
    <row r="203" spans="1:65" s="2" customFormat="1" ht="16.5" customHeight="1">
      <c r="A203" s="37"/>
      <c r="B203" s="38"/>
      <c r="C203" s="181" t="s">
        <v>1151</v>
      </c>
      <c r="D203" s="181" t="s">
        <v>163</v>
      </c>
      <c r="E203" s="182" t="s">
        <v>2764</v>
      </c>
      <c r="F203" s="183" t="s">
        <v>2765</v>
      </c>
      <c r="G203" s="184" t="s">
        <v>532</v>
      </c>
      <c r="H203" s="185">
        <v>1</v>
      </c>
      <c r="I203" s="186"/>
      <c r="J203" s="187">
        <f t="shared" si="20"/>
        <v>0</v>
      </c>
      <c r="K203" s="183" t="s">
        <v>19</v>
      </c>
      <c r="L203" s="42"/>
      <c r="M203" s="188" t="s">
        <v>19</v>
      </c>
      <c r="N203" s="189" t="s">
        <v>40</v>
      </c>
      <c r="O203" s="67"/>
      <c r="P203" s="190">
        <f t="shared" si="21"/>
        <v>0</v>
      </c>
      <c r="Q203" s="190">
        <v>0</v>
      </c>
      <c r="R203" s="190">
        <f t="shared" si="22"/>
        <v>0</v>
      </c>
      <c r="S203" s="190">
        <v>0</v>
      </c>
      <c r="T203" s="191">
        <f t="shared" si="2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168</v>
      </c>
      <c r="AT203" s="192" t="s">
        <v>163</v>
      </c>
      <c r="AU203" s="192" t="s">
        <v>79</v>
      </c>
      <c r="AY203" s="20" t="s">
        <v>161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0" t="s">
        <v>77</v>
      </c>
      <c r="BK203" s="193">
        <f t="shared" si="29"/>
        <v>0</v>
      </c>
      <c r="BL203" s="20" t="s">
        <v>168</v>
      </c>
      <c r="BM203" s="192" t="s">
        <v>1680</v>
      </c>
    </row>
    <row r="204" spans="1:65" s="2" customFormat="1" ht="16.5" customHeight="1">
      <c r="A204" s="37"/>
      <c r="B204" s="38"/>
      <c r="C204" s="181" t="s">
        <v>1158</v>
      </c>
      <c r="D204" s="181" t="s">
        <v>163</v>
      </c>
      <c r="E204" s="182" t="s">
        <v>2766</v>
      </c>
      <c r="F204" s="183" t="s">
        <v>2767</v>
      </c>
      <c r="G204" s="184" t="s">
        <v>387</v>
      </c>
      <c r="H204" s="185">
        <v>2</v>
      </c>
      <c r="I204" s="186"/>
      <c r="J204" s="187">
        <f t="shared" si="20"/>
        <v>0</v>
      </c>
      <c r="K204" s="183" t="s">
        <v>19</v>
      </c>
      <c r="L204" s="42"/>
      <c r="M204" s="188" t="s">
        <v>19</v>
      </c>
      <c r="N204" s="189" t="s">
        <v>40</v>
      </c>
      <c r="O204" s="67"/>
      <c r="P204" s="190">
        <f t="shared" si="21"/>
        <v>0</v>
      </c>
      <c r="Q204" s="190">
        <v>0</v>
      </c>
      <c r="R204" s="190">
        <f t="shared" si="22"/>
        <v>0</v>
      </c>
      <c r="S204" s="190">
        <v>0</v>
      </c>
      <c r="T204" s="191">
        <f t="shared" si="2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168</v>
      </c>
      <c r="AT204" s="192" t="s">
        <v>163</v>
      </c>
      <c r="AU204" s="192" t="s">
        <v>79</v>
      </c>
      <c r="AY204" s="20" t="s">
        <v>161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0" t="s">
        <v>77</v>
      </c>
      <c r="BK204" s="193">
        <f t="shared" si="29"/>
        <v>0</v>
      </c>
      <c r="BL204" s="20" t="s">
        <v>168</v>
      </c>
      <c r="BM204" s="192" t="s">
        <v>1693</v>
      </c>
    </row>
    <row r="205" spans="1:65" s="2" customFormat="1" ht="16.5" customHeight="1">
      <c r="A205" s="37"/>
      <c r="B205" s="38"/>
      <c r="C205" s="181" t="s">
        <v>1163</v>
      </c>
      <c r="D205" s="181" t="s">
        <v>163</v>
      </c>
      <c r="E205" s="182" t="s">
        <v>2768</v>
      </c>
      <c r="F205" s="183" t="s">
        <v>2769</v>
      </c>
      <c r="G205" s="184" t="s">
        <v>387</v>
      </c>
      <c r="H205" s="185">
        <v>3</v>
      </c>
      <c r="I205" s="186"/>
      <c r="J205" s="187">
        <f t="shared" si="20"/>
        <v>0</v>
      </c>
      <c r="K205" s="183" t="s">
        <v>19</v>
      </c>
      <c r="L205" s="42"/>
      <c r="M205" s="188" t="s">
        <v>19</v>
      </c>
      <c r="N205" s="189" t="s">
        <v>40</v>
      </c>
      <c r="O205" s="67"/>
      <c r="P205" s="190">
        <f t="shared" si="21"/>
        <v>0</v>
      </c>
      <c r="Q205" s="190">
        <v>0</v>
      </c>
      <c r="R205" s="190">
        <f t="shared" si="22"/>
        <v>0</v>
      </c>
      <c r="S205" s="190">
        <v>0</v>
      </c>
      <c r="T205" s="191">
        <f t="shared" si="2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168</v>
      </c>
      <c r="AT205" s="192" t="s">
        <v>163</v>
      </c>
      <c r="AU205" s="192" t="s">
        <v>79</v>
      </c>
      <c r="AY205" s="20" t="s">
        <v>161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0" t="s">
        <v>77</v>
      </c>
      <c r="BK205" s="193">
        <f t="shared" si="29"/>
        <v>0</v>
      </c>
      <c r="BL205" s="20" t="s">
        <v>168</v>
      </c>
      <c r="BM205" s="192" t="s">
        <v>1703</v>
      </c>
    </row>
    <row r="206" spans="1:65" s="2" customFormat="1" ht="16.5" customHeight="1">
      <c r="A206" s="37"/>
      <c r="B206" s="38"/>
      <c r="C206" s="181" t="s">
        <v>1168</v>
      </c>
      <c r="D206" s="181" t="s">
        <v>163</v>
      </c>
      <c r="E206" s="182" t="s">
        <v>2770</v>
      </c>
      <c r="F206" s="183" t="s">
        <v>2771</v>
      </c>
      <c r="G206" s="184" t="s">
        <v>387</v>
      </c>
      <c r="H206" s="185">
        <v>3</v>
      </c>
      <c r="I206" s="186"/>
      <c r="J206" s="187">
        <f t="shared" si="20"/>
        <v>0</v>
      </c>
      <c r="K206" s="183" t="s">
        <v>19</v>
      </c>
      <c r="L206" s="42"/>
      <c r="M206" s="188" t="s">
        <v>19</v>
      </c>
      <c r="N206" s="189" t="s">
        <v>40</v>
      </c>
      <c r="O206" s="67"/>
      <c r="P206" s="190">
        <f t="shared" si="21"/>
        <v>0</v>
      </c>
      <c r="Q206" s="190">
        <v>0</v>
      </c>
      <c r="R206" s="190">
        <f t="shared" si="22"/>
        <v>0</v>
      </c>
      <c r="S206" s="190">
        <v>0</v>
      </c>
      <c r="T206" s="191">
        <f t="shared" si="2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168</v>
      </c>
      <c r="AT206" s="192" t="s">
        <v>163</v>
      </c>
      <c r="AU206" s="192" t="s">
        <v>79</v>
      </c>
      <c r="AY206" s="20" t="s">
        <v>161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0" t="s">
        <v>77</v>
      </c>
      <c r="BK206" s="193">
        <f t="shared" si="29"/>
        <v>0</v>
      </c>
      <c r="BL206" s="20" t="s">
        <v>168</v>
      </c>
      <c r="BM206" s="192" t="s">
        <v>1712</v>
      </c>
    </row>
    <row r="207" spans="1:65" s="2" customFormat="1" ht="16.5" customHeight="1">
      <c r="A207" s="37"/>
      <c r="B207" s="38"/>
      <c r="C207" s="181" t="s">
        <v>1173</v>
      </c>
      <c r="D207" s="181" t="s">
        <v>163</v>
      </c>
      <c r="E207" s="182" t="s">
        <v>2772</v>
      </c>
      <c r="F207" s="183" t="s">
        <v>2773</v>
      </c>
      <c r="G207" s="184" t="s">
        <v>387</v>
      </c>
      <c r="H207" s="185">
        <v>4</v>
      </c>
      <c r="I207" s="186"/>
      <c r="J207" s="187">
        <f t="shared" si="20"/>
        <v>0</v>
      </c>
      <c r="K207" s="183" t="s">
        <v>19</v>
      </c>
      <c r="L207" s="42"/>
      <c r="M207" s="188" t="s">
        <v>19</v>
      </c>
      <c r="N207" s="189" t="s">
        <v>40</v>
      </c>
      <c r="O207" s="67"/>
      <c r="P207" s="190">
        <f t="shared" si="21"/>
        <v>0</v>
      </c>
      <c r="Q207" s="190">
        <v>0</v>
      </c>
      <c r="R207" s="190">
        <f t="shared" si="22"/>
        <v>0</v>
      </c>
      <c r="S207" s="190">
        <v>0</v>
      </c>
      <c r="T207" s="191">
        <f t="shared" si="2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168</v>
      </c>
      <c r="AT207" s="192" t="s">
        <v>163</v>
      </c>
      <c r="AU207" s="192" t="s">
        <v>79</v>
      </c>
      <c r="AY207" s="20" t="s">
        <v>161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0" t="s">
        <v>77</v>
      </c>
      <c r="BK207" s="193">
        <f t="shared" si="29"/>
        <v>0</v>
      </c>
      <c r="BL207" s="20" t="s">
        <v>168</v>
      </c>
      <c r="BM207" s="192" t="s">
        <v>1723</v>
      </c>
    </row>
    <row r="208" spans="1:65" s="2" customFormat="1" ht="16.5" customHeight="1">
      <c r="A208" s="37"/>
      <c r="B208" s="38"/>
      <c r="C208" s="181" t="s">
        <v>1178</v>
      </c>
      <c r="D208" s="181" t="s">
        <v>163</v>
      </c>
      <c r="E208" s="182" t="s">
        <v>2774</v>
      </c>
      <c r="F208" s="183" t="s">
        <v>2775</v>
      </c>
      <c r="G208" s="184" t="s">
        <v>387</v>
      </c>
      <c r="H208" s="185">
        <v>3</v>
      </c>
      <c r="I208" s="186"/>
      <c r="J208" s="187">
        <f t="shared" si="20"/>
        <v>0</v>
      </c>
      <c r="K208" s="183" t="s">
        <v>19</v>
      </c>
      <c r="L208" s="42"/>
      <c r="M208" s="188" t="s">
        <v>19</v>
      </c>
      <c r="N208" s="189" t="s">
        <v>40</v>
      </c>
      <c r="O208" s="67"/>
      <c r="P208" s="190">
        <f t="shared" si="21"/>
        <v>0</v>
      </c>
      <c r="Q208" s="190">
        <v>0</v>
      </c>
      <c r="R208" s="190">
        <f t="shared" si="22"/>
        <v>0</v>
      </c>
      <c r="S208" s="190">
        <v>0</v>
      </c>
      <c r="T208" s="191">
        <f t="shared" si="2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168</v>
      </c>
      <c r="AT208" s="192" t="s">
        <v>163</v>
      </c>
      <c r="AU208" s="192" t="s">
        <v>79</v>
      </c>
      <c r="AY208" s="20" t="s">
        <v>161</v>
      </c>
      <c r="BE208" s="193">
        <f t="shared" si="24"/>
        <v>0</v>
      </c>
      <c r="BF208" s="193">
        <f t="shared" si="25"/>
        <v>0</v>
      </c>
      <c r="BG208" s="193">
        <f t="shared" si="26"/>
        <v>0</v>
      </c>
      <c r="BH208" s="193">
        <f t="shared" si="27"/>
        <v>0</v>
      </c>
      <c r="BI208" s="193">
        <f t="shared" si="28"/>
        <v>0</v>
      </c>
      <c r="BJ208" s="20" t="s">
        <v>77</v>
      </c>
      <c r="BK208" s="193">
        <f t="shared" si="29"/>
        <v>0</v>
      </c>
      <c r="BL208" s="20" t="s">
        <v>168</v>
      </c>
      <c r="BM208" s="192" t="s">
        <v>1734</v>
      </c>
    </row>
    <row r="209" spans="1:65" s="2" customFormat="1" ht="16.5" customHeight="1">
      <c r="A209" s="37"/>
      <c r="B209" s="38"/>
      <c r="C209" s="181" t="s">
        <v>1185</v>
      </c>
      <c r="D209" s="181" t="s">
        <v>163</v>
      </c>
      <c r="E209" s="182" t="s">
        <v>2776</v>
      </c>
      <c r="F209" s="183" t="s">
        <v>2777</v>
      </c>
      <c r="G209" s="184" t="s">
        <v>387</v>
      </c>
      <c r="H209" s="185">
        <v>1</v>
      </c>
      <c r="I209" s="186"/>
      <c r="J209" s="187">
        <f t="shared" si="20"/>
        <v>0</v>
      </c>
      <c r="K209" s="183" t="s">
        <v>19</v>
      </c>
      <c r="L209" s="42"/>
      <c r="M209" s="188" t="s">
        <v>19</v>
      </c>
      <c r="N209" s="189" t="s">
        <v>40</v>
      </c>
      <c r="O209" s="67"/>
      <c r="P209" s="190">
        <f t="shared" si="21"/>
        <v>0</v>
      </c>
      <c r="Q209" s="190">
        <v>0</v>
      </c>
      <c r="R209" s="190">
        <f t="shared" si="22"/>
        <v>0</v>
      </c>
      <c r="S209" s="190">
        <v>0</v>
      </c>
      <c r="T209" s="191">
        <f t="shared" si="2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168</v>
      </c>
      <c r="AT209" s="192" t="s">
        <v>163</v>
      </c>
      <c r="AU209" s="192" t="s">
        <v>79</v>
      </c>
      <c r="AY209" s="20" t="s">
        <v>161</v>
      </c>
      <c r="BE209" s="193">
        <f t="shared" si="24"/>
        <v>0</v>
      </c>
      <c r="BF209" s="193">
        <f t="shared" si="25"/>
        <v>0</v>
      </c>
      <c r="BG209" s="193">
        <f t="shared" si="26"/>
        <v>0</v>
      </c>
      <c r="BH209" s="193">
        <f t="shared" si="27"/>
        <v>0</v>
      </c>
      <c r="BI209" s="193">
        <f t="shared" si="28"/>
        <v>0</v>
      </c>
      <c r="BJ209" s="20" t="s">
        <v>77</v>
      </c>
      <c r="BK209" s="193">
        <f t="shared" si="29"/>
        <v>0</v>
      </c>
      <c r="BL209" s="20" t="s">
        <v>168</v>
      </c>
      <c r="BM209" s="192" t="s">
        <v>1746</v>
      </c>
    </row>
    <row r="210" spans="1:65" s="2" customFormat="1" ht="16.5" customHeight="1">
      <c r="A210" s="37"/>
      <c r="B210" s="38"/>
      <c r="C210" s="181" t="s">
        <v>1191</v>
      </c>
      <c r="D210" s="181" t="s">
        <v>163</v>
      </c>
      <c r="E210" s="182" t="s">
        <v>2778</v>
      </c>
      <c r="F210" s="183" t="s">
        <v>2779</v>
      </c>
      <c r="G210" s="184" t="s">
        <v>387</v>
      </c>
      <c r="H210" s="185">
        <v>3</v>
      </c>
      <c r="I210" s="186"/>
      <c r="J210" s="187">
        <f t="shared" si="20"/>
        <v>0</v>
      </c>
      <c r="K210" s="183" t="s">
        <v>19</v>
      </c>
      <c r="L210" s="42"/>
      <c r="M210" s="188" t="s">
        <v>19</v>
      </c>
      <c r="N210" s="189" t="s">
        <v>40</v>
      </c>
      <c r="O210" s="67"/>
      <c r="P210" s="190">
        <f t="shared" si="21"/>
        <v>0</v>
      </c>
      <c r="Q210" s="190">
        <v>0</v>
      </c>
      <c r="R210" s="190">
        <f t="shared" si="22"/>
        <v>0</v>
      </c>
      <c r="S210" s="190">
        <v>0</v>
      </c>
      <c r="T210" s="191">
        <f t="shared" si="2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168</v>
      </c>
      <c r="AT210" s="192" t="s">
        <v>163</v>
      </c>
      <c r="AU210" s="192" t="s">
        <v>79</v>
      </c>
      <c r="AY210" s="20" t="s">
        <v>161</v>
      </c>
      <c r="BE210" s="193">
        <f t="shared" si="24"/>
        <v>0</v>
      </c>
      <c r="BF210" s="193">
        <f t="shared" si="25"/>
        <v>0</v>
      </c>
      <c r="BG210" s="193">
        <f t="shared" si="26"/>
        <v>0</v>
      </c>
      <c r="BH210" s="193">
        <f t="shared" si="27"/>
        <v>0</v>
      </c>
      <c r="BI210" s="193">
        <f t="shared" si="28"/>
        <v>0</v>
      </c>
      <c r="BJ210" s="20" t="s">
        <v>77</v>
      </c>
      <c r="BK210" s="193">
        <f t="shared" si="29"/>
        <v>0</v>
      </c>
      <c r="BL210" s="20" t="s">
        <v>168</v>
      </c>
      <c r="BM210" s="192" t="s">
        <v>1759</v>
      </c>
    </row>
    <row r="211" spans="1:65" s="2" customFormat="1" ht="16.5" customHeight="1">
      <c r="A211" s="37"/>
      <c r="B211" s="38"/>
      <c r="C211" s="181" t="s">
        <v>1196</v>
      </c>
      <c r="D211" s="181" t="s">
        <v>163</v>
      </c>
      <c r="E211" s="182" t="s">
        <v>2780</v>
      </c>
      <c r="F211" s="183" t="s">
        <v>2781</v>
      </c>
      <c r="G211" s="184" t="s">
        <v>189</v>
      </c>
      <c r="H211" s="185">
        <v>54</v>
      </c>
      <c r="I211" s="186"/>
      <c r="J211" s="187">
        <f t="shared" si="20"/>
        <v>0</v>
      </c>
      <c r="K211" s="183" t="s">
        <v>19</v>
      </c>
      <c r="L211" s="42"/>
      <c r="M211" s="188" t="s">
        <v>19</v>
      </c>
      <c r="N211" s="189" t="s">
        <v>40</v>
      </c>
      <c r="O211" s="67"/>
      <c r="P211" s="190">
        <f t="shared" si="21"/>
        <v>0</v>
      </c>
      <c r="Q211" s="190">
        <v>0</v>
      </c>
      <c r="R211" s="190">
        <f t="shared" si="22"/>
        <v>0</v>
      </c>
      <c r="S211" s="190">
        <v>0</v>
      </c>
      <c r="T211" s="191">
        <f t="shared" si="2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168</v>
      </c>
      <c r="AT211" s="192" t="s">
        <v>163</v>
      </c>
      <c r="AU211" s="192" t="s">
        <v>79</v>
      </c>
      <c r="AY211" s="20" t="s">
        <v>161</v>
      </c>
      <c r="BE211" s="193">
        <f t="shared" si="24"/>
        <v>0</v>
      </c>
      <c r="BF211" s="193">
        <f t="shared" si="25"/>
        <v>0</v>
      </c>
      <c r="BG211" s="193">
        <f t="shared" si="26"/>
        <v>0</v>
      </c>
      <c r="BH211" s="193">
        <f t="shared" si="27"/>
        <v>0</v>
      </c>
      <c r="BI211" s="193">
        <f t="shared" si="28"/>
        <v>0</v>
      </c>
      <c r="BJ211" s="20" t="s">
        <v>77</v>
      </c>
      <c r="BK211" s="193">
        <f t="shared" si="29"/>
        <v>0</v>
      </c>
      <c r="BL211" s="20" t="s">
        <v>168</v>
      </c>
      <c r="BM211" s="192" t="s">
        <v>1776</v>
      </c>
    </row>
    <row r="212" spans="1:65" s="2" customFormat="1" ht="16.5" customHeight="1">
      <c r="A212" s="37"/>
      <c r="B212" s="38"/>
      <c r="C212" s="181" t="s">
        <v>1202</v>
      </c>
      <c r="D212" s="181" t="s">
        <v>163</v>
      </c>
      <c r="E212" s="182" t="s">
        <v>2782</v>
      </c>
      <c r="F212" s="183" t="s">
        <v>2783</v>
      </c>
      <c r="G212" s="184" t="s">
        <v>189</v>
      </c>
      <c r="H212" s="185">
        <v>11</v>
      </c>
      <c r="I212" s="186"/>
      <c r="J212" s="187">
        <f t="shared" si="20"/>
        <v>0</v>
      </c>
      <c r="K212" s="183" t="s">
        <v>19</v>
      </c>
      <c r="L212" s="42"/>
      <c r="M212" s="188" t="s">
        <v>19</v>
      </c>
      <c r="N212" s="189" t="s">
        <v>40</v>
      </c>
      <c r="O212" s="67"/>
      <c r="P212" s="190">
        <f t="shared" si="21"/>
        <v>0</v>
      </c>
      <c r="Q212" s="190">
        <v>0</v>
      </c>
      <c r="R212" s="190">
        <f t="shared" si="22"/>
        <v>0</v>
      </c>
      <c r="S212" s="190">
        <v>0</v>
      </c>
      <c r="T212" s="191">
        <f t="shared" si="2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168</v>
      </c>
      <c r="AT212" s="192" t="s">
        <v>163</v>
      </c>
      <c r="AU212" s="192" t="s">
        <v>79</v>
      </c>
      <c r="AY212" s="20" t="s">
        <v>161</v>
      </c>
      <c r="BE212" s="193">
        <f t="shared" si="24"/>
        <v>0</v>
      </c>
      <c r="BF212" s="193">
        <f t="shared" si="25"/>
        <v>0</v>
      </c>
      <c r="BG212" s="193">
        <f t="shared" si="26"/>
        <v>0</v>
      </c>
      <c r="BH212" s="193">
        <f t="shared" si="27"/>
        <v>0</v>
      </c>
      <c r="BI212" s="193">
        <f t="shared" si="28"/>
        <v>0</v>
      </c>
      <c r="BJ212" s="20" t="s">
        <v>77</v>
      </c>
      <c r="BK212" s="193">
        <f t="shared" si="29"/>
        <v>0</v>
      </c>
      <c r="BL212" s="20" t="s">
        <v>168</v>
      </c>
      <c r="BM212" s="192" t="s">
        <v>1789</v>
      </c>
    </row>
    <row r="213" spans="1:65" s="2" customFormat="1" ht="16.5" customHeight="1">
      <c r="A213" s="37"/>
      <c r="B213" s="38"/>
      <c r="C213" s="181" t="s">
        <v>1208</v>
      </c>
      <c r="D213" s="181" t="s">
        <v>163</v>
      </c>
      <c r="E213" s="182" t="s">
        <v>2784</v>
      </c>
      <c r="F213" s="183" t="s">
        <v>2785</v>
      </c>
      <c r="G213" s="184" t="s">
        <v>387</v>
      </c>
      <c r="H213" s="185">
        <v>1</v>
      </c>
      <c r="I213" s="186"/>
      <c r="J213" s="187">
        <f t="shared" si="20"/>
        <v>0</v>
      </c>
      <c r="K213" s="183" t="s">
        <v>19</v>
      </c>
      <c r="L213" s="42"/>
      <c r="M213" s="188" t="s">
        <v>19</v>
      </c>
      <c r="N213" s="189" t="s">
        <v>40</v>
      </c>
      <c r="O213" s="67"/>
      <c r="P213" s="190">
        <f t="shared" si="21"/>
        <v>0</v>
      </c>
      <c r="Q213" s="190">
        <v>0</v>
      </c>
      <c r="R213" s="190">
        <f t="shared" si="22"/>
        <v>0</v>
      </c>
      <c r="S213" s="190">
        <v>0</v>
      </c>
      <c r="T213" s="191">
        <f t="shared" si="2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168</v>
      </c>
      <c r="AT213" s="192" t="s">
        <v>163</v>
      </c>
      <c r="AU213" s="192" t="s">
        <v>79</v>
      </c>
      <c r="AY213" s="20" t="s">
        <v>161</v>
      </c>
      <c r="BE213" s="193">
        <f t="shared" si="24"/>
        <v>0</v>
      </c>
      <c r="BF213" s="193">
        <f t="shared" si="25"/>
        <v>0</v>
      </c>
      <c r="BG213" s="193">
        <f t="shared" si="26"/>
        <v>0</v>
      </c>
      <c r="BH213" s="193">
        <f t="shared" si="27"/>
        <v>0</v>
      </c>
      <c r="BI213" s="193">
        <f t="shared" si="28"/>
        <v>0</v>
      </c>
      <c r="BJ213" s="20" t="s">
        <v>77</v>
      </c>
      <c r="BK213" s="193">
        <f t="shared" si="29"/>
        <v>0</v>
      </c>
      <c r="BL213" s="20" t="s">
        <v>168</v>
      </c>
      <c r="BM213" s="192" t="s">
        <v>1801</v>
      </c>
    </row>
    <row r="214" spans="1:65" s="2" customFormat="1" ht="16.5" customHeight="1">
      <c r="A214" s="37"/>
      <c r="B214" s="38"/>
      <c r="C214" s="181" t="s">
        <v>1213</v>
      </c>
      <c r="D214" s="181" t="s">
        <v>163</v>
      </c>
      <c r="E214" s="182" t="s">
        <v>2786</v>
      </c>
      <c r="F214" s="183" t="s">
        <v>2787</v>
      </c>
      <c r="G214" s="184" t="s">
        <v>532</v>
      </c>
      <c r="H214" s="185">
        <v>1</v>
      </c>
      <c r="I214" s="186"/>
      <c r="J214" s="187">
        <f t="shared" si="20"/>
        <v>0</v>
      </c>
      <c r="K214" s="183" t="s">
        <v>19</v>
      </c>
      <c r="L214" s="42"/>
      <c r="M214" s="188" t="s">
        <v>19</v>
      </c>
      <c r="N214" s="189" t="s">
        <v>40</v>
      </c>
      <c r="O214" s="67"/>
      <c r="P214" s="190">
        <f t="shared" si="21"/>
        <v>0</v>
      </c>
      <c r="Q214" s="190">
        <v>0</v>
      </c>
      <c r="R214" s="190">
        <f t="shared" si="22"/>
        <v>0</v>
      </c>
      <c r="S214" s="190">
        <v>0</v>
      </c>
      <c r="T214" s="191">
        <f t="shared" si="2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168</v>
      </c>
      <c r="AT214" s="192" t="s">
        <v>163</v>
      </c>
      <c r="AU214" s="192" t="s">
        <v>79</v>
      </c>
      <c r="AY214" s="20" t="s">
        <v>161</v>
      </c>
      <c r="BE214" s="193">
        <f t="shared" si="24"/>
        <v>0</v>
      </c>
      <c r="BF214" s="193">
        <f t="shared" si="25"/>
        <v>0</v>
      </c>
      <c r="BG214" s="193">
        <f t="shared" si="26"/>
        <v>0</v>
      </c>
      <c r="BH214" s="193">
        <f t="shared" si="27"/>
        <v>0</v>
      </c>
      <c r="BI214" s="193">
        <f t="shared" si="28"/>
        <v>0</v>
      </c>
      <c r="BJ214" s="20" t="s">
        <v>77</v>
      </c>
      <c r="BK214" s="193">
        <f t="shared" si="29"/>
        <v>0</v>
      </c>
      <c r="BL214" s="20" t="s">
        <v>168</v>
      </c>
      <c r="BM214" s="192" t="s">
        <v>1812</v>
      </c>
    </row>
    <row r="215" spans="1:65" s="2" customFormat="1" ht="16.5" customHeight="1">
      <c r="A215" s="37"/>
      <c r="B215" s="38"/>
      <c r="C215" s="181" t="s">
        <v>1220</v>
      </c>
      <c r="D215" s="181" t="s">
        <v>163</v>
      </c>
      <c r="E215" s="182" t="s">
        <v>2788</v>
      </c>
      <c r="F215" s="183" t="s">
        <v>2789</v>
      </c>
      <c r="G215" s="184" t="s">
        <v>189</v>
      </c>
      <c r="H215" s="185">
        <v>3.5</v>
      </c>
      <c r="I215" s="186"/>
      <c r="J215" s="187">
        <f t="shared" si="20"/>
        <v>0</v>
      </c>
      <c r="K215" s="183" t="s">
        <v>19</v>
      </c>
      <c r="L215" s="42"/>
      <c r="M215" s="188" t="s">
        <v>19</v>
      </c>
      <c r="N215" s="189" t="s">
        <v>40</v>
      </c>
      <c r="O215" s="67"/>
      <c r="P215" s="190">
        <f t="shared" si="21"/>
        <v>0</v>
      </c>
      <c r="Q215" s="190">
        <v>0</v>
      </c>
      <c r="R215" s="190">
        <f t="shared" si="22"/>
        <v>0</v>
      </c>
      <c r="S215" s="190">
        <v>0</v>
      </c>
      <c r="T215" s="191">
        <f t="shared" si="2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168</v>
      </c>
      <c r="AT215" s="192" t="s">
        <v>163</v>
      </c>
      <c r="AU215" s="192" t="s">
        <v>79</v>
      </c>
      <c r="AY215" s="20" t="s">
        <v>161</v>
      </c>
      <c r="BE215" s="193">
        <f t="shared" si="24"/>
        <v>0</v>
      </c>
      <c r="BF215" s="193">
        <f t="shared" si="25"/>
        <v>0</v>
      </c>
      <c r="BG215" s="193">
        <f t="shared" si="26"/>
        <v>0</v>
      </c>
      <c r="BH215" s="193">
        <f t="shared" si="27"/>
        <v>0</v>
      </c>
      <c r="BI215" s="193">
        <f t="shared" si="28"/>
        <v>0</v>
      </c>
      <c r="BJ215" s="20" t="s">
        <v>77</v>
      </c>
      <c r="BK215" s="193">
        <f t="shared" si="29"/>
        <v>0</v>
      </c>
      <c r="BL215" s="20" t="s">
        <v>168</v>
      </c>
      <c r="BM215" s="192" t="s">
        <v>1822</v>
      </c>
    </row>
    <row r="216" spans="1:65" s="2" customFormat="1" ht="16.5" customHeight="1">
      <c r="A216" s="37"/>
      <c r="B216" s="38"/>
      <c r="C216" s="181" t="s">
        <v>1227</v>
      </c>
      <c r="D216" s="181" t="s">
        <v>163</v>
      </c>
      <c r="E216" s="182" t="s">
        <v>2790</v>
      </c>
      <c r="F216" s="183" t="s">
        <v>2791</v>
      </c>
      <c r="G216" s="184" t="s">
        <v>532</v>
      </c>
      <c r="H216" s="185">
        <v>3</v>
      </c>
      <c r="I216" s="186"/>
      <c r="J216" s="187">
        <f t="shared" si="20"/>
        <v>0</v>
      </c>
      <c r="K216" s="183" t="s">
        <v>19</v>
      </c>
      <c r="L216" s="42"/>
      <c r="M216" s="188" t="s">
        <v>19</v>
      </c>
      <c r="N216" s="189" t="s">
        <v>40</v>
      </c>
      <c r="O216" s="67"/>
      <c r="P216" s="190">
        <f t="shared" si="21"/>
        <v>0</v>
      </c>
      <c r="Q216" s="190">
        <v>0</v>
      </c>
      <c r="R216" s="190">
        <f t="shared" si="22"/>
        <v>0</v>
      </c>
      <c r="S216" s="190">
        <v>0</v>
      </c>
      <c r="T216" s="191">
        <f t="shared" si="2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168</v>
      </c>
      <c r="AT216" s="192" t="s">
        <v>163</v>
      </c>
      <c r="AU216" s="192" t="s">
        <v>79</v>
      </c>
      <c r="AY216" s="20" t="s">
        <v>161</v>
      </c>
      <c r="BE216" s="193">
        <f t="shared" si="24"/>
        <v>0</v>
      </c>
      <c r="BF216" s="193">
        <f t="shared" si="25"/>
        <v>0</v>
      </c>
      <c r="BG216" s="193">
        <f t="shared" si="26"/>
        <v>0</v>
      </c>
      <c r="BH216" s="193">
        <f t="shared" si="27"/>
        <v>0</v>
      </c>
      <c r="BI216" s="193">
        <f t="shared" si="28"/>
        <v>0</v>
      </c>
      <c r="BJ216" s="20" t="s">
        <v>77</v>
      </c>
      <c r="BK216" s="193">
        <f t="shared" si="29"/>
        <v>0</v>
      </c>
      <c r="BL216" s="20" t="s">
        <v>168</v>
      </c>
      <c r="BM216" s="192" t="s">
        <v>1832</v>
      </c>
    </row>
    <row r="217" spans="1:65" s="2" customFormat="1" ht="16.5" customHeight="1">
      <c r="A217" s="37"/>
      <c r="B217" s="38"/>
      <c r="C217" s="181" t="s">
        <v>1234</v>
      </c>
      <c r="D217" s="181" t="s">
        <v>163</v>
      </c>
      <c r="E217" s="182" t="s">
        <v>2792</v>
      </c>
      <c r="F217" s="183" t="s">
        <v>2793</v>
      </c>
      <c r="G217" s="184" t="s">
        <v>189</v>
      </c>
      <c r="H217" s="185">
        <v>3.5</v>
      </c>
      <c r="I217" s="186"/>
      <c r="J217" s="187">
        <f t="shared" si="20"/>
        <v>0</v>
      </c>
      <c r="K217" s="183" t="s">
        <v>19</v>
      </c>
      <c r="L217" s="42"/>
      <c r="M217" s="188" t="s">
        <v>19</v>
      </c>
      <c r="N217" s="189" t="s">
        <v>40</v>
      </c>
      <c r="O217" s="67"/>
      <c r="P217" s="190">
        <f t="shared" si="21"/>
        <v>0</v>
      </c>
      <c r="Q217" s="190">
        <v>0</v>
      </c>
      <c r="R217" s="190">
        <f t="shared" si="22"/>
        <v>0</v>
      </c>
      <c r="S217" s="190">
        <v>0</v>
      </c>
      <c r="T217" s="191">
        <f t="shared" si="2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168</v>
      </c>
      <c r="AT217" s="192" t="s">
        <v>163</v>
      </c>
      <c r="AU217" s="192" t="s">
        <v>79</v>
      </c>
      <c r="AY217" s="20" t="s">
        <v>161</v>
      </c>
      <c r="BE217" s="193">
        <f t="shared" si="24"/>
        <v>0</v>
      </c>
      <c r="BF217" s="193">
        <f t="shared" si="25"/>
        <v>0</v>
      </c>
      <c r="BG217" s="193">
        <f t="shared" si="26"/>
        <v>0</v>
      </c>
      <c r="BH217" s="193">
        <f t="shared" si="27"/>
        <v>0</v>
      </c>
      <c r="BI217" s="193">
        <f t="shared" si="28"/>
        <v>0</v>
      </c>
      <c r="BJ217" s="20" t="s">
        <v>77</v>
      </c>
      <c r="BK217" s="193">
        <f t="shared" si="29"/>
        <v>0</v>
      </c>
      <c r="BL217" s="20" t="s">
        <v>168</v>
      </c>
      <c r="BM217" s="192" t="s">
        <v>1842</v>
      </c>
    </row>
    <row r="218" spans="1:65" s="2" customFormat="1" ht="16.5" customHeight="1">
      <c r="A218" s="37"/>
      <c r="B218" s="38"/>
      <c r="C218" s="181" t="s">
        <v>1242</v>
      </c>
      <c r="D218" s="181" t="s">
        <v>163</v>
      </c>
      <c r="E218" s="182" t="s">
        <v>2794</v>
      </c>
      <c r="F218" s="183" t="s">
        <v>2795</v>
      </c>
      <c r="G218" s="184" t="s">
        <v>387</v>
      </c>
      <c r="H218" s="185">
        <v>1</v>
      </c>
      <c r="I218" s="186"/>
      <c r="J218" s="187">
        <f t="shared" si="20"/>
        <v>0</v>
      </c>
      <c r="K218" s="183" t="s">
        <v>19</v>
      </c>
      <c r="L218" s="42"/>
      <c r="M218" s="188" t="s">
        <v>19</v>
      </c>
      <c r="N218" s="189" t="s">
        <v>40</v>
      </c>
      <c r="O218" s="67"/>
      <c r="P218" s="190">
        <f t="shared" si="21"/>
        <v>0</v>
      </c>
      <c r="Q218" s="190">
        <v>0</v>
      </c>
      <c r="R218" s="190">
        <f t="shared" si="22"/>
        <v>0</v>
      </c>
      <c r="S218" s="190">
        <v>0</v>
      </c>
      <c r="T218" s="191">
        <f t="shared" si="2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168</v>
      </c>
      <c r="AT218" s="192" t="s">
        <v>163</v>
      </c>
      <c r="AU218" s="192" t="s">
        <v>79</v>
      </c>
      <c r="AY218" s="20" t="s">
        <v>161</v>
      </c>
      <c r="BE218" s="193">
        <f t="shared" si="24"/>
        <v>0</v>
      </c>
      <c r="BF218" s="193">
        <f t="shared" si="25"/>
        <v>0</v>
      </c>
      <c r="BG218" s="193">
        <f t="shared" si="26"/>
        <v>0</v>
      </c>
      <c r="BH218" s="193">
        <f t="shared" si="27"/>
        <v>0</v>
      </c>
      <c r="BI218" s="193">
        <f t="shared" si="28"/>
        <v>0</v>
      </c>
      <c r="BJ218" s="20" t="s">
        <v>77</v>
      </c>
      <c r="BK218" s="193">
        <f t="shared" si="29"/>
        <v>0</v>
      </c>
      <c r="BL218" s="20" t="s">
        <v>168</v>
      </c>
      <c r="BM218" s="192" t="s">
        <v>1852</v>
      </c>
    </row>
    <row r="219" spans="1:65" s="2" customFormat="1" ht="16.5" customHeight="1">
      <c r="A219" s="37"/>
      <c r="B219" s="38"/>
      <c r="C219" s="181" t="s">
        <v>1249</v>
      </c>
      <c r="D219" s="181" t="s">
        <v>163</v>
      </c>
      <c r="E219" s="182" t="s">
        <v>2796</v>
      </c>
      <c r="F219" s="183" t="s">
        <v>2797</v>
      </c>
      <c r="G219" s="184" t="s">
        <v>387</v>
      </c>
      <c r="H219" s="185">
        <v>1</v>
      </c>
      <c r="I219" s="186"/>
      <c r="J219" s="187">
        <f t="shared" si="20"/>
        <v>0</v>
      </c>
      <c r="K219" s="183" t="s">
        <v>19</v>
      </c>
      <c r="L219" s="42"/>
      <c r="M219" s="188" t="s">
        <v>19</v>
      </c>
      <c r="N219" s="189" t="s">
        <v>40</v>
      </c>
      <c r="O219" s="67"/>
      <c r="P219" s="190">
        <f t="shared" si="21"/>
        <v>0</v>
      </c>
      <c r="Q219" s="190">
        <v>0</v>
      </c>
      <c r="R219" s="190">
        <f t="shared" si="22"/>
        <v>0</v>
      </c>
      <c r="S219" s="190">
        <v>0</v>
      </c>
      <c r="T219" s="191">
        <f t="shared" si="2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168</v>
      </c>
      <c r="AT219" s="192" t="s">
        <v>163</v>
      </c>
      <c r="AU219" s="192" t="s">
        <v>79</v>
      </c>
      <c r="AY219" s="20" t="s">
        <v>161</v>
      </c>
      <c r="BE219" s="193">
        <f t="shared" si="24"/>
        <v>0</v>
      </c>
      <c r="BF219" s="193">
        <f t="shared" si="25"/>
        <v>0</v>
      </c>
      <c r="BG219" s="193">
        <f t="shared" si="26"/>
        <v>0</v>
      </c>
      <c r="BH219" s="193">
        <f t="shared" si="27"/>
        <v>0</v>
      </c>
      <c r="BI219" s="193">
        <f t="shared" si="28"/>
        <v>0</v>
      </c>
      <c r="BJ219" s="20" t="s">
        <v>77</v>
      </c>
      <c r="BK219" s="193">
        <f t="shared" si="29"/>
        <v>0</v>
      </c>
      <c r="BL219" s="20" t="s">
        <v>168</v>
      </c>
      <c r="BM219" s="192" t="s">
        <v>1862</v>
      </c>
    </row>
    <row r="220" spans="1:65" s="2" customFormat="1" ht="16.5" customHeight="1">
      <c r="A220" s="37"/>
      <c r="B220" s="38"/>
      <c r="C220" s="181" t="s">
        <v>1256</v>
      </c>
      <c r="D220" s="181" t="s">
        <v>163</v>
      </c>
      <c r="E220" s="182" t="s">
        <v>2798</v>
      </c>
      <c r="F220" s="183" t="s">
        <v>2799</v>
      </c>
      <c r="G220" s="184" t="s">
        <v>387</v>
      </c>
      <c r="H220" s="185">
        <v>1</v>
      </c>
      <c r="I220" s="186"/>
      <c r="J220" s="187">
        <f t="shared" si="20"/>
        <v>0</v>
      </c>
      <c r="K220" s="183" t="s">
        <v>19</v>
      </c>
      <c r="L220" s="42"/>
      <c r="M220" s="188" t="s">
        <v>19</v>
      </c>
      <c r="N220" s="189" t="s">
        <v>40</v>
      </c>
      <c r="O220" s="67"/>
      <c r="P220" s="190">
        <f t="shared" si="21"/>
        <v>0</v>
      </c>
      <c r="Q220" s="190">
        <v>0</v>
      </c>
      <c r="R220" s="190">
        <f t="shared" si="22"/>
        <v>0</v>
      </c>
      <c r="S220" s="190">
        <v>0</v>
      </c>
      <c r="T220" s="191">
        <f t="shared" si="2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168</v>
      </c>
      <c r="AT220" s="192" t="s">
        <v>163</v>
      </c>
      <c r="AU220" s="192" t="s">
        <v>79</v>
      </c>
      <c r="AY220" s="20" t="s">
        <v>161</v>
      </c>
      <c r="BE220" s="193">
        <f t="shared" si="24"/>
        <v>0</v>
      </c>
      <c r="BF220" s="193">
        <f t="shared" si="25"/>
        <v>0</v>
      </c>
      <c r="BG220" s="193">
        <f t="shared" si="26"/>
        <v>0</v>
      </c>
      <c r="BH220" s="193">
        <f t="shared" si="27"/>
        <v>0</v>
      </c>
      <c r="BI220" s="193">
        <f t="shared" si="28"/>
        <v>0</v>
      </c>
      <c r="BJ220" s="20" t="s">
        <v>77</v>
      </c>
      <c r="BK220" s="193">
        <f t="shared" si="29"/>
        <v>0</v>
      </c>
      <c r="BL220" s="20" t="s">
        <v>168</v>
      </c>
      <c r="BM220" s="192" t="s">
        <v>1872</v>
      </c>
    </row>
    <row r="221" spans="1:65" s="2" customFormat="1" ht="16.5" customHeight="1">
      <c r="A221" s="37"/>
      <c r="B221" s="38"/>
      <c r="C221" s="181" t="s">
        <v>1261</v>
      </c>
      <c r="D221" s="181" t="s">
        <v>163</v>
      </c>
      <c r="E221" s="182" t="s">
        <v>2800</v>
      </c>
      <c r="F221" s="183" t="s">
        <v>2801</v>
      </c>
      <c r="G221" s="184" t="s">
        <v>387</v>
      </c>
      <c r="H221" s="185">
        <v>1</v>
      </c>
      <c r="I221" s="186"/>
      <c r="J221" s="187">
        <f t="shared" si="20"/>
        <v>0</v>
      </c>
      <c r="K221" s="183" t="s">
        <v>19</v>
      </c>
      <c r="L221" s="42"/>
      <c r="M221" s="188" t="s">
        <v>19</v>
      </c>
      <c r="N221" s="189" t="s">
        <v>40</v>
      </c>
      <c r="O221" s="67"/>
      <c r="P221" s="190">
        <f t="shared" si="21"/>
        <v>0</v>
      </c>
      <c r="Q221" s="190">
        <v>0</v>
      </c>
      <c r="R221" s="190">
        <f t="shared" si="22"/>
        <v>0</v>
      </c>
      <c r="S221" s="190">
        <v>0</v>
      </c>
      <c r="T221" s="191">
        <f t="shared" si="2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168</v>
      </c>
      <c r="AT221" s="192" t="s">
        <v>163</v>
      </c>
      <c r="AU221" s="192" t="s">
        <v>79</v>
      </c>
      <c r="AY221" s="20" t="s">
        <v>161</v>
      </c>
      <c r="BE221" s="193">
        <f t="shared" si="24"/>
        <v>0</v>
      </c>
      <c r="BF221" s="193">
        <f t="shared" si="25"/>
        <v>0</v>
      </c>
      <c r="BG221" s="193">
        <f t="shared" si="26"/>
        <v>0</v>
      </c>
      <c r="BH221" s="193">
        <f t="shared" si="27"/>
        <v>0</v>
      </c>
      <c r="BI221" s="193">
        <f t="shared" si="28"/>
        <v>0</v>
      </c>
      <c r="BJ221" s="20" t="s">
        <v>77</v>
      </c>
      <c r="BK221" s="193">
        <f t="shared" si="29"/>
        <v>0</v>
      </c>
      <c r="BL221" s="20" t="s">
        <v>168</v>
      </c>
      <c r="BM221" s="192" t="s">
        <v>1884</v>
      </c>
    </row>
    <row r="222" spans="1:65" s="2" customFormat="1" ht="16.5" customHeight="1">
      <c r="A222" s="37"/>
      <c r="B222" s="38"/>
      <c r="C222" s="181" t="s">
        <v>1266</v>
      </c>
      <c r="D222" s="181" t="s">
        <v>163</v>
      </c>
      <c r="E222" s="182" t="s">
        <v>2802</v>
      </c>
      <c r="F222" s="183" t="s">
        <v>2803</v>
      </c>
      <c r="G222" s="184" t="s">
        <v>214</v>
      </c>
      <c r="H222" s="185">
        <v>1.3660000000000001</v>
      </c>
      <c r="I222" s="186"/>
      <c r="J222" s="187">
        <f t="shared" si="20"/>
        <v>0</v>
      </c>
      <c r="K222" s="183" t="s">
        <v>19</v>
      </c>
      <c r="L222" s="42"/>
      <c r="M222" s="188" t="s">
        <v>19</v>
      </c>
      <c r="N222" s="189" t="s">
        <v>40</v>
      </c>
      <c r="O222" s="67"/>
      <c r="P222" s="190">
        <f t="shared" si="21"/>
        <v>0</v>
      </c>
      <c r="Q222" s="190">
        <v>0</v>
      </c>
      <c r="R222" s="190">
        <f t="shared" si="22"/>
        <v>0</v>
      </c>
      <c r="S222" s="190">
        <v>0</v>
      </c>
      <c r="T222" s="191">
        <f t="shared" si="2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168</v>
      </c>
      <c r="AT222" s="192" t="s">
        <v>163</v>
      </c>
      <c r="AU222" s="192" t="s">
        <v>79</v>
      </c>
      <c r="AY222" s="20" t="s">
        <v>161</v>
      </c>
      <c r="BE222" s="193">
        <f t="shared" si="24"/>
        <v>0</v>
      </c>
      <c r="BF222" s="193">
        <f t="shared" si="25"/>
        <v>0</v>
      </c>
      <c r="BG222" s="193">
        <f t="shared" si="26"/>
        <v>0</v>
      </c>
      <c r="BH222" s="193">
        <f t="shared" si="27"/>
        <v>0</v>
      </c>
      <c r="BI222" s="193">
        <f t="shared" si="28"/>
        <v>0</v>
      </c>
      <c r="BJ222" s="20" t="s">
        <v>77</v>
      </c>
      <c r="BK222" s="193">
        <f t="shared" si="29"/>
        <v>0</v>
      </c>
      <c r="BL222" s="20" t="s">
        <v>168</v>
      </c>
      <c r="BM222" s="192" t="s">
        <v>1896</v>
      </c>
    </row>
    <row r="223" spans="1:65" s="12" customFormat="1" ht="22.8" customHeight="1">
      <c r="B223" s="165"/>
      <c r="C223" s="166"/>
      <c r="D223" s="167" t="s">
        <v>68</v>
      </c>
      <c r="E223" s="179" t="s">
        <v>2804</v>
      </c>
      <c r="F223" s="179" t="s">
        <v>2805</v>
      </c>
      <c r="G223" s="166"/>
      <c r="H223" s="166"/>
      <c r="I223" s="169"/>
      <c r="J223" s="180">
        <f>BK223</f>
        <v>0</v>
      </c>
      <c r="K223" s="166"/>
      <c r="L223" s="171"/>
      <c r="M223" s="172"/>
      <c r="N223" s="173"/>
      <c r="O223" s="173"/>
      <c r="P223" s="174">
        <f>SUM(P224:P248)</f>
        <v>0</v>
      </c>
      <c r="Q223" s="173"/>
      <c r="R223" s="174">
        <f>SUM(R224:R248)</f>
        <v>0</v>
      </c>
      <c r="S223" s="173"/>
      <c r="T223" s="175">
        <f>SUM(T224:T248)</f>
        <v>0</v>
      </c>
      <c r="AR223" s="176" t="s">
        <v>77</v>
      </c>
      <c r="AT223" s="177" t="s">
        <v>68</v>
      </c>
      <c r="AU223" s="177" t="s">
        <v>77</v>
      </c>
      <c r="AY223" s="176" t="s">
        <v>161</v>
      </c>
      <c r="BK223" s="178">
        <f>SUM(BK224:BK248)</f>
        <v>0</v>
      </c>
    </row>
    <row r="224" spans="1:65" s="2" customFormat="1" ht="16.5" customHeight="1">
      <c r="A224" s="37"/>
      <c r="B224" s="38"/>
      <c r="C224" s="181" t="s">
        <v>1271</v>
      </c>
      <c r="D224" s="181" t="s">
        <v>163</v>
      </c>
      <c r="E224" s="182" t="s">
        <v>2806</v>
      </c>
      <c r="F224" s="183" t="s">
        <v>2807</v>
      </c>
      <c r="G224" s="184" t="s">
        <v>532</v>
      </c>
      <c r="H224" s="185">
        <v>16</v>
      </c>
      <c r="I224" s="186"/>
      <c r="J224" s="187">
        <f t="shared" ref="J224:J248" si="30">ROUND(I224*H224,2)</f>
        <v>0</v>
      </c>
      <c r="K224" s="183" t="s">
        <v>19</v>
      </c>
      <c r="L224" s="42"/>
      <c r="M224" s="188" t="s">
        <v>19</v>
      </c>
      <c r="N224" s="189" t="s">
        <v>40</v>
      </c>
      <c r="O224" s="67"/>
      <c r="P224" s="190">
        <f t="shared" ref="P224:P248" si="31">O224*H224</f>
        <v>0</v>
      </c>
      <c r="Q224" s="190">
        <v>0</v>
      </c>
      <c r="R224" s="190">
        <f t="shared" ref="R224:R248" si="32">Q224*H224</f>
        <v>0</v>
      </c>
      <c r="S224" s="190">
        <v>0</v>
      </c>
      <c r="T224" s="191">
        <f t="shared" ref="T224:T248" si="33"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168</v>
      </c>
      <c r="AT224" s="192" t="s">
        <v>163</v>
      </c>
      <c r="AU224" s="192" t="s">
        <v>79</v>
      </c>
      <c r="AY224" s="20" t="s">
        <v>161</v>
      </c>
      <c r="BE224" s="193">
        <f t="shared" ref="BE224:BE248" si="34">IF(N224="základní",J224,0)</f>
        <v>0</v>
      </c>
      <c r="BF224" s="193">
        <f t="shared" ref="BF224:BF248" si="35">IF(N224="snížená",J224,0)</f>
        <v>0</v>
      </c>
      <c r="BG224" s="193">
        <f t="shared" ref="BG224:BG248" si="36">IF(N224="zákl. přenesená",J224,0)</f>
        <v>0</v>
      </c>
      <c r="BH224" s="193">
        <f t="shared" ref="BH224:BH248" si="37">IF(N224="sníž. přenesená",J224,0)</f>
        <v>0</v>
      </c>
      <c r="BI224" s="193">
        <f t="shared" ref="BI224:BI248" si="38">IF(N224="nulová",J224,0)</f>
        <v>0</v>
      </c>
      <c r="BJ224" s="20" t="s">
        <v>77</v>
      </c>
      <c r="BK224" s="193">
        <f t="shared" ref="BK224:BK248" si="39">ROUND(I224*H224,2)</f>
        <v>0</v>
      </c>
      <c r="BL224" s="20" t="s">
        <v>168</v>
      </c>
      <c r="BM224" s="192" t="s">
        <v>1909</v>
      </c>
    </row>
    <row r="225" spans="1:65" s="2" customFormat="1" ht="16.5" customHeight="1">
      <c r="A225" s="37"/>
      <c r="B225" s="38"/>
      <c r="C225" s="181" t="s">
        <v>1278</v>
      </c>
      <c r="D225" s="181" t="s">
        <v>163</v>
      </c>
      <c r="E225" s="182" t="s">
        <v>2808</v>
      </c>
      <c r="F225" s="183" t="s">
        <v>2809</v>
      </c>
      <c r="G225" s="184" t="s">
        <v>532</v>
      </c>
      <c r="H225" s="185">
        <v>3</v>
      </c>
      <c r="I225" s="186"/>
      <c r="J225" s="187">
        <f t="shared" si="30"/>
        <v>0</v>
      </c>
      <c r="K225" s="183" t="s">
        <v>19</v>
      </c>
      <c r="L225" s="42"/>
      <c r="M225" s="188" t="s">
        <v>19</v>
      </c>
      <c r="N225" s="189" t="s">
        <v>40</v>
      </c>
      <c r="O225" s="67"/>
      <c r="P225" s="190">
        <f t="shared" si="31"/>
        <v>0</v>
      </c>
      <c r="Q225" s="190">
        <v>0</v>
      </c>
      <c r="R225" s="190">
        <f t="shared" si="32"/>
        <v>0</v>
      </c>
      <c r="S225" s="190">
        <v>0</v>
      </c>
      <c r="T225" s="191">
        <f t="shared" si="3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168</v>
      </c>
      <c r="AT225" s="192" t="s">
        <v>163</v>
      </c>
      <c r="AU225" s="192" t="s">
        <v>79</v>
      </c>
      <c r="AY225" s="20" t="s">
        <v>161</v>
      </c>
      <c r="BE225" s="193">
        <f t="shared" si="34"/>
        <v>0</v>
      </c>
      <c r="BF225" s="193">
        <f t="shared" si="35"/>
        <v>0</v>
      </c>
      <c r="BG225" s="193">
        <f t="shared" si="36"/>
        <v>0</v>
      </c>
      <c r="BH225" s="193">
        <f t="shared" si="37"/>
        <v>0</v>
      </c>
      <c r="BI225" s="193">
        <f t="shared" si="38"/>
        <v>0</v>
      </c>
      <c r="BJ225" s="20" t="s">
        <v>77</v>
      </c>
      <c r="BK225" s="193">
        <f t="shared" si="39"/>
        <v>0</v>
      </c>
      <c r="BL225" s="20" t="s">
        <v>168</v>
      </c>
      <c r="BM225" s="192" t="s">
        <v>1923</v>
      </c>
    </row>
    <row r="226" spans="1:65" s="2" customFormat="1" ht="16.5" customHeight="1">
      <c r="A226" s="37"/>
      <c r="B226" s="38"/>
      <c r="C226" s="181" t="s">
        <v>1283</v>
      </c>
      <c r="D226" s="181" t="s">
        <v>163</v>
      </c>
      <c r="E226" s="182" t="s">
        <v>2810</v>
      </c>
      <c r="F226" s="183" t="s">
        <v>2811</v>
      </c>
      <c r="G226" s="184" t="s">
        <v>532</v>
      </c>
      <c r="H226" s="185">
        <v>7</v>
      </c>
      <c r="I226" s="186"/>
      <c r="J226" s="187">
        <f t="shared" si="30"/>
        <v>0</v>
      </c>
      <c r="K226" s="183" t="s">
        <v>19</v>
      </c>
      <c r="L226" s="42"/>
      <c r="M226" s="188" t="s">
        <v>19</v>
      </c>
      <c r="N226" s="189" t="s">
        <v>40</v>
      </c>
      <c r="O226" s="67"/>
      <c r="P226" s="190">
        <f t="shared" si="31"/>
        <v>0</v>
      </c>
      <c r="Q226" s="190">
        <v>0</v>
      </c>
      <c r="R226" s="190">
        <f t="shared" si="32"/>
        <v>0</v>
      </c>
      <c r="S226" s="190">
        <v>0</v>
      </c>
      <c r="T226" s="191">
        <f t="shared" si="3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168</v>
      </c>
      <c r="AT226" s="192" t="s">
        <v>163</v>
      </c>
      <c r="AU226" s="192" t="s">
        <v>79</v>
      </c>
      <c r="AY226" s="20" t="s">
        <v>161</v>
      </c>
      <c r="BE226" s="193">
        <f t="shared" si="34"/>
        <v>0</v>
      </c>
      <c r="BF226" s="193">
        <f t="shared" si="35"/>
        <v>0</v>
      </c>
      <c r="BG226" s="193">
        <f t="shared" si="36"/>
        <v>0</v>
      </c>
      <c r="BH226" s="193">
        <f t="shared" si="37"/>
        <v>0</v>
      </c>
      <c r="BI226" s="193">
        <f t="shared" si="38"/>
        <v>0</v>
      </c>
      <c r="BJ226" s="20" t="s">
        <v>77</v>
      </c>
      <c r="BK226" s="193">
        <f t="shared" si="39"/>
        <v>0</v>
      </c>
      <c r="BL226" s="20" t="s">
        <v>168</v>
      </c>
      <c r="BM226" s="192" t="s">
        <v>1936</v>
      </c>
    </row>
    <row r="227" spans="1:65" s="2" customFormat="1" ht="16.5" customHeight="1">
      <c r="A227" s="37"/>
      <c r="B227" s="38"/>
      <c r="C227" s="181" t="s">
        <v>1289</v>
      </c>
      <c r="D227" s="181" t="s">
        <v>163</v>
      </c>
      <c r="E227" s="182" t="s">
        <v>2812</v>
      </c>
      <c r="F227" s="183" t="s">
        <v>2813</v>
      </c>
      <c r="G227" s="184" t="s">
        <v>532</v>
      </c>
      <c r="H227" s="185">
        <v>1</v>
      </c>
      <c r="I227" s="186"/>
      <c r="J227" s="187">
        <f t="shared" si="30"/>
        <v>0</v>
      </c>
      <c r="K227" s="183" t="s">
        <v>19</v>
      </c>
      <c r="L227" s="42"/>
      <c r="M227" s="188" t="s">
        <v>19</v>
      </c>
      <c r="N227" s="189" t="s">
        <v>40</v>
      </c>
      <c r="O227" s="67"/>
      <c r="P227" s="190">
        <f t="shared" si="31"/>
        <v>0</v>
      </c>
      <c r="Q227" s="190">
        <v>0</v>
      </c>
      <c r="R227" s="190">
        <f t="shared" si="32"/>
        <v>0</v>
      </c>
      <c r="S227" s="190">
        <v>0</v>
      </c>
      <c r="T227" s="191">
        <f t="shared" si="3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168</v>
      </c>
      <c r="AT227" s="192" t="s">
        <v>163</v>
      </c>
      <c r="AU227" s="192" t="s">
        <v>79</v>
      </c>
      <c r="AY227" s="20" t="s">
        <v>161</v>
      </c>
      <c r="BE227" s="193">
        <f t="shared" si="34"/>
        <v>0</v>
      </c>
      <c r="BF227" s="193">
        <f t="shared" si="35"/>
        <v>0</v>
      </c>
      <c r="BG227" s="193">
        <f t="shared" si="36"/>
        <v>0</v>
      </c>
      <c r="BH227" s="193">
        <f t="shared" si="37"/>
        <v>0</v>
      </c>
      <c r="BI227" s="193">
        <f t="shared" si="38"/>
        <v>0</v>
      </c>
      <c r="BJ227" s="20" t="s">
        <v>77</v>
      </c>
      <c r="BK227" s="193">
        <f t="shared" si="39"/>
        <v>0</v>
      </c>
      <c r="BL227" s="20" t="s">
        <v>168</v>
      </c>
      <c r="BM227" s="192" t="s">
        <v>1949</v>
      </c>
    </row>
    <row r="228" spans="1:65" s="2" customFormat="1" ht="16.5" customHeight="1">
      <c r="A228" s="37"/>
      <c r="B228" s="38"/>
      <c r="C228" s="181" t="s">
        <v>1294</v>
      </c>
      <c r="D228" s="181" t="s">
        <v>163</v>
      </c>
      <c r="E228" s="182" t="s">
        <v>2814</v>
      </c>
      <c r="F228" s="183" t="s">
        <v>2815</v>
      </c>
      <c r="G228" s="184" t="s">
        <v>532</v>
      </c>
      <c r="H228" s="185">
        <v>22</v>
      </c>
      <c r="I228" s="186"/>
      <c r="J228" s="187">
        <f t="shared" si="30"/>
        <v>0</v>
      </c>
      <c r="K228" s="183" t="s">
        <v>19</v>
      </c>
      <c r="L228" s="42"/>
      <c r="M228" s="188" t="s">
        <v>19</v>
      </c>
      <c r="N228" s="189" t="s">
        <v>40</v>
      </c>
      <c r="O228" s="67"/>
      <c r="P228" s="190">
        <f t="shared" si="31"/>
        <v>0</v>
      </c>
      <c r="Q228" s="190">
        <v>0</v>
      </c>
      <c r="R228" s="190">
        <f t="shared" si="32"/>
        <v>0</v>
      </c>
      <c r="S228" s="190">
        <v>0</v>
      </c>
      <c r="T228" s="191">
        <f t="shared" si="3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168</v>
      </c>
      <c r="AT228" s="192" t="s">
        <v>163</v>
      </c>
      <c r="AU228" s="192" t="s">
        <v>79</v>
      </c>
      <c r="AY228" s="20" t="s">
        <v>161</v>
      </c>
      <c r="BE228" s="193">
        <f t="shared" si="34"/>
        <v>0</v>
      </c>
      <c r="BF228" s="193">
        <f t="shared" si="35"/>
        <v>0</v>
      </c>
      <c r="BG228" s="193">
        <f t="shared" si="36"/>
        <v>0</v>
      </c>
      <c r="BH228" s="193">
        <f t="shared" si="37"/>
        <v>0</v>
      </c>
      <c r="BI228" s="193">
        <f t="shared" si="38"/>
        <v>0</v>
      </c>
      <c r="BJ228" s="20" t="s">
        <v>77</v>
      </c>
      <c r="BK228" s="193">
        <f t="shared" si="39"/>
        <v>0</v>
      </c>
      <c r="BL228" s="20" t="s">
        <v>168</v>
      </c>
      <c r="BM228" s="192" t="s">
        <v>1959</v>
      </c>
    </row>
    <row r="229" spans="1:65" s="2" customFormat="1" ht="16.5" customHeight="1">
      <c r="A229" s="37"/>
      <c r="B229" s="38"/>
      <c r="C229" s="181" t="s">
        <v>1299</v>
      </c>
      <c r="D229" s="181" t="s">
        <v>163</v>
      </c>
      <c r="E229" s="182" t="s">
        <v>2816</v>
      </c>
      <c r="F229" s="183" t="s">
        <v>2817</v>
      </c>
      <c r="G229" s="184" t="s">
        <v>387</v>
      </c>
      <c r="H229" s="185">
        <v>1</v>
      </c>
      <c r="I229" s="186"/>
      <c r="J229" s="187">
        <f t="shared" si="30"/>
        <v>0</v>
      </c>
      <c r="K229" s="183" t="s">
        <v>19</v>
      </c>
      <c r="L229" s="42"/>
      <c r="M229" s="188" t="s">
        <v>19</v>
      </c>
      <c r="N229" s="189" t="s">
        <v>40</v>
      </c>
      <c r="O229" s="67"/>
      <c r="P229" s="190">
        <f t="shared" si="31"/>
        <v>0</v>
      </c>
      <c r="Q229" s="190">
        <v>0</v>
      </c>
      <c r="R229" s="190">
        <f t="shared" si="32"/>
        <v>0</v>
      </c>
      <c r="S229" s="190">
        <v>0</v>
      </c>
      <c r="T229" s="191">
        <f t="shared" si="3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168</v>
      </c>
      <c r="AT229" s="192" t="s">
        <v>163</v>
      </c>
      <c r="AU229" s="192" t="s">
        <v>79</v>
      </c>
      <c r="AY229" s="20" t="s">
        <v>161</v>
      </c>
      <c r="BE229" s="193">
        <f t="shared" si="34"/>
        <v>0</v>
      </c>
      <c r="BF229" s="193">
        <f t="shared" si="35"/>
        <v>0</v>
      </c>
      <c r="BG229" s="193">
        <f t="shared" si="36"/>
        <v>0</v>
      </c>
      <c r="BH229" s="193">
        <f t="shared" si="37"/>
        <v>0</v>
      </c>
      <c r="BI229" s="193">
        <f t="shared" si="38"/>
        <v>0</v>
      </c>
      <c r="BJ229" s="20" t="s">
        <v>77</v>
      </c>
      <c r="BK229" s="193">
        <f t="shared" si="39"/>
        <v>0</v>
      </c>
      <c r="BL229" s="20" t="s">
        <v>168</v>
      </c>
      <c r="BM229" s="192" t="s">
        <v>1972</v>
      </c>
    </row>
    <row r="230" spans="1:65" s="2" customFormat="1" ht="16.5" customHeight="1">
      <c r="A230" s="37"/>
      <c r="B230" s="38"/>
      <c r="C230" s="181" t="s">
        <v>1305</v>
      </c>
      <c r="D230" s="181" t="s">
        <v>163</v>
      </c>
      <c r="E230" s="182" t="s">
        <v>2818</v>
      </c>
      <c r="F230" s="183" t="s">
        <v>2819</v>
      </c>
      <c r="G230" s="184" t="s">
        <v>387</v>
      </c>
      <c r="H230" s="185">
        <v>7</v>
      </c>
      <c r="I230" s="186"/>
      <c r="J230" s="187">
        <f t="shared" si="30"/>
        <v>0</v>
      </c>
      <c r="K230" s="183" t="s">
        <v>19</v>
      </c>
      <c r="L230" s="42"/>
      <c r="M230" s="188" t="s">
        <v>19</v>
      </c>
      <c r="N230" s="189" t="s">
        <v>40</v>
      </c>
      <c r="O230" s="67"/>
      <c r="P230" s="190">
        <f t="shared" si="31"/>
        <v>0</v>
      </c>
      <c r="Q230" s="190">
        <v>0</v>
      </c>
      <c r="R230" s="190">
        <f t="shared" si="32"/>
        <v>0</v>
      </c>
      <c r="S230" s="190">
        <v>0</v>
      </c>
      <c r="T230" s="191">
        <f t="shared" si="3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168</v>
      </c>
      <c r="AT230" s="192" t="s">
        <v>163</v>
      </c>
      <c r="AU230" s="192" t="s">
        <v>79</v>
      </c>
      <c r="AY230" s="20" t="s">
        <v>161</v>
      </c>
      <c r="BE230" s="193">
        <f t="shared" si="34"/>
        <v>0</v>
      </c>
      <c r="BF230" s="193">
        <f t="shared" si="35"/>
        <v>0</v>
      </c>
      <c r="BG230" s="193">
        <f t="shared" si="36"/>
        <v>0</v>
      </c>
      <c r="BH230" s="193">
        <f t="shared" si="37"/>
        <v>0</v>
      </c>
      <c r="BI230" s="193">
        <f t="shared" si="38"/>
        <v>0</v>
      </c>
      <c r="BJ230" s="20" t="s">
        <v>77</v>
      </c>
      <c r="BK230" s="193">
        <f t="shared" si="39"/>
        <v>0</v>
      </c>
      <c r="BL230" s="20" t="s">
        <v>168</v>
      </c>
      <c r="BM230" s="192" t="s">
        <v>1983</v>
      </c>
    </row>
    <row r="231" spans="1:65" s="2" customFormat="1" ht="16.5" customHeight="1">
      <c r="A231" s="37"/>
      <c r="B231" s="38"/>
      <c r="C231" s="181" t="s">
        <v>1311</v>
      </c>
      <c r="D231" s="181" t="s">
        <v>163</v>
      </c>
      <c r="E231" s="182" t="s">
        <v>2820</v>
      </c>
      <c r="F231" s="183" t="s">
        <v>2821</v>
      </c>
      <c r="G231" s="184" t="s">
        <v>387</v>
      </c>
      <c r="H231" s="185">
        <v>2</v>
      </c>
      <c r="I231" s="186"/>
      <c r="J231" s="187">
        <f t="shared" si="30"/>
        <v>0</v>
      </c>
      <c r="K231" s="183" t="s">
        <v>19</v>
      </c>
      <c r="L231" s="42"/>
      <c r="M231" s="188" t="s">
        <v>19</v>
      </c>
      <c r="N231" s="189" t="s">
        <v>40</v>
      </c>
      <c r="O231" s="67"/>
      <c r="P231" s="190">
        <f t="shared" si="31"/>
        <v>0</v>
      </c>
      <c r="Q231" s="190">
        <v>0</v>
      </c>
      <c r="R231" s="190">
        <f t="shared" si="32"/>
        <v>0</v>
      </c>
      <c r="S231" s="190">
        <v>0</v>
      </c>
      <c r="T231" s="191">
        <f t="shared" si="3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168</v>
      </c>
      <c r="AT231" s="192" t="s">
        <v>163</v>
      </c>
      <c r="AU231" s="192" t="s">
        <v>79</v>
      </c>
      <c r="AY231" s="20" t="s">
        <v>161</v>
      </c>
      <c r="BE231" s="193">
        <f t="shared" si="34"/>
        <v>0</v>
      </c>
      <c r="BF231" s="193">
        <f t="shared" si="35"/>
        <v>0</v>
      </c>
      <c r="BG231" s="193">
        <f t="shared" si="36"/>
        <v>0</v>
      </c>
      <c r="BH231" s="193">
        <f t="shared" si="37"/>
        <v>0</v>
      </c>
      <c r="BI231" s="193">
        <f t="shared" si="38"/>
        <v>0</v>
      </c>
      <c r="BJ231" s="20" t="s">
        <v>77</v>
      </c>
      <c r="BK231" s="193">
        <f t="shared" si="39"/>
        <v>0</v>
      </c>
      <c r="BL231" s="20" t="s">
        <v>168</v>
      </c>
      <c r="BM231" s="192" t="s">
        <v>1994</v>
      </c>
    </row>
    <row r="232" spans="1:65" s="2" customFormat="1" ht="16.5" customHeight="1">
      <c r="A232" s="37"/>
      <c r="B232" s="38"/>
      <c r="C232" s="181" t="s">
        <v>1317</v>
      </c>
      <c r="D232" s="181" t="s">
        <v>163</v>
      </c>
      <c r="E232" s="182" t="s">
        <v>2822</v>
      </c>
      <c r="F232" s="183" t="s">
        <v>2823</v>
      </c>
      <c r="G232" s="184" t="s">
        <v>387</v>
      </c>
      <c r="H232" s="185">
        <v>9</v>
      </c>
      <c r="I232" s="186"/>
      <c r="J232" s="187">
        <f t="shared" si="30"/>
        <v>0</v>
      </c>
      <c r="K232" s="183" t="s">
        <v>19</v>
      </c>
      <c r="L232" s="42"/>
      <c r="M232" s="188" t="s">
        <v>19</v>
      </c>
      <c r="N232" s="189" t="s">
        <v>40</v>
      </c>
      <c r="O232" s="67"/>
      <c r="P232" s="190">
        <f t="shared" si="31"/>
        <v>0</v>
      </c>
      <c r="Q232" s="190">
        <v>0</v>
      </c>
      <c r="R232" s="190">
        <f t="shared" si="32"/>
        <v>0</v>
      </c>
      <c r="S232" s="190">
        <v>0</v>
      </c>
      <c r="T232" s="191">
        <f t="shared" si="3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168</v>
      </c>
      <c r="AT232" s="192" t="s">
        <v>163</v>
      </c>
      <c r="AU232" s="192" t="s">
        <v>79</v>
      </c>
      <c r="AY232" s="20" t="s">
        <v>161</v>
      </c>
      <c r="BE232" s="193">
        <f t="shared" si="34"/>
        <v>0</v>
      </c>
      <c r="BF232" s="193">
        <f t="shared" si="35"/>
        <v>0</v>
      </c>
      <c r="BG232" s="193">
        <f t="shared" si="36"/>
        <v>0</v>
      </c>
      <c r="BH232" s="193">
        <f t="shared" si="37"/>
        <v>0</v>
      </c>
      <c r="BI232" s="193">
        <f t="shared" si="38"/>
        <v>0</v>
      </c>
      <c r="BJ232" s="20" t="s">
        <v>77</v>
      </c>
      <c r="BK232" s="193">
        <f t="shared" si="39"/>
        <v>0</v>
      </c>
      <c r="BL232" s="20" t="s">
        <v>168</v>
      </c>
      <c r="BM232" s="192" t="s">
        <v>2006</v>
      </c>
    </row>
    <row r="233" spans="1:65" s="2" customFormat="1" ht="16.5" customHeight="1">
      <c r="A233" s="37"/>
      <c r="B233" s="38"/>
      <c r="C233" s="181" t="s">
        <v>1323</v>
      </c>
      <c r="D233" s="181" t="s">
        <v>163</v>
      </c>
      <c r="E233" s="182" t="s">
        <v>2824</v>
      </c>
      <c r="F233" s="183" t="s">
        <v>2825</v>
      </c>
      <c r="G233" s="184" t="s">
        <v>532</v>
      </c>
      <c r="H233" s="185">
        <v>3</v>
      </c>
      <c r="I233" s="186"/>
      <c r="J233" s="187">
        <f t="shared" si="30"/>
        <v>0</v>
      </c>
      <c r="K233" s="183" t="s">
        <v>19</v>
      </c>
      <c r="L233" s="42"/>
      <c r="M233" s="188" t="s">
        <v>19</v>
      </c>
      <c r="N233" s="189" t="s">
        <v>40</v>
      </c>
      <c r="O233" s="67"/>
      <c r="P233" s="190">
        <f t="shared" si="31"/>
        <v>0</v>
      </c>
      <c r="Q233" s="190">
        <v>0</v>
      </c>
      <c r="R233" s="190">
        <f t="shared" si="32"/>
        <v>0</v>
      </c>
      <c r="S233" s="190">
        <v>0</v>
      </c>
      <c r="T233" s="191">
        <f t="shared" si="3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168</v>
      </c>
      <c r="AT233" s="192" t="s">
        <v>163</v>
      </c>
      <c r="AU233" s="192" t="s">
        <v>79</v>
      </c>
      <c r="AY233" s="20" t="s">
        <v>161</v>
      </c>
      <c r="BE233" s="193">
        <f t="shared" si="34"/>
        <v>0</v>
      </c>
      <c r="BF233" s="193">
        <f t="shared" si="35"/>
        <v>0</v>
      </c>
      <c r="BG233" s="193">
        <f t="shared" si="36"/>
        <v>0</v>
      </c>
      <c r="BH233" s="193">
        <f t="shared" si="37"/>
        <v>0</v>
      </c>
      <c r="BI233" s="193">
        <f t="shared" si="38"/>
        <v>0</v>
      </c>
      <c r="BJ233" s="20" t="s">
        <v>77</v>
      </c>
      <c r="BK233" s="193">
        <f t="shared" si="39"/>
        <v>0</v>
      </c>
      <c r="BL233" s="20" t="s">
        <v>168</v>
      </c>
      <c r="BM233" s="192" t="s">
        <v>2016</v>
      </c>
    </row>
    <row r="234" spans="1:65" s="2" customFormat="1" ht="16.5" customHeight="1">
      <c r="A234" s="37"/>
      <c r="B234" s="38"/>
      <c r="C234" s="181" t="s">
        <v>1329</v>
      </c>
      <c r="D234" s="181" t="s">
        <v>163</v>
      </c>
      <c r="E234" s="182" t="s">
        <v>2826</v>
      </c>
      <c r="F234" s="183" t="s">
        <v>2827</v>
      </c>
      <c r="G234" s="184" t="s">
        <v>387</v>
      </c>
      <c r="H234" s="185">
        <v>4</v>
      </c>
      <c r="I234" s="186"/>
      <c r="J234" s="187">
        <f t="shared" si="30"/>
        <v>0</v>
      </c>
      <c r="K234" s="183" t="s">
        <v>19</v>
      </c>
      <c r="L234" s="42"/>
      <c r="M234" s="188" t="s">
        <v>19</v>
      </c>
      <c r="N234" s="189" t="s">
        <v>40</v>
      </c>
      <c r="O234" s="67"/>
      <c r="P234" s="190">
        <f t="shared" si="31"/>
        <v>0</v>
      </c>
      <c r="Q234" s="190">
        <v>0</v>
      </c>
      <c r="R234" s="190">
        <f t="shared" si="32"/>
        <v>0</v>
      </c>
      <c r="S234" s="190">
        <v>0</v>
      </c>
      <c r="T234" s="191">
        <f t="shared" si="3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168</v>
      </c>
      <c r="AT234" s="192" t="s">
        <v>163</v>
      </c>
      <c r="AU234" s="192" t="s">
        <v>79</v>
      </c>
      <c r="AY234" s="20" t="s">
        <v>161</v>
      </c>
      <c r="BE234" s="193">
        <f t="shared" si="34"/>
        <v>0</v>
      </c>
      <c r="BF234" s="193">
        <f t="shared" si="35"/>
        <v>0</v>
      </c>
      <c r="BG234" s="193">
        <f t="shared" si="36"/>
        <v>0</v>
      </c>
      <c r="BH234" s="193">
        <f t="shared" si="37"/>
        <v>0</v>
      </c>
      <c r="BI234" s="193">
        <f t="shared" si="38"/>
        <v>0</v>
      </c>
      <c r="BJ234" s="20" t="s">
        <v>77</v>
      </c>
      <c r="BK234" s="193">
        <f t="shared" si="39"/>
        <v>0</v>
      </c>
      <c r="BL234" s="20" t="s">
        <v>168</v>
      </c>
      <c r="BM234" s="192" t="s">
        <v>2026</v>
      </c>
    </row>
    <row r="235" spans="1:65" s="2" customFormat="1" ht="16.5" customHeight="1">
      <c r="A235" s="37"/>
      <c r="B235" s="38"/>
      <c r="C235" s="181" t="s">
        <v>1337</v>
      </c>
      <c r="D235" s="181" t="s">
        <v>163</v>
      </c>
      <c r="E235" s="182" t="s">
        <v>2828</v>
      </c>
      <c r="F235" s="183" t="s">
        <v>2829</v>
      </c>
      <c r="G235" s="184" t="s">
        <v>387</v>
      </c>
      <c r="H235" s="185">
        <v>7</v>
      </c>
      <c r="I235" s="186"/>
      <c r="J235" s="187">
        <f t="shared" si="30"/>
        <v>0</v>
      </c>
      <c r="K235" s="183" t="s">
        <v>19</v>
      </c>
      <c r="L235" s="42"/>
      <c r="M235" s="188" t="s">
        <v>19</v>
      </c>
      <c r="N235" s="189" t="s">
        <v>40</v>
      </c>
      <c r="O235" s="67"/>
      <c r="P235" s="190">
        <f t="shared" si="31"/>
        <v>0</v>
      </c>
      <c r="Q235" s="190">
        <v>0</v>
      </c>
      <c r="R235" s="190">
        <f t="shared" si="32"/>
        <v>0</v>
      </c>
      <c r="S235" s="190">
        <v>0</v>
      </c>
      <c r="T235" s="191">
        <f t="shared" si="3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168</v>
      </c>
      <c r="AT235" s="192" t="s">
        <v>163</v>
      </c>
      <c r="AU235" s="192" t="s">
        <v>79</v>
      </c>
      <c r="AY235" s="20" t="s">
        <v>161</v>
      </c>
      <c r="BE235" s="193">
        <f t="shared" si="34"/>
        <v>0</v>
      </c>
      <c r="BF235" s="193">
        <f t="shared" si="35"/>
        <v>0</v>
      </c>
      <c r="BG235" s="193">
        <f t="shared" si="36"/>
        <v>0</v>
      </c>
      <c r="BH235" s="193">
        <f t="shared" si="37"/>
        <v>0</v>
      </c>
      <c r="BI235" s="193">
        <f t="shared" si="38"/>
        <v>0</v>
      </c>
      <c r="BJ235" s="20" t="s">
        <v>77</v>
      </c>
      <c r="BK235" s="193">
        <f t="shared" si="39"/>
        <v>0</v>
      </c>
      <c r="BL235" s="20" t="s">
        <v>168</v>
      </c>
      <c r="BM235" s="192" t="s">
        <v>2039</v>
      </c>
    </row>
    <row r="236" spans="1:65" s="2" customFormat="1" ht="16.5" customHeight="1">
      <c r="A236" s="37"/>
      <c r="B236" s="38"/>
      <c r="C236" s="181" t="s">
        <v>1345</v>
      </c>
      <c r="D236" s="181" t="s">
        <v>163</v>
      </c>
      <c r="E236" s="182" t="s">
        <v>2830</v>
      </c>
      <c r="F236" s="183" t="s">
        <v>2831</v>
      </c>
      <c r="G236" s="184" t="s">
        <v>387</v>
      </c>
      <c r="H236" s="185">
        <v>1</v>
      </c>
      <c r="I236" s="186"/>
      <c r="J236" s="187">
        <f t="shared" si="30"/>
        <v>0</v>
      </c>
      <c r="K236" s="183" t="s">
        <v>19</v>
      </c>
      <c r="L236" s="42"/>
      <c r="M236" s="188" t="s">
        <v>19</v>
      </c>
      <c r="N236" s="189" t="s">
        <v>40</v>
      </c>
      <c r="O236" s="67"/>
      <c r="P236" s="190">
        <f t="shared" si="31"/>
        <v>0</v>
      </c>
      <c r="Q236" s="190">
        <v>0</v>
      </c>
      <c r="R236" s="190">
        <f t="shared" si="32"/>
        <v>0</v>
      </c>
      <c r="S236" s="190">
        <v>0</v>
      </c>
      <c r="T236" s="191">
        <f t="shared" si="3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168</v>
      </c>
      <c r="AT236" s="192" t="s">
        <v>163</v>
      </c>
      <c r="AU236" s="192" t="s">
        <v>79</v>
      </c>
      <c r="AY236" s="20" t="s">
        <v>161</v>
      </c>
      <c r="BE236" s="193">
        <f t="shared" si="34"/>
        <v>0</v>
      </c>
      <c r="BF236" s="193">
        <f t="shared" si="35"/>
        <v>0</v>
      </c>
      <c r="BG236" s="193">
        <f t="shared" si="36"/>
        <v>0</v>
      </c>
      <c r="BH236" s="193">
        <f t="shared" si="37"/>
        <v>0</v>
      </c>
      <c r="BI236" s="193">
        <f t="shared" si="38"/>
        <v>0</v>
      </c>
      <c r="BJ236" s="20" t="s">
        <v>77</v>
      </c>
      <c r="BK236" s="193">
        <f t="shared" si="39"/>
        <v>0</v>
      </c>
      <c r="BL236" s="20" t="s">
        <v>168</v>
      </c>
      <c r="BM236" s="192" t="s">
        <v>2050</v>
      </c>
    </row>
    <row r="237" spans="1:65" s="2" customFormat="1" ht="16.5" customHeight="1">
      <c r="A237" s="37"/>
      <c r="B237" s="38"/>
      <c r="C237" s="181" t="s">
        <v>1351</v>
      </c>
      <c r="D237" s="181" t="s">
        <v>163</v>
      </c>
      <c r="E237" s="182" t="s">
        <v>2832</v>
      </c>
      <c r="F237" s="183" t="s">
        <v>2833</v>
      </c>
      <c r="G237" s="184" t="s">
        <v>387</v>
      </c>
      <c r="H237" s="185">
        <v>3</v>
      </c>
      <c r="I237" s="186"/>
      <c r="J237" s="187">
        <f t="shared" si="30"/>
        <v>0</v>
      </c>
      <c r="K237" s="183" t="s">
        <v>19</v>
      </c>
      <c r="L237" s="42"/>
      <c r="M237" s="188" t="s">
        <v>19</v>
      </c>
      <c r="N237" s="189" t="s">
        <v>40</v>
      </c>
      <c r="O237" s="67"/>
      <c r="P237" s="190">
        <f t="shared" si="31"/>
        <v>0</v>
      </c>
      <c r="Q237" s="190">
        <v>0</v>
      </c>
      <c r="R237" s="190">
        <f t="shared" si="32"/>
        <v>0</v>
      </c>
      <c r="S237" s="190">
        <v>0</v>
      </c>
      <c r="T237" s="191">
        <f t="shared" si="3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168</v>
      </c>
      <c r="AT237" s="192" t="s">
        <v>163</v>
      </c>
      <c r="AU237" s="192" t="s">
        <v>79</v>
      </c>
      <c r="AY237" s="20" t="s">
        <v>161</v>
      </c>
      <c r="BE237" s="193">
        <f t="shared" si="34"/>
        <v>0</v>
      </c>
      <c r="BF237" s="193">
        <f t="shared" si="35"/>
        <v>0</v>
      </c>
      <c r="BG237" s="193">
        <f t="shared" si="36"/>
        <v>0</v>
      </c>
      <c r="BH237" s="193">
        <f t="shared" si="37"/>
        <v>0</v>
      </c>
      <c r="BI237" s="193">
        <f t="shared" si="38"/>
        <v>0</v>
      </c>
      <c r="BJ237" s="20" t="s">
        <v>77</v>
      </c>
      <c r="BK237" s="193">
        <f t="shared" si="39"/>
        <v>0</v>
      </c>
      <c r="BL237" s="20" t="s">
        <v>168</v>
      </c>
      <c r="BM237" s="192" t="s">
        <v>2062</v>
      </c>
    </row>
    <row r="238" spans="1:65" s="2" customFormat="1" ht="16.5" customHeight="1">
      <c r="A238" s="37"/>
      <c r="B238" s="38"/>
      <c r="C238" s="181" t="s">
        <v>1357</v>
      </c>
      <c r="D238" s="181" t="s">
        <v>163</v>
      </c>
      <c r="E238" s="182" t="s">
        <v>2834</v>
      </c>
      <c r="F238" s="183" t="s">
        <v>2835</v>
      </c>
      <c r="G238" s="184" t="s">
        <v>387</v>
      </c>
      <c r="H238" s="185">
        <v>4</v>
      </c>
      <c r="I238" s="186"/>
      <c r="J238" s="187">
        <f t="shared" si="30"/>
        <v>0</v>
      </c>
      <c r="K238" s="183" t="s">
        <v>19</v>
      </c>
      <c r="L238" s="42"/>
      <c r="M238" s="188" t="s">
        <v>19</v>
      </c>
      <c r="N238" s="189" t="s">
        <v>40</v>
      </c>
      <c r="O238" s="67"/>
      <c r="P238" s="190">
        <f t="shared" si="31"/>
        <v>0</v>
      </c>
      <c r="Q238" s="190">
        <v>0</v>
      </c>
      <c r="R238" s="190">
        <f t="shared" si="32"/>
        <v>0</v>
      </c>
      <c r="S238" s="190">
        <v>0</v>
      </c>
      <c r="T238" s="191">
        <f t="shared" si="3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168</v>
      </c>
      <c r="AT238" s="192" t="s">
        <v>163</v>
      </c>
      <c r="AU238" s="192" t="s">
        <v>79</v>
      </c>
      <c r="AY238" s="20" t="s">
        <v>161</v>
      </c>
      <c r="BE238" s="193">
        <f t="shared" si="34"/>
        <v>0</v>
      </c>
      <c r="BF238" s="193">
        <f t="shared" si="35"/>
        <v>0</v>
      </c>
      <c r="BG238" s="193">
        <f t="shared" si="36"/>
        <v>0</v>
      </c>
      <c r="BH238" s="193">
        <f t="shared" si="37"/>
        <v>0</v>
      </c>
      <c r="BI238" s="193">
        <f t="shared" si="38"/>
        <v>0</v>
      </c>
      <c r="BJ238" s="20" t="s">
        <v>77</v>
      </c>
      <c r="BK238" s="193">
        <f t="shared" si="39"/>
        <v>0</v>
      </c>
      <c r="BL238" s="20" t="s">
        <v>168</v>
      </c>
      <c r="BM238" s="192" t="s">
        <v>2074</v>
      </c>
    </row>
    <row r="239" spans="1:65" s="2" customFormat="1" ht="16.5" customHeight="1">
      <c r="A239" s="37"/>
      <c r="B239" s="38"/>
      <c r="C239" s="181" t="s">
        <v>1362</v>
      </c>
      <c r="D239" s="181" t="s">
        <v>163</v>
      </c>
      <c r="E239" s="182" t="s">
        <v>2836</v>
      </c>
      <c r="F239" s="183" t="s">
        <v>2837</v>
      </c>
      <c r="G239" s="184" t="s">
        <v>387</v>
      </c>
      <c r="H239" s="185">
        <v>7</v>
      </c>
      <c r="I239" s="186"/>
      <c r="J239" s="187">
        <f t="shared" si="30"/>
        <v>0</v>
      </c>
      <c r="K239" s="183" t="s">
        <v>19</v>
      </c>
      <c r="L239" s="42"/>
      <c r="M239" s="188" t="s">
        <v>19</v>
      </c>
      <c r="N239" s="189" t="s">
        <v>40</v>
      </c>
      <c r="O239" s="67"/>
      <c r="P239" s="190">
        <f t="shared" si="31"/>
        <v>0</v>
      </c>
      <c r="Q239" s="190">
        <v>0</v>
      </c>
      <c r="R239" s="190">
        <f t="shared" si="32"/>
        <v>0</v>
      </c>
      <c r="S239" s="190">
        <v>0</v>
      </c>
      <c r="T239" s="191">
        <f t="shared" si="3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168</v>
      </c>
      <c r="AT239" s="192" t="s">
        <v>163</v>
      </c>
      <c r="AU239" s="192" t="s">
        <v>79</v>
      </c>
      <c r="AY239" s="20" t="s">
        <v>161</v>
      </c>
      <c r="BE239" s="193">
        <f t="shared" si="34"/>
        <v>0</v>
      </c>
      <c r="BF239" s="193">
        <f t="shared" si="35"/>
        <v>0</v>
      </c>
      <c r="BG239" s="193">
        <f t="shared" si="36"/>
        <v>0</v>
      </c>
      <c r="BH239" s="193">
        <f t="shared" si="37"/>
        <v>0</v>
      </c>
      <c r="BI239" s="193">
        <f t="shared" si="38"/>
        <v>0</v>
      </c>
      <c r="BJ239" s="20" t="s">
        <v>77</v>
      </c>
      <c r="BK239" s="193">
        <f t="shared" si="39"/>
        <v>0</v>
      </c>
      <c r="BL239" s="20" t="s">
        <v>168</v>
      </c>
      <c r="BM239" s="192" t="s">
        <v>2086</v>
      </c>
    </row>
    <row r="240" spans="1:65" s="2" customFormat="1" ht="16.5" customHeight="1">
      <c r="A240" s="37"/>
      <c r="B240" s="38"/>
      <c r="C240" s="181" t="s">
        <v>1367</v>
      </c>
      <c r="D240" s="181" t="s">
        <v>163</v>
      </c>
      <c r="E240" s="182" t="s">
        <v>2838</v>
      </c>
      <c r="F240" s="183" t="s">
        <v>2839</v>
      </c>
      <c r="G240" s="184" t="s">
        <v>387</v>
      </c>
      <c r="H240" s="185">
        <v>1</v>
      </c>
      <c r="I240" s="186"/>
      <c r="J240" s="187">
        <f t="shared" si="30"/>
        <v>0</v>
      </c>
      <c r="K240" s="183" t="s">
        <v>19</v>
      </c>
      <c r="L240" s="42"/>
      <c r="M240" s="188" t="s">
        <v>19</v>
      </c>
      <c r="N240" s="189" t="s">
        <v>40</v>
      </c>
      <c r="O240" s="67"/>
      <c r="P240" s="190">
        <f t="shared" si="31"/>
        <v>0</v>
      </c>
      <c r="Q240" s="190">
        <v>0</v>
      </c>
      <c r="R240" s="190">
        <f t="shared" si="32"/>
        <v>0</v>
      </c>
      <c r="S240" s="190">
        <v>0</v>
      </c>
      <c r="T240" s="191">
        <f t="shared" si="3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168</v>
      </c>
      <c r="AT240" s="192" t="s">
        <v>163</v>
      </c>
      <c r="AU240" s="192" t="s">
        <v>79</v>
      </c>
      <c r="AY240" s="20" t="s">
        <v>161</v>
      </c>
      <c r="BE240" s="193">
        <f t="shared" si="34"/>
        <v>0</v>
      </c>
      <c r="BF240" s="193">
        <f t="shared" si="35"/>
        <v>0</v>
      </c>
      <c r="BG240" s="193">
        <f t="shared" si="36"/>
        <v>0</v>
      </c>
      <c r="BH240" s="193">
        <f t="shared" si="37"/>
        <v>0</v>
      </c>
      <c r="BI240" s="193">
        <f t="shared" si="38"/>
        <v>0</v>
      </c>
      <c r="BJ240" s="20" t="s">
        <v>77</v>
      </c>
      <c r="BK240" s="193">
        <f t="shared" si="39"/>
        <v>0</v>
      </c>
      <c r="BL240" s="20" t="s">
        <v>168</v>
      </c>
      <c r="BM240" s="192" t="s">
        <v>2099</v>
      </c>
    </row>
    <row r="241" spans="1:65" s="2" customFormat="1" ht="16.5" customHeight="1">
      <c r="A241" s="37"/>
      <c r="B241" s="38"/>
      <c r="C241" s="181" t="s">
        <v>1372</v>
      </c>
      <c r="D241" s="181" t="s">
        <v>163</v>
      </c>
      <c r="E241" s="182" t="s">
        <v>2840</v>
      </c>
      <c r="F241" s="183" t="s">
        <v>2841</v>
      </c>
      <c r="G241" s="184" t="s">
        <v>387</v>
      </c>
      <c r="H241" s="185">
        <v>3</v>
      </c>
      <c r="I241" s="186"/>
      <c r="J241" s="187">
        <f t="shared" si="30"/>
        <v>0</v>
      </c>
      <c r="K241" s="183" t="s">
        <v>19</v>
      </c>
      <c r="L241" s="42"/>
      <c r="M241" s="188" t="s">
        <v>19</v>
      </c>
      <c r="N241" s="189" t="s">
        <v>40</v>
      </c>
      <c r="O241" s="67"/>
      <c r="P241" s="190">
        <f t="shared" si="31"/>
        <v>0</v>
      </c>
      <c r="Q241" s="190">
        <v>0</v>
      </c>
      <c r="R241" s="190">
        <f t="shared" si="32"/>
        <v>0</v>
      </c>
      <c r="S241" s="190">
        <v>0</v>
      </c>
      <c r="T241" s="191">
        <f t="shared" si="3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168</v>
      </c>
      <c r="AT241" s="192" t="s">
        <v>163</v>
      </c>
      <c r="AU241" s="192" t="s">
        <v>79</v>
      </c>
      <c r="AY241" s="20" t="s">
        <v>161</v>
      </c>
      <c r="BE241" s="193">
        <f t="shared" si="34"/>
        <v>0</v>
      </c>
      <c r="BF241" s="193">
        <f t="shared" si="35"/>
        <v>0</v>
      </c>
      <c r="BG241" s="193">
        <f t="shared" si="36"/>
        <v>0</v>
      </c>
      <c r="BH241" s="193">
        <f t="shared" si="37"/>
        <v>0</v>
      </c>
      <c r="BI241" s="193">
        <f t="shared" si="38"/>
        <v>0</v>
      </c>
      <c r="BJ241" s="20" t="s">
        <v>77</v>
      </c>
      <c r="BK241" s="193">
        <f t="shared" si="39"/>
        <v>0</v>
      </c>
      <c r="BL241" s="20" t="s">
        <v>168</v>
      </c>
      <c r="BM241" s="192" t="s">
        <v>2112</v>
      </c>
    </row>
    <row r="242" spans="1:65" s="2" customFormat="1" ht="16.5" customHeight="1">
      <c r="A242" s="37"/>
      <c r="B242" s="38"/>
      <c r="C242" s="181" t="s">
        <v>1378</v>
      </c>
      <c r="D242" s="181" t="s">
        <v>163</v>
      </c>
      <c r="E242" s="182" t="s">
        <v>2842</v>
      </c>
      <c r="F242" s="183" t="s">
        <v>2843</v>
      </c>
      <c r="G242" s="184" t="s">
        <v>387</v>
      </c>
      <c r="H242" s="185">
        <v>3</v>
      </c>
      <c r="I242" s="186"/>
      <c r="J242" s="187">
        <f t="shared" si="30"/>
        <v>0</v>
      </c>
      <c r="K242" s="183" t="s">
        <v>19</v>
      </c>
      <c r="L242" s="42"/>
      <c r="M242" s="188" t="s">
        <v>19</v>
      </c>
      <c r="N242" s="189" t="s">
        <v>40</v>
      </c>
      <c r="O242" s="67"/>
      <c r="P242" s="190">
        <f t="shared" si="31"/>
        <v>0</v>
      </c>
      <c r="Q242" s="190">
        <v>0</v>
      </c>
      <c r="R242" s="190">
        <f t="shared" si="32"/>
        <v>0</v>
      </c>
      <c r="S242" s="190">
        <v>0</v>
      </c>
      <c r="T242" s="191">
        <f t="shared" si="3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168</v>
      </c>
      <c r="AT242" s="192" t="s">
        <v>163</v>
      </c>
      <c r="AU242" s="192" t="s">
        <v>79</v>
      </c>
      <c r="AY242" s="20" t="s">
        <v>161</v>
      </c>
      <c r="BE242" s="193">
        <f t="shared" si="34"/>
        <v>0</v>
      </c>
      <c r="BF242" s="193">
        <f t="shared" si="35"/>
        <v>0</v>
      </c>
      <c r="BG242" s="193">
        <f t="shared" si="36"/>
        <v>0</v>
      </c>
      <c r="BH242" s="193">
        <f t="shared" si="37"/>
        <v>0</v>
      </c>
      <c r="BI242" s="193">
        <f t="shared" si="38"/>
        <v>0</v>
      </c>
      <c r="BJ242" s="20" t="s">
        <v>77</v>
      </c>
      <c r="BK242" s="193">
        <f t="shared" si="39"/>
        <v>0</v>
      </c>
      <c r="BL242" s="20" t="s">
        <v>168</v>
      </c>
      <c r="BM242" s="192" t="s">
        <v>2124</v>
      </c>
    </row>
    <row r="243" spans="1:65" s="2" customFormat="1" ht="16.5" customHeight="1">
      <c r="A243" s="37"/>
      <c r="B243" s="38"/>
      <c r="C243" s="181" t="s">
        <v>1384</v>
      </c>
      <c r="D243" s="181" t="s">
        <v>163</v>
      </c>
      <c r="E243" s="182" t="s">
        <v>2844</v>
      </c>
      <c r="F243" s="183" t="s">
        <v>2845</v>
      </c>
      <c r="G243" s="184" t="s">
        <v>387</v>
      </c>
      <c r="H243" s="185">
        <v>6</v>
      </c>
      <c r="I243" s="186"/>
      <c r="J243" s="187">
        <f t="shared" si="30"/>
        <v>0</v>
      </c>
      <c r="K243" s="183" t="s">
        <v>19</v>
      </c>
      <c r="L243" s="42"/>
      <c r="M243" s="188" t="s">
        <v>19</v>
      </c>
      <c r="N243" s="189" t="s">
        <v>40</v>
      </c>
      <c r="O243" s="67"/>
      <c r="P243" s="190">
        <f t="shared" si="31"/>
        <v>0</v>
      </c>
      <c r="Q243" s="190">
        <v>0</v>
      </c>
      <c r="R243" s="190">
        <f t="shared" si="32"/>
        <v>0</v>
      </c>
      <c r="S243" s="190">
        <v>0</v>
      </c>
      <c r="T243" s="191">
        <f t="shared" si="3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168</v>
      </c>
      <c r="AT243" s="192" t="s">
        <v>163</v>
      </c>
      <c r="AU243" s="192" t="s">
        <v>79</v>
      </c>
      <c r="AY243" s="20" t="s">
        <v>161</v>
      </c>
      <c r="BE243" s="193">
        <f t="shared" si="34"/>
        <v>0</v>
      </c>
      <c r="BF243" s="193">
        <f t="shared" si="35"/>
        <v>0</v>
      </c>
      <c r="BG243" s="193">
        <f t="shared" si="36"/>
        <v>0</v>
      </c>
      <c r="BH243" s="193">
        <f t="shared" si="37"/>
        <v>0</v>
      </c>
      <c r="BI243" s="193">
        <f t="shared" si="38"/>
        <v>0</v>
      </c>
      <c r="BJ243" s="20" t="s">
        <v>77</v>
      </c>
      <c r="BK243" s="193">
        <f t="shared" si="39"/>
        <v>0</v>
      </c>
      <c r="BL243" s="20" t="s">
        <v>168</v>
      </c>
      <c r="BM243" s="192" t="s">
        <v>2135</v>
      </c>
    </row>
    <row r="244" spans="1:65" s="2" customFormat="1" ht="16.5" customHeight="1">
      <c r="A244" s="37"/>
      <c r="B244" s="38"/>
      <c r="C244" s="181" t="s">
        <v>1390</v>
      </c>
      <c r="D244" s="181" t="s">
        <v>163</v>
      </c>
      <c r="E244" s="182" t="s">
        <v>2846</v>
      </c>
      <c r="F244" s="183" t="s">
        <v>2847</v>
      </c>
      <c r="G244" s="184" t="s">
        <v>387</v>
      </c>
      <c r="H244" s="185">
        <v>6</v>
      </c>
      <c r="I244" s="186"/>
      <c r="J244" s="187">
        <f t="shared" si="30"/>
        <v>0</v>
      </c>
      <c r="K244" s="183" t="s">
        <v>19</v>
      </c>
      <c r="L244" s="42"/>
      <c r="M244" s="188" t="s">
        <v>19</v>
      </c>
      <c r="N244" s="189" t="s">
        <v>40</v>
      </c>
      <c r="O244" s="67"/>
      <c r="P244" s="190">
        <f t="shared" si="31"/>
        <v>0</v>
      </c>
      <c r="Q244" s="190">
        <v>0</v>
      </c>
      <c r="R244" s="190">
        <f t="shared" si="32"/>
        <v>0</v>
      </c>
      <c r="S244" s="190">
        <v>0</v>
      </c>
      <c r="T244" s="191">
        <f t="shared" si="3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168</v>
      </c>
      <c r="AT244" s="192" t="s">
        <v>163</v>
      </c>
      <c r="AU244" s="192" t="s">
        <v>79</v>
      </c>
      <c r="AY244" s="20" t="s">
        <v>161</v>
      </c>
      <c r="BE244" s="193">
        <f t="shared" si="34"/>
        <v>0</v>
      </c>
      <c r="BF244" s="193">
        <f t="shared" si="35"/>
        <v>0</v>
      </c>
      <c r="BG244" s="193">
        <f t="shared" si="36"/>
        <v>0</v>
      </c>
      <c r="BH244" s="193">
        <f t="shared" si="37"/>
        <v>0</v>
      </c>
      <c r="BI244" s="193">
        <f t="shared" si="38"/>
        <v>0</v>
      </c>
      <c r="BJ244" s="20" t="s">
        <v>77</v>
      </c>
      <c r="BK244" s="193">
        <f t="shared" si="39"/>
        <v>0</v>
      </c>
      <c r="BL244" s="20" t="s">
        <v>168</v>
      </c>
      <c r="BM244" s="192" t="s">
        <v>2147</v>
      </c>
    </row>
    <row r="245" spans="1:65" s="2" customFormat="1" ht="16.5" customHeight="1">
      <c r="A245" s="37"/>
      <c r="B245" s="38"/>
      <c r="C245" s="181" t="s">
        <v>610</v>
      </c>
      <c r="D245" s="181" t="s">
        <v>163</v>
      </c>
      <c r="E245" s="182" t="s">
        <v>2848</v>
      </c>
      <c r="F245" s="183" t="s">
        <v>2849</v>
      </c>
      <c r="G245" s="184" t="s">
        <v>387</v>
      </c>
      <c r="H245" s="185">
        <v>1</v>
      </c>
      <c r="I245" s="186"/>
      <c r="J245" s="187">
        <f t="shared" si="30"/>
        <v>0</v>
      </c>
      <c r="K245" s="183" t="s">
        <v>19</v>
      </c>
      <c r="L245" s="42"/>
      <c r="M245" s="188" t="s">
        <v>19</v>
      </c>
      <c r="N245" s="189" t="s">
        <v>40</v>
      </c>
      <c r="O245" s="67"/>
      <c r="P245" s="190">
        <f t="shared" si="31"/>
        <v>0</v>
      </c>
      <c r="Q245" s="190">
        <v>0</v>
      </c>
      <c r="R245" s="190">
        <f t="shared" si="32"/>
        <v>0</v>
      </c>
      <c r="S245" s="190">
        <v>0</v>
      </c>
      <c r="T245" s="191">
        <f t="shared" si="3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168</v>
      </c>
      <c r="AT245" s="192" t="s">
        <v>163</v>
      </c>
      <c r="AU245" s="192" t="s">
        <v>79</v>
      </c>
      <c r="AY245" s="20" t="s">
        <v>161</v>
      </c>
      <c r="BE245" s="193">
        <f t="shared" si="34"/>
        <v>0</v>
      </c>
      <c r="BF245" s="193">
        <f t="shared" si="35"/>
        <v>0</v>
      </c>
      <c r="BG245" s="193">
        <f t="shared" si="36"/>
        <v>0</v>
      </c>
      <c r="BH245" s="193">
        <f t="shared" si="37"/>
        <v>0</v>
      </c>
      <c r="BI245" s="193">
        <f t="shared" si="38"/>
        <v>0</v>
      </c>
      <c r="BJ245" s="20" t="s">
        <v>77</v>
      </c>
      <c r="BK245" s="193">
        <f t="shared" si="39"/>
        <v>0</v>
      </c>
      <c r="BL245" s="20" t="s">
        <v>168</v>
      </c>
      <c r="BM245" s="192" t="s">
        <v>2157</v>
      </c>
    </row>
    <row r="246" spans="1:65" s="2" customFormat="1" ht="16.5" customHeight="1">
      <c r="A246" s="37"/>
      <c r="B246" s="38"/>
      <c r="C246" s="181" t="s">
        <v>1398</v>
      </c>
      <c r="D246" s="181" t="s">
        <v>163</v>
      </c>
      <c r="E246" s="182" t="s">
        <v>2850</v>
      </c>
      <c r="F246" s="183" t="s">
        <v>2851</v>
      </c>
      <c r="G246" s="184" t="s">
        <v>387</v>
      </c>
      <c r="H246" s="185">
        <v>3</v>
      </c>
      <c r="I246" s="186"/>
      <c r="J246" s="187">
        <f t="shared" si="30"/>
        <v>0</v>
      </c>
      <c r="K246" s="183" t="s">
        <v>19</v>
      </c>
      <c r="L246" s="42"/>
      <c r="M246" s="188" t="s">
        <v>19</v>
      </c>
      <c r="N246" s="189" t="s">
        <v>40</v>
      </c>
      <c r="O246" s="67"/>
      <c r="P246" s="190">
        <f t="shared" si="31"/>
        <v>0</v>
      </c>
      <c r="Q246" s="190">
        <v>0</v>
      </c>
      <c r="R246" s="190">
        <f t="shared" si="32"/>
        <v>0</v>
      </c>
      <c r="S246" s="190">
        <v>0</v>
      </c>
      <c r="T246" s="191">
        <f t="shared" si="3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168</v>
      </c>
      <c r="AT246" s="192" t="s">
        <v>163</v>
      </c>
      <c r="AU246" s="192" t="s">
        <v>79</v>
      </c>
      <c r="AY246" s="20" t="s">
        <v>161</v>
      </c>
      <c r="BE246" s="193">
        <f t="shared" si="34"/>
        <v>0</v>
      </c>
      <c r="BF246" s="193">
        <f t="shared" si="35"/>
        <v>0</v>
      </c>
      <c r="BG246" s="193">
        <f t="shared" si="36"/>
        <v>0</v>
      </c>
      <c r="BH246" s="193">
        <f t="shared" si="37"/>
        <v>0</v>
      </c>
      <c r="BI246" s="193">
        <f t="shared" si="38"/>
        <v>0</v>
      </c>
      <c r="BJ246" s="20" t="s">
        <v>77</v>
      </c>
      <c r="BK246" s="193">
        <f t="shared" si="39"/>
        <v>0</v>
      </c>
      <c r="BL246" s="20" t="s">
        <v>168</v>
      </c>
      <c r="BM246" s="192" t="s">
        <v>2168</v>
      </c>
    </row>
    <row r="247" spans="1:65" s="2" customFormat="1" ht="16.5" customHeight="1">
      <c r="A247" s="37"/>
      <c r="B247" s="38"/>
      <c r="C247" s="181" t="s">
        <v>1403</v>
      </c>
      <c r="D247" s="181" t="s">
        <v>163</v>
      </c>
      <c r="E247" s="182" t="s">
        <v>2852</v>
      </c>
      <c r="F247" s="183" t="s">
        <v>2853</v>
      </c>
      <c r="G247" s="184" t="s">
        <v>387</v>
      </c>
      <c r="H247" s="185">
        <v>1</v>
      </c>
      <c r="I247" s="186"/>
      <c r="J247" s="187">
        <f t="shared" si="30"/>
        <v>0</v>
      </c>
      <c r="K247" s="183" t="s">
        <v>19</v>
      </c>
      <c r="L247" s="42"/>
      <c r="M247" s="188" t="s">
        <v>19</v>
      </c>
      <c r="N247" s="189" t="s">
        <v>40</v>
      </c>
      <c r="O247" s="67"/>
      <c r="P247" s="190">
        <f t="shared" si="31"/>
        <v>0</v>
      </c>
      <c r="Q247" s="190">
        <v>0</v>
      </c>
      <c r="R247" s="190">
        <f t="shared" si="32"/>
        <v>0</v>
      </c>
      <c r="S247" s="190">
        <v>0</v>
      </c>
      <c r="T247" s="191">
        <f t="shared" si="3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168</v>
      </c>
      <c r="AT247" s="192" t="s">
        <v>163</v>
      </c>
      <c r="AU247" s="192" t="s">
        <v>79</v>
      </c>
      <c r="AY247" s="20" t="s">
        <v>161</v>
      </c>
      <c r="BE247" s="193">
        <f t="shared" si="34"/>
        <v>0</v>
      </c>
      <c r="BF247" s="193">
        <f t="shared" si="35"/>
        <v>0</v>
      </c>
      <c r="BG247" s="193">
        <f t="shared" si="36"/>
        <v>0</v>
      </c>
      <c r="BH247" s="193">
        <f t="shared" si="37"/>
        <v>0</v>
      </c>
      <c r="BI247" s="193">
        <f t="shared" si="38"/>
        <v>0</v>
      </c>
      <c r="BJ247" s="20" t="s">
        <v>77</v>
      </c>
      <c r="BK247" s="193">
        <f t="shared" si="39"/>
        <v>0</v>
      </c>
      <c r="BL247" s="20" t="s">
        <v>168</v>
      </c>
      <c r="BM247" s="192" t="s">
        <v>2179</v>
      </c>
    </row>
    <row r="248" spans="1:65" s="2" customFormat="1" ht="16.5" customHeight="1">
      <c r="A248" s="37"/>
      <c r="B248" s="38"/>
      <c r="C248" s="181" t="s">
        <v>1409</v>
      </c>
      <c r="D248" s="181" t="s">
        <v>163</v>
      </c>
      <c r="E248" s="182" t="s">
        <v>2854</v>
      </c>
      <c r="F248" s="183" t="s">
        <v>2855</v>
      </c>
      <c r="G248" s="184" t="s">
        <v>214</v>
      </c>
      <c r="H248" s="185">
        <v>0.24099999999999999</v>
      </c>
      <c r="I248" s="186"/>
      <c r="J248" s="187">
        <f t="shared" si="30"/>
        <v>0</v>
      </c>
      <c r="K248" s="183" t="s">
        <v>19</v>
      </c>
      <c r="L248" s="42"/>
      <c r="M248" s="188" t="s">
        <v>19</v>
      </c>
      <c r="N248" s="189" t="s">
        <v>40</v>
      </c>
      <c r="O248" s="67"/>
      <c r="P248" s="190">
        <f t="shared" si="31"/>
        <v>0</v>
      </c>
      <c r="Q248" s="190">
        <v>0</v>
      </c>
      <c r="R248" s="190">
        <f t="shared" si="32"/>
        <v>0</v>
      </c>
      <c r="S248" s="190">
        <v>0</v>
      </c>
      <c r="T248" s="191">
        <f t="shared" si="3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168</v>
      </c>
      <c r="AT248" s="192" t="s">
        <v>163</v>
      </c>
      <c r="AU248" s="192" t="s">
        <v>79</v>
      </c>
      <c r="AY248" s="20" t="s">
        <v>161</v>
      </c>
      <c r="BE248" s="193">
        <f t="shared" si="34"/>
        <v>0</v>
      </c>
      <c r="BF248" s="193">
        <f t="shared" si="35"/>
        <v>0</v>
      </c>
      <c r="BG248" s="193">
        <f t="shared" si="36"/>
        <v>0</v>
      </c>
      <c r="BH248" s="193">
        <f t="shared" si="37"/>
        <v>0</v>
      </c>
      <c r="BI248" s="193">
        <f t="shared" si="38"/>
        <v>0</v>
      </c>
      <c r="BJ248" s="20" t="s">
        <v>77</v>
      </c>
      <c r="BK248" s="193">
        <f t="shared" si="39"/>
        <v>0</v>
      </c>
      <c r="BL248" s="20" t="s">
        <v>168</v>
      </c>
      <c r="BM248" s="192" t="s">
        <v>2192</v>
      </c>
    </row>
    <row r="249" spans="1:65" s="12" customFormat="1" ht="22.8" customHeight="1">
      <c r="B249" s="165"/>
      <c r="C249" s="166"/>
      <c r="D249" s="167" t="s">
        <v>68</v>
      </c>
      <c r="E249" s="179" t="s">
        <v>2856</v>
      </c>
      <c r="F249" s="179" t="s">
        <v>2857</v>
      </c>
      <c r="G249" s="166"/>
      <c r="H249" s="166"/>
      <c r="I249" s="169"/>
      <c r="J249" s="180">
        <f>BK249</f>
        <v>0</v>
      </c>
      <c r="K249" s="166"/>
      <c r="L249" s="171"/>
      <c r="M249" s="172"/>
      <c r="N249" s="173"/>
      <c r="O249" s="173"/>
      <c r="P249" s="174">
        <f>SUM(P250:P258)</f>
        <v>0</v>
      </c>
      <c r="Q249" s="173"/>
      <c r="R249" s="174">
        <f>SUM(R250:R258)</f>
        <v>0</v>
      </c>
      <c r="S249" s="173"/>
      <c r="T249" s="175">
        <f>SUM(T250:T258)</f>
        <v>0</v>
      </c>
      <c r="AR249" s="176" t="s">
        <v>77</v>
      </c>
      <c r="AT249" s="177" t="s">
        <v>68</v>
      </c>
      <c r="AU249" s="177" t="s">
        <v>77</v>
      </c>
      <c r="AY249" s="176" t="s">
        <v>161</v>
      </c>
      <c r="BK249" s="178">
        <f>SUM(BK250:BK258)</f>
        <v>0</v>
      </c>
    </row>
    <row r="250" spans="1:65" s="2" customFormat="1" ht="16.5" customHeight="1">
      <c r="A250" s="37"/>
      <c r="B250" s="38"/>
      <c r="C250" s="181" t="s">
        <v>1414</v>
      </c>
      <c r="D250" s="181" t="s">
        <v>163</v>
      </c>
      <c r="E250" s="182" t="s">
        <v>2858</v>
      </c>
      <c r="F250" s="183" t="s">
        <v>2859</v>
      </c>
      <c r="G250" s="184" t="s">
        <v>189</v>
      </c>
      <c r="H250" s="185">
        <v>150</v>
      </c>
      <c r="I250" s="186"/>
      <c r="J250" s="187">
        <f>ROUND(I250*H250,2)</f>
        <v>0</v>
      </c>
      <c r="K250" s="183" t="s">
        <v>19</v>
      </c>
      <c r="L250" s="42"/>
      <c r="M250" s="188" t="s">
        <v>19</v>
      </c>
      <c r="N250" s="189" t="s">
        <v>40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168</v>
      </c>
      <c r="AT250" s="192" t="s">
        <v>163</v>
      </c>
      <c r="AU250" s="192" t="s">
        <v>79</v>
      </c>
      <c r="AY250" s="20" t="s">
        <v>161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77</v>
      </c>
      <c r="BK250" s="193">
        <f>ROUND(I250*H250,2)</f>
        <v>0</v>
      </c>
      <c r="BL250" s="20" t="s">
        <v>168</v>
      </c>
      <c r="BM250" s="192" t="s">
        <v>2860</v>
      </c>
    </row>
    <row r="251" spans="1:65" s="2" customFormat="1" ht="38.4">
      <c r="A251" s="37"/>
      <c r="B251" s="38"/>
      <c r="C251" s="39"/>
      <c r="D251" s="199" t="s">
        <v>176</v>
      </c>
      <c r="E251" s="39"/>
      <c r="F251" s="200" t="s">
        <v>2861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176</v>
      </c>
      <c r="AU251" s="20" t="s">
        <v>79</v>
      </c>
    </row>
    <row r="252" spans="1:65" s="2" customFormat="1" ht="16.5" customHeight="1">
      <c r="A252" s="37"/>
      <c r="B252" s="38"/>
      <c r="C252" s="181" t="s">
        <v>1420</v>
      </c>
      <c r="D252" s="181" t="s">
        <v>163</v>
      </c>
      <c r="E252" s="182" t="s">
        <v>2862</v>
      </c>
      <c r="F252" s="183" t="s">
        <v>2863</v>
      </c>
      <c r="G252" s="184" t="s">
        <v>189</v>
      </c>
      <c r="H252" s="185">
        <v>140</v>
      </c>
      <c r="I252" s="186"/>
      <c r="J252" s="187">
        <f>ROUND(I252*H252,2)</f>
        <v>0</v>
      </c>
      <c r="K252" s="183" t="s">
        <v>19</v>
      </c>
      <c r="L252" s="42"/>
      <c r="M252" s="188" t="s">
        <v>19</v>
      </c>
      <c r="N252" s="189" t="s">
        <v>40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168</v>
      </c>
      <c r="AT252" s="192" t="s">
        <v>163</v>
      </c>
      <c r="AU252" s="192" t="s">
        <v>79</v>
      </c>
      <c r="AY252" s="20" t="s">
        <v>161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77</v>
      </c>
      <c r="BK252" s="193">
        <f>ROUND(I252*H252,2)</f>
        <v>0</v>
      </c>
      <c r="BL252" s="20" t="s">
        <v>168</v>
      </c>
      <c r="BM252" s="192" t="s">
        <v>2864</v>
      </c>
    </row>
    <row r="253" spans="1:65" s="2" customFormat="1" ht="38.4">
      <c r="A253" s="37"/>
      <c r="B253" s="38"/>
      <c r="C253" s="39"/>
      <c r="D253" s="199" t="s">
        <v>176</v>
      </c>
      <c r="E253" s="39"/>
      <c r="F253" s="200" t="s">
        <v>2861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176</v>
      </c>
      <c r="AU253" s="20" t="s">
        <v>79</v>
      </c>
    </row>
    <row r="254" spans="1:65" s="2" customFormat="1" ht="16.5" customHeight="1">
      <c r="A254" s="37"/>
      <c r="B254" s="38"/>
      <c r="C254" s="181" t="s">
        <v>1426</v>
      </c>
      <c r="D254" s="181" t="s">
        <v>163</v>
      </c>
      <c r="E254" s="182" t="s">
        <v>2865</v>
      </c>
      <c r="F254" s="183" t="s">
        <v>2866</v>
      </c>
      <c r="G254" s="184" t="s">
        <v>189</v>
      </c>
      <c r="H254" s="185">
        <v>70</v>
      </c>
      <c r="I254" s="186"/>
      <c r="J254" s="187">
        <f>ROUND(I254*H254,2)</f>
        <v>0</v>
      </c>
      <c r="K254" s="183" t="s">
        <v>19</v>
      </c>
      <c r="L254" s="42"/>
      <c r="M254" s="188" t="s">
        <v>19</v>
      </c>
      <c r="N254" s="189" t="s">
        <v>40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168</v>
      </c>
      <c r="AT254" s="192" t="s">
        <v>163</v>
      </c>
      <c r="AU254" s="192" t="s">
        <v>79</v>
      </c>
      <c r="AY254" s="20" t="s">
        <v>161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77</v>
      </c>
      <c r="BK254" s="193">
        <f>ROUND(I254*H254,2)</f>
        <v>0</v>
      </c>
      <c r="BL254" s="20" t="s">
        <v>168</v>
      </c>
      <c r="BM254" s="192" t="s">
        <v>2867</v>
      </c>
    </row>
    <row r="255" spans="1:65" s="2" customFormat="1" ht="38.4">
      <c r="A255" s="37"/>
      <c r="B255" s="38"/>
      <c r="C255" s="39"/>
      <c r="D255" s="199" t="s">
        <v>176</v>
      </c>
      <c r="E255" s="39"/>
      <c r="F255" s="200" t="s">
        <v>2861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176</v>
      </c>
      <c r="AU255" s="20" t="s">
        <v>79</v>
      </c>
    </row>
    <row r="256" spans="1:65" s="2" customFormat="1" ht="16.5" customHeight="1">
      <c r="A256" s="37"/>
      <c r="B256" s="38"/>
      <c r="C256" s="181" t="s">
        <v>1431</v>
      </c>
      <c r="D256" s="181" t="s">
        <v>163</v>
      </c>
      <c r="E256" s="182" t="s">
        <v>2868</v>
      </c>
      <c r="F256" s="183" t="s">
        <v>2869</v>
      </c>
      <c r="G256" s="184" t="s">
        <v>1476</v>
      </c>
      <c r="H256" s="185">
        <v>1</v>
      </c>
      <c r="I256" s="186"/>
      <c r="J256" s="187">
        <f>ROUND(I256*H256,2)</f>
        <v>0</v>
      </c>
      <c r="K256" s="183" t="s">
        <v>19</v>
      </c>
      <c r="L256" s="42"/>
      <c r="M256" s="188" t="s">
        <v>19</v>
      </c>
      <c r="N256" s="189" t="s">
        <v>40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2870</v>
      </c>
      <c r="AT256" s="192" t="s">
        <v>163</v>
      </c>
      <c r="AU256" s="192" t="s">
        <v>79</v>
      </c>
      <c r="AY256" s="20" t="s">
        <v>161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77</v>
      </c>
      <c r="BK256" s="193">
        <f>ROUND(I256*H256,2)</f>
        <v>0</v>
      </c>
      <c r="BL256" s="20" t="s">
        <v>2870</v>
      </c>
      <c r="BM256" s="192" t="s">
        <v>2871</v>
      </c>
    </row>
    <row r="257" spans="1:65" s="2" customFormat="1" ht="19.2">
      <c r="A257" s="37"/>
      <c r="B257" s="38"/>
      <c r="C257" s="39"/>
      <c r="D257" s="199" t="s">
        <v>176</v>
      </c>
      <c r="E257" s="39"/>
      <c r="F257" s="200" t="s">
        <v>2872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176</v>
      </c>
      <c r="AU257" s="20" t="s">
        <v>79</v>
      </c>
    </row>
    <row r="258" spans="1:65" s="2" customFormat="1" ht="16.5" customHeight="1">
      <c r="A258" s="37"/>
      <c r="B258" s="38"/>
      <c r="C258" s="181" t="s">
        <v>1436</v>
      </c>
      <c r="D258" s="181" t="s">
        <v>163</v>
      </c>
      <c r="E258" s="182" t="s">
        <v>2873</v>
      </c>
      <c r="F258" s="183" t="s">
        <v>2874</v>
      </c>
      <c r="G258" s="184" t="s">
        <v>1476</v>
      </c>
      <c r="H258" s="185">
        <v>1</v>
      </c>
      <c r="I258" s="186"/>
      <c r="J258" s="187">
        <f>ROUND(I258*H258,2)</f>
        <v>0</v>
      </c>
      <c r="K258" s="183" t="s">
        <v>19</v>
      </c>
      <c r="L258" s="42"/>
      <c r="M258" s="262" t="s">
        <v>19</v>
      </c>
      <c r="N258" s="263" t="s">
        <v>40</v>
      </c>
      <c r="O258" s="260"/>
      <c r="P258" s="264">
        <f>O258*H258</f>
        <v>0</v>
      </c>
      <c r="Q258" s="264">
        <v>0</v>
      </c>
      <c r="R258" s="264">
        <f>Q258*H258</f>
        <v>0</v>
      </c>
      <c r="S258" s="264">
        <v>0</v>
      </c>
      <c r="T258" s="26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2870</v>
      </c>
      <c r="AT258" s="192" t="s">
        <v>163</v>
      </c>
      <c r="AU258" s="192" t="s">
        <v>79</v>
      </c>
      <c r="AY258" s="20" t="s">
        <v>161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77</v>
      </c>
      <c r="BK258" s="193">
        <f>ROUND(I258*H258,2)</f>
        <v>0</v>
      </c>
      <c r="BL258" s="20" t="s">
        <v>2870</v>
      </c>
      <c r="BM258" s="192" t="s">
        <v>2875</v>
      </c>
    </row>
    <row r="259" spans="1:65" s="2" customFormat="1" ht="6.9" customHeight="1">
      <c r="A259" s="37"/>
      <c r="B259" s="50"/>
      <c r="C259" s="51"/>
      <c r="D259" s="51"/>
      <c r="E259" s="51"/>
      <c r="F259" s="51"/>
      <c r="G259" s="51"/>
      <c r="H259" s="51"/>
      <c r="I259" s="51"/>
      <c r="J259" s="51"/>
      <c r="K259" s="51"/>
      <c r="L259" s="42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</row>
  </sheetData>
  <sheetProtection algorithmName="SHA-512" hashValue="Rvl7GUhYkYNAIXnIuB9SZ+gqemLJ6YnklY8jlQBIy31SBV6nh0+VqZh8hl6x1cIL/ZU33ubGyQdLXjPLtK/KGw==" saltValue="pTf/8q2aTcr96pdNTZrC7p4+hO4o3mXtjHIZnpuLkxwLG1CykF7im9HLEhXMFAsBWcP6LL6XwqNqY1vAlrq8TQ==" spinCount="100000" sheet="1" objects="1" scenarios="1" formatColumns="0" formatRows="0" autoFilter="0"/>
  <autoFilter ref="C91:K258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5" r:id="rId4"/>
    <hyperlink ref="F108" r:id="rId5"/>
    <hyperlink ref="F112" r:id="rId6"/>
    <hyperlink ref="F115" r:id="rId7"/>
    <hyperlink ref="F120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tabSelected="1" topLeftCell="A67" workbookViewId="0">
      <selection activeCell="W232" sqref="W23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90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620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2876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ROUND((SUM(BE91:BE263)),  2)</f>
        <v>0</v>
      </c>
      <c r="G35" s="37"/>
      <c r="H35" s="37"/>
      <c r="I35" s="127">
        <v>0.21</v>
      </c>
      <c r="J35" s="126">
        <f>ROUND(((SUM(BE91:BE263))*I35),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ROUND((SUM(BF91:BF263)),  2)</f>
        <v>0</v>
      </c>
      <c r="G36" s="37"/>
      <c r="H36" s="37"/>
      <c r="I36" s="127">
        <v>0.15</v>
      </c>
      <c r="J36" s="126">
        <f>ROUND(((SUM(BF91:BF263))*I36),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ROUND((SUM(BG91:BG263)),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ROUND((SUM(BH91:BH263)),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ROUND((SUM(BI91:BI263)),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620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03 - SO 01.3 - Vzduchotechnika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2877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" customHeight="1">
      <c r="B65" s="143"/>
      <c r="C65" s="144"/>
      <c r="D65" s="145" t="s">
        <v>2878</v>
      </c>
      <c r="E65" s="146"/>
      <c r="F65" s="146"/>
      <c r="G65" s="146"/>
      <c r="H65" s="146"/>
      <c r="I65" s="146"/>
      <c r="J65" s="147">
        <f>J124</f>
        <v>0</v>
      </c>
      <c r="K65" s="144"/>
      <c r="L65" s="148"/>
    </row>
    <row r="66" spans="1:31" s="9" customFormat="1" ht="24.9" customHeight="1">
      <c r="B66" s="143"/>
      <c r="C66" s="144"/>
      <c r="D66" s="145" t="s">
        <v>2879</v>
      </c>
      <c r="E66" s="146"/>
      <c r="F66" s="146"/>
      <c r="G66" s="146"/>
      <c r="H66" s="146"/>
      <c r="I66" s="146"/>
      <c r="J66" s="147">
        <f>J182</f>
        <v>0</v>
      </c>
      <c r="K66" s="144"/>
      <c r="L66" s="148"/>
    </row>
    <row r="67" spans="1:31" s="9" customFormat="1" ht="24.9" customHeight="1">
      <c r="B67" s="143"/>
      <c r="C67" s="144"/>
      <c r="D67" s="145" t="s">
        <v>2880</v>
      </c>
      <c r="E67" s="146"/>
      <c r="F67" s="146"/>
      <c r="G67" s="146"/>
      <c r="H67" s="146"/>
      <c r="I67" s="146"/>
      <c r="J67" s="147">
        <f>J196</f>
        <v>0</v>
      </c>
      <c r="K67" s="144"/>
      <c r="L67" s="148"/>
    </row>
    <row r="68" spans="1:31" s="9" customFormat="1" ht="24.9" customHeight="1">
      <c r="B68" s="143"/>
      <c r="C68" s="144"/>
      <c r="D68" s="145" t="s">
        <v>2881</v>
      </c>
      <c r="E68" s="146"/>
      <c r="F68" s="146"/>
      <c r="G68" s="146"/>
      <c r="H68" s="146"/>
      <c r="I68" s="146"/>
      <c r="J68" s="147">
        <f>J221</f>
        <v>0</v>
      </c>
      <c r="K68" s="144"/>
      <c r="L68" s="148"/>
    </row>
    <row r="69" spans="1:31" s="9" customFormat="1" ht="24.9" customHeight="1">
      <c r="B69" s="143"/>
      <c r="C69" s="144"/>
      <c r="D69" s="145" t="s">
        <v>2882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" customHeight="1">
      <c r="A76" s="37"/>
      <c r="B76" s="38"/>
      <c r="C76" s="26" t="s">
        <v>146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16" t="str">
        <f>E7</f>
        <v>Stavební úpravy základní školy ŽITOMÍRSKÁ - úprava 12.2. 2025</v>
      </c>
      <c r="F79" s="417"/>
      <c r="G79" s="417"/>
      <c r="H79" s="417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16" t="s">
        <v>620</v>
      </c>
      <c r="F81" s="415"/>
      <c r="G81" s="415"/>
      <c r="H81" s="41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624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412" t="str">
        <f>E11</f>
        <v>03 - SO 01.3 - Vzduchotechnika</v>
      </c>
      <c r="F83" s="415"/>
      <c r="G83" s="415"/>
      <c r="H83" s="415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F14</f>
        <v xml:space="preserve"> </v>
      </c>
      <c r="G85" s="39"/>
      <c r="H85" s="39"/>
      <c r="I85" s="32" t="s">
        <v>23</v>
      </c>
      <c r="J85" s="62" t="str">
        <f>IF(J14="","",J14)</f>
        <v>9. 8. 2024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15" customHeight="1">
      <c r="A87" s="37"/>
      <c r="B87" s="38"/>
      <c r="C87" s="32" t="s">
        <v>25</v>
      </c>
      <c r="D87" s="39"/>
      <c r="E87" s="39"/>
      <c r="F87" s="30" t="str">
        <f>E17</f>
        <v xml:space="preserve"> </v>
      </c>
      <c r="G87" s="39"/>
      <c r="H87" s="39"/>
      <c r="I87" s="32" t="s">
        <v>30</v>
      </c>
      <c r="J87" s="35" t="str">
        <f>E23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15" customHeight="1">
      <c r="A88" s="37"/>
      <c r="B88" s="38"/>
      <c r="C88" s="32" t="s">
        <v>28</v>
      </c>
      <c r="D88" s="39"/>
      <c r="E88" s="39"/>
      <c r="F88" s="30" t="str">
        <f>IF(E20="","",E20)</f>
        <v>Vyplň údaj</v>
      </c>
      <c r="G88" s="39"/>
      <c r="H88" s="39"/>
      <c r="I88" s="32" t="s">
        <v>32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147</v>
      </c>
      <c r="D90" s="157" t="s">
        <v>54</v>
      </c>
      <c r="E90" s="157" t="s">
        <v>50</v>
      </c>
      <c r="F90" s="157" t="s">
        <v>51</v>
      </c>
      <c r="G90" s="157" t="s">
        <v>148</v>
      </c>
      <c r="H90" s="157" t="s">
        <v>149</v>
      </c>
      <c r="I90" s="157" t="s">
        <v>150</v>
      </c>
      <c r="J90" s="157" t="s">
        <v>131</v>
      </c>
      <c r="K90" s="158" t="s">
        <v>151</v>
      </c>
      <c r="L90" s="159"/>
      <c r="M90" s="71" t="s">
        <v>19</v>
      </c>
      <c r="N90" s="72" t="s">
        <v>39</v>
      </c>
      <c r="O90" s="72" t="s">
        <v>152</v>
      </c>
      <c r="P90" s="72" t="s">
        <v>153</v>
      </c>
      <c r="Q90" s="72" t="s">
        <v>154</v>
      </c>
      <c r="R90" s="72" t="s">
        <v>155</v>
      </c>
      <c r="S90" s="72" t="s">
        <v>156</v>
      </c>
      <c r="T90" s="73" t="s">
        <v>157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8" customHeight="1">
      <c r="A91" s="37"/>
      <c r="B91" s="38"/>
      <c r="C91" s="78" t="s">
        <v>158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P92+P124+P182+P196+P221+P254</f>
        <v>0</v>
      </c>
      <c r="Q91" s="75"/>
      <c r="R91" s="162">
        <f>R92+R124+R182+R196+R221+R254</f>
        <v>0</v>
      </c>
      <c r="S91" s="75"/>
      <c r="T91" s="163">
        <f>T92+T124+T182+T196+T221+T254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68</v>
      </c>
      <c r="AU91" s="20" t="s">
        <v>132</v>
      </c>
      <c r="BK91" s="164">
        <f>BK92+BK124+BK182+BK196+BK221+BK254</f>
        <v>0</v>
      </c>
    </row>
    <row r="92" spans="1:65" s="12" customFormat="1" ht="25.95" customHeight="1">
      <c r="B92" s="165"/>
      <c r="C92" s="166"/>
      <c r="D92" s="167" t="s">
        <v>68</v>
      </c>
      <c r="E92" s="168" t="s">
        <v>2883</v>
      </c>
      <c r="F92" s="168" t="s">
        <v>2884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SUM(P93:P123)</f>
        <v>0</v>
      </c>
      <c r="Q92" s="173"/>
      <c r="R92" s="174">
        <f>SUM(R93:R123)</f>
        <v>0</v>
      </c>
      <c r="S92" s="173"/>
      <c r="T92" s="175">
        <f>SUM(T93:T123)</f>
        <v>0</v>
      </c>
      <c r="AR92" s="176" t="s">
        <v>77</v>
      </c>
      <c r="AT92" s="177" t="s">
        <v>68</v>
      </c>
      <c r="AU92" s="177" t="s">
        <v>69</v>
      </c>
      <c r="AY92" s="176" t="s">
        <v>161</v>
      </c>
      <c r="BK92" s="178">
        <f>SUM(BK93:BK123)</f>
        <v>0</v>
      </c>
    </row>
    <row r="93" spans="1:65" s="2" customFormat="1" ht="33" customHeight="1">
      <c r="A93" s="37"/>
      <c r="B93" s="38"/>
      <c r="C93" s="237" t="s">
        <v>77</v>
      </c>
      <c r="D93" s="237" t="s">
        <v>715</v>
      </c>
      <c r="E93" s="238" t="s">
        <v>2885</v>
      </c>
      <c r="F93" s="239" t="s">
        <v>2886</v>
      </c>
      <c r="G93" s="240" t="s">
        <v>2887</v>
      </c>
      <c r="H93" s="241">
        <v>1</v>
      </c>
      <c r="I93" s="242"/>
      <c r="J93" s="243">
        <f>ROUND(I93*H93,2)</f>
        <v>0</v>
      </c>
      <c r="K93" s="239" t="s">
        <v>19</v>
      </c>
      <c r="L93" s="244"/>
      <c r="M93" s="245" t="s">
        <v>19</v>
      </c>
      <c r="N93" s="246" t="s">
        <v>40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211</v>
      </c>
      <c r="AT93" s="192" t="s">
        <v>715</v>
      </c>
      <c r="AU93" s="192" t="s">
        <v>77</v>
      </c>
      <c r="AY93" s="20" t="s">
        <v>161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77</v>
      </c>
      <c r="BK93" s="193">
        <f>ROUND(I93*H93,2)</f>
        <v>0</v>
      </c>
      <c r="BL93" s="20" t="s">
        <v>168</v>
      </c>
      <c r="BM93" s="192" t="s">
        <v>79</v>
      </c>
    </row>
    <row r="94" spans="1:65" s="2" customFormat="1" ht="201.6">
      <c r="A94" s="37"/>
      <c r="B94" s="38"/>
      <c r="C94" s="39"/>
      <c r="D94" s="199" t="s">
        <v>176</v>
      </c>
      <c r="E94" s="39"/>
      <c r="F94" s="200" t="s">
        <v>2888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176</v>
      </c>
      <c r="AU94" s="20" t="s">
        <v>77</v>
      </c>
    </row>
    <row r="95" spans="1:65" s="2" customFormat="1" ht="16.5" customHeight="1">
      <c r="A95" s="37"/>
      <c r="B95" s="38"/>
      <c r="C95" s="181" t="s">
        <v>79</v>
      </c>
      <c r="D95" s="181" t="s">
        <v>163</v>
      </c>
      <c r="E95" s="182" t="s">
        <v>2889</v>
      </c>
      <c r="F95" s="183" t="s">
        <v>2890</v>
      </c>
      <c r="G95" s="184" t="s">
        <v>2887</v>
      </c>
      <c r="H95" s="185">
        <v>1</v>
      </c>
      <c r="I95" s="186"/>
      <c r="J95" s="187">
        <f t="shared" ref="J95:J101" si="0">ROUND(I95*H95,2)</f>
        <v>0</v>
      </c>
      <c r="K95" s="183" t="s">
        <v>19</v>
      </c>
      <c r="L95" s="42"/>
      <c r="M95" s="188" t="s">
        <v>19</v>
      </c>
      <c r="N95" s="189" t="s">
        <v>40</v>
      </c>
      <c r="O95" s="67"/>
      <c r="P95" s="190">
        <f t="shared" ref="P95:P102" si="1">O95*H95</f>
        <v>0</v>
      </c>
      <c r="Q95" s="190">
        <v>0</v>
      </c>
      <c r="R95" s="190">
        <f t="shared" ref="R95:R102" si="2">Q95*H95</f>
        <v>0</v>
      </c>
      <c r="S95" s="190">
        <v>0</v>
      </c>
      <c r="T95" s="191">
        <f t="shared" ref="T95:T102" si="3"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168</v>
      </c>
      <c r="AT95" s="192" t="s">
        <v>163</v>
      </c>
      <c r="AU95" s="192" t="s">
        <v>77</v>
      </c>
      <c r="AY95" s="20" t="s">
        <v>161</v>
      </c>
      <c r="BE95" s="193">
        <f t="shared" ref="BE95:BE102" si="4">IF(N95="základní",J95,0)</f>
        <v>0</v>
      </c>
      <c r="BF95" s="193">
        <f t="shared" ref="BF95:BF102" si="5">IF(N95="snížená",J95,0)</f>
        <v>0</v>
      </c>
      <c r="BG95" s="193">
        <f t="shared" ref="BG95:BG102" si="6">IF(N95="zákl. přenesená",J95,0)</f>
        <v>0</v>
      </c>
      <c r="BH95" s="193">
        <f t="shared" ref="BH95:BH102" si="7">IF(N95="sníž. přenesená",J95,0)</f>
        <v>0</v>
      </c>
      <c r="BI95" s="193">
        <f t="shared" ref="BI95:BI102" si="8">IF(N95="nulová",J95,0)</f>
        <v>0</v>
      </c>
      <c r="BJ95" s="20" t="s">
        <v>77</v>
      </c>
      <c r="BK95" s="193">
        <f t="shared" ref="BK95:BK102" si="9">ROUND(I95*H95,2)</f>
        <v>0</v>
      </c>
      <c r="BL95" s="20" t="s">
        <v>168</v>
      </c>
      <c r="BM95" s="192" t="s">
        <v>168</v>
      </c>
    </row>
    <row r="96" spans="1:65" s="2" customFormat="1" ht="16.5" customHeight="1">
      <c r="A96" s="37"/>
      <c r="B96" s="38"/>
      <c r="C96" s="237" t="s">
        <v>180</v>
      </c>
      <c r="D96" s="237" t="s">
        <v>715</v>
      </c>
      <c r="E96" s="238" t="s">
        <v>2891</v>
      </c>
      <c r="F96" s="239" t="s">
        <v>2892</v>
      </c>
      <c r="G96" s="240" t="s">
        <v>944</v>
      </c>
      <c r="H96" s="241">
        <v>1</v>
      </c>
      <c r="I96" s="242"/>
      <c r="J96" s="243">
        <f t="shared" si="0"/>
        <v>0</v>
      </c>
      <c r="K96" s="239" t="s">
        <v>19</v>
      </c>
      <c r="L96" s="244"/>
      <c r="M96" s="245" t="s">
        <v>19</v>
      </c>
      <c r="N96" s="246" t="s">
        <v>40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211</v>
      </c>
      <c r="AT96" s="192" t="s">
        <v>715</v>
      </c>
      <c r="AU96" s="192" t="s">
        <v>77</v>
      </c>
      <c r="AY96" s="20" t="s">
        <v>161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77</v>
      </c>
      <c r="BK96" s="193">
        <f t="shared" si="9"/>
        <v>0</v>
      </c>
      <c r="BL96" s="20" t="s">
        <v>168</v>
      </c>
      <c r="BM96" s="192" t="s">
        <v>197</v>
      </c>
    </row>
    <row r="97" spans="1:65" s="2" customFormat="1" ht="16.5" customHeight="1">
      <c r="A97" s="37"/>
      <c r="B97" s="38"/>
      <c r="C97" s="181" t="s">
        <v>168</v>
      </c>
      <c r="D97" s="181" t="s">
        <v>163</v>
      </c>
      <c r="E97" s="182" t="s">
        <v>2893</v>
      </c>
      <c r="F97" s="183" t="s">
        <v>2894</v>
      </c>
      <c r="G97" s="184" t="s">
        <v>944</v>
      </c>
      <c r="H97" s="185">
        <v>1</v>
      </c>
      <c r="I97" s="186"/>
      <c r="J97" s="187">
        <f t="shared" si="0"/>
        <v>0</v>
      </c>
      <c r="K97" s="183" t="s">
        <v>19</v>
      </c>
      <c r="L97" s="42"/>
      <c r="M97" s="188" t="s">
        <v>19</v>
      </c>
      <c r="N97" s="189" t="s">
        <v>40</v>
      </c>
      <c r="O97" s="67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168</v>
      </c>
      <c r="AT97" s="192" t="s">
        <v>163</v>
      </c>
      <c r="AU97" s="192" t="s">
        <v>77</v>
      </c>
      <c r="AY97" s="20" t="s">
        <v>161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0" t="s">
        <v>77</v>
      </c>
      <c r="BK97" s="193">
        <f t="shared" si="9"/>
        <v>0</v>
      </c>
      <c r="BL97" s="20" t="s">
        <v>168</v>
      </c>
      <c r="BM97" s="192" t="s">
        <v>211</v>
      </c>
    </row>
    <row r="98" spans="1:65" s="2" customFormat="1" ht="16.5" customHeight="1">
      <c r="A98" s="37"/>
      <c r="B98" s="38"/>
      <c r="C98" s="237" t="s">
        <v>192</v>
      </c>
      <c r="D98" s="237" t="s">
        <v>715</v>
      </c>
      <c r="E98" s="238" t="s">
        <v>2895</v>
      </c>
      <c r="F98" s="239" t="s">
        <v>2896</v>
      </c>
      <c r="G98" s="240" t="s">
        <v>2897</v>
      </c>
      <c r="H98" s="241">
        <v>2</v>
      </c>
      <c r="I98" s="242"/>
      <c r="J98" s="243">
        <f t="shared" si="0"/>
        <v>0</v>
      </c>
      <c r="K98" s="239" t="s">
        <v>19</v>
      </c>
      <c r="L98" s="244"/>
      <c r="M98" s="245" t="s">
        <v>19</v>
      </c>
      <c r="N98" s="246" t="s">
        <v>40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211</v>
      </c>
      <c r="AT98" s="192" t="s">
        <v>715</v>
      </c>
      <c r="AU98" s="192" t="s">
        <v>77</v>
      </c>
      <c r="AY98" s="20" t="s">
        <v>161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77</v>
      </c>
      <c r="BK98" s="193">
        <f t="shared" si="9"/>
        <v>0</v>
      </c>
      <c r="BL98" s="20" t="s">
        <v>168</v>
      </c>
      <c r="BM98" s="192" t="s">
        <v>237</v>
      </c>
    </row>
    <row r="99" spans="1:65" s="2" customFormat="1" ht="16.5" customHeight="1">
      <c r="A99" s="37"/>
      <c r="B99" s="38"/>
      <c r="C99" s="181" t="s">
        <v>197</v>
      </c>
      <c r="D99" s="181" t="s">
        <v>163</v>
      </c>
      <c r="E99" s="182" t="s">
        <v>2898</v>
      </c>
      <c r="F99" s="183" t="s">
        <v>2899</v>
      </c>
      <c r="G99" s="184" t="s">
        <v>944</v>
      </c>
      <c r="H99" s="185">
        <v>2</v>
      </c>
      <c r="I99" s="186"/>
      <c r="J99" s="187">
        <f t="shared" si="0"/>
        <v>0</v>
      </c>
      <c r="K99" s="183" t="s">
        <v>19</v>
      </c>
      <c r="L99" s="42"/>
      <c r="M99" s="188" t="s">
        <v>19</v>
      </c>
      <c r="N99" s="189" t="s">
        <v>40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77</v>
      </c>
      <c r="AY99" s="20" t="s">
        <v>161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77</v>
      </c>
      <c r="BK99" s="193">
        <f t="shared" si="9"/>
        <v>0</v>
      </c>
      <c r="BL99" s="20" t="s">
        <v>168</v>
      </c>
      <c r="BM99" s="192" t="s">
        <v>253</v>
      </c>
    </row>
    <row r="100" spans="1:65" s="2" customFormat="1" ht="33" customHeight="1">
      <c r="A100" s="37"/>
      <c r="B100" s="38"/>
      <c r="C100" s="237" t="s">
        <v>203</v>
      </c>
      <c r="D100" s="237" t="s">
        <v>715</v>
      </c>
      <c r="E100" s="238" t="s">
        <v>2900</v>
      </c>
      <c r="F100" s="239" t="s">
        <v>2901</v>
      </c>
      <c r="G100" s="240" t="s">
        <v>944</v>
      </c>
      <c r="H100" s="241">
        <v>4</v>
      </c>
      <c r="I100" s="242"/>
      <c r="J100" s="243">
        <f t="shared" si="0"/>
        <v>0</v>
      </c>
      <c r="K100" s="239" t="s">
        <v>19</v>
      </c>
      <c r="L100" s="244"/>
      <c r="M100" s="245" t="s">
        <v>19</v>
      </c>
      <c r="N100" s="246" t="s">
        <v>40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211</v>
      </c>
      <c r="AT100" s="192" t="s">
        <v>715</v>
      </c>
      <c r="AU100" s="192" t="s">
        <v>77</v>
      </c>
      <c r="AY100" s="20" t="s">
        <v>161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77</v>
      </c>
      <c r="BK100" s="193">
        <f t="shared" si="9"/>
        <v>0</v>
      </c>
      <c r="BL100" s="20" t="s">
        <v>168</v>
      </c>
      <c r="BM100" s="192" t="s">
        <v>268</v>
      </c>
    </row>
    <row r="101" spans="1:65" s="2" customFormat="1" ht="16.5" customHeight="1">
      <c r="A101" s="37"/>
      <c r="B101" s="38"/>
      <c r="C101" s="181" t="s">
        <v>211</v>
      </c>
      <c r="D101" s="181" t="s">
        <v>163</v>
      </c>
      <c r="E101" s="182" t="s">
        <v>2902</v>
      </c>
      <c r="F101" s="183" t="s">
        <v>2899</v>
      </c>
      <c r="G101" s="184" t="s">
        <v>944</v>
      </c>
      <c r="H101" s="185">
        <v>4</v>
      </c>
      <c r="I101" s="186"/>
      <c r="J101" s="187">
        <f t="shared" si="0"/>
        <v>0</v>
      </c>
      <c r="K101" s="183" t="s">
        <v>19</v>
      </c>
      <c r="L101" s="42"/>
      <c r="M101" s="188" t="s">
        <v>19</v>
      </c>
      <c r="N101" s="189" t="s">
        <v>40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168</v>
      </c>
      <c r="AT101" s="192" t="s">
        <v>163</v>
      </c>
      <c r="AU101" s="192" t="s">
        <v>77</v>
      </c>
      <c r="AY101" s="20" t="s">
        <v>161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77</v>
      </c>
      <c r="BK101" s="193">
        <f t="shared" si="9"/>
        <v>0</v>
      </c>
      <c r="BL101" s="20" t="s">
        <v>168</v>
      </c>
      <c r="BM101" s="192" t="s">
        <v>279</v>
      </c>
    </row>
    <row r="102" spans="1:65" s="2" customFormat="1" ht="16.5" customHeight="1">
      <c r="A102" s="37"/>
      <c r="B102" s="38"/>
      <c r="C102" s="237" t="s">
        <v>222</v>
      </c>
      <c r="D102" s="237" t="s">
        <v>715</v>
      </c>
      <c r="E102" s="238" t="s">
        <v>2903</v>
      </c>
      <c r="F102" s="239" t="s">
        <v>2904</v>
      </c>
      <c r="G102" s="240" t="s">
        <v>19</v>
      </c>
      <c r="H102" s="241"/>
      <c r="I102" s="241"/>
      <c r="J102" s="241"/>
      <c r="K102" s="239" t="s">
        <v>19</v>
      </c>
      <c r="L102" s="244"/>
      <c r="M102" s="245" t="s">
        <v>19</v>
      </c>
      <c r="N102" s="246" t="s">
        <v>40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211</v>
      </c>
      <c r="AT102" s="192" t="s">
        <v>715</v>
      </c>
      <c r="AU102" s="192" t="s">
        <v>77</v>
      </c>
      <c r="AY102" s="20" t="s">
        <v>161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77</v>
      </c>
      <c r="BK102" s="193">
        <f t="shared" si="9"/>
        <v>0</v>
      </c>
      <c r="BL102" s="20" t="s">
        <v>168</v>
      </c>
      <c r="BM102" s="192" t="s">
        <v>299</v>
      </c>
    </row>
    <row r="103" spans="1:65" s="2" customFormat="1" ht="38.4">
      <c r="A103" s="37"/>
      <c r="B103" s="38"/>
      <c r="C103" s="39"/>
      <c r="D103" s="199" t="s">
        <v>176</v>
      </c>
      <c r="E103" s="39"/>
      <c r="F103" s="200" t="s">
        <v>2905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176</v>
      </c>
      <c r="AU103" s="20" t="s">
        <v>77</v>
      </c>
    </row>
    <row r="104" spans="1:65" s="2" customFormat="1" ht="16.5" customHeight="1">
      <c r="A104" s="37"/>
      <c r="B104" s="38"/>
      <c r="C104" s="237" t="s">
        <v>237</v>
      </c>
      <c r="D104" s="237" t="s">
        <v>715</v>
      </c>
      <c r="E104" s="238" t="s">
        <v>2906</v>
      </c>
      <c r="F104" s="239" t="s">
        <v>2907</v>
      </c>
      <c r="G104" s="240" t="s">
        <v>944</v>
      </c>
      <c r="H104" s="241">
        <v>6</v>
      </c>
      <c r="I104" s="242"/>
      <c r="J104" s="243">
        <f>ROUND(I104*H104,2)</f>
        <v>0</v>
      </c>
      <c r="K104" s="239" t="s">
        <v>19</v>
      </c>
      <c r="L104" s="244"/>
      <c r="M104" s="245" t="s">
        <v>19</v>
      </c>
      <c r="N104" s="246" t="s">
        <v>40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211</v>
      </c>
      <c r="AT104" s="192" t="s">
        <v>715</v>
      </c>
      <c r="AU104" s="192" t="s">
        <v>77</v>
      </c>
      <c r="AY104" s="20" t="s">
        <v>161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77</v>
      </c>
      <c r="BK104" s="193">
        <f>ROUND(I104*H104,2)</f>
        <v>0</v>
      </c>
      <c r="BL104" s="20" t="s">
        <v>168</v>
      </c>
      <c r="BM104" s="192" t="s">
        <v>317</v>
      </c>
    </row>
    <row r="105" spans="1:65" s="2" customFormat="1" ht="16.5" customHeight="1">
      <c r="A105" s="37"/>
      <c r="B105" s="38"/>
      <c r="C105" s="237" t="s">
        <v>247</v>
      </c>
      <c r="D105" s="237" t="s">
        <v>715</v>
      </c>
      <c r="E105" s="238" t="s">
        <v>2908</v>
      </c>
      <c r="F105" s="239" t="s">
        <v>2909</v>
      </c>
      <c r="G105" s="240" t="s">
        <v>944</v>
      </c>
      <c r="H105" s="241">
        <v>3</v>
      </c>
      <c r="I105" s="242"/>
      <c r="J105" s="243">
        <f>ROUND(I105*H105,2)</f>
        <v>0</v>
      </c>
      <c r="K105" s="239" t="s">
        <v>19</v>
      </c>
      <c r="L105" s="244"/>
      <c r="M105" s="245" t="s">
        <v>19</v>
      </c>
      <c r="N105" s="246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211</v>
      </c>
      <c r="AT105" s="192" t="s">
        <v>715</v>
      </c>
      <c r="AU105" s="192" t="s">
        <v>77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332</v>
      </c>
    </row>
    <row r="106" spans="1:65" s="2" customFormat="1" ht="16.5" customHeight="1">
      <c r="A106" s="37"/>
      <c r="B106" s="38"/>
      <c r="C106" s="181" t="s">
        <v>253</v>
      </c>
      <c r="D106" s="181" t="s">
        <v>163</v>
      </c>
      <c r="E106" s="182" t="s">
        <v>2910</v>
      </c>
      <c r="F106" s="183" t="s">
        <v>2911</v>
      </c>
      <c r="G106" s="184" t="s">
        <v>944</v>
      </c>
      <c r="H106" s="185">
        <v>9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40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168</v>
      </c>
      <c r="AT106" s="192" t="s">
        <v>163</v>
      </c>
      <c r="AU106" s="192" t="s">
        <v>77</v>
      </c>
      <c r="AY106" s="20" t="s">
        <v>161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168</v>
      </c>
      <c r="BM106" s="192" t="s">
        <v>343</v>
      </c>
    </row>
    <row r="107" spans="1:65" s="2" customFormat="1" ht="16.5" customHeight="1">
      <c r="A107" s="37"/>
      <c r="B107" s="38"/>
      <c r="C107" s="237" t="s">
        <v>262</v>
      </c>
      <c r="D107" s="237" t="s">
        <v>715</v>
      </c>
      <c r="E107" s="238" t="s">
        <v>2912</v>
      </c>
      <c r="F107" s="239" t="s">
        <v>2913</v>
      </c>
      <c r="G107" s="240" t="s">
        <v>19</v>
      </c>
      <c r="H107" s="241"/>
      <c r="I107" s="370"/>
      <c r="J107" s="243"/>
      <c r="K107" s="239" t="s">
        <v>19</v>
      </c>
      <c r="L107" s="244"/>
      <c r="M107" s="245" t="s">
        <v>19</v>
      </c>
      <c r="N107" s="246" t="s">
        <v>40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211</v>
      </c>
      <c r="AT107" s="192" t="s">
        <v>715</v>
      </c>
      <c r="AU107" s="192" t="s">
        <v>77</v>
      </c>
      <c r="AY107" s="20" t="s">
        <v>161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77</v>
      </c>
      <c r="BK107" s="193">
        <f>ROUND(I107*H107,2)</f>
        <v>0</v>
      </c>
      <c r="BL107" s="20" t="s">
        <v>168</v>
      </c>
      <c r="BM107" s="192" t="s">
        <v>359</v>
      </c>
    </row>
    <row r="108" spans="1:65" s="2" customFormat="1" ht="28.8">
      <c r="A108" s="37"/>
      <c r="B108" s="38"/>
      <c r="C108" s="39"/>
      <c r="D108" s="199" t="s">
        <v>176</v>
      </c>
      <c r="E108" s="39"/>
      <c r="F108" s="200" t="s">
        <v>2914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176</v>
      </c>
      <c r="AU108" s="20" t="s">
        <v>77</v>
      </c>
    </row>
    <row r="109" spans="1:65" s="2" customFormat="1" ht="16.5" customHeight="1">
      <c r="A109" s="37"/>
      <c r="B109" s="38"/>
      <c r="C109" s="237" t="s">
        <v>268</v>
      </c>
      <c r="D109" s="237" t="s">
        <v>715</v>
      </c>
      <c r="E109" s="238" t="s">
        <v>2915</v>
      </c>
      <c r="F109" s="239" t="s">
        <v>2916</v>
      </c>
      <c r="G109" s="240" t="s">
        <v>944</v>
      </c>
      <c r="H109" s="241">
        <v>2</v>
      </c>
      <c r="I109" s="242"/>
      <c r="J109" s="243">
        <f t="shared" ref="J109:J118" si="10">ROUND(I109*H109,2)</f>
        <v>0</v>
      </c>
      <c r="K109" s="239" t="s">
        <v>19</v>
      </c>
      <c r="L109" s="244"/>
      <c r="M109" s="245" t="s">
        <v>19</v>
      </c>
      <c r="N109" s="246" t="s">
        <v>40</v>
      </c>
      <c r="O109" s="67"/>
      <c r="P109" s="190">
        <f t="shared" ref="P109:P118" si="11">O109*H109</f>
        <v>0</v>
      </c>
      <c r="Q109" s="190">
        <v>0</v>
      </c>
      <c r="R109" s="190">
        <f t="shared" ref="R109:R118" si="12">Q109*H109</f>
        <v>0</v>
      </c>
      <c r="S109" s="190">
        <v>0</v>
      </c>
      <c r="T109" s="191">
        <f t="shared" ref="T109:T118" si="13"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211</v>
      </c>
      <c r="AT109" s="192" t="s">
        <v>715</v>
      </c>
      <c r="AU109" s="192" t="s">
        <v>77</v>
      </c>
      <c r="AY109" s="20" t="s">
        <v>161</v>
      </c>
      <c r="BE109" s="193">
        <f t="shared" ref="BE109:BE118" si="14">IF(N109="základní",J109,0)</f>
        <v>0</v>
      </c>
      <c r="BF109" s="193">
        <f t="shared" ref="BF109:BF118" si="15">IF(N109="snížená",J109,0)</f>
        <v>0</v>
      </c>
      <c r="BG109" s="193">
        <f t="shared" ref="BG109:BG118" si="16">IF(N109="zákl. přenesená",J109,0)</f>
        <v>0</v>
      </c>
      <c r="BH109" s="193">
        <f t="shared" ref="BH109:BH118" si="17">IF(N109="sníž. přenesená",J109,0)</f>
        <v>0</v>
      </c>
      <c r="BI109" s="193">
        <f t="shared" ref="BI109:BI118" si="18">IF(N109="nulová",J109,0)</f>
        <v>0</v>
      </c>
      <c r="BJ109" s="20" t="s">
        <v>77</v>
      </c>
      <c r="BK109" s="193">
        <f t="shared" ref="BK109:BK118" si="19">ROUND(I109*H109,2)</f>
        <v>0</v>
      </c>
      <c r="BL109" s="20" t="s">
        <v>168</v>
      </c>
      <c r="BM109" s="192" t="s">
        <v>375</v>
      </c>
    </row>
    <row r="110" spans="1:65" s="2" customFormat="1" ht="16.5" customHeight="1">
      <c r="A110" s="37"/>
      <c r="B110" s="38"/>
      <c r="C110" s="181" t="s">
        <v>8</v>
      </c>
      <c r="D110" s="181" t="s">
        <v>163</v>
      </c>
      <c r="E110" s="182" t="s">
        <v>2910</v>
      </c>
      <c r="F110" s="183" t="s">
        <v>2911</v>
      </c>
      <c r="G110" s="184" t="s">
        <v>944</v>
      </c>
      <c r="H110" s="185">
        <v>2</v>
      </c>
      <c r="I110" s="186"/>
      <c r="J110" s="187">
        <f t="shared" si="10"/>
        <v>0</v>
      </c>
      <c r="K110" s="183" t="s">
        <v>19</v>
      </c>
      <c r="L110" s="42"/>
      <c r="M110" s="188" t="s">
        <v>19</v>
      </c>
      <c r="N110" s="189" t="s">
        <v>40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168</v>
      </c>
      <c r="AT110" s="192" t="s">
        <v>163</v>
      </c>
      <c r="AU110" s="192" t="s">
        <v>77</v>
      </c>
      <c r="AY110" s="20" t="s">
        <v>161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77</v>
      </c>
      <c r="BK110" s="193">
        <f t="shared" si="19"/>
        <v>0</v>
      </c>
      <c r="BL110" s="20" t="s">
        <v>168</v>
      </c>
      <c r="BM110" s="192" t="s">
        <v>391</v>
      </c>
    </row>
    <row r="111" spans="1:65" s="2" customFormat="1" ht="37.799999999999997" customHeight="1">
      <c r="A111" s="37"/>
      <c r="B111" s="38"/>
      <c r="C111" s="237" t="s">
        <v>279</v>
      </c>
      <c r="D111" s="237" t="s">
        <v>715</v>
      </c>
      <c r="E111" s="238" t="s">
        <v>2917</v>
      </c>
      <c r="F111" s="239" t="s">
        <v>2918</v>
      </c>
      <c r="G111" s="240" t="s">
        <v>19</v>
      </c>
      <c r="H111" s="241"/>
      <c r="I111" s="370"/>
      <c r="J111" s="243"/>
      <c r="K111" s="239" t="s">
        <v>19</v>
      </c>
      <c r="L111" s="244"/>
      <c r="M111" s="245" t="s">
        <v>19</v>
      </c>
      <c r="N111" s="246" t="s">
        <v>40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211</v>
      </c>
      <c r="AT111" s="192" t="s">
        <v>715</v>
      </c>
      <c r="AU111" s="192" t="s">
        <v>77</v>
      </c>
      <c r="AY111" s="20" t="s">
        <v>161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77</v>
      </c>
      <c r="BK111" s="193">
        <f t="shared" si="19"/>
        <v>0</v>
      </c>
      <c r="BL111" s="20" t="s">
        <v>168</v>
      </c>
      <c r="BM111" s="192" t="s">
        <v>406</v>
      </c>
    </row>
    <row r="112" spans="1:65" s="2" customFormat="1" ht="16.5" customHeight="1">
      <c r="A112" s="37"/>
      <c r="B112" s="38"/>
      <c r="C112" s="237" t="s">
        <v>293</v>
      </c>
      <c r="D112" s="237" t="s">
        <v>715</v>
      </c>
      <c r="E112" s="238" t="s">
        <v>2919</v>
      </c>
      <c r="F112" s="239" t="s">
        <v>2920</v>
      </c>
      <c r="G112" s="240" t="s">
        <v>166</v>
      </c>
      <c r="H112" s="241">
        <v>14.8</v>
      </c>
      <c r="I112" s="242"/>
      <c r="J112" s="243">
        <f t="shared" si="10"/>
        <v>0</v>
      </c>
      <c r="K112" s="239" t="s">
        <v>19</v>
      </c>
      <c r="L112" s="244"/>
      <c r="M112" s="245" t="s">
        <v>19</v>
      </c>
      <c r="N112" s="246" t="s">
        <v>40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211</v>
      </c>
      <c r="AT112" s="192" t="s">
        <v>715</v>
      </c>
      <c r="AU112" s="192" t="s">
        <v>77</v>
      </c>
      <c r="AY112" s="20" t="s">
        <v>161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77</v>
      </c>
      <c r="BK112" s="193">
        <f t="shared" si="19"/>
        <v>0</v>
      </c>
      <c r="BL112" s="20" t="s">
        <v>168</v>
      </c>
      <c r="BM112" s="192" t="s">
        <v>421</v>
      </c>
    </row>
    <row r="113" spans="1:65" s="2" customFormat="1" ht="16.5" customHeight="1">
      <c r="A113" s="37"/>
      <c r="B113" s="38"/>
      <c r="C113" s="237" t="s">
        <v>299</v>
      </c>
      <c r="D113" s="237" t="s">
        <v>715</v>
      </c>
      <c r="E113" s="238" t="s">
        <v>2921</v>
      </c>
      <c r="F113" s="239" t="s">
        <v>2922</v>
      </c>
      <c r="G113" s="240" t="s">
        <v>166</v>
      </c>
      <c r="H113" s="241">
        <v>18.57</v>
      </c>
      <c r="I113" s="242"/>
      <c r="J113" s="243">
        <f t="shared" si="10"/>
        <v>0</v>
      </c>
      <c r="K113" s="239" t="s">
        <v>19</v>
      </c>
      <c r="L113" s="244"/>
      <c r="M113" s="245" t="s">
        <v>19</v>
      </c>
      <c r="N113" s="246" t="s">
        <v>40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211</v>
      </c>
      <c r="AT113" s="192" t="s">
        <v>715</v>
      </c>
      <c r="AU113" s="192" t="s">
        <v>77</v>
      </c>
      <c r="AY113" s="20" t="s">
        <v>161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77</v>
      </c>
      <c r="BK113" s="193">
        <f t="shared" si="19"/>
        <v>0</v>
      </c>
      <c r="BL113" s="20" t="s">
        <v>168</v>
      </c>
      <c r="BM113" s="192" t="s">
        <v>433</v>
      </c>
    </row>
    <row r="114" spans="1:65" s="2" customFormat="1" ht="16.5" customHeight="1">
      <c r="A114" s="37"/>
      <c r="B114" s="38"/>
      <c r="C114" s="181" t="s">
        <v>311</v>
      </c>
      <c r="D114" s="181" t="s">
        <v>163</v>
      </c>
      <c r="E114" s="182" t="s">
        <v>2923</v>
      </c>
      <c r="F114" s="183" t="s">
        <v>2924</v>
      </c>
      <c r="G114" s="184" t="s">
        <v>166</v>
      </c>
      <c r="H114" s="185">
        <v>33.369999999999997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40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168</v>
      </c>
      <c r="AT114" s="192" t="s">
        <v>163</v>
      </c>
      <c r="AU114" s="192" t="s">
        <v>77</v>
      </c>
      <c r="AY114" s="20" t="s">
        <v>161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77</v>
      </c>
      <c r="BK114" s="193">
        <f t="shared" si="19"/>
        <v>0</v>
      </c>
      <c r="BL114" s="20" t="s">
        <v>168</v>
      </c>
      <c r="BM114" s="192" t="s">
        <v>447</v>
      </c>
    </row>
    <row r="115" spans="1:65" s="2" customFormat="1" ht="33" customHeight="1">
      <c r="A115" s="37"/>
      <c r="B115" s="38"/>
      <c r="C115" s="237" t="s">
        <v>317</v>
      </c>
      <c r="D115" s="237" t="s">
        <v>715</v>
      </c>
      <c r="E115" s="238" t="s">
        <v>2925</v>
      </c>
      <c r="F115" s="239" t="s">
        <v>2926</v>
      </c>
      <c r="G115" s="240" t="s">
        <v>19</v>
      </c>
      <c r="H115" s="241"/>
      <c r="I115" s="370"/>
      <c r="J115" s="243"/>
      <c r="K115" s="239" t="s">
        <v>19</v>
      </c>
      <c r="L115" s="244"/>
      <c r="M115" s="245" t="s">
        <v>19</v>
      </c>
      <c r="N115" s="246" t="s">
        <v>40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211</v>
      </c>
      <c r="AT115" s="192" t="s">
        <v>715</v>
      </c>
      <c r="AU115" s="192" t="s">
        <v>77</v>
      </c>
      <c r="AY115" s="20" t="s">
        <v>161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77</v>
      </c>
      <c r="BK115" s="193">
        <f t="shared" si="19"/>
        <v>0</v>
      </c>
      <c r="BL115" s="20" t="s">
        <v>168</v>
      </c>
      <c r="BM115" s="192" t="s">
        <v>458</v>
      </c>
    </row>
    <row r="116" spans="1:65" s="2" customFormat="1" ht="16.5" customHeight="1">
      <c r="A116" s="37"/>
      <c r="B116" s="38"/>
      <c r="C116" s="237" t="s">
        <v>7</v>
      </c>
      <c r="D116" s="237" t="s">
        <v>715</v>
      </c>
      <c r="E116" s="238" t="s">
        <v>2927</v>
      </c>
      <c r="F116" s="239" t="s">
        <v>2928</v>
      </c>
      <c r="G116" s="240" t="s">
        <v>2929</v>
      </c>
      <c r="H116" s="241">
        <v>12.86</v>
      </c>
      <c r="I116" s="242"/>
      <c r="J116" s="243">
        <f t="shared" si="10"/>
        <v>0</v>
      </c>
      <c r="K116" s="239" t="s">
        <v>19</v>
      </c>
      <c r="L116" s="244"/>
      <c r="M116" s="245" t="s">
        <v>19</v>
      </c>
      <c r="N116" s="246" t="s">
        <v>40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211</v>
      </c>
      <c r="AT116" s="192" t="s">
        <v>715</v>
      </c>
      <c r="AU116" s="192" t="s">
        <v>77</v>
      </c>
      <c r="AY116" s="20" t="s">
        <v>161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77</v>
      </c>
      <c r="BK116" s="193">
        <f t="shared" si="19"/>
        <v>0</v>
      </c>
      <c r="BL116" s="20" t="s">
        <v>168</v>
      </c>
      <c r="BM116" s="192" t="s">
        <v>469</v>
      </c>
    </row>
    <row r="117" spans="1:65" s="2" customFormat="1" ht="16.5" customHeight="1">
      <c r="A117" s="37"/>
      <c r="B117" s="38"/>
      <c r="C117" s="237" t="s">
        <v>332</v>
      </c>
      <c r="D117" s="237" t="s">
        <v>715</v>
      </c>
      <c r="E117" s="238" t="s">
        <v>2930</v>
      </c>
      <c r="F117" s="239" t="s">
        <v>2931</v>
      </c>
      <c r="G117" s="240" t="s">
        <v>2929</v>
      </c>
      <c r="H117" s="241">
        <v>6.03</v>
      </c>
      <c r="I117" s="242"/>
      <c r="J117" s="243">
        <f t="shared" si="10"/>
        <v>0</v>
      </c>
      <c r="K117" s="239" t="s">
        <v>19</v>
      </c>
      <c r="L117" s="244"/>
      <c r="M117" s="245" t="s">
        <v>19</v>
      </c>
      <c r="N117" s="246" t="s">
        <v>40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211</v>
      </c>
      <c r="AT117" s="192" t="s">
        <v>715</v>
      </c>
      <c r="AU117" s="192" t="s">
        <v>77</v>
      </c>
      <c r="AY117" s="20" t="s">
        <v>161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77</v>
      </c>
      <c r="BK117" s="193">
        <f t="shared" si="19"/>
        <v>0</v>
      </c>
      <c r="BL117" s="20" t="s">
        <v>168</v>
      </c>
      <c r="BM117" s="192" t="s">
        <v>481</v>
      </c>
    </row>
    <row r="118" spans="1:65" s="2" customFormat="1" ht="16.5" customHeight="1">
      <c r="A118" s="37"/>
      <c r="B118" s="38"/>
      <c r="C118" s="181" t="s">
        <v>337</v>
      </c>
      <c r="D118" s="181" t="s">
        <v>163</v>
      </c>
      <c r="E118" s="182" t="s">
        <v>2932</v>
      </c>
      <c r="F118" s="183" t="s">
        <v>2933</v>
      </c>
      <c r="G118" s="184" t="s">
        <v>2929</v>
      </c>
      <c r="H118" s="185">
        <v>18.89</v>
      </c>
      <c r="I118" s="186"/>
      <c r="J118" s="187">
        <f t="shared" si="10"/>
        <v>0</v>
      </c>
      <c r="K118" s="183" t="s">
        <v>19</v>
      </c>
      <c r="L118" s="42"/>
      <c r="M118" s="188" t="s">
        <v>19</v>
      </c>
      <c r="N118" s="189" t="s">
        <v>40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168</v>
      </c>
      <c r="AT118" s="192" t="s">
        <v>163</v>
      </c>
      <c r="AU118" s="192" t="s">
        <v>77</v>
      </c>
      <c r="AY118" s="20" t="s">
        <v>161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77</v>
      </c>
      <c r="BK118" s="193">
        <f t="shared" si="19"/>
        <v>0</v>
      </c>
      <c r="BL118" s="20" t="s">
        <v>168</v>
      </c>
      <c r="BM118" s="192" t="s">
        <v>493</v>
      </c>
    </row>
    <row r="119" spans="1:65" s="2" customFormat="1" ht="19.2">
      <c r="A119" s="37"/>
      <c r="B119" s="38"/>
      <c r="C119" s="39"/>
      <c r="D119" s="199" t="s">
        <v>176</v>
      </c>
      <c r="E119" s="39"/>
      <c r="F119" s="200" t="s">
        <v>2934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176</v>
      </c>
      <c r="AU119" s="20" t="s">
        <v>77</v>
      </c>
    </row>
    <row r="120" spans="1:65" s="2" customFormat="1" ht="24.15" customHeight="1">
      <c r="A120" s="37"/>
      <c r="B120" s="38"/>
      <c r="C120" s="237" t="s">
        <v>343</v>
      </c>
      <c r="D120" s="237" t="s">
        <v>715</v>
      </c>
      <c r="E120" s="238" t="s">
        <v>2935</v>
      </c>
      <c r="F120" s="239" t="s">
        <v>2936</v>
      </c>
      <c r="G120" s="240" t="s">
        <v>166</v>
      </c>
      <c r="H120" s="241">
        <v>16.8</v>
      </c>
      <c r="I120" s="242"/>
      <c r="J120" s="243">
        <f>ROUND(I120*H120,2)</f>
        <v>0</v>
      </c>
      <c r="K120" s="239" t="s">
        <v>19</v>
      </c>
      <c r="L120" s="244"/>
      <c r="M120" s="245" t="s">
        <v>19</v>
      </c>
      <c r="N120" s="246" t="s">
        <v>40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211</v>
      </c>
      <c r="AT120" s="192" t="s">
        <v>715</v>
      </c>
      <c r="AU120" s="192" t="s">
        <v>77</v>
      </c>
      <c r="AY120" s="20" t="s">
        <v>161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77</v>
      </c>
      <c r="BK120" s="193">
        <f>ROUND(I120*H120,2)</f>
        <v>0</v>
      </c>
      <c r="BL120" s="20" t="s">
        <v>168</v>
      </c>
      <c r="BM120" s="192" t="s">
        <v>505</v>
      </c>
    </row>
    <row r="121" spans="1:65" s="2" customFormat="1" ht="16.5" customHeight="1">
      <c r="A121" s="37"/>
      <c r="B121" s="38"/>
      <c r="C121" s="181" t="s">
        <v>353</v>
      </c>
      <c r="D121" s="181" t="s">
        <v>163</v>
      </c>
      <c r="E121" s="182" t="s">
        <v>2937</v>
      </c>
      <c r="F121" s="183" t="s">
        <v>2938</v>
      </c>
      <c r="G121" s="184" t="s">
        <v>166</v>
      </c>
      <c r="H121" s="185">
        <v>16.8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40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168</v>
      </c>
      <c r="AT121" s="192" t="s">
        <v>163</v>
      </c>
      <c r="AU121" s="192" t="s">
        <v>77</v>
      </c>
      <c r="AY121" s="20" t="s">
        <v>161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77</v>
      </c>
      <c r="BK121" s="193">
        <f>ROUND(I121*H121,2)</f>
        <v>0</v>
      </c>
      <c r="BL121" s="20" t="s">
        <v>168</v>
      </c>
      <c r="BM121" s="192" t="s">
        <v>519</v>
      </c>
    </row>
    <row r="122" spans="1:65" s="2" customFormat="1" ht="16.5" customHeight="1">
      <c r="A122" s="37"/>
      <c r="B122" s="38"/>
      <c r="C122" s="237" t="s">
        <v>359</v>
      </c>
      <c r="D122" s="237" t="s">
        <v>715</v>
      </c>
      <c r="E122" s="238" t="s">
        <v>2939</v>
      </c>
      <c r="F122" s="239" t="s">
        <v>2940</v>
      </c>
      <c r="G122" s="240" t="s">
        <v>2941</v>
      </c>
      <c r="H122" s="241">
        <v>65</v>
      </c>
      <c r="I122" s="242"/>
      <c r="J122" s="243">
        <f>ROUND(I122*H122,2)</f>
        <v>0</v>
      </c>
      <c r="K122" s="239" t="s">
        <v>19</v>
      </c>
      <c r="L122" s="244"/>
      <c r="M122" s="245" t="s">
        <v>19</v>
      </c>
      <c r="N122" s="246" t="s">
        <v>40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211</v>
      </c>
      <c r="AT122" s="192" t="s">
        <v>715</v>
      </c>
      <c r="AU122" s="192" t="s">
        <v>77</v>
      </c>
      <c r="AY122" s="20" t="s">
        <v>161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77</v>
      </c>
      <c r="BK122" s="193">
        <f>ROUND(I122*H122,2)</f>
        <v>0</v>
      </c>
      <c r="BL122" s="20" t="s">
        <v>168</v>
      </c>
      <c r="BM122" s="192" t="s">
        <v>538</v>
      </c>
    </row>
    <row r="123" spans="1:65" s="2" customFormat="1" ht="16.5" customHeight="1">
      <c r="A123" s="37"/>
      <c r="B123" s="38"/>
      <c r="C123" s="237" t="s">
        <v>368</v>
      </c>
      <c r="D123" s="237" t="s">
        <v>715</v>
      </c>
      <c r="E123" s="238" t="s">
        <v>2942</v>
      </c>
      <c r="F123" s="239" t="s">
        <v>2943</v>
      </c>
      <c r="G123" s="240" t="s">
        <v>2941</v>
      </c>
      <c r="H123" s="241">
        <v>22.75</v>
      </c>
      <c r="I123" s="242"/>
      <c r="J123" s="243">
        <f>ROUND(I123*H123,2)</f>
        <v>0</v>
      </c>
      <c r="K123" s="239" t="s">
        <v>19</v>
      </c>
      <c r="L123" s="244"/>
      <c r="M123" s="245" t="s">
        <v>19</v>
      </c>
      <c r="N123" s="246" t="s">
        <v>40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211</v>
      </c>
      <c r="AT123" s="192" t="s">
        <v>715</v>
      </c>
      <c r="AU123" s="192" t="s">
        <v>77</v>
      </c>
      <c r="AY123" s="20" t="s">
        <v>161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77</v>
      </c>
      <c r="BK123" s="193">
        <f>ROUND(I123*H123,2)</f>
        <v>0</v>
      </c>
      <c r="BL123" s="20" t="s">
        <v>168</v>
      </c>
      <c r="BM123" s="192" t="s">
        <v>553</v>
      </c>
    </row>
    <row r="124" spans="1:65" s="12" customFormat="1" ht="25.95" customHeight="1">
      <c r="B124" s="165"/>
      <c r="C124" s="166"/>
      <c r="D124" s="167" t="s">
        <v>68</v>
      </c>
      <c r="E124" s="168" t="s">
        <v>2944</v>
      </c>
      <c r="F124" s="168" t="s">
        <v>2945</v>
      </c>
      <c r="G124" s="166"/>
      <c r="H124" s="166"/>
      <c r="I124" s="169"/>
      <c r="J124" s="170">
        <f>BK124</f>
        <v>0</v>
      </c>
      <c r="K124" s="166"/>
      <c r="L124" s="171"/>
      <c r="M124" s="172"/>
      <c r="N124" s="173"/>
      <c r="O124" s="173"/>
      <c r="P124" s="174">
        <f>SUM(P125:P181)</f>
        <v>0</v>
      </c>
      <c r="Q124" s="173"/>
      <c r="R124" s="174">
        <f>SUM(R125:R181)</f>
        <v>0</v>
      </c>
      <c r="S124" s="173"/>
      <c r="T124" s="175">
        <f>SUM(T125:T181)</f>
        <v>0</v>
      </c>
      <c r="AR124" s="176" t="s">
        <v>77</v>
      </c>
      <c r="AT124" s="177" t="s">
        <v>68</v>
      </c>
      <c r="AU124" s="177" t="s">
        <v>69</v>
      </c>
      <c r="AY124" s="176" t="s">
        <v>161</v>
      </c>
      <c r="BK124" s="178">
        <f>SUM(BK125:BK181)</f>
        <v>0</v>
      </c>
    </row>
    <row r="125" spans="1:65" s="2" customFormat="1" ht="44.25" customHeight="1">
      <c r="A125" s="37"/>
      <c r="B125" s="38"/>
      <c r="C125" s="237" t="s">
        <v>375</v>
      </c>
      <c r="D125" s="237" t="s">
        <v>715</v>
      </c>
      <c r="E125" s="238" t="s">
        <v>2946</v>
      </c>
      <c r="F125" s="239" t="s">
        <v>2947</v>
      </c>
      <c r="G125" s="240" t="s">
        <v>2887</v>
      </c>
      <c r="H125" s="241">
        <v>1</v>
      </c>
      <c r="I125" s="242"/>
      <c r="J125" s="243">
        <f>ROUND(I125*H125,2)</f>
        <v>0</v>
      </c>
      <c r="K125" s="239" t="s">
        <v>19</v>
      </c>
      <c r="L125" s="244"/>
      <c r="M125" s="245" t="s">
        <v>19</v>
      </c>
      <c r="N125" s="246" t="s">
        <v>40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211</v>
      </c>
      <c r="AT125" s="192" t="s">
        <v>715</v>
      </c>
      <c r="AU125" s="192" t="s">
        <v>77</v>
      </c>
      <c r="AY125" s="20" t="s">
        <v>161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77</v>
      </c>
      <c r="BK125" s="193">
        <f>ROUND(I125*H125,2)</f>
        <v>0</v>
      </c>
      <c r="BL125" s="20" t="s">
        <v>168</v>
      </c>
      <c r="BM125" s="192" t="s">
        <v>569</v>
      </c>
    </row>
    <row r="126" spans="1:65" s="2" customFormat="1" ht="220.8">
      <c r="A126" s="37"/>
      <c r="B126" s="38"/>
      <c r="C126" s="39"/>
      <c r="D126" s="199" t="s">
        <v>176</v>
      </c>
      <c r="E126" s="39"/>
      <c r="F126" s="200" t="s">
        <v>2948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176</v>
      </c>
      <c r="AU126" s="20" t="s">
        <v>77</v>
      </c>
    </row>
    <row r="127" spans="1:65" s="2" customFormat="1" ht="16.5" customHeight="1">
      <c r="A127" s="37"/>
      <c r="B127" s="38"/>
      <c r="C127" s="237" t="s">
        <v>384</v>
      </c>
      <c r="D127" s="237" t="s">
        <v>715</v>
      </c>
      <c r="E127" s="238" t="s">
        <v>2949</v>
      </c>
      <c r="F127" s="239" t="s">
        <v>2950</v>
      </c>
      <c r="G127" s="240" t="s">
        <v>2929</v>
      </c>
      <c r="H127" s="241">
        <v>100</v>
      </c>
      <c r="I127" s="242"/>
      <c r="J127" s="243">
        <f t="shared" ref="J127:J134" si="20">ROUND(I127*H127,2)</f>
        <v>0</v>
      </c>
      <c r="K127" s="239" t="s">
        <v>19</v>
      </c>
      <c r="L127" s="244"/>
      <c r="M127" s="245" t="s">
        <v>19</v>
      </c>
      <c r="N127" s="246" t="s">
        <v>40</v>
      </c>
      <c r="O127" s="67"/>
      <c r="P127" s="190">
        <f t="shared" ref="P127:P135" si="21">O127*H127</f>
        <v>0</v>
      </c>
      <c r="Q127" s="190">
        <v>0</v>
      </c>
      <c r="R127" s="190">
        <f t="shared" ref="R127:R135" si="22">Q127*H127</f>
        <v>0</v>
      </c>
      <c r="S127" s="190">
        <v>0</v>
      </c>
      <c r="T127" s="191">
        <f t="shared" ref="T127:T135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211</v>
      </c>
      <c r="AT127" s="192" t="s">
        <v>715</v>
      </c>
      <c r="AU127" s="192" t="s">
        <v>77</v>
      </c>
      <c r="AY127" s="20" t="s">
        <v>161</v>
      </c>
      <c r="BE127" s="193">
        <f t="shared" ref="BE127:BE135" si="24">IF(N127="základní",J127,0)</f>
        <v>0</v>
      </c>
      <c r="BF127" s="193">
        <f t="shared" ref="BF127:BF135" si="25">IF(N127="snížená",J127,0)</f>
        <v>0</v>
      </c>
      <c r="BG127" s="193">
        <f t="shared" ref="BG127:BG135" si="26">IF(N127="zákl. přenesená",J127,0)</f>
        <v>0</v>
      </c>
      <c r="BH127" s="193">
        <f t="shared" ref="BH127:BH135" si="27">IF(N127="sníž. přenesená",J127,0)</f>
        <v>0</v>
      </c>
      <c r="BI127" s="193">
        <f t="shared" ref="BI127:BI135" si="28">IF(N127="nulová",J127,0)</f>
        <v>0</v>
      </c>
      <c r="BJ127" s="20" t="s">
        <v>77</v>
      </c>
      <c r="BK127" s="193">
        <f t="shared" ref="BK127:BK135" si="29">ROUND(I127*H127,2)</f>
        <v>0</v>
      </c>
      <c r="BL127" s="20" t="s">
        <v>168</v>
      </c>
      <c r="BM127" s="192" t="s">
        <v>591</v>
      </c>
    </row>
    <row r="128" spans="1:65" s="2" customFormat="1" ht="16.5" customHeight="1">
      <c r="A128" s="37"/>
      <c r="B128" s="38"/>
      <c r="C128" s="237" t="s">
        <v>391</v>
      </c>
      <c r="D128" s="237" t="s">
        <v>715</v>
      </c>
      <c r="E128" s="238" t="s">
        <v>2951</v>
      </c>
      <c r="F128" s="239" t="s">
        <v>2952</v>
      </c>
      <c r="G128" s="240" t="s">
        <v>944</v>
      </c>
      <c r="H128" s="241">
        <v>1</v>
      </c>
      <c r="I128" s="242"/>
      <c r="J128" s="243">
        <f t="shared" si="20"/>
        <v>0</v>
      </c>
      <c r="K128" s="239" t="s">
        <v>19</v>
      </c>
      <c r="L128" s="244"/>
      <c r="M128" s="245" t="s">
        <v>19</v>
      </c>
      <c r="N128" s="246" t="s">
        <v>40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211</v>
      </c>
      <c r="AT128" s="192" t="s">
        <v>715</v>
      </c>
      <c r="AU128" s="192" t="s">
        <v>77</v>
      </c>
      <c r="AY128" s="20" t="s">
        <v>161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77</v>
      </c>
      <c r="BK128" s="193">
        <f t="shared" si="29"/>
        <v>0</v>
      </c>
      <c r="BL128" s="20" t="s">
        <v>168</v>
      </c>
      <c r="BM128" s="192" t="s">
        <v>991</v>
      </c>
    </row>
    <row r="129" spans="1:65" s="2" customFormat="1" ht="16.5" customHeight="1">
      <c r="A129" s="37"/>
      <c r="B129" s="38"/>
      <c r="C129" s="181" t="s">
        <v>397</v>
      </c>
      <c r="D129" s="181" t="s">
        <v>163</v>
      </c>
      <c r="E129" s="182" t="s">
        <v>2953</v>
      </c>
      <c r="F129" s="183" t="s">
        <v>2890</v>
      </c>
      <c r="G129" s="184" t="s">
        <v>2887</v>
      </c>
      <c r="H129" s="185">
        <v>1</v>
      </c>
      <c r="I129" s="186"/>
      <c r="J129" s="187">
        <f t="shared" si="20"/>
        <v>0</v>
      </c>
      <c r="K129" s="183" t="s">
        <v>19</v>
      </c>
      <c r="L129" s="42"/>
      <c r="M129" s="188" t="s">
        <v>19</v>
      </c>
      <c r="N129" s="189" t="s">
        <v>40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168</v>
      </c>
      <c r="AT129" s="192" t="s">
        <v>163</v>
      </c>
      <c r="AU129" s="192" t="s">
        <v>77</v>
      </c>
      <c r="AY129" s="20" t="s">
        <v>161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77</v>
      </c>
      <c r="BK129" s="193">
        <f t="shared" si="29"/>
        <v>0</v>
      </c>
      <c r="BL129" s="20" t="s">
        <v>168</v>
      </c>
      <c r="BM129" s="192" t="s">
        <v>1005</v>
      </c>
    </row>
    <row r="130" spans="1:65" s="2" customFormat="1" ht="33" customHeight="1">
      <c r="A130" s="37"/>
      <c r="B130" s="38"/>
      <c r="C130" s="237" t="s">
        <v>406</v>
      </c>
      <c r="D130" s="237" t="s">
        <v>715</v>
      </c>
      <c r="E130" s="238" t="s">
        <v>2954</v>
      </c>
      <c r="F130" s="239" t="s">
        <v>2955</v>
      </c>
      <c r="G130" s="240" t="s">
        <v>19</v>
      </c>
      <c r="H130" s="241"/>
      <c r="I130" s="370"/>
      <c r="J130" s="243"/>
      <c r="K130" s="239" t="s">
        <v>19</v>
      </c>
      <c r="L130" s="244"/>
      <c r="M130" s="245" t="s">
        <v>19</v>
      </c>
      <c r="N130" s="246" t="s">
        <v>40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211</v>
      </c>
      <c r="AT130" s="192" t="s">
        <v>715</v>
      </c>
      <c r="AU130" s="192" t="s">
        <v>77</v>
      </c>
      <c r="AY130" s="20" t="s">
        <v>161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77</v>
      </c>
      <c r="BK130" s="193">
        <f t="shared" si="29"/>
        <v>0</v>
      </c>
      <c r="BL130" s="20" t="s">
        <v>168</v>
      </c>
      <c r="BM130" s="192" t="s">
        <v>1015</v>
      </c>
    </row>
    <row r="131" spans="1:65" s="2" customFormat="1" ht="16.5" customHeight="1">
      <c r="A131" s="37"/>
      <c r="B131" s="38"/>
      <c r="C131" s="237" t="s">
        <v>412</v>
      </c>
      <c r="D131" s="237" t="s">
        <v>715</v>
      </c>
      <c r="E131" s="238" t="s">
        <v>2956</v>
      </c>
      <c r="F131" s="239" t="s">
        <v>2957</v>
      </c>
      <c r="G131" s="240" t="s">
        <v>944</v>
      </c>
      <c r="H131" s="241">
        <v>2</v>
      </c>
      <c r="I131" s="242"/>
      <c r="J131" s="243">
        <f t="shared" si="20"/>
        <v>0</v>
      </c>
      <c r="K131" s="239" t="s">
        <v>19</v>
      </c>
      <c r="L131" s="244"/>
      <c r="M131" s="245" t="s">
        <v>19</v>
      </c>
      <c r="N131" s="246" t="s">
        <v>40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211</v>
      </c>
      <c r="AT131" s="192" t="s">
        <v>715</v>
      </c>
      <c r="AU131" s="192" t="s">
        <v>77</v>
      </c>
      <c r="AY131" s="20" t="s">
        <v>161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77</v>
      </c>
      <c r="BK131" s="193">
        <f t="shared" si="29"/>
        <v>0</v>
      </c>
      <c r="BL131" s="20" t="s">
        <v>168</v>
      </c>
      <c r="BM131" s="192" t="s">
        <v>1028</v>
      </c>
    </row>
    <row r="132" spans="1:65" s="2" customFormat="1" ht="16.5" customHeight="1">
      <c r="A132" s="37"/>
      <c r="B132" s="38"/>
      <c r="C132" s="237" t="s">
        <v>421</v>
      </c>
      <c r="D132" s="237" t="s">
        <v>715</v>
      </c>
      <c r="E132" s="238" t="s">
        <v>2958</v>
      </c>
      <c r="F132" s="239" t="s">
        <v>2959</v>
      </c>
      <c r="G132" s="240" t="s">
        <v>944</v>
      </c>
      <c r="H132" s="241">
        <v>2</v>
      </c>
      <c r="I132" s="242"/>
      <c r="J132" s="243">
        <f t="shared" si="20"/>
        <v>0</v>
      </c>
      <c r="K132" s="239" t="s">
        <v>19</v>
      </c>
      <c r="L132" s="244"/>
      <c r="M132" s="245" t="s">
        <v>19</v>
      </c>
      <c r="N132" s="246" t="s">
        <v>40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211</v>
      </c>
      <c r="AT132" s="192" t="s">
        <v>715</v>
      </c>
      <c r="AU132" s="192" t="s">
        <v>77</v>
      </c>
      <c r="AY132" s="20" t="s">
        <v>161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77</v>
      </c>
      <c r="BK132" s="193">
        <f t="shared" si="29"/>
        <v>0</v>
      </c>
      <c r="BL132" s="20" t="s">
        <v>168</v>
      </c>
      <c r="BM132" s="192" t="s">
        <v>1044</v>
      </c>
    </row>
    <row r="133" spans="1:65" s="2" customFormat="1" ht="16.5" customHeight="1">
      <c r="A133" s="37"/>
      <c r="B133" s="38"/>
      <c r="C133" s="237" t="s">
        <v>427</v>
      </c>
      <c r="D133" s="237" t="s">
        <v>715</v>
      </c>
      <c r="E133" s="238" t="s">
        <v>2960</v>
      </c>
      <c r="F133" s="239" t="s">
        <v>2961</v>
      </c>
      <c r="G133" s="240" t="s">
        <v>944</v>
      </c>
      <c r="H133" s="241">
        <v>2</v>
      </c>
      <c r="I133" s="242"/>
      <c r="J133" s="243">
        <f t="shared" si="20"/>
        <v>0</v>
      </c>
      <c r="K133" s="239" t="s">
        <v>19</v>
      </c>
      <c r="L133" s="244"/>
      <c r="M133" s="245" t="s">
        <v>19</v>
      </c>
      <c r="N133" s="246" t="s">
        <v>40</v>
      </c>
      <c r="O133" s="67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211</v>
      </c>
      <c r="AT133" s="192" t="s">
        <v>715</v>
      </c>
      <c r="AU133" s="192" t="s">
        <v>77</v>
      </c>
      <c r="AY133" s="20" t="s">
        <v>161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0" t="s">
        <v>77</v>
      </c>
      <c r="BK133" s="193">
        <f t="shared" si="29"/>
        <v>0</v>
      </c>
      <c r="BL133" s="20" t="s">
        <v>168</v>
      </c>
      <c r="BM133" s="192" t="s">
        <v>1056</v>
      </c>
    </row>
    <row r="134" spans="1:65" s="2" customFormat="1" ht="16.5" customHeight="1">
      <c r="A134" s="37"/>
      <c r="B134" s="38"/>
      <c r="C134" s="181" t="s">
        <v>433</v>
      </c>
      <c r="D134" s="181" t="s">
        <v>163</v>
      </c>
      <c r="E134" s="182" t="s">
        <v>2962</v>
      </c>
      <c r="F134" s="183" t="s">
        <v>2899</v>
      </c>
      <c r="G134" s="184" t="s">
        <v>944</v>
      </c>
      <c r="H134" s="185">
        <v>4</v>
      </c>
      <c r="I134" s="186"/>
      <c r="J134" s="187">
        <f t="shared" si="20"/>
        <v>0</v>
      </c>
      <c r="K134" s="183" t="s">
        <v>19</v>
      </c>
      <c r="L134" s="42"/>
      <c r="M134" s="188" t="s">
        <v>19</v>
      </c>
      <c r="N134" s="189" t="s">
        <v>40</v>
      </c>
      <c r="O134" s="67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168</v>
      </c>
      <c r="AT134" s="192" t="s">
        <v>163</v>
      </c>
      <c r="AU134" s="192" t="s">
        <v>77</v>
      </c>
      <c r="AY134" s="20" t="s">
        <v>161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0" t="s">
        <v>77</v>
      </c>
      <c r="BK134" s="193">
        <f t="shared" si="29"/>
        <v>0</v>
      </c>
      <c r="BL134" s="20" t="s">
        <v>168</v>
      </c>
      <c r="BM134" s="192" t="s">
        <v>1068</v>
      </c>
    </row>
    <row r="135" spans="1:65" s="2" customFormat="1" ht="24.15" customHeight="1">
      <c r="A135" s="37"/>
      <c r="B135" s="38"/>
      <c r="C135" s="237" t="s">
        <v>440</v>
      </c>
      <c r="D135" s="237" t="s">
        <v>715</v>
      </c>
      <c r="E135" s="238" t="s">
        <v>2963</v>
      </c>
      <c r="F135" s="239" t="s">
        <v>2964</v>
      </c>
      <c r="G135" s="240" t="s">
        <v>19</v>
      </c>
      <c r="H135" s="241"/>
      <c r="I135" s="370"/>
      <c r="J135" s="243"/>
      <c r="K135" s="239" t="s">
        <v>19</v>
      </c>
      <c r="L135" s="244"/>
      <c r="M135" s="245" t="s">
        <v>19</v>
      </c>
      <c r="N135" s="246" t="s">
        <v>40</v>
      </c>
      <c r="O135" s="67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211</v>
      </c>
      <c r="AT135" s="192" t="s">
        <v>715</v>
      </c>
      <c r="AU135" s="192" t="s">
        <v>77</v>
      </c>
      <c r="AY135" s="20" t="s">
        <v>161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0" t="s">
        <v>77</v>
      </c>
      <c r="BK135" s="193">
        <f t="shared" si="29"/>
        <v>0</v>
      </c>
      <c r="BL135" s="20" t="s">
        <v>168</v>
      </c>
      <c r="BM135" s="192" t="s">
        <v>1079</v>
      </c>
    </row>
    <row r="136" spans="1:65" s="2" customFormat="1" ht="28.8">
      <c r="A136" s="37"/>
      <c r="B136" s="38"/>
      <c r="C136" s="39"/>
      <c r="D136" s="199" t="s">
        <v>176</v>
      </c>
      <c r="E136" s="39"/>
      <c r="F136" s="200" t="s">
        <v>2965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176</v>
      </c>
      <c r="AU136" s="20" t="s">
        <v>77</v>
      </c>
    </row>
    <row r="137" spans="1:65" s="2" customFormat="1" ht="16.5" customHeight="1">
      <c r="A137" s="37"/>
      <c r="B137" s="38"/>
      <c r="C137" s="237" t="s">
        <v>447</v>
      </c>
      <c r="D137" s="237" t="s">
        <v>715</v>
      </c>
      <c r="E137" s="238" t="s">
        <v>2966</v>
      </c>
      <c r="F137" s="239" t="s">
        <v>2967</v>
      </c>
      <c r="G137" s="240" t="s">
        <v>944</v>
      </c>
      <c r="H137" s="241">
        <v>2</v>
      </c>
      <c r="I137" s="242"/>
      <c r="J137" s="243">
        <f>ROUND(I137*H137,2)</f>
        <v>0</v>
      </c>
      <c r="K137" s="239" t="s">
        <v>19</v>
      </c>
      <c r="L137" s="244"/>
      <c r="M137" s="245" t="s">
        <v>19</v>
      </c>
      <c r="N137" s="246" t="s">
        <v>40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211</v>
      </c>
      <c r="AT137" s="192" t="s">
        <v>715</v>
      </c>
      <c r="AU137" s="192" t="s">
        <v>77</v>
      </c>
      <c r="AY137" s="20" t="s">
        <v>161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77</v>
      </c>
      <c r="BK137" s="193">
        <f>ROUND(I137*H137,2)</f>
        <v>0</v>
      </c>
      <c r="BL137" s="20" t="s">
        <v>168</v>
      </c>
      <c r="BM137" s="192" t="s">
        <v>1089</v>
      </c>
    </row>
    <row r="138" spans="1:65" s="2" customFormat="1" ht="16.5" customHeight="1">
      <c r="A138" s="37"/>
      <c r="B138" s="38"/>
      <c r="C138" s="237" t="s">
        <v>453</v>
      </c>
      <c r="D138" s="237" t="s">
        <v>715</v>
      </c>
      <c r="E138" s="238" t="s">
        <v>2968</v>
      </c>
      <c r="F138" s="239" t="s">
        <v>2969</v>
      </c>
      <c r="G138" s="240" t="s">
        <v>944</v>
      </c>
      <c r="H138" s="241">
        <v>2</v>
      </c>
      <c r="I138" s="242"/>
      <c r="J138" s="243">
        <f>ROUND(I138*H138,2)</f>
        <v>0</v>
      </c>
      <c r="K138" s="239" t="s">
        <v>19</v>
      </c>
      <c r="L138" s="244"/>
      <c r="M138" s="245" t="s">
        <v>19</v>
      </c>
      <c r="N138" s="246" t="s">
        <v>40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211</v>
      </c>
      <c r="AT138" s="192" t="s">
        <v>715</v>
      </c>
      <c r="AU138" s="192" t="s">
        <v>77</v>
      </c>
      <c r="AY138" s="20" t="s">
        <v>161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77</v>
      </c>
      <c r="BK138" s="193">
        <f>ROUND(I138*H138,2)</f>
        <v>0</v>
      </c>
      <c r="BL138" s="20" t="s">
        <v>168</v>
      </c>
      <c r="BM138" s="192" t="s">
        <v>1100</v>
      </c>
    </row>
    <row r="139" spans="1:65" s="2" customFormat="1" ht="16.5" customHeight="1">
      <c r="A139" s="37"/>
      <c r="B139" s="38"/>
      <c r="C139" s="181" t="s">
        <v>458</v>
      </c>
      <c r="D139" s="181" t="s">
        <v>163</v>
      </c>
      <c r="E139" s="182" t="s">
        <v>2970</v>
      </c>
      <c r="F139" s="183" t="s">
        <v>2971</v>
      </c>
      <c r="G139" s="184" t="s">
        <v>944</v>
      </c>
      <c r="H139" s="185">
        <v>4</v>
      </c>
      <c r="I139" s="186"/>
      <c r="J139" s="187">
        <f>ROUND(I139*H139,2)</f>
        <v>0</v>
      </c>
      <c r="K139" s="183" t="s">
        <v>19</v>
      </c>
      <c r="L139" s="42"/>
      <c r="M139" s="188" t="s">
        <v>19</v>
      </c>
      <c r="N139" s="189" t="s">
        <v>40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163</v>
      </c>
      <c r="AU139" s="192" t="s">
        <v>77</v>
      </c>
      <c r="AY139" s="20" t="s">
        <v>161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77</v>
      </c>
      <c r="BK139" s="193">
        <f>ROUND(I139*H139,2)</f>
        <v>0</v>
      </c>
      <c r="BL139" s="20" t="s">
        <v>168</v>
      </c>
      <c r="BM139" s="192" t="s">
        <v>1110</v>
      </c>
    </row>
    <row r="140" spans="1:65" s="2" customFormat="1" ht="24.15" customHeight="1">
      <c r="A140" s="37"/>
      <c r="B140" s="38"/>
      <c r="C140" s="237" t="s">
        <v>465</v>
      </c>
      <c r="D140" s="237" t="s">
        <v>715</v>
      </c>
      <c r="E140" s="238" t="s">
        <v>2972</v>
      </c>
      <c r="F140" s="239" t="s">
        <v>2973</v>
      </c>
      <c r="G140" s="240" t="s">
        <v>19</v>
      </c>
      <c r="H140" s="241"/>
      <c r="I140" s="370"/>
      <c r="J140" s="243"/>
      <c r="K140" s="239" t="s">
        <v>19</v>
      </c>
      <c r="L140" s="244"/>
      <c r="M140" s="245" t="s">
        <v>19</v>
      </c>
      <c r="N140" s="246" t="s">
        <v>40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211</v>
      </c>
      <c r="AT140" s="192" t="s">
        <v>715</v>
      </c>
      <c r="AU140" s="192" t="s">
        <v>77</v>
      </c>
      <c r="AY140" s="20" t="s">
        <v>161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77</v>
      </c>
      <c r="BK140" s="193">
        <f>ROUND(I140*H140,2)</f>
        <v>0</v>
      </c>
      <c r="BL140" s="20" t="s">
        <v>168</v>
      </c>
      <c r="BM140" s="192" t="s">
        <v>1120</v>
      </c>
    </row>
    <row r="141" spans="1:65" s="2" customFormat="1" ht="28.8">
      <c r="A141" s="37"/>
      <c r="B141" s="38"/>
      <c r="C141" s="39"/>
      <c r="D141" s="199" t="s">
        <v>176</v>
      </c>
      <c r="E141" s="39"/>
      <c r="F141" s="200" t="s">
        <v>2965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176</v>
      </c>
      <c r="AU141" s="20" t="s">
        <v>77</v>
      </c>
    </row>
    <row r="142" spans="1:65" s="2" customFormat="1" ht="16.5" customHeight="1">
      <c r="A142" s="37"/>
      <c r="B142" s="38"/>
      <c r="C142" s="237" t="s">
        <v>469</v>
      </c>
      <c r="D142" s="237" t="s">
        <v>715</v>
      </c>
      <c r="E142" s="238" t="s">
        <v>2974</v>
      </c>
      <c r="F142" s="239" t="s">
        <v>2975</v>
      </c>
      <c r="G142" s="240" t="s">
        <v>944</v>
      </c>
      <c r="H142" s="241">
        <v>2</v>
      </c>
      <c r="I142" s="242"/>
      <c r="J142" s="243">
        <f>ROUND(I142*H142,2)</f>
        <v>0</v>
      </c>
      <c r="K142" s="239" t="s">
        <v>19</v>
      </c>
      <c r="L142" s="244"/>
      <c r="M142" s="245" t="s">
        <v>19</v>
      </c>
      <c r="N142" s="246" t="s">
        <v>40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211</v>
      </c>
      <c r="AT142" s="192" t="s">
        <v>715</v>
      </c>
      <c r="AU142" s="192" t="s">
        <v>77</v>
      </c>
      <c r="AY142" s="20" t="s">
        <v>161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77</v>
      </c>
      <c r="BK142" s="193">
        <f>ROUND(I142*H142,2)</f>
        <v>0</v>
      </c>
      <c r="BL142" s="20" t="s">
        <v>168</v>
      </c>
      <c r="BM142" s="192" t="s">
        <v>1130</v>
      </c>
    </row>
    <row r="143" spans="1:65" s="2" customFormat="1" ht="16.5" customHeight="1">
      <c r="A143" s="37"/>
      <c r="B143" s="38"/>
      <c r="C143" s="237" t="s">
        <v>475</v>
      </c>
      <c r="D143" s="237" t="s">
        <v>715</v>
      </c>
      <c r="E143" s="238" t="s">
        <v>2976</v>
      </c>
      <c r="F143" s="239" t="s">
        <v>2977</v>
      </c>
      <c r="G143" s="240" t="s">
        <v>944</v>
      </c>
      <c r="H143" s="241">
        <v>2</v>
      </c>
      <c r="I143" s="242"/>
      <c r="J143" s="243">
        <f>ROUND(I143*H143,2)</f>
        <v>0</v>
      </c>
      <c r="K143" s="239" t="s">
        <v>19</v>
      </c>
      <c r="L143" s="244"/>
      <c r="M143" s="245" t="s">
        <v>19</v>
      </c>
      <c r="N143" s="246" t="s">
        <v>40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211</v>
      </c>
      <c r="AT143" s="192" t="s">
        <v>715</v>
      </c>
      <c r="AU143" s="192" t="s">
        <v>77</v>
      </c>
      <c r="AY143" s="20" t="s">
        <v>161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77</v>
      </c>
      <c r="BK143" s="193">
        <f>ROUND(I143*H143,2)</f>
        <v>0</v>
      </c>
      <c r="BL143" s="20" t="s">
        <v>168</v>
      </c>
      <c r="BM143" s="192" t="s">
        <v>1140</v>
      </c>
    </row>
    <row r="144" spans="1:65" s="2" customFormat="1" ht="16.5" customHeight="1">
      <c r="A144" s="37"/>
      <c r="B144" s="38"/>
      <c r="C144" s="181" t="s">
        <v>481</v>
      </c>
      <c r="D144" s="181" t="s">
        <v>163</v>
      </c>
      <c r="E144" s="182" t="s">
        <v>2970</v>
      </c>
      <c r="F144" s="183" t="s">
        <v>2971</v>
      </c>
      <c r="G144" s="184" t="s">
        <v>944</v>
      </c>
      <c r="H144" s="185">
        <v>4</v>
      </c>
      <c r="I144" s="186"/>
      <c r="J144" s="187">
        <f>ROUND(I144*H144,2)</f>
        <v>0</v>
      </c>
      <c r="K144" s="183" t="s">
        <v>19</v>
      </c>
      <c r="L144" s="42"/>
      <c r="M144" s="188" t="s">
        <v>19</v>
      </c>
      <c r="N144" s="189" t="s">
        <v>40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168</v>
      </c>
      <c r="AT144" s="192" t="s">
        <v>163</v>
      </c>
      <c r="AU144" s="192" t="s">
        <v>77</v>
      </c>
      <c r="AY144" s="20" t="s">
        <v>161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77</v>
      </c>
      <c r="BK144" s="193">
        <f>ROUND(I144*H144,2)</f>
        <v>0</v>
      </c>
      <c r="BL144" s="20" t="s">
        <v>168</v>
      </c>
      <c r="BM144" s="192" t="s">
        <v>1151</v>
      </c>
    </row>
    <row r="145" spans="1:65" s="2" customFormat="1" ht="21.75" customHeight="1">
      <c r="A145" s="37"/>
      <c r="B145" s="38"/>
      <c r="C145" s="237" t="s">
        <v>487</v>
      </c>
      <c r="D145" s="237" t="s">
        <v>715</v>
      </c>
      <c r="E145" s="238" t="s">
        <v>2978</v>
      </c>
      <c r="F145" s="239" t="s">
        <v>2979</v>
      </c>
      <c r="G145" s="240" t="s">
        <v>19</v>
      </c>
      <c r="H145" s="241"/>
      <c r="I145" s="370"/>
      <c r="J145" s="243"/>
      <c r="K145" s="239" t="s">
        <v>19</v>
      </c>
      <c r="L145" s="244"/>
      <c r="M145" s="245" t="s">
        <v>19</v>
      </c>
      <c r="N145" s="246" t="s">
        <v>40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211</v>
      </c>
      <c r="AT145" s="192" t="s">
        <v>715</v>
      </c>
      <c r="AU145" s="192" t="s">
        <v>77</v>
      </c>
      <c r="AY145" s="20" t="s">
        <v>161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77</v>
      </c>
      <c r="BK145" s="193">
        <f>ROUND(I145*H145,2)</f>
        <v>0</v>
      </c>
      <c r="BL145" s="20" t="s">
        <v>168</v>
      </c>
      <c r="BM145" s="192" t="s">
        <v>1163</v>
      </c>
    </row>
    <row r="146" spans="1:65" s="2" customFormat="1" ht="38.4">
      <c r="A146" s="37"/>
      <c r="B146" s="38"/>
      <c r="C146" s="39"/>
      <c r="D146" s="199" t="s">
        <v>176</v>
      </c>
      <c r="E146" s="39"/>
      <c r="F146" s="200" t="s">
        <v>2905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176</v>
      </c>
      <c r="AU146" s="20" t="s">
        <v>77</v>
      </c>
    </row>
    <row r="147" spans="1:65" s="2" customFormat="1" ht="16.5" customHeight="1">
      <c r="A147" s="37"/>
      <c r="B147" s="38"/>
      <c r="C147" s="237" t="s">
        <v>493</v>
      </c>
      <c r="D147" s="237" t="s">
        <v>715</v>
      </c>
      <c r="E147" s="238" t="s">
        <v>2980</v>
      </c>
      <c r="F147" s="239" t="s">
        <v>2981</v>
      </c>
      <c r="G147" s="240" t="s">
        <v>944</v>
      </c>
      <c r="H147" s="241">
        <v>3</v>
      </c>
      <c r="I147" s="242"/>
      <c r="J147" s="243">
        <f>ROUND(I147*H147,2)</f>
        <v>0</v>
      </c>
      <c r="K147" s="239" t="s">
        <v>19</v>
      </c>
      <c r="L147" s="244"/>
      <c r="M147" s="245" t="s">
        <v>19</v>
      </c>
      <c r="N147" s="246" t="s">
        <v>40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211</v>
      </c>
      <c r="AT147" s="192" t="s">
        <v>715</v>
      </c>
      <c r="AU147" s="192" t="s">
        <v>77</v>
      </c>
      <c r="AY147" s="20" t="s">
        <v>161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77</v>
      </c>
      <c r="BK147" s="193">
        <f>ROUND(I147*H147,2)</f>
        <v>0</v>
      </c>
      <c r="BL147" s="20" t="s">
        <v>168</v>
      </c>
      <c r="BM147" s="192" t="s">
        <v>1173</v>
      </c>
    </row>
    <row r="148" spans="1:65" s="2" customFormat="1" ht="16.5" customHeight="1">
      <c r="A148" s="37"/>
      <c r="B148" s="38"/>
      <c r="C148" s="237" t="s">
        <v>499</v>
      </c>
      <c r="D148" s="237" t="s">
        <v>715</v>
      </c>
      <c r="E148" s="238" t="s">
        <v>2982</v>
      </c>
      <c r="F148" s="239" t="s">
        <v>2981</v>
      </c>
      <c r="G148" s="240" t="s">
        <v>944</v>
      </c>
      <c r="H148" s="241">
        <v>2</v>
      </c>
      <c r="I148" s="242"/>
      <c r="J148" s="243">
        <f>ROUND(I148*H148,2)</f>
        <v>0</v>
      </c>
      <c r="K148" s="239" t="s">
        <v>19</v>
      </c>
      <c r="L148" s="244"/>
      <c r="M148" s="245" t="s">
        <v>19</v>
      </c>
      <c r="N148" s="246" t="s">
        <v>40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211</v>
      </c>
      <c r="AT148" s="192" t="s">
        <v>715</v>
      </c>
      <c r="AU148" s="192" t="s">
        <v>77</v>
      </c>
      <c r="AY148" s="20" t="s">
        <v>161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77</v>
      </c>
      <c r="BK148" s="193">
        <f>ROUND(I148*H148,2)</f>
        <v>0</v>
      </c>
      <c r="BL148" s="20" t="s">
        <v>168</v>
      </c>
      <c r="BM148" s="192" t="s">
        <v>1185</v>
      </c>
    </row>
    <row r="149" spans="1:65" s="2" customFormat="1" ht="16.5" customHeight="1">
      <c r="A149" s="37"/>
      <c r="B149" s="38"/>
      <c r="C149" s="181" t="s">
        <v>505</v>
      </c>
      <c r="D149" s="181" t="s">
        <v>163</v>
      </c>
      <c r="E149" s="182" t="s">
        <v>2983</v>
      </c>
      <c r="F149" s="183" t="s">
        <v>2911</v>
      </c>
      <c r="G149" s="184" t="s">
        <v>944</v>
      </c>
      <c r="H149" s="185">
        <v>5</v>
      </c>
      <c r="I149" s="186"/>
      <c r="J149" s="187">
        <f>ROUND(I149*H149,2)</f>
        <v>0</v>
      </c>
      <c r="K149" s="183" t="s">
        <v>19</v>
      </c>
      <c r="L149" s="42"/>
      <c r="M149" s="188" t="s">
        <v>19</v>
      </c>
      <c r="N149" s="189" t="s">
        <v>40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168</v>
      </c>
      <c r="AT149" s="192" t="s">
        <v>163</v>
      </c>
      <c r="AU149" s="192" t="s">
        <v>77</v>
      </c>
      <c r="AY149" s="20" t="s">
        <v>161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77</v>
      </c>
      <c r="BK149" s="193">
        <f>ROUND(I149*H149,2)</f>
        <v>0</v>
      </c>
      <c r="BL149" s="20" t="s">
        <v>168</v>
      </c>
      <c r="BM149" s="192" t="s">
        <v>1196</v>
      </c>
    </row>
    <row r="150" spans="1:65" s="2" customFormat="1" ht="16.5" customHeight="1">
      <c r="A150" s="37"/>
      <c r="B150" s="38"/>
      <c r="C150" s="237" t="s">
        <v>511</v>
      </c>
      <c r="D150" s="237" t="s">
        <v>715</v>
      </c>
      <c r="E150" s="238" t="s">
        <v>2984</v>
      </c>
      <c r="F150" s="239" t="s">
        <v>2985</v>
      </c>
      <c r="G150" s="240" t="s">
        <v>19</v>
      </c>
      <c r="H150" s="241"/>
      <c r="I150" s="370"/>
      <c r="J150" s="243"/>
      <c r="K150" s="239" t="s">
        <v>19</v>
      </c>
      <c r="L150" s="244"/>
      <c r="M150" s="245" t="s">
        <v>19</v>
      </c>
      <c r="N150" s="246" t="s">
        <v>40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211</v>
      </c>
      <c r="AT150" s="192" t="s">
        <v>715</v>
      </c>
      <c r="AU150" s="192" t="s">
        <v>77</v>
      </c>
      <c r="AY150" s="20" t="s">
        <v>161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77</v>
      </c>
      <c r="BK150" s="193">
        <f>ROUND(I150*H150,2)</f>
        <v>0</v>
      </c>
      <c r="BL150" s="20" t="s">
        <v>168</v>
      </c>
      <c r="BM150" s="192" t="s">
        <v>1208</v>
      </c>
    </row>
    <row r="151" spans="1:65" s="2" customFormat="1" ht="76.8">
      <c r="A151" s="37"/>
      <c r="B151" s="38"/>
      <c r="C151" s="39"/>
      <c r="D151" s="199" t="s">
        <v>176</v>
      </c>
      <c r="E151" s="39"/>
      <c r="F151" s="200" t="s">
        <v>2986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176</v>
      </c>
      <c r="AU151" s="20" t="s">
        <v>77</v>
      </c>
    </row>
    <row r="152" spans="1:65" s="2" customFormat="1" ht="16.5" customHeight="1">
      <c r="A152" s="37"/>
      <c r="B152" s="38"/>
      <c r="C152" s="237" t="s">
        <v>519</v>
      </c>
      <c r="D152" s="237" t="s">
        <v>715</v>
      </c>
      <c r="E152" s="238" t="s">
        <v>2987</v>
      </c>
      <c r="F152" s="239" t="s">
        <v>2988</v>
      </c>
      <c r="G152" s="240" t="s">
        <v>944</v>
      </c>
      <c r="H152" s="241">
        <v>1</v>
      </c>
      <c r="I152" s="242"/>
      <c r="J152" s="243">
        <f>ROUND(I152*H152,2)</f>
        <v>0</v>
      </c>
      <c r="K152" s="239" t="s">
        <v>19</v>
      </c>
      <c r="L152" s="244"/>
      <c r="M152" s="245" t="s">
        <v>19</v>
      </c>
      <c r="N152" s="246" t="s">
        <v>40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211</v>
      </c>
      <c r="AT152" s="192" t="s">
        <v>715</v>
      </c>
      <c r="AU152" s="192" t="s">
        <v>77</v>
      </c>
      <c r="AY152" s="20" t="s">
        <v>161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168</v>
      </c>
      <c r="BM152" s="192" t="s">
        <v>1220</v>
      </c>
    </row>
    <row r="153" spans="1:65" s="2" customFormat="1" ht="16.5" customHeight="1">
      <c r="A153" s="37"/>
      <c r="B153" s="38"/>
      <c r="C153" s="181" t="s">
        <v>529</v>
      </c>
      <c r="D153" s="181" t="s">
        <v>163</v>
      </c>
      <c r="E153" s="182" t="s">
        <v>2983</v>
      </c>
      <c r="F153" s="183" t="s">
        <v>2911</v>
      </c>
      <c r="G153" s="184" t="s">
        <v>944</v>
      </c>
      <c r="H153" s="185">
        <v>1</v>
      </c>
      <c r="I153" s="186"/>
      <c r="J153" s="187">
        <f>ROUND(I153*H153,2)</f>
        <v>0</v>
      </c>
      <c r="K153" s="183" t="s">
        <v>19</v>
      </c>
      <c r="L153" s="42"/>
      <c r="M153" s="188" t="s">
        <v>19</v>
      </c>
      <c r="N153" s="189" t="s">
        <v>40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168</v>
      </c>
      <c r="AT153" s="192" t="s">
        <v>163</v>
      </c>
      <c r="AU153" s="192" t="s">
        <v>77</v>
      </c>
      <c r="AY153" s="20" t="s">
        <v>161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77</v>
      </c>
      <c r="BK153" s="193">
        <f>ROUND(I153*H153,2)</f>
        <v>0</v>
      </c>
      <c r="BL153" s="20" t="s">
        <v>168</v>
      </c>
      <c r="BM153" s="192" t="s">
        <v>1234</v>
      </c>
    </row>
    <row r="154" spans="1:65" s="2" customFormat="1" ht="16.5" customHeight="1">
      <c r="A154" s="37"/>
      <c r="B154" s="38"/>
      <c r="C154" s="237" t="s">
        <v>538</v>
      </c>
      <c r="D154" s="237" t="s">
        <v>715</v>
      </c>
      <c r="E154" s="238" t="s">
        <v>2989</v>
      </c>
      <c r="F154" s="239" t="s">
        <v>2990</v>
      </c>
      <c r="G154" s="240" t="s">
        <v>19</v>
      </c>
      <c r="H154" s="241"/>
      <c r="I154" s="370"/>
      <c r="J154" s="243"/>
      <c r="K154" s="239" t="s">
        <v>19</v>
      </c>
      <c r="L154" s="244"/>
      <c r="M154" s="245" t="s">
        <v>19</v>
      </c>
      <c r="N154" s="246" t="s">
        <v>40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211</v>
      </c>
      <c r="AT154" s="192" t="s">
        <v>715</v>
      </c>
      <c r="AU154" s="192" t="s">
        <v>77</v>
      </c>
      <c r="AY154" s="20" t="s">
        <v>161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77</v>
      </c>
      <c r="BK154" s="193">
        <f>ROUND(I154*H154,2)</f>
        <v>0</v>
      </c>
      <c r="BL154" s="20" t="s">
        <v>168</v>
      </c>
      <c r="BM154" s="192" t="s">
        <v>1249</v>
      </c>
    </row>
    <row r="155" spans="1:65" s="2" customFormat="1" ht="28.8">
      <c r="A155" s="37"/>
      <c r="B155" s="38"/>
      <c r="C155" s="39"/>
      <c r="D155" s="199" t="s">
        <v>176</v>
      </c>
      <c r="E155" s="39"/>
      <c r="F155" s="200" t="s">
        <v>2914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176</v>
      </c>
      <c r="AU155" s="20" t="s">
        <v>77</v>
      </c>
    </row>
    <row r="156" spans="1:65" s="2" customFormat="1" ht="16.5" customHeight="1">
      <c r="A156" s="37"/>
      <c r="B156" s="38"/>
      <c r="C156" s="237" t="s">
        <v>547</v>
      </c>
      <c r="D156" s="237" t="s">
        <v>715</v>
      </c>
      <c r="E156" s="238" t="s">
        <v>2991</v>
      </c>
      <c r="F156" s="239" t="s">
        <v>2992</v>
      </c>
      <c r="G156" s="240" t="s">
        <v>944</v>
      </c>
      <c r="H156" s="241">
        <v>1</v>
      </c>
      <c r="I156" s="242"/>
      <c r="J156" s="243">
        <f>ROUND(I156*H156,2)</f>
        <v>0</v>
      </c>
      <c r="K156" s="239" t="s">
        <v>19</v>
      </c>
      <c r="L156" s="244"/>
      <c r="M156" s="245" t="s">
        <v>19</v>
      </c>
      <c r="N156" s="246" t="s">
        <v>40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211</v>
      </c>
      <c r="AT156" s="192" t="s">
        <v>715</v>
      </c>
      <c r="AU156" s="192" t="s">
        <v>77</v>
      </c>
      <c r="AY156" s="20" t="s">
        <v>161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77</v>
      </c>
      <c r="BK156" s="193">
        <f>ROUND(I156*H156,2)</f>
        <v>0</v>
      </c>
      <c r="BL156" s="20" t="s">
        <v>168</v>
      </c>
      <c r="BM156" s="192" t="s">
        <v>1261</v>
      </c>
    </row>
    <row r="157" spans="1:65" s="2" customFormat="1" ht="16.5" customHeight="1">
      <c r="A157" s="37"/>
      <c r="B157" s="38"/>
      <c r="C157" s="237" t="s">
        <v>553</v>
      </c>
      <c r="D157" s="237" t="s">
        <v>715</v>
      </c>
      <c r="E157" s="238" t="s">
        <v>2993</v>
      </c>
      <c r="F157" s="239" t="s">
        <v>2994</v>
      </c>
      <c r="G157" s="240" t="s">
        <v>944</v>
      </c>
      <c r="H157" s="241">
        <v>1</v>
      </c>
      <c r="I157" s="242"/>
      <c r="J157" s="243">
        <f>ROUND(I157*H157,2)</f>
        <v>0</v>
      </c>
      <c r="K157" s="239" t="s">
        <v>19</v>
      </c>
      <c r="L157" s="244"/>
      <c r="M157" s="245" t="s">
        <v>19</v>
      </c>
      <c r="N157" s="246" t="s">
        <v>40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211</v>
      </c>
      <c r="AT157" s="192" t="s">
        <v>715</v>
      </c>
      <c r="AU157" s="192" t="s">
        <v>77</v>
      </c>
      <c r="AY157" s="20" t="s">
        <v>161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77</v>
      </c>
      <c r="BK157" s="193">
        <f>ROUND(I157*H157,2)</f>
        <v>0</v>
      </c>
      <c r="BL157" s="20" t="s">
        <v>168</v>
      </c>
      <c r="BM157" s="192" t="s">
        <v>1271</v>
      </c>
    </row>
    <row r="158" spans="1:65" s="2" customFormat="1" ht="16.5" customHeight="1">
      <c r="A158" s="37"/>
      <c r="B158" s="38"/>
      <c r="C158" s="181" t="s">
        <v>561</v>
      </c>
      <c r="D158" s="181" t="s">
        <v>163</v>
      </c>
      <c r="E158" s="182" t="s">
        <v>2983</v>
      </c>
      <c r="F158" s="183" t="s">
        <v>2911</v>
      </c>
      <c r="G158" s="184" t="s">
        <v>944</v>
      </c>
      <c r="H158" s="185">
        <v>2</v>
      </c>
      <c r="I158" s="186"/>
      <c r="J158" s="187">
        <f>ROUND(I158*H158,2)</f>
        <v>0</v>
      </c>
      <c r="K158" s="183" t="s">
        <v>19</v>
      </c>
      <c r="L158" s="42"/>
      <c r="M158" s="188" t="s">
        <v>19</v>
      </c>
      <c r="N158" s="189" t="s">
        <v>40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168</v>
      </c>
      <c r="AT158" s="192" t="s">
        <v>163</v>
      </c>
      <c r="AU158" s="192" t="s">
        <v>77</v>
      </c>
      <c r="AY158" s="20" t="s">
        <v>161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77</v>
      </c>
      <c r="BK158" s="193">
        <f>ROUND(I158*H158,2)</f>
        <v>0</v>
      </c>
      <c r="BL158" s="20" t="s">
        <v>168</v>
      </c>
      <c r="BM158" s="192" t="s">
        <v>1283</v>
      </c>
    </row>
    <row r="159" spans="1:65" s="2" customFormat="1" ht="16.5" customHeight="1">
      <c r="A159" s="37"/>
      <c r="B159" s="38"/>
      <c r="C159" s="237" t="s">
        <v>569</v>
      </c>
      <c r="D159" s="237" t="s">
        <v>715</v>
      </c>
      <c r="E159" s="238" t="s">
        <v>2995</v>
      </c>
      <c r="F159" s="239" t="s">
        <v>2996</v>
      </c>
      <c r="G159" s="240" t="s">
        <v>19</v>
      </c>
      <c r="H159" s="241"/>
      <c r="I159" s="370"/>
      <c r="J159" s="243"/>
      <c r="K159" s="239" t="s">
        <v>19</v>
      </c>
      <c r="L159" s="244"/>
      <c r="M159" s="245" t="s">
        <v>19</v>
      </c>
      <c r="N159" s="246" t="s">
        <v>40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211</v>
      </c>
      <c r="AT159" s="192" t="s">
        <v>715</v>
      </c>
      <c r="AU159" s="192" t="s">
        <v>77</v>
      </c>
      <c r="AY159" s="20" t="s">
        <v>161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77</v>
      </c>
      <c r="BK159" s="193">
        <f>ROUND(I159*H159,2)</f>
        <v>0</v>
      </c>
      <c r="BL159" s="20" t="s">
        <v>168</v>
      </c>
      <c r="BM159" s="192" t="s">
        <v>1294</v>
      </c>
    </row>
    <row r="160" spans="1:65" s="2" customFormat="1" ht="48">
      <c r="A160" s="37"/>
      <c r="B160" s="38"/>
      <c r="C160" s="39"/>
      <c r="D160" s="199" t="s">
        <v>176</v>
      </c>
      <c r="E160" s="39"/>
      <c r="F160" s="200" t="s">
        <v>2997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176</v>
      </c>
      <c r="AU160" s="20" t="s">
        <v>77</v>
      </c>
    </row>
    <row r="161" spans="1:65" s="2" customFormat="1" ht="16.5" customHeight="1">
      <c r="A161" s="37"/>
      <c r="B161" s="38"/>
      <c r="C161" s="237" t="s">
        <v>579</v>
      </c>
      <c r="D161" s="237" t="s">
        <v>715</v>
      </c>
      <c r="E161" s="238" t="s">
        <v>2998</v>
      </c>
      <c r="F161" s="239" t="s">
        <v>2999</v>
      </c>
      <c r="G161" s="240" t="s">
        <v>944</v>
      </c>
      <c r="H161" s="241">
        <v>6</v>
      </c>
      <c r="I161" s="242"/>
      <c r="J161" s="243">
        <f t="shared" ref="J161:J176" si="30">ROUND(I161*H161,2)</f>
        <v>0</v>
      </c>
      <c r="K161" s="239" t="s">
        <v>19</v>
      </c>
      <c r="L161" s="244"/>
      <c r="M161" s="245" t="s">
        <v>19</v>
      </c>
      <c r="N161" s="246" t="s">
        <v>40</v>
      </c>
      <c r="O161" s="67"/>
      <c r="P161" s="190">
        <f t="shared" ref="P161:P176" si="31">O161*H161</f>
        <v>0</v>
      </c>
      <c r="Q161" s="190">
        <v>0</v>
      </c>
      <c r="R161" s="190">
        <f t="shared" ref="R161:R176" si="32">Q161*H161</f>
        <v>0</v>
      </c>
      <c r="S161" s="190">
        <v>0</v>
      </c>
      <c r="T161" s="191">
        <f t="shared" ref="T161:T176" si="33"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211</v>
      </c>
      <c r="AT161" s="192" t="s">
        <v>715</v>
      </c>
      <c r="AU161" s="192" t="s">
        <v>77</v>
      </c>
      <c r="AY161" s="20" t="s">
        <v>161</v>
      </c>
      <c r="BE161" s="193">
        <f t="shared" ref="BE161:BE176" si="34">IF(N161="základní",J161,0)</f>
        <v>0</v>
      </c>
      <c r="BF161" s="193">
        <f t="shared" ref="BF161:BF176" si="35">IF(N161="snížená",J161,0)</f>
        <v>0</v>
      </c>
      <c r="BG161" s="193">
        <f t="shared" ref="BG161:BG176" si="36">IF(N161="zákl. přenesená",J161,0)</f>
        <v>0</v>
      </c>
      <c r="BH161" s="193">
        <f t="shared" ref="BH161:BH176" si="37">IF(N161="sníž. přenesená",J161,0)</f>
        <v>0</v>
      </c>
      <c r="BI161" s="193">
        <f t="shared" ref="BI161:BI176" si="38">IF(N161="nulová",J161,0)</f>
        <v>0</v>
      </c>
      <c r="BJ161" s="20" t="s">
        <v>77</v>
      </c>
      <c r="BK161" s="193">
        <f t="shared" ref="BK161:BK176" si="39">ROUND(I161*H161,2)</f>
        <v>0</v>
      </c>
      <c r="BL161" s="20" t="s">
        <v>168</v>
      </c>
      <c r="BM161" s="192" t="s">
        <v>1305</v>
      </c>
    </row>
    <row r="162" spans="1:65" s="2" customFormat="1" ht="16.5" customHeight="1">
      <c r="A162" s="37"/>
      <c r="B162" s="38"/>
      <c r="C162" s="181" t="s">
        <v>591</v>
      </c>
      <c r="D162" s="181" t="s">
        <v>163</v>
      </c>
      <c r="E162" s="182" t="s">
        <v>2983</v>
      </c>
      <c r="F162" s="183" t="s">
        <v>2911</v>
      </c>
      <c r="G162" s="184" t="s">
        <v>944</v>
      </c>
      <c r="H162" s="185">
        <v>6</v>
      </c>
      <c r="I162" s="186"/>
      <c r="J162" s="187">
        <f t="shared" si="30"/>
        <v>0</v>
      </c>
      <c r="K162" s="183" t="s">
        <v>19</v>
      </c>
      <c r="L162" s="42"/>
      <c r="M162" s="188" t="s">
        <v>19</v>
      </c>
      <c r="N162" s="189" t="s">
        <v>40</v>
      </c>
      <c r="O162" s="67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77</v>
      </c>
      <c r="AY162" s="20" t="s">
        <v>161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0" t="s">
        <v>77</v>
      </c>
      <c r="BK162" s="193">
        <f t="shared" si="39"/>
        <v>0</v>
      </c>
      <c r="BL162" s="20" t="s">
        <v>168</v>
      </c>
      <c r="BM162" s="192" t="s">
        <v>1317</v>
      </c>
    </row>
    <row r="163" spans="1:65" s="2" customFormat="1" ht="37.799999999999997" customHeight="1">
      <c r="A163" s="37"/>
      <c r="B163" s="38"/>
      <c r="C163" s="237" t="s">
        <v>986</v>
      </c>
      <c r="D163" s="237" t="s">
        <v>715</v>
      </c>
      <c r="E163" s="238" t="s">
        <v>3000</v>
      </c>
      <c r="F163" s="239" t="s">
        <v>2918</v>
      </c>
      <c r="G163" s="240" t="s">
        <v>19</v>
      </c>
      <c r="H163" s="241"/>
      <c r="I163" s="370"/>
      <c r="J163" s="243"/>
      <c r="K163" s="239" t="s">
        <v>19</v>
      </c>
      <c r="L163" s="244"/>
      <c r="M163" s="245" t="s">
        <v>19</v>
      </c>
      <c r="N163" s="246" t="s">
        <v>40</v>
      </c>
      <c r="O163" s="67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211</v>
      </c>
      <c r="AT163" s="192" t="s">
        <v>715</v>
      </c>
      <c r="AU163" s="192" t="s">
        <v>77</v>
      </c>
      <c r="AY163" s="20" t="s">
        <v>161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0" t="s">
        <v>77</v>
      </c>
      <c r="BK163" s="193">
        <f t="shared" si="39"/>
        <v>0</v>
      </c>
      <c r="BL163" s="20" t="s">
        <v>168</v>
      </c>
      <c r="BM163" s="192" t="s">
        <v>1329</v>
      </c>
    </row>
    <row r="164" spans="1:65" s="2" customFormat="1" ht="16.5" customHeight="1">
      <c r="A164" s="37"/>
      <c r="B164" s="38"/>
      <c r="C164" s="237" t="s">
        <v>991</v>
      </c>
      <c r="D164" s="237" t="s">
        <v>715</v>
      </c>
      <c r="E164" s="238" t="s">
        <v>2919</v>
      </c>
      <c r="F164" s="239" t="s">
        <v>2920</v>
      </c>
      <c r="G164" s="240" t="s">
        <v>166</v>
      </c>
      <c r="H164" s="241">
        <v>16.25</v>
      </c>
      <c r="I164" s="242"/>
      <c r="J164" s="243">
        <f t="shared" si="30"/>
        <v>0</v>
      </c>
      <c r="K164" s="239" t="s">
        <v>19</v>
      </c>
      <c r="L164" s="244"/>
      <c r="M164" s="245" t="s">
        <v>19</v>
      </c>
      <c r="N164" s="246" t="s">
        <v>40</v>
      </c>
      <c r="O164" s="67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211</v>
      </c>
      <c r="AT164" s="192" t="s">
        <v>715</v>
      </c>
      <c r="AU164" s="192" t="s">
        <v>77</v>
      </c>
      <c r="AY164" s="20" t="s">
        <v>161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0" t="s">
        <v>77</v>
      </c>
      <c r="BK164" s="193">
        <f t="shared" si="39"/>
        <v>0</v>
      </c>
      <c r="BL164" s="20" t="s">
        <v>168</v>
      </c>
      <c r="BM164" s="192" t="s">
        <v>1345</v>
      </c>
    </row>
    <row r="165" spans="1:65" s="2" customFormat="1" ht="16.5" customHeight="1">
      <c r="A165" s="37"/>
      <c r="B165" s="38"/>
      <c r="C165" s="237" t="s">
        <v>997</v>
      </c>
      <c r="D165" s="237" t="s">
        <v>715</v>
      </c>
      <c r="E165" s="238" t="s">
        <v>2921</v>
      </c>
      <c r="F165" s="239" t="s">
        <v>2922</v>
      </c>
      <c r="G165" s="240" t="s">
        <v>166</v>
      </c>
      <c r="H165" s="241">
        <v>29.218</v>
      </c>
      <c r="I165" s="242"/>
      <c r="J165" s="243">
        <f t="shared" si="30"/>
        <v>0</v>
      </c>
      <c r="K165" s="239" t="s">
        <v>19</v>
      </c>
      <c r="L165" s="244"/>
      <c r="M165" s="245" t="s">
        <v>19</v>
      </c>
      <c r="N165" s="246" t="s">
        <v>40</v>
      </c>
      <c r="O165" s="67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211</v>
      </c>
      <c r="AT165" s="192" t="s">
        <v>715</v>
      </c>
      <c r="AU165" s="192" t="s">
        <v>77</v>
      </c>
      <c r="AY165" s="20" t="s">
        <v>161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0" t="s">
        <v>77</v>
      </c>
      <c r="BK165" s="193">
        <f t="shared" si="39"/>
        <v>0</v>
      </c>
      <c r="BL165" s="20" t="s">
        <v>168</v>
      </c>
      <c r="BM165" s="192" t="s">
        <v>1357</v>
      </c>
    </row>
    <row r="166" spans="1:65" s="2" customFormat="1" ht="16.5" customHeight="1">
      <c r="A166" s="37"/>
      <c r="B166" s="38"/>
      <c r="C166" s="181" t="s">
        <v>1005</v>
      </c>
      <c r="D166" s="181" t="s">
        <v>163</v>
      </c>
      <c r="E166" s="182" t="s">
        <v>2923</v>
      </c>
      <c r="F166" s="183" t="s">
        <v>2924</v>
      </c>
      <c r="G166" s="184" t="s">
        <v>166</v>
      </c>
      <c r="H166" s="185">
        <v>45.468000000000004</v>
      </c>
      <c r="I166" s="186"/>
      <c r="J166" s="187">
        <f t="shared" si="30"/>
        <v>0</v>
      </c>
      <c r="K166" s="183" t="s">
        <v>19</v>
      </c>
      <c r="L166" s="42"/>
      <c r="M166" s="188" t="s">
        <v>19</v>
      </c>
      <c r="N166" s="189" t="s">
        <v>40</v>
      </c>
      <c r="O166" s="67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168</v>
      </c>
      <c r="AT166" s="192" t="s">
        <v>163</v>
      </c>
      <c r="AU166" s="192" t="s">
        <v>77</v>
      </c>
      <c r="AY166" s="20" t="s">
        <v>161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20" t="s">
        <v>77</v>
      </c>
      <c r="BK166" s="193">
        <f t="shared" si="39"/>
        <v>0</v>
      </c>
      <c r="BL166" s="20" t="s">
        <v>168</v>
      </c>
      <c r="BM166" s="192" t="s">
        <v>1367</v>
      </c>
    </row>
    <row r="167" spans="1:65" s="2" customFormat="1" ht="33" customHeight="1">
      <c r="A167" s="37"/>
      <c r="B167" s="38"/>
      <c r="C167" s="237" t="s">
        <v>1010</v>
      </c>
      <c r="D167" s="237" t="s">
        <v>715</v>
      </c>
      <c r="E167" s="238" t="s">
        <v>3001</v>
      </c>
      <c r="F167" s="239" t="s">
        <v>2926</v>
      </c>
      <c r="G167" s="240" t="s">
        <v>19</v>
      </c>
      <c r="H167" s="241"/>
      <c r="I167" s="370"/>
      <c r="J167" s="243"/>
      <c r="K167" s="239" t="s">
        <v>19</v>
      </c>
      <c r="L167" s="244"/>
      <c r="M167" s="245" t="s">
        <v>19</v>
      </c>
      <c r="N167" s="246" t="s">
        <v>40</v>
      </c>
      <c r="O167" s="67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211</v>
      </c>
      <c r="AT167" s="192" t="s">
        <v>715</v>
      </c>
      <c r="AU167" s="192" t="s">
        <v>77</v>
      </c>
      <c r="AY167" s="20" t="s">
        <v>161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0" t="s">
        <v>77</v>
      </c>
      <c r="BK167" s="193">
        <f t="shared" si="39"/>
        <v>0</v>
      </c>
      <c r="BL167" s="20" t="s">
        <v>168</v>
      </c>
      <c r="BM167" s="192" t="s">
        <v>1378</v>
      </c>
    </row>
    <row r="168" spans="1:65" s="2" customFormat="1" ht="16.5" customHeight="1">
      <c r="A168" s="37"/>
      <c r="B168" s="38"/>
      <c r="C168" s="237" t="s">
        <v>1015</v>
      </c>
      <c r="D168" s="237" t="s">
        <v>715</v>
      </c>
      <c r="E168" s="238" t="s">
        <v>3002</v>
      </c>
      <c r="F168" s="239" t="s">
        <v>3003</v>
      </c>
      <c r="G168" s="240" t="s">
        <v>2929</v>
      </c>
      <c r="H168" s="241">
        <v>16.128</v>
      </c>
      <c r="I168" s="242"/>
      <c r="J168" s="243">
        <f t="shared" si="30"/>
        <v>0</v>
      </c>
      <c r="K168" s="239" t="s">
        <v>19</v>
      </c>
      <c r="L168" s="244"/>
      <c r="M168" s="245" t="s">
        <v>19</v>
      </c>
      <c r="N168" s="246" t="s">
        <v>40</v>
      </c>
      <c r="O168" s="67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211</v>
      </c>
      <c r="AT168" s="192" t="s">
        <v>715</v>
      </c>
      <c r="AU168" s="192" t="s">
        <v>77</v>
      </c>
      <c r="AY168" s="20" t="s">
        <v>161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0" t="s">
        <v>77</v>
      </c>
      <c r="BK168" s="193">
        <f t="shared" si="39"/>
        <v>0</v>
      </c>
      <c r="BL168" s="20" t="s">
        <v>168</v>
      </c>
      <c r="BM168" s="192" t="s">
        <v>1390</v>
      </c>
    </row>
    <row r="169" spans="1:65" s="2" customFormat="1" ht="16.5" customHeight="1">
      <c r="A169" s="37"/>
      <c r="B169" s="38"/>
      <c r="C169" s="237" t="s">
        <v>1021</v>
      </c>
      <c r="D169" s="237" t="s">
        <v>715</v>
      </c>
      <c r="E169" s="238" t="s">
        <v>3004</v>
      </c>
      <c r="F169" s="239" t="s">
        <v>3005</v>
      </c>
      <c r="G169" s="240" t="s">
        <v>2929</v>
      </c>
      <c r="H169" s="241">
        <v>6.63</v>
      </c>
      <c r="I169" s="242"/>
      <c r="J169" s="243">
        <f t="shared" si="30"/>
        <v>0</v>
      </c>
      <c r="K169" s="239" t="s">
        <v>19</v>
      </c>
      <c r="L169" s="244"/>
      <c r="M169" s="245" t="s">
        <v>19</v>
      </c>
      <c r="N169" s="246" t="s">
        <v>40</v>
      </c>
      <c r="O169" s="67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211</v>
      </c>
      <c r="AT169" s="192" t="s">
        <v>715</v>
      </c>
      <c r="AU169" s="192" t="s">
        <v>77</v>
      </c>
      <c r="AY169" s="20" t="s">
        <v>161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0" t="s">
        <v>77</v>
      </c>
      <c r="BK169" s="193">
        <f t="shared" si="39"/>
        <v>0</v>
      </c>
      <c r="BL169" s="20" t="s">
        <v>168</v>
      </c>
      <c r="BM169" s="192" t="s">
        <v>1398</v>
      </c>
    </row>
    <row r="170" spans="1:65" s="2" customFormat="1" ht="16.5" customHeight="1">
      <c r="A170" s="37"/>
      <c r="B170" s="38"/>
      <c r="C170" s="237" t="s">
        <v>1028</v>
      </c>
      <c r="D170" s="237" t="s">
        <v>715</v>
      </c>
      <c r="E170" s="238" t="s">
        <v>3006</v>
      </c>
      <c r="F170" s="239" t="s">
        <v>3007</v>
      </c>
      <c r="G170" s="240" t="s">
        <v>2929</v>
      </c>
      <c r="H170" s="241">
        <v>3.5139999999999998</v>
      </c>
      <c r="I170" s="242"/>
      <c r="J170" s="243">
        <f t="shared" si="30"/>
        <v>0</v>
      </c>
      <c r="K170" s="239" t="s">
        <v>19</v>
      </c>
      <c r="L170" s="244"/>
      <c r="M170" s="245" t="s">
        <v>19</v>
      </c>
      <c r="N170" s="246" t="s">
        <v>40</v>
      </c>
      <c r="O170" s="67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211</v>
      </c>
      <c r="AT170" s="192" t="s">
        <v>715</v>
      </c>
      <c r="AU170" s="192" t="s">
        <v>77</v>
      </c>
      <c r="AY170" s="20" t="s">
        <v>161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0" t="s">
        <v>77</v>
      </c>
      <c r="BK170" s="193">
        <f t="shared" si="39"/>
        <v>0</v>
      </c>
      <c r="BL170" s="20" t="s">
        <v>168</v>
      </c>
      <c r="BM170" s="192" t="s">
        <v>1409</v>
      </c>
    </row>
    <row r="171" spans="1:65" s="2" customFormat="1" ht="16.5" customHeight="1">
      <c r="A171" s="37"/>
      <c r="B171" s="38"/>
      <c r="C171" s="237" t="s">
        <v>1035</v>
      </c>
      <c r="D171" s="237" t="s">
        <v>715</v>
      </c>
      <c r="E171" s="238" t="s">
        <v>3008</v>
      </c>
      <c r="F171" s="239" t="s">
        <v>3009</v>
      </c>
      <c r="G171" s="240" t="s">
        <v>2929</v>
      </c>
      <c r="H171" s="241">
        <v>0.72</v>
      </c>
      <c r="I171" s="242"/>
      <c r="J171" s="243">
        <f t="shared" si="30"/>
        <v>0</v>
      </c>
      <c r="K171" s="239" t="s">
        <v>19</v>
      </c>
      <c r="L171" s="244"/>
      <c r="M171" s="245" t="s">
        <v>19</v>
      </c>
      <c r="N171" s="246" t="s">
        <v>40</v>
      </c>
      <c r="O171" s="67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211</v>
      </c>
      <c r="AT171" s="192" t="s">
        <v>715</v>
      </c>
      <c r="AU171" s="192" t="s">
        <v>77</v>
      </c>
      <c r="AY171" s="20" t="s">
        <v>161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0" t="s">
        <v>77</v>
      </c>
      <c r="BK171" s="193">
        <f t="shared" si="39"/>
        <v>0</v>
      </c>
      <c r="BL171" s="20" t="s">
        <v>168</v>
      </c>
      <c r="BM171" s="192" t="s">
        <v>1420</v>
      </c>
    </row>
    <row r="172" spans="1:65" s="2" customFormat="1" ht="16.5" customHeight="1">
      <c r="A172" s="37"/>
      <c r="B172" s="38"/>
      <c r="C172" s="237" t="s">
        <v>1044</v>
      </c>
      <c r="D172" s="237" t="s">
        <v>715</v>
      </c>
      <c r="E172" s="238" t="s">
        <v>3010</v>
      </c>
      <c r="F172" s="239" t="s">
        <v>3011</v>
      </c>
      <c r="G172" s="240" t="s">
        <v>2929</v>
      </c>
      <c r="H172" s="241">
        <v>14.28</v>
      </c>
      <c r="I172" s="242"/>
      <c r="J172" s="243">
        <f t="shared" si="30"/>
        <v>0</v>
      </c>
      <c r="K172" s="239" t="s">
        <v>19</v>
      </c>
      <c r="L172" s="244"/>
      <c r="M172" s="245" t="s">
        <v>19</v>
      </c>
      <c r="N172" s="246" t="s">
        <v>40</v>
      </c>
      <c r="O172" s="67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211</v>
      </c>
      <c r="AT172" s="192" t="s">
        <v>715</v>
      </c>
      <c r="AU172" s="192" t="s">
        <v>77</v>
      </c>
      <c r="AY172" s="20" t="s">
        <v>161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0" t="s">
        <v>77</v>
      </c>
      <c r="BK172" s="193">
        <f t="shared" si="39"/>
        <v>0</v>
      </c>
      <c r="BL172" s="20" t="s">
        <v>168</v>
      </c>
      <c r="BM172" s="192" t="s">
        <v>1431</v>
      </c>
    </row>
    <row r="173" spans="1:65" s="2" customFormat="1" ht="16.5" customHeight="1">
      <c r="A173" s="37"/>
      <c r="B173" s="38"/>
      <c r="C173" s="237" t="s">
        <v>1050</v>
      </c>
      <c r="D173" s="237" t="s">
        <v>715</v>
      </c>
      <c r="E173" s="238" t="s">
        <v>3012</v>
      </c>
      <c r="F173" s="239" t="s">
        <v>3013</v>
      </c>
      <c r="G173" s="240" t="s">
        <v>2929</v>
      </c>
      <c r="H173" s="241">
        <v>2.4500000000000002</v>
      </c>
      <c r="I173" s="242"/>
      <c r="J173" s="243">
        <f t="shared" si="30"/>
        <v>0</v>
      </c>
      <c r="K173" s="239" t="s">
        <v>19</v>
      </c>
      <c r="L173" s="244"/>
      <c r="M173" s="245" t="s">
        <v>19</v>
      </c>
      <c r="N173" s="246" t="s">
        <v>40</v>
      </c>
      <c r="O173" s="67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211</v>
      </c>
      <c r="AT173" s="192" t="s">
        <v>715</v>
      </c>
      <c r="AU173" s="192" t="s">
        <v>77</v>
      </c>
      <c r="AY173" s="20" t="s">
        <v>161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0" t="s">
        <v>77</v>
      </c>
      <c r="BK173" s="193">
        <f t="shared" si="39"/>
        <v>0</v>
      </c>
      <c r="BL173" s="20" t="s">
        <v>168</v>
      </c>
      <c r="BM173" s="192" t="s">
        <v>1441</v>
      </c>
    </row>
    <row r="174" spans="1:65" s="2" customFormat="1" ht="16.5" customHeight="1">
      <c r="A174" s="37"/>
      <c r="B174" s="38"/>
      <c r="C174" s="237" t="s">
        <v>1056</v>
      </c>
      <c r="D174" s="237" t="s">
        <v>715</v>
      </c>
      <c r="E174" s="238" t="s">
        <v>3014</v>
      </c>
      <c r="F174" s="239" t="s">
        <v>3015</v>
      </c>
      <c r="G174" s="240" t="s">
        <v>2929</v>
      </c>
      <c r="H174" s="241">
        <v>8.1999999999999993</v>
      </c>
      <c r="I174" s="242"/>
      <c r="J174" s="243">
        <f t="shared" si="30"/>
        <v>0</v>
      </c>
      <c r="K174" s="239" t="s">
        <v>19</v>
      </c>
      <c r="L174" s="244"/>
      <c r="M174" s="245" t="s">
        <v>19</v>
      </c>
      <c r="N174" s="246" t="s">
        <v>40</v>
      </c>
      <c r="O174" s="67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211</v>
      </c>
      <c r="AT174" s="192" t="s">
        <v>715</v>
      </c>
      <c r="AU174" s="192" t="s">
        <v>77</v>
      </c>
      <c r="AY174" s="20" t="s">
        <v>161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0" t="s">
        <v>77</v>
      </c>
      <c r="BK174" s="193">
        <f t="shared" si="39"/>
        <v>0</v>
      </c>
      <c r="BL174" s="20" t="s">
        <v>168</v>
      </c>
      <c r="BM174" s="192" t="s">
        <v>1451</v>
      </c>
    </row>
    <row r="175" spans="1:65" s="2" customFormat="1" ht="16.5" customHeight="1">
      <c r="A175" s="37"/>
      <c r="B175" s="38"/>
      <c r="C175" s="237" t="s">
        <v>1062</v>
      </c>
      <c r="D175" s="237" t="s">
        <v>715</v>
      </c>
      <c r="E175" s="238" t="s">
        <v>3016</v>
      </c>
      <c r="F175" s="239" t="s">
        <v>3017</v>
      </c>
      <c r="G175" s="240" t="s">
        <v>2929</v>
      </c>
      <c r="H175" s="241">
        <v>10.85</v>
      </c>
      <c r="I175" s="242"/>
      <c r="J175" s="243">
        <f t="shared" si="30"/>
        <v>0</v>
      </c>
      <c r="K175" s="239" t="s">
        <v>19</v>
      </c>
      <c r="L175" s="244"/>
      <c r="M175" s="245" t="s">
        <v>19</v>
      </c>
      <c r="N175" s="246" t="s">
        <v>40</v>
      </c>
      <c r="O175" s="67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211</v>
      </c>
      <c r="AT175" s="192" t="s">
        <v>715</v>
      </c>
      <c r="AU175" s="192" t="s">
        <v>77</v>
      </c>
      <c r="AY175" s="20" t="s">
        <v>161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20" t="s">
        <v>77</v>
      </c>
      <c r="BK175" s="193">
        <f t="shared" si="39"/>
        <v>0</v>
      </c>
      <c r="BL175" s="20" t="s">
        <v>168</v>
      </c>
      <c r="BM175" s="192" t="s">
        <v>1461</v>
      </c>
    </row>
    <row r="176" spans="1:65" s="2" customFormat="1" ht="16.5" customHeight="1">
      <c r="A176" s="37"/>
      <c r="B176" s="38"/>
      <c r="C176" s="181" t="s">
        <v>1068</v>
      </c>
      <c r="D176" s="181" t="s">
        <v>163</v>
      </c>
      <c r="E176" s="182" t="s">
        <v>2932</v>
      </c>
      <c r="F176" s="183" t="s">
        <v>2933</v>
      </c>
      <c r="G176" s="184" t="s">
        <v>2929</v>
      </c>
      <c r="H176" s="185">
        <v>62.8</v>
      </c>
      <c r="I176" s="186"/>
      <c r="J176" s="187">
        <f t="shared" si="30"/>
        <v>0</v>
      </c>
      <c r="K176" s="183" t="s">
        <v>19</v>
      </c>
      <c r="L176" s="42"/>
      <c r="M176" s="188" t="s">
        <v>19</v>
      </c>
      <c r="N176" s="189" t="s">
        <v>40</v>
      </c>
      <c r="O176" s="67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168</v>
      </c>
      <c r="AT176" s="192" t="s">
        <v>163</v>
      </c>
      <c r="AU176" s="192" t="s">
        <v>77</v>
      </c>
      <c r="AY176" s="20" t="s">
        <v>161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20" t="s">
        <v>77</v>
      </c>
      <c r="BK176" s="193">
        <f t="shared" si="39"/>
        <v>0</v>
      </c>
      <c r="BL176" s="20" t="s">
        <v>168</v>
      </c>
      <c r="BM176" s="192" t="s">
        <v>1473</v>
      </c>
    </row>
    <row r="177" spans="1:65" s="2" customFormat="1" ht="19.2">
      <c r="A177" s="37"/>
      <c r="B177" s="38"/>
      <c r="C177" s="39"/>
      <c r="D177" s="199" t="s">
        <v>176</v>
      </c>
      <c r="E177" s="39"/>
      <c r="F177" s="200" t="s">
        <v>2934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176</v>
      </c>
      <c r="AU177" s="20" t="s">
        <v>77</v>
      </c>
    </row>
    <row r="178" spans="1:65" s="2" customFormat="1" ht="24.15" customHeight="1">
      <c r="A178" s="37"/>
      <c r="B178" s="38"/>
      <c r="C178" s="237" t="s">
        <v>1074</v>
      </c>
      <c r="D178" s="237" t="s">
        <v>715</v>
      </c>
      <c r="E178" s="238" t="s">
        <v>3018</v>
      </c>
      <c r="F178" s="239" t="s">
        <v>3019</v>
      </c>
      <c r="G178" s="240" t="s">
        <v>166</v>
      </c>
      <c r="H178" s="241">
        <v>119.8</v>
      </c>
      <c r="I178" s="242"/>
      <c r="J178" s="243">
        <f>ROUND(I178*H178,2)</f>
        <v>0</v>
      </c>
      <c r="K178" s="239" t="s">
        <v>19</v>
      </c>
      <c r="L178" s="244"/>
      <c r="M178" s="245" t="s">
        <v>19</v>
      </c>
      <c r="N178" s="246" t="s">
        <v>40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211</v>
      </c>
      <c r="AT178" s="192" t="s">
        <v>715</v>
      </c>
      <c r="AU178" s="192" t="s">
        <v>77</v>
      </c>
      <c r="AY178" s="20" t="s">
        <v>161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77</v>
      </c>
      <c r="BK178" s="193">
        <f>ROUND(I178*H178,2)</f>
        <v>0</v>
      </c>
      <c r="BL178" s="20" t="s">
        <v>168</v>
      </c>
      <c r="BM178" s="192" t="s">
        <v>1483</v>
      </c>
    </row>
    <row r="179" spans="1:65" s="2" customFormat="1" ht="16.5" customHeight="1">
      <c r="A179" s="37"/>
      <c r="B179" s="38"/>
      <c r="C179" s="181" t="s">
        <v>1079</v>
      </c>
      <c r="D179" s="181" t="s">
        <v>163</v>
      </c>
      <c r="E179" s="182" t="s">
        <v>2937</v>
      </c>
      <c r="F179" s="183" t="s">
        <v>2938</v>
      </c>
      <c r="G179" s="184" t="s">
        <v>166</v>
      </c>
      <c r="H179" s="185">
        <v>119.8</v>
      </c>
      <c r="I179" s="186"/>
      <c r="J179" s="187">
        <f>ROUND(I179*H179,2)</f>
        <v>0</v>
      </c>
      <c r="K179" s="183" t="s">
        <v>19</v>
      </c>
      <c r="L179" s="42"/>
      <c r="M179" s="188" t="s">
        <v>19</v>
      </c>
      <c r="N179" s="189" t="s">
        <v>40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168</v>
      </c>
      <c r="AT179" s="192" t="s">
        <v>163</v>
      </c>
      <c r="AU179" s="192" t="s">
        <v>77</v>
      </c>
      <c r="AY179" s="20" t="s">
        <v>161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77</v>
      </c>
      <c r="BK179" s="193">
        <f>ROUND(I179*H179,2)</f>
        <v>0</v>
      </c>
      <c r="BL179" s="20" t="s">
        <v>168</v>
      </c>
      <c r="BM179" s="192" t="s">
        <v>1495</v>
      </c>
    </row>
    <row r="180" spans="1:65" s="2" customFormat="1" ht="16.5" customHeight="1">
      <c r="A180" s="37"/>
      <c r="B180" s="38"/>
      <c r="C180" s="237" t="s">
        <v>1084</v>
      </c>
      <c r="D180" s="237" t="s">
        <v>715</v>
      </c>
      <c r="E180" s="238" t="s">
        <v>3020</v>
      </c>
      <c r="F180" s="239" t="s">
        <v>2940</v>
      </c>
      <c r="G180" s="240" t="s">
        <v>2941</v>
      </c>
      <c r="H180" s="241">
        <v>120</v>
      </c>
      <c r="I180" s="242"/>
      <c r="J180" s="243">
        <f>ROUND(I180*H180,2)</f>
        <v>0</v>
      </c>
      <c r="K180" s="239" t="s">
        <v>19</v>
      </c>
      <c r="L180" s="244"/>
      <c r="M180" s="245" t="s">
        <v>19</v>
      </c>
      <c r="N180" s="246" t="s">
        <v>40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211</v>
      </c>
      <c r="AT180" s="192" t="s">
        <v>715</v>
      </c>
      <c r="AU180" s="192" t="s">
        <v>77</v>
      </c>
      <c r="AY180" s="20" t="s">
        <v>161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77</v>
      </c>
      <c r="BK180" s="193">
        <f>ROUND(I180*H180,2)</f>
        <v>0</v>
      </c>
      <c r="BL180" s="20" t="s">
        <v>168</v>
      </c>
      <c r="BM180" s="192" t="s">
        <v>1507</v>
      </c>
    </row>
    <row r="181" spans="1:65" s="2" customFormat="1" ht="16.5" customHeight="1">
      <c r="A181" s="37"/>
      <c r="B181" s="38"/>
      <c r="C181" s="237" t="s">
        <v>1089</v>
      </c>
      <c r="D181" s="237" t="s">
        <v>715</v>
      </c>
      <c r="E181" s="238" t="s">
        <v>3021</v>
      </c>
      <c r="F181" s="239" t="s">
        <v>2943</v>
      </c>
      <c r="G181" s="240" t="s">
        <v>2941</v>
      </c>
      <c r="H181" s="241">
        <v>42</v>
      </c>
      <c r="I181" s="242"/>
      <c r="J181" s="243">
        <f>ROUND(I181*H181,2)</f>
        <v>0</v>
      </c>
      <c r="K181" s="239" t="s">
        <v>19</v>
      </c>
      <c r="L181" s="244"/>
      <c r="M181" s="245" t="s">
        <v>19</v>
      </c>
      <c r="N181" s="246" t="s">
        <v>40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211</v>
      </c>
      <c r="AT181" s="192" t="s">
        <v>715</v>
      </c>
      <c r="AU181" s="192" t="s">
        <v>77</v>
      </c>
      <c r="AY181" s="20" t="s">
        <v>161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77</v>
      </c>
      <c r="BK181" s="193">
        <f>ROUND(I181*H181,2)</f>
        <v>0</v>
      </c>
      <c r="BL181" s="20" t="s">
        <v>168</v>
      </c>
      <c r="BM181" s="192" t="s">
        <v>1518</v>
      </c>
    </row>
    <row r="182" spans="1:65" s="12" customFormat="1" ht="25.95" customHeight="1">
      <c r="B182" s="165"/>
      <c r="C182" s="166"/>
      <c r="D182" s="167" t="s">
        <v>68</v>
      </c>
      <c r="E182" s="168" t="s">
        <v>3022</v>
      </c>
      <c r="F182" s="168" t="s">
        <v>3023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SUM(P183:P195)</f>
        <v>0</v>
      </c>
      <c r="Q182" s="173"/>
      <c r="R182" s="174">
        <f>SUM(R183:R195)</f>
        <v>0</v>
      </c>
      <c r="S182" s="173"/>
      <c r="T182" s="175">
        <f>SUM(T183:T195)</f>
        <v>0</v>
      </c>
      <c r="AR182" s="176" t="s">
        <v>77</v>
      </c>
      <c r="AT182" s="177" t="s">
        <v>68</v>
      </c>
      <c r="AU182" s="177" t="s">
        <v>69</v>
      </c>
      <c r="AY182" s="176" t="s">
        <v>161</v>
      </c>
      <c r="BK182" s="178">
        <f>SUM(BK183:BK195)</f>
        <v>0</v>
      </c>
    </row>
    <row r="183" spans="1:65" s="2" customFormat="1" ht="16.5" customHeight="1">
      <c r="A183" s="37"/>
      <c r="B183" s="38"/>
      <c r="C183" s="237" t="s">
        <v>1094</v>
      </c>
      <c r="D183" s="237" t="s">
        <v>715</v>
      </c>
      <c r="E183" s="238" t="s">
        <v>3024</v>
      </c>
      <c r="F183" s="239" t="s">
        <v>3025</v>
      </c>
      <c r="G183" s="240" t="s">
        <v>2887</v>
      </c>
      <c r="H183" s="241">
        <v>1</v>
      </c>
      <c r="I183" s="242"/>
      <c r="J183" s="243">
        <f>ROUND(I183*H183,2)</f>
        <v>0</v>
      </c>
      <c r="K183" s="239" t="s">
        <v>19</v>
      </c>
      <c r="L183" s="244"/>
      <c r="M183" s="245" t="s">
        <v>19</v>
      </c>
      <c r="N183" s="246" t="s">
        <v>40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211</v>
      </c>
      <c r="AT183" s="192" t="s">
        <v>715</v>
      </c>
      <c r="AU183" s="192" t="s">
        <v>77</v>
      </c>
      <c r="AY183" s="20" t="s">
        <v>161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77</v>
      </c>
      <c r="BK183" s="193">
        <f>ROUND(I183*H183,2)</f>
        <v>0</v>
      </c>
      <c r="BL183" s="20" t="s">
        <v>168</v>
      </c>
      <c r="BM183" s="192" t="s">
        <v>1529</v>
      </c>
    </row>
    <row r="184" spans="1:65" s="2" customFormat="1" ht="19.2">
      <c r="A184" s="37"/>
      <c r="B184" s="38"/>
      <c r="C184" s="39"/>
      <c r="D184" s="199" t="s">
        <v>176</v>
      </c>
      <c r="E184" s="39"/>
      <c r="F184" s="200" t="s">
        <v>3026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176</v>
      </c>
      <c r="AU184" s="20" t="s">
        <v>77</v>
      </c>
    </row>
    <row r="185" spans="1:65" s="2" customFormat="1" ht="16.5" customHeight="1">
      <c r="A185" s="37"/>
      <c r="B185" s="38"/>
      <c r="C185" s="181" t="s">
        <v>1100</v>
      </c>
      <c r="D185" s="181" t="s">
        <v>163</v>
      </c>
      <c r="E185" s="182" t="s">
        <v>3027</v>
      </c>
      <c r="F185" s="183" t="s">
        <v>3028</v>
      </c>
      <c r="G185" s="184" t="s">
        <v>944</v>
      </c>
      <c r="H185" s="185">
        <v>1</v>
      </c>
      <c r="I185" s="186"/>
      <c r="J185" s="187">
        <f>ROUND(I185*H185,2)</f>
        <v>0</v>
      </c>
      <c r="K185" s="183" t="s">
        <v>19</v>
      </c>
      <c r="L185" s="42"/>
      <c r="M185" s="188" t="s">
        <v>19</v>
      </c>
      <c r="N185" s="189" t="s">
        <v>40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168</v>
      </c>
      <c r="AT185" s="192" t="s">
        <v>163</v>
      </c>
      <c r="AU185" s="192" t="s">
        <v>77</v>
      </c>
      <c r="AY185" s="20" t="s">
        <v>161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77</v>
      </c>
      <c r="BK185" s="193">
        <f>ROUND(I185*H185,2)</f>
        <v>0</v>
      </c>
      <c r="BL185" s="20" t="s">
        <v>168</v>
      </c>
      <c r="BM185" s="192" t="s">
        <v>1542</v>
      </c>
    </row>
    <row r="186" spans="1:65" s="2" customFormat="1" ht="16.5" customHeight="1">
      <c r="A186" s="37"/>
      <c r="B186" s="38"/>
      <c r="C186" s="237" t="s">
        <v>1105</v>
      </c>
      <c r="D186" s="237" t="s">
        <v>715</v>
      </c>
      <c r="E186" s="238" t="s">
        <v>2912</v>
      </c>
      <c r="F186" s="239" t="s">
        <v>2913</v>
      </c>
      <c r="G186" s="240" t="s">
        <v>19</v>
      </c>
      <c r="H186" s="241"/>
      <c r="I186" s="370"/>
      <c r="J186" s="243"/>
      <c r="K186" s="239" t="s">
        <v>19</v>
      </c>
      <c r="L186" s="244"/>
      <c r="M186" s="245" t="s">
        <v>19</v>
      </c>
      <c r="N186" s="246" t="s">
        <v>40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211</v>
      </c>
      <c r="AT186" s="192" t="s">
        <v>715</v>
      </c>
      <c r="AU186" s="192" t="s">
        <v>77</v>
      </c>
      <c r="AY186" s="20" t="s">
        <v>161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77</v>
      </c>
      <c r="BK186" s="193">
        <f>ROUND(I186*H186,2)</f>
        <v>0</v>
      </c>
      <c r="BL186" s="20" t="s">
        <v>168</v>
      </c>
      <c r="BM186" s="192" t="s">
        <v>1548</v>
      </c>
    </row>
    <row r="187" spans="1:65" s="2" customFormat="1" ht="28.8">
      <c r="A187" s="37"/>
      <c r="B187" s="38"/>
      <c r="C187" s="39"/>
      <c r="D187" s="199" t="s">
        <v>176</v>
      </c>
      <c r="E187" s="39"/>
      <c r="F187" s="200" t="s">
        <v>2914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176</v>
      </c>
      <c r="AU187" s="20" t="s">
        <v>77</v>
      </c>
    </row>
    <row r="188" spans="1:65" s="2" customFormat="1" ht="16.5" customHeight="1">
      <c r="A188" s="37"/>
      <c r="B188" s="38"/>
      <c r="C188" s="237" t="s">
        <v>1110</v>
      </c>
      <c r="D188" s="237" t="s">
        <v>715</v>
      </c>
      <c r="E188" s="238" t="s">
        <v>3029</v>
      </c>
      <c r="F188" s="239" t="s">
        <v>2916</v>
      </c>
      <c r="G188" s="240" t="s">
        <v>944</v>
      </c>
      <c r="H188" s="241">
        <v>1</v>
      </c>
      <c r="I188" s="242"/>
      <c r="J188" s="243">
        <f t="shared" ref="J188:J195" si="40">ROUND(I188*H188,2)</f>
        <v>0</v>
      </c>
      <c r="K188" s="239" t="s">
        <v>19</v>
      </c>
      <c r="L188" s="244"/>
      <c r="M188" s="245" t="s">
        <v>19</v>
      </c>
      <c r="N188" s="246" t="s">
        <v>40</v>
      </c>
      <c r="O188" s="67"/>
      <c r="P188" s="190">
        <f t="shared" ref="P188:P195" si="41">O188*H188</f>
        <v>0</v>
      </c>
      <c r="Q188" s="190">
        <v>0</v>
      </c>
      <c r="R188" s="190">
        <f t="shared" ref="R188:R195" si="42">Q188*H188</f>
        <v>0</v>
      </c>
      <c r="S188" s="190">
        <v>0</v>
      </c>
      <c r="T188" s="191">
        <f t="shared" ref="T188:T195" si="43"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211</v>
      </c>
      <c r="AT188" s="192" t="s">
        <v>715</v>
      </c>
      <c r="AU188" s="192" t="s">
        <v>77</v>
      </c>
      <c r="AY188" s="20" t="s">
        <v>161</v>
      </c>
      <c r="BE188" s="193">
        <f t="shared" ref="BE188:BE195" si="44">IF(N188="základní",J188,0)</f>
        <v>0</v>
      </c>
      <c r="BF188" s="193">
        <f t="shared" ref="BF188:BF195" si="45">IF(N188="snížená",J188,0)</f>
        <v>0</v>
      </c>
      <c r="BG188" s="193">
        <f t="shared" ref="BG188:BG195" si="46">IF(N188="zákl. přenesená",J188,0)</f>
        <v>0</v>
      </c>
      <c r="BH188" s="193">
        <f t="shared" ref="BH188:BH195" si="47">IF(N188="sníž. přenesená",J188,0)</f>
        <v>0</v>
      </c>
      <c r="BI188" s="193">
        <f t="shared" ref="BI188:BI195" si="48">IF(N188="nulová",J188,0)</f>
        <v>0</v>
      </c>
      <c r="BJ188" s="20" t="s">
        <v>77</v>
      </c>
      <c r="BK188" s="193">
        <f t="shared" ref="BK188:BK195" si="49">ROUND(I188*H188,2)</f>
        <v>0</v>
      </c>
      <c r="BL188" s="20" t="s">
        <v>168</v>
      </c>
      <c r="BM188" s="192" t="s">
        <v>1557</v>
      </c>
    </row>
    <row r="189" spans="1:65" s="2" customFormat="1" ht="16.5" customHeight="1">
      <c r="A189" s="37"/>
      <c r="B189" s="38"/>
      <c r="C189" s="181" t="s">
        <v>1115</v>
      </c>
      <c r="D189" s="181" t="s">
        <v>163</v>
      </c>
      <c r="E189" s="182" t="s">
        <v>2910</v>
      </c>
      <c r="F189" s="183" t="s">
        <v>2911</v>
      </c>
      <c r="G189" s="184" t="s">
        <v>944</v>
      </c>
      <c r="H189" s="185">
        <v>2</v>
      </c>
      <c r="I189" s="186"/>
      <c r="J189" s="187">
        <f t="shared" si="40"/>
        <v>0</v>
      </c>
      <c r="K189" s="183" t="s">
        <v>19</v>
      </c>
      <c r="L189" s="42"/>
      <c r="M189" s="188" t="s">
        <v>19</v>
      </c>
      <c r="N189" s="189" t="s">
        <v>40</v>
      </c>
      <c r="O189" s="67"/>
      <c r="P189" s="190">
        <f t="shared" si="41"/>
        <v>0</v>
      </c>
      <c r="Q189" s="190">
        <v>0</v>
      </c>
      <c r="R189" s="190">
        <f t="shared" si="42"/>
        <v>0</v>
      </c>
      <c r="S189" s="190">
        <v>0</v>
      </c>
      <c r="T189" s="191">
        <f t="shared" si="4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168</v>
      </c>
      <c r="AT189" s="192" t="s">
        <v>163</v>
      </c>
      <c r="AU189" s="192" t="s">
        <v>77</v>
      </c>
      <c r="AY189" s="20" t="s">
        <v>161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20" t="s">
        <v>77</v>
      </c>
      <c r="BK189" s="193">
        <f t="shared" si="49"/>
        <v>0</v>
      </c>
      <c r="BL189" s="20" t="s">
        <v>168</v>
      </c>
      <c r="BM189" s="192" t="s">
        <v>1563</v>
      </c>
    </row>
    <row r="190" spans="1:65" s="2" customFormat="1" ht="37.799999999999997" customHeight="1">
      <c r="A190" s="37"/>
      <c r="B190" s="38"/>
      <c r="C190" s="237" t="s">
        <v>1120</v>
      </c>
      <c r="D190" s="237" t="s">
        <v>715</v>
      </c>
      <c r="E190" s="238" t="s">
        <v>3030</v>
      </c>
      <c r="F190" s="239" t="s">
        <v>2918</v>
      </c>
      <c r="G190" s="240" t="s">
        <v>19</v>
      </c>
      <c r="H190" s="241"/>
      <c r="I190" s="370"/>
      <c r="J190" s="243"/>
      <c r="K190" s="239" t="s">
        <v>19</v>
      </c>
      <c r="L190" s="244"/>
      <c r="M190" s="245" t="s">
        <v>19</v>
      </c>
      <c r="N190" s="246" t="s">
        <v>40</v>
      </c>
      <c r="O190" s="67"/>
      <c r="P190" s="190">
        <f t="shared" si="41"/>
        <v>0</v>
      </c>
      <c r="Q190" s="190">
        <v>0</v>
      </c>
      <c r="R190" s="190">
        <f t="shared" si="42"/>
        <v>0</v>
      </c>
      <c r="S190" s="190">
        <v>0</v>
      </c>
      <c r="T190" s="191">
        <f t="shared" si="4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211</v>
      </c>
      <c r="AT190" s="192" t="s">
        <v>715</v>
      </c>
      <c r="AU190" s="192" t="s">
        <v>77</v>
      </c>
      <c r="AY190" s="20" t="s">
        <v>161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20" t="s">
        <v>77</v>
      </c>
      <c r="BK190" s="193">
        <f t="shared" si="49"/>
        <v>0</v>
      </c>
      <c r="BL190" s="20" t="s">
        <v>168</v>
      </c>
      <c r="BM190" s="192" t="s">
        <v>1575</v>
      </c>
    </row>
    <row r="191" spans="1:65" s="2" customFormat="1" ht="16.5" customHeight="1">
      <c r="A191" s="37"/>
      <c r="B191" s="38"/>
      <c r="C191" s="237" t="s">
        <v>1125</v>
      </c>
      <c r="D191" s="237" t="s">
        <v>715</v>
      </c>
      <c r="E191" s="238" t="s">
        <v>2919</v>
      </c>
      <c r="F191" s="239" t="s">
        <v>2920</v>
      </c>
      <c r="G191" s="240" t="s">
        <v>166</v>
      </c>
      <c r="H191" s="241">
        <v>0.9</v>
      </c>
      <c r="I191" s="242"/>
      <c r="J191" s="243">
        <f t="shared" si="40"/>
        <v>0</v>
      </c>
      <c r="K191" s="239" t="s">
        <v>19</v>
      </c>
      <c r="L191" s="244"/>
      <c r="M191" s="245" t="s">
        <v>19</v>
      </c>
      <c r="N191" s="246" t="s">
        <v>40</v>
      </c>
      <c r="O191" s="67"/>
      <c r="P191" s="190">
        <f t="shared" si="41"/>
        <v>0</v>
      </c>
      <c r="Q191" s="190">
        <v>0</v>
      </c>
      <c r="R191" s="190">
        <f t="shared" si="42"/>
        <v>0</v>
      </c>
      <c r="S191" s="190">
        <v>0</v>
      </c>
      <c r="T191" s="191">
        <f t="shared" si="4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211</v>
      </c>
      <c r="AT191" s="192" t="s">
        <v>715</v>
      </c>
      <c r="AU191" s="192" t="s">
        <v>77</v>
      </c>
      <c r="AY191" s="20" t="s">
        <v>161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20" t="s">
        <v>77</v>
      </c>
      <c r="BK191" s="193">
        <f t="shared" si="49"/>
        <v>0</v>
      </c>
      <c r="BL191" s="20" t="s">
        <v>168</v>
      </c>
      <c r="BM191" s="192" t="s">
        <v>1587</v>
      </c>
    </row>
    <row r="192" spans="1:65" s="2" customFormat="1" ht="16.5" customHeight="1">
      <c r="A192" s="37"/>
      <c r="B192" s="38"/>
      <c r="C192" s="237" t="s">
        <v>1130</v>
      </c>
      <c r="D192" s="237" t="s">
        <v>715</v>
      </c>
      <c r="E192" s="238" t="s">
        <v>2921</v>
      </c>
      <c r="F192" s="239" t="s">
        <v>2922</v>
      </c>
      <c r="G192" s="240" t="s">
        <v>166</v>
      </c>
      <c r="H192" s="241">
        <v>0.45</v>
      </c>
      <c r="I192" s="242"/>
      <c r="J192" s="243">
        <f t="shared" si="40"/>
        <v>0</v>
      </c>
      <c r="K192" s="239" t="s">
        <v>19</v>
      </c>
      <c r="L192" s="244"/>
      <c r="M192" s="245" t="s">
        <v>19</v>
      </c>
      <c r="N192" s="246" t="s">
        <v>40</v>
      </c>
      <c r="O192" s="67"/>
      <c r="P192" s="190">
        <f t="shared" si="41"/>
        <v>0</v>
      </c>
      <c r="Q192" s="190">
        <v>0</v>
      </c>
      <c r="R192" s="190">
        <f t="shared" si="42"/>
        <v>0</v>
      </c>
      <c r="S192" s="190">
        <v>0</v>
      </c>
      <c r="T192" s="191">
        <f t="shared" si="4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211</v>
      </c>
      <c r="AT192" s="192" t="s">
        <v>715</v>
      </c>
      <c r="AU192" s="192" t="s">
        <v>77</v>
      </c>
      <c r="AY192" s="20" t="s">
        <v>161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20" t="s">
        <v>77</v>
      </c>
      <c r="BK192" s="193">
        <f t="shared" si="49"/>
        <v>0</v>
      </c>
      <c r="BL192" s="20" t="s">
        <v>168</v>
      </c>
      <c r="BM192" s="192" t="s">
        <v>1600</v>
      </c>
    </row>
    <row r="193" spans="1:65" s="2" customFormat="1" ht="16.5" customHeight="1">
      <c r="A193" s="37"/>
      <c r="B193" s="38"/>
      <c r="C193" s="181" t="s">
        <v>1135</v>
      </c>
      <c r="D193" s="181" t="s">
        <v>163</v>
      </c>
      <c r="E193" s="182" t="s">
        <v>2923</v>
      </c>
      <c r="F193" s="183" t="s">
        <v>2924</v>
      </c>
      <c r="G193" s="184" t="s">
        <v>166</v>
      </c>
      <c r="H193" s="185">
        <v>1.35</v>
      </c>
      <c r="I193" s="186"/>
      <c r="J193" s="187">
        <f t="shared" si="40"/>
        <v>0</v>
      </c>
      <c r="K193" s="183" t="s">
        <v>19</v>
      </c>
      <c r="L193" s="42"/>
      <c r="M193" s="188" t="s">
        <v>19</v>
      </c>
      <c r="N193" s="189" t="s">
        <v>40</v>
      </c>
      <c r="O193" s="67"/>
      <c r="P193" s="190">
        <f t="shared" si="41"/>
        <v>0</v>
      </c>
      <c r="Q193" s="190">
        <v>0</v>
      </c>
      <c r="R193" s="190">
        <f t="shared" si="42"/>
        <v>0</v>
      </c>
      <c r="S193" s="190">
        <v>0</v>
      </c>
      <c r="T193" s="191">
        <f t="shared" si="4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168</v>
      </c>
      <c r="AT193" s="192" t="s">
        <v>163</v>
      </c>
      <c r="AU193" s="192" t="s">
        <v>77</v>
      </c>
      <c r="AY193" s="20" t="s">
        <v>161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20" t="s">
        <v>77</v>
      </c>
      <c r="BK193" s="193">
        <f t="shared" si="49"/>
        <v>0</v>
      </c>
      <c r="BL193" s="20" t="s">
        <v>168</v>
      </c>
      <c r="BM193" s="192" t="s">
        <v>1613</v>
      </c>
    </row>
    <row r="194" spans="1:65" s="2" customFormat="1" ht="16.5" customHeight="1">
      <c r="A194" s="37"/>
      <c r="B194" s="38"/>
      <c r="C194" s="237" t="s">
        <v>1140</v>
      </c>
      <c r="D194" s="237" t="s">
        <v>715</v>
      </c>
      <c r="E194" s="238" t="s">
        <v>3031</v>
      </c>
      <c r="F194" s="239" t="s">
        <v>2940</v>
      </c>
      <c r="G194" s="240" t="s">
        <v>2941</v>
      </c>
      <c r="H194" s="241">
        <v>10</v>
      </c>
      <c r="I194" s="242"/>
      <c r="J194" s="243">
        <f t="shared" si="40"/>
        <v>0</v>
      </c>
      <c r="K194" s="239" t="s">
        <v>19</v>
      </c>
      <c r="L194" s="244"/>
      <c r="M194" s="245" t="s">
        <v>19</v>
      </c>
      <c r="N194" s="246" t="s">
        <v>40</v>
      </c>
      <c r="O194" s="67"/>
      <c r="P194" s="190">
        <f t="shared" si="41"/>
        <v>0</v>
      </c>
      <c r="Q194" s="190">
        <v>0</v>
      </c>
      <c r="R194" s="190">
        <f t="shared" si="42"/>
        <v>0</v>
      </c>
      <c r="S194" s="190">
        <v>0</v>
      </c>
      <c r="T194" s="191">
        <f t="shared" si="4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211</v>
      </c>
      <c r="AT194" s="192" t="s">
        <v>715</v>
      </c>
      <c r="AU194" s="192" t="s">
        <v>77</v>
      </c>
      <c r="AY194" s="20" t="s">
        <v>161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20" t="s">
        <v>77</v>
      </c>
      <c r="BK194" s="193">
        <f t="shared" si="49"/>
        <v>0</v>
      </c>
      <c r="BL194" s="20" t="s">
        <v>168</v>
      </c>
      <c r="BM194" s="192" t="s">
        <v>1625</v>
      </c>
    </row>
    <row r="195" spans="1:65" s="2" customFormat="1" ht="16.5" customHeight="1">
      <c r="A195" s="37"/>
      <c r="B195" s="38"/>
      <c r="C195" s="237" t="s">
        <v>1145</v>
      </c>
      <c r="D195" s="237" t="s">
        <v>715</v>
      </c>
      <c r="E195" s="238" t="s">
        <v>3032</v>
      </c>
      <c r="F195" s="239" t="s">
        <v>2943</v>
      </c>
      <c r="G195" s="240" t="s">
        <v>2941</v>
      </c>
      <c r="H195" s="241">
        <v>3.5</v>
      </c>
      <c r="I195" s="242"/>
      <c r="J195" s="243">
        <f t="shared" si="40"/>
        <v>0</v>
      </c>
      <c r="K195" s="239" t="s">
        <v>19</v>
      </c>
      <c r="L195" s="244"/>
      <c r="M195" s="245" t="s">
        <v>19</v>
      </c>
      <c r="N195" s="246" t="s">
        <v>40</v>
      </c>
      <c r="O195" s="67"/>
      <c r="P195" s="190">
        <f t="shared" si="41"/>
        <v>0</v>
      </c>
      <c r="Q195" s="190">
        <v>0</v>
      </c>
      <c r="R195" s="190">
        <f t="shared" si="42"/>
        <v>0</v>
      </c>
      <c r="S195" s="190">
        <v>0</v>
      </c>
      <c r="T195" s="191">
        <f t="shared" si="4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211</v>
      </c>
      <c r="AT195" s="192" t="s">
        <v>715</v>
      </c>
      <c r="AU195" s="192" t="s">
        <v>77</v>
      </c>
      <c r="AY195" s="20" t="s">
        <v>161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20" t="s">
        <v>77</v>
      </c>
      <c r="BK195" s="193">
        <f t="shared" si="49"/>
        <v>0</v>
      </c>
      <c r="BL195" s="20" t="s">
        <v>168</v>
      </c>
      <c r="BM195" s="192" t="s">
        <v>1636</v>
      </c>
    </row>
    <row r="196" spans="1:65" s="12" customFormat="1" ht="25.95" customHeight="1">
      <c r="B196" s="165"/>
      <c r="C196" s="166"/>
      <c r="D196" s="167" t="s">
        <v>68</v>
      </c>
      <c r="E196" s="168" t="s">
        <v>3033</v>
      </c>
      <c r="F196" s="168" t="s">
        <v>3034</v>
      </c>
      <c r="G196" s="166"/>
      <c r="H196" s="166"/>
      <c r="I196" s="169"/>
      <c r="J196" s="170">
        <f>BK196</f>
        <v>0</v>
      </c>
      <c r="K196" s="166"/>
      <c r="L196" s="171"/>
      <c r="M196" s="172"/>
      <c r="N196" s="173"/>
      <c r="O196" s="173"/>
      <c r="P196" s="174">
        <f>SUM(P197:P220)</f>
        <v>0</v>
      </c>
      <c r="Q196" s="173"/>
      <c r="R196" s="174">
        <f>SUM(R197:R220)</f>
        <v>0</v>
      </c>
      <c r="S196" s="173"/>
      <c r="T196" s="175">
        <f>SUM(T197:T220)</f>
        <v>0</v>
      </c>
      <c r="AR196" s="176" t="s">
        <v>77</v>
      </c>
      <c r="AT196" s="177" t="s">
        <v>68</v>
      </c>
      <c r="AU196" s="177" t="s">
        <v>69</v>
      </c>
      <c r="AY196" s="176" t="s">
        <v>161</v>
      </c>
      <c r="BK196" s="178">
        <f>SUM(BK197:BK220)</f>
        <v>0</v>
      </c>
    </row>
    <row r="197" spans="1:65" s="2" customFormat="1" ht="16.5" customHeight="1">
      <c r="A197" s="37"/>
      <c r="B197" s="38"/>
      <c r="C197" s="237" t="s">
        <v>1151</v>
      </c>
      <c r="D197" s="237" t="s">
        <v>715</v>
      </c>
      <c r="E197" s="238" t="s">
        <v>3035</v>
      </c>
      <c r="F197" s="239" t="s">
        <v>3036</v>
      </c>
      <c r="G197" s="240" t="s">
        <v>2887</v>
      </c>
      <c r="H197" s="241">
        <v>3</v>
      </c>
      <c r="I197" s="242"/>
      <c r="J197" s="243">
        <f>ROUND(I197*H197,2)</f>
        <v>0</v>
      </c>
      <c r="K197" s="239" t="s">
        <v>19</v>
      </c>
      <c r="L197" s="244"/>
      <c r="M197" s="245" t="s">
        <v>19</v>
      </c>
      <c r="N197" s="246" t="s">
        <v>40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211</v>
      </c>
      <c r="AT197" s="192" t="s">
        <v>715</v>
      </c>
      <c r="AU197" s="192" t="s">
        <v>77</v>
      </c>
      <c r="AY197" s="20" t="s">
        <v>161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77</v>
      </c>
      <c r="BK197" s="193">
        <f>ROUND(I197*H197,2)</f>
        <v>0</v>
      </c>
      <c r="BL197" s="20" t="s">
        <v>168</v>
      </c>
      <c r="BM197" s="192" t="s">
        <v>1649</v>
      </c>
    </row>
    <row r="198" spans="1:65" s="2" customFormat="1" ht="19.2">
      <c r="A198" s="37"/>
      <c r="B198" s="38"/>
      <c r="C198" s="39"/>
      <c r="D198" s="199" t="s">
        <v>176</v>
      </c>
      <c r="E198" s="39"/>
      <c r="F198" s="200" t="s">
        <v>3026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176</v>
      </c>
      <c r="AU198" s="20" t="s">
        <v>77</v>
      </c>
    </row>
    <row r="199" spans="1:65" s="2" customFormat="1" ht="16.5" customHeight="1">
      <c r="A199" s="37"/>
      <c r="B199" s="38"/>
      <c r="C199" s="181" t="s">
        <v>1158</v>
      </c>
      <c r="D199" s="181" t="s">
        <v>163</v>
      </c>
      <c r="E199" s="182" t="s">
        <v>3027</v>
      </c>
      <c r="F199" s="183" t="s">
        <v>3028</v>
      </c>
      <c r="G199" s="184" t="s">
        <v>944</v>
      </c>
      <c r="H199" s="185">
        <v>3</v>
      </c>
      <c r="I199" s="186"/>
      <c r="J199" s="187">
        <f>ROUND(I199*H199,2)</f>
        <v>0</v>
      </c>
      <c r="K199" s="183" t="s">
        <v>19</v>
      </c>
      <c r="L199" s="42"/>
      <c r="M199" s="188" t="s">
        <v>19</v>
      </c>
      <c r="N199" s="189" t="s">
        <v>40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168</v>
      </c>
      <c r="AT199" s="192" t="s">
        <v>163</v>
      </c>
      <c r="AU199" s="192" t="s">
        <v>77</v>
      </c>
      <c r="AY199" s="20" t="s">
        <v>161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77</v>
      </c>
      <c r="BK199" s="193">
        <f>ROUND(I199*H199,2)</f>
        <v>0</v>
      </c>
      <c r="BL199" s="20" t="s">
        <v>168</v>
      </c>
      <c r="BM199" s="192" t="s">
        <v>1662</v>
      </c>
    </row>
    <row r="200" spans="1:65" s="2" customFormat="1" ht="16.5" customHeight="1">
      <c r="A200" s="37"/>
      <c r="B200" s="38"/>
      <c r="C200" s="237" t="s">
        <v>1163</v>
      </c>
      <c r="D200" s="237" t="s">
        <v>715</v>
      </c>
      <c r="E200" s="238" t="s">
        <v>2912</v>
      </c>
      <c r="F200" s="239" t="s">
        <v>2913</v>
      </c>
      <c r="G200" s="240" t="s">
        <v>19</v>
      </c>
      <c r="H200" s="241"/>
      <c r="I200" s="242"/>
      <c r="J200" s="243"/>
      <c r="K200" s="239" t="s">
        <v>19</v>
      </c>
      <c r="L200" s="244"/>
      <c r="M200" s="245" t="s">
        <v>19</v>
      </c>
      <c r="N200" s="246" t="s">
        <v>40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211</v>
      </c>
      <c r="AT200" s="192" t="s">
        <v>715</v>
      </c>
      <c r="AU200" s="192" t="s">
        <v>77</v>
      </c>
      <c r="AY200" s="20" t="s">
        <v>161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77</v>
      </c>
      <c r="BK200" s="193">
        <f>ROUND(I200*H200,2)</f>
        <v>0</v>
      </c>
      <c r="BL200" s="20" t="s">
        <v>168</v>
      </c>
      <c r="BM200" s="192" t="s">
        <v>1680</v>
      </c>
    </row>
    <row r="201" spans="1:65" s="2" customFormat="1" ht="28.8">
      <c r="A201" s="37"/>
      <c r="B201" s="38"/>
      <c r="C201" s="39"/>
      <c r="D201" s="199" t="s">
        <v>176</v>
      </c>
      <c r="E201" s="39"/>
      <c r="F201" s="200" t="s">
        <v>2914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176</v>
      </c>
      <c r="AU201" s="20" t="s">
        <v>77</v>
      </c>
    </row>
    <row r="202" spans="1:65" s="2" customFormat="1" ht="16.5" customHeight="1">
      <c r="A202" s="37"/>
      <c r="B202" s="38"/>
      <c r="C202" s="237" t="s">
        <v>1168</v>
      </c>
      <c r="D202" s="237" t="s">
        <v>715</v>
      </c>
      <c r="E202" s="238" t="s">
        <v>3037</v>
      </c>
      <c r="F202" s="239" t="s">
        <v>2916</v>
      </c>
      <c r="G202" s="240" t="s">
        <v>944</v>
      </c>
      <c r="H202" s="241">
        <v>1</v>
      </c>
      <c r="I202" s="242"/>
      <c r="J202" s="243">
        <f>ROUND(I202*H202,2)</f>
        <v>0</v>
      </c>
      <c r="K202" s="239" t="s">
        <v>19</v>
      </c>
      <c r="L202" s="244"/>
      <c r="M202" s="245" t="s">
        <v>19</v>
      </c>
      <c r="N202" s="246" t="s">
        <v>40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211</v>
      </c>
      <c r="AT202" s="192" t="s">
        <v>715</v>
      </c>
      <c r="AU202" s="192" t="s">
        <v>77</v>
      </c>
      <c r="AY202" s="20" t="s">
        <v>161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77</v>
      </c>
      <c r="BK202" s="193">
        <f>ROUND(I202*H202,2)</f>
        <v>0</v>
      </c>
      <c r="BL202" s="20" t="s">
        <v>168</v>
      </c>
      <c r="BM202" s="192" t="s">
        <v>1693</v>
      </c>
    </row>
    <row r="203" spans="1:65" s="2" customFormat="1" ht="16.5" customHeight="1">
      <c r="A203" s="37"/>
      <c r="B203" s="38"/>
      <c r="C203" s="181" t="s">
        <v>1173</v>
      </c>
      <c r="D203" s="181" t="s">
        <v>163</v>
      </c>
      <c r="E203" s="182" t="s">
        <v>2910</v>
      </c>
      <c r="F203" s="183" t="s">
        <v>2911</v>
      </c>
      <c r="G203" s="184" t="s">
        <v>944</v>
      </c>
      <c r="H203" s="185">
        <v>2</v>
      </c>
      <c r="I203" s="186"/>
      <c r="J203" s="187">
        <f>ROUND(I203*H203,2)</f>
        <v>0</v>
      </c>
      <c r="K203" s="183" t="s">
        <v>19</v>
      </c>
      <c r="L203" s="42"/>
      <c r="M203" s="188" t="s">
        <v>19</v>
      </c>
      <c r="N203" s="189" t="s">
        <v>40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168</v>
      </c>
      <c r="AT203" s="192" t="s">
        <v>163</v>
      </c>
      <c r="AU203" s="192" t="s">
        <v>77</v>
      </c>
      <c r="AY203" s="20" t="s">
        <v>161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77</v>
      </c>
      <c r="BK203" s="193">
        <f>ROUND(I203*H203,2)</f>
        <v>0</v>
      </c>
      <c r="BL203" s="20" t="s">
        <v>168</v>
      </c>
      <c r="BM203" s="192" t="s">
        <v>1703</v>
      </c>
    </row>
    <row r="204" spans="1:65" s="2" customFormat="1" ht="38.4">
      <c r="A204" s="37"/>
      <c r="B204" s="38"/>
      <c r="C204" s="39"/>
      <c r="D204" s="199" t="s">
        <v>176</v>
      </c>
      <c r="E204" s="39"/>
      <c r="F204" s="200" t="s">
        <v>3038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176</v>
      </c>
      <c r="AU204" s="20" t="s">
        <v>77</v>
      </c>
    </row>
    <row r="205" spans="1:65" s="2" customFormat="1" ht="16.5" customHeight="1">
      <c r="A205" s="37"/>
      <c r="B205" s="38"/>
      <c r="C205" s="237" t="s">
        <v>1178</v>
      </c>
      <c r="D205" s="237" t="s">
        <v>715</v>
      </c>
      <c r="E205" s="238" t="s">
        <v>3039</v>
      </c>
      <c r="F205" s="239" t="s">
        <v>3040</v>
      </c>
      <c r="G205" s="240" t="s">
        <v>944</v>
      </c>
      <c r="H205" s="241">
        <v>1</v>
      </c>
      <c r="I205" s="242"/>
      <c r="J205" s="243">
        <f>ROUND(I205*H205,2)</f>
        <v>0</v>
      </c>
      <c r="K205" s="239" t="s">
        <v>19</v>
      </c>
      <c r="L205" s="244"/>
      <c r="M205" s="245" t="s">
        <v>19</v>
      </c>
      <c r="N205" s="246" t="s">
        <v>40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211</v>
      </c>
      <c r="AT205" s="192" t="s">
        <v>715</v>
      </c>
      <c r="AU205" s="192" t="s">
        <v>77</v>
      </c>
      <c r="AY205" s="20" t="s">
        <v>161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77</v>
      </c>
      <c r="BK205" s="193">
        <f>ROUND(I205*H205,2)</f>
        <v>0</v>
      </c>
      <c r="BL205" s="20" t="s">
        <v>168</v>
      </c>
      <c r="BM205" s="192" t="s">
        <v>1712</v>
      </c>
    </row>
    <row r="206" spans="1:65" s="2" customFormat="1" ht="16.5" customHeight="1">
      <c r="A206" s="37"/>
      <c r="B206" s="38"/>
      <c r="C206" s="181" t="s">
        <v>1185</v>
      </c>
      <c r="D206" s="181" t="s">
        <v>163</v>
      </c>
      <c r="E206" s="182" t="s">
        <v>3041</v>
      </c>
      <c r="F206" s="183" t="s">
        <v>3042</v>
      </c>
      <c r="G206" s="184" t="s">
        <v>944</v>
      </c>
      <c r="H206" s="185">
        <v>1</v>
      </c>
      <c r="I206" s="186"/>
      <c r="J206" s="187">
        <f>ROUND(I206*H206,2)</f>
        <v>0</v>
      </c>
      <c r="K206" s="183" t="s">
        <v>19</v>
      </c>
      <c r="L206" s="42"/>
      <c r="M206" s="188" t="s">
        <v>19</v>
      </c>
      <c r="N206" s="189" t="s">
        <v>40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168</v>
      </c>
      <c r="AT206" s="192" t="s">
        <v>163</v>
      </c>
      <c r="AU206" s="192" t="s">
        <v>77</v>
      </c>
      <c r="AY206" s="20" t="s">
        <v>161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77</v>
      </c>
      <c r="BK206" s="193">
        <f>ROUND(I206*H206,2)</f>
        <v>0</v>
      </c>
      <c r="BL206" s="20" t="s">
        <v>168</v>
      </c>
      <c r="BM206" s="192" t="s">
        <v>1723</v>
      </c>
    </row>
    <row r="207" spans="1:65" s="2" customFormat="1" ht="28.8">
      <c r="A207" s="37"/>
      <c r="B207" s="38"/>
      <c r="C207" s="39"/>
      <c r="D207" s="199" t="s">
        <v>176</v>
      </c>
      <c r="E207" s="39"/>
      <c r="F207" s="200" t="s">
        <v>3043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176</v>
      </c>
      <c r="AU207" s="20" t="s">
        <v>77</v>
      </c>
    </row>
    <row r="208" spans="1:65" s="2" customFormat="1" ht="16.5" customHeight="1">
      <c r="A208" s="37"/>
      <c r="B208" s="38"/>
      <c r="C208" s="237" t="s">
        <v>1191</v>
      </c>
      <c r="D208" s="237" t="s">
        <v>715</v>
      </c>
      <c r="E208" s="238" t="s">
        <v>3044</v>
      </c>
      <c r="F208" s="239" t="s">
        <v>3045</v>
      </c>
      <c r="G208" s="240" t="s">
        <v>2929</v>
      </c>
      <c r="H208" s="241">
        <v>3.2</v>
      </c>
      <c r="I208" s="242"/>
      <c r="J208" s="243">
        <f t="shared" ref="J208:J220" si="50">ROUND(I208*H208,2)</f>
        <v>0</v>
      </c>
      <c r="K208" s="239" t="s">
        <v>19</v>
      </c>
      <c r="L208" s="244"/>
      <c r="M208" s="245" t="s">
        <v>19</v>
      </c>
      <c r="N208" s="246" t="s">
        <v>40</v>
      </c>
      <c r="O208" s="67"/>
      <c r="P208" s="190">
        <f t="shared" ref="P208:P220" si="51">O208*H208</f>
        <v>0</v>
      </c>
      <c r="Q208" s="190">
        <v>0</v>
      </c>
      <c r="R208" s="190">
        <f t="shared" ref="R208:R220" si="52">Q208*H208</f>
        <v>0</v>
      </c>
      <c r="S208" s="190">
        <v>0</v>
      </c>
      <c r="T208" s="191">
        <f t="shared" ref="T208:T220" si="53"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211</v>
      </c>
      <c r="AT208" s="192" t="s">
        <v>715</v>
      </c>
      <c r="AU208" s="192" t="s">
        <v>77</v>
      </c>
      <c r="AY208" s="20" t="s">
        <v>161</v>
      </c>
      <c r="BE208" s="193">
        <f t="shared" ref="BE208:BE220" si="54">IF(N208="základní",J208,0)</f>
        <v>0</v>
      </c>
      <c r="BF208" s="193">
        <f t="shared" ref="BF208:BF220" si="55">IF(N208="snížená",J208,0)</f>
        <v>0</v>
      </c>
      <c r="BG208" s="193">
        <f t="shared" ref="BG208:BG220" si="56">IF(N208="zákl. přenesená",J208,0)</f>
        <v>0</v>
      </c>
      <c r="BH208" s="193">
        <f t="shared" ref="BH208:BH220" si="57">IF(N208="sníž. přenesená",J208,0)</f>
        <v>0</v>
      </c>
      <c r="BI208" s="193">
        <f t="shared" ref="BI208:BI220" si="58">IF(N208="nulová",J208,0)</f>
        <v>0</v>
      </c>
      <c r="BJ208" s="20" t="s">
        <v>77</v>
      </c>
      <c r="BK208" s="193">
        <f t="shared" ref="BK208:BK220" si="59">ROUND(I208*H208,2)</f>
        <v>0</v>
      </c>
      <c r="BL208" s="20" t="s">
        <v>168</v>
      </c>
      <c r="BM208" s="192" t="s">
        <v>1734</v>
      </c>
    </row>
    <row r="209" spans="1:65" s="2" customFormat="1" ht="37.799999999999997" customHeight="1">
      <c r="A209" s="37"/>
      <c r="B209" s="38"/>
      <c r="C209" s="237" t="s">
        <v>1196</v>
      </c>
      <c r="D209" s="237" t="s">
        <v>715</v>
      </c>
      <c r="E209" s="238" t="s">
        <v>3046</v>
      </c>
      <c r="F209" s="239" t="s">
        <v>2918</v>
      </c>
      <c r="G209" s="240" t="s">
        <v>19</v>
      </c>
      <c r="H209" s="241"/>
      <c r="I209" s="370"/>
      <c r="J209" s="243"/>
      <c r="K209" s="239" t="s">
        <v>19</v>
      </c>
      <c r="L209" s="244"/>
      <c r="M209" s="245" t="s">
        <v>19</v>
      </c>
      <c r="N209" s="246" t="s">
        <v>40</v>
      </c>
      <c r="O209" s="67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211</v>
      </c>
      <c r="AT209" s="192" t="s">
        <v>715</v>
      </c>
      <c r="AU209" s="192" t="s">
        <v>77</v>
      </c>
      <c r="AY209" s="20" t="s">
        <v>161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20" t="s">
        <v>77</v>
      </c>
      <c r="BK209" s="193">
        <f t="shared" si="59"/>
        <v>0</v>
      </c>
      <c r="BL209" s="20" t="s">
        <v>168</v>
      </c>
      <c r="BM209" s="192" t="s">
        <v>1746</v>
      </c>
    </row>
    <row r="210" spans="1:65" s="2" customFormat="1" ht="16.5" customHeight="1">
      <c r="A210" s="37"/>
      <c r="B210" s="38"/>
      <c r="C210" s="237" t="s">
        <v>1202</v>
      </c>
      <c r="D210" s="237" t="s">
        <v>715</v>
      </c>
      <c r="E210" s="238" t="s">
        <v>2919</v>
      </c>
      <c r="F210" s="239" t="s">
        <v>2920</v>
      </c>
      <c r="G210" s="240" t="s">
        <v>166</v>
      </c>
      <c r="H210" s="241">
        <v>0.9</v>
      </c>
      <c r="I210" s="242"/>
      <c r="J210" s="243">
        <f t="shared" si="50"/>
        <v>0</v>
      </c>
      <c r="K210" s="239" t="s">
        <v>19</v>
      </c>
      <c r="L210" s="244"/>
      <c r="M210" s="245" t="s">
        <v>19</v>
      </c>
      <c r="N210" s="246" t="s">
        <v>40</v>
      </c>
      <c r="O210" s="67"/>
      <c r="P210" s="190">
        <f t="shared" si="51"/>
        <v>0</v>
      </c>
      <c r="Q210" s="190">
        <v>0</v>
      </c>
      <c r="R210" s="190">
        <f t="shared" si="52"/>
        <v>0</v>
      </c>
      <c r="S210" s="190">
        <v>0</v>
      </c>
      <c r="T210" s="191">
        <f t="shared" si="5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211</v>
      </c>
      <c r="AT210" s="192" t="s">
        <v>715</v>
      </c>
      <c r="AU210" s="192" t="s">
        <v>77</v>
      </c>
      <c r="AY210" s="20" t="s">
        <v>161</v>
      </c>
      <c r="BE210" s="193">
        <f t="shared" si="54"/>
        <v>0</v>
      </c>
      <c r="BF210" s="193">
        <f t="shared" si="55"/>
        <v>0</v>
      </c>
      <c r="BG210" s="193">
        <f t="shared" si="56"/>
        <v>0</v>
      </c>
      <c r="BH210" s="193">
        <f t="shared" si="57"/>
        <v>0</v>
      </c>
      <c r="BI210" s="193">
        <f t="shared" si="58"/>
        <v>0</v>
      </c>
      <c r="BJ210" s="20" t="s">
        <v>77</v>
      </c>
      <c r="BK210" s="193">
        <f t="shared" si="59"/>
        <v>0</v>
      </c>
      <c r="BL210" s="20" t="s">
        <v>168</v>
      </c>
      <c r="BM210" s="192" t="s">
        <v>1759</v>
      </c>
    </row>
    <row r="211" spans="1:65" s="2" customFormat="1" ht="16.5" customHeight="1">
      <c r="A211" s="37"/>
      <c r="B211" s="38"/>
      <c r="C211" s="237" t="s">
        <v>1208</v>
      </c>
      <c r="D211" s="237" t="s">
        <v>715</v>
      </c>
      <c r="E211" s="238" t="s">
        <v>2921</v>
      </c>
      <c r="F211" s="239" t="s">
        <v>2922</v>
      </c>
      <c r="G211" s="240" t="s">
        <v>166</v>
      </c>
      <c r="H211" s="241">
        <v>0.45</v>
      </c>
      <c r="I211" s="242"/>
      <c r="J211" s="243">
        <f t="shared" si="50"/>
        <v>0</v>
      </c>
      <c r="K211" s="239" t="s">
        <v>19</v>
      </c>
      <c r="L211" s="244"/>
      <c r="M211" s="245" t="s">
        <v>19</v>
      </c>
      <c r="N211" s="246" t="s">
        <v>40</v>
      </c>
      <c r="O211" s="67"/>
      <c r="P211" s="190">
        <f t="shared" si="51"/>
        <v>0</v>
      </c>
      <c r="Q211" s="190">
        <v>0</v>
      </c>
      <c r="R211" s="190">
        <f t="shared" si="52"/>
        <v>0</v>
      </c>
      <c r="S211" s="190">
        <v>0</v>
      </c>
      <c r="T211" s="191">
        <f t="shared" si="5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211</v>
      </c>
      <c r="AT211" s="192" t="s">
        <v>715</v>
      </c>
      <c r="AU211" s="192" t="s">
        <v>77</v>
      </c>
      <c r="AY211" s="20" t="s">
        <v>161</v>
      </c>
      <c r="BE211" s="193">
        <f t="shared" si="54"/>
        <v>0</v>
      </c>
      <c r="BF211" s="193">
        <f t="shared" si="55"/>
        <v>0</v>
      </c>
      <c r="BG211" s="193">
        <f t="shared" si="56"/>
        <v>0</v>
      </c>
      <c r="BH211" s="193">
        <f t="shared" si="57"/>
        <v>0</v>
      </c>
      <c r="BI211" s="193">
        <f t="shared" si="58"/>
        <v>0</v>
      </c>
      <c r="BJ211" s="20" t="s">
        <v>77</v>
      </c>
      <c r="BK211" s="193">
        <f t="shared" si="59"/>
        <v>0</v>
      </c>
      <c r="BL211" s="20" t="s">
        <v>168</v>
      </c>
      <c r="BM211" s="192" t="s">
        <v>1776</v>
      </c>
    </row>
    <row r="212" spans="1:65" s="2" customFormat="1" ht="16.5" customHeight="1">
      <c r="A212" s="37"/>
      <c r="B212" s="38"/>
      <c r="C212" s="181" t="s">
        <v>1213</v>
      </c>
      <c r="D212" s="181" t="s">
        <v>163</v>
      </c>
      <c r="E212" s="182" t="s">
        <v>2923</v>
      </c>
      <c r="F212" s="183" t="s">
        <v>2924</v>
      </c>
      <c r="G212" s="184" t="s">
        <v>166</v>
      </c>
      <c r="H212" s="185">
        <v>1.35</v>
      </c>
      <c r="I212" s="186"/>
      <c r="J212" s="187">
        <f t="shared" si="50"/>
        <v>0</v>
      </c>
      <c r="K212" s="183" t="s">
        <v>19</v>
      </c>
      <c r="L212" s="42"/>
      <c r="M212" s="188" t="s">
        <v>19</v>
      </c>
      <c r="N212" s="189" t="s">
        <v>40</v>
      </c>
      <c r="O212" s="67"/>
      <c r="P212" s="190">
        <f t="shared" si="51"/>
        <v>0</v>
      </c>
      <c r="Q212" s="190">
        <v>0</v>
      </c>
      <c r="R212" s="190">
        <f t="shared" si="52"/>
        <v>0</v>
      </c>
      <c r="S212" s="190">
        <v>0</v>
      </c>
      <c r="T212" s="191">
        <f t="shared" si="5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168</v>
      </c>
      <c r="AT212" s="192" t="s">
        <v>163</v>
      </c>
      <c r="AU212" s="192" t="s">
        <v>77</v>
      </c>
      <c r="AY212" s="20" t="s">
        <v>161</v>
      </c>
      <c r="BE212" s="193">
        <f t="shared" si="54"/>
        <v>0</v>
      </c>
      <c r="BF212" s="193">
        <f t="shared" si="55"/>
        <v>0</v>
      </c>
      <c r="BG212" s="193">
        <f t="shared" si="56"/>
        <v>0</v>
      </c>
      <c r="BH212" s="193">
        <f t="shared" si="57"/>
        <v>0</v>
      </c>
      <c r="BI212" s="193">
        <f t="shared" si="58"/>
        <v>0</v>
      </c>
      <c r="BJ212" s="20" t="s">
        <v>77</v>
      </c>
      <c r="BK212" s="193">
        <f t="shared" si="59"/>
        <v>0</v>
      </c>
      <c r="BL212" s="20" t="s">
        <v>168</v>
      </c>
      <c r="BM212" s="192" t="s">
        <v>1789</v>
      </c>
    </row>
    <row r="213" spans="1:65" s="2" customFormat="1" ht="33" customHeight="1">
      <c r="A213" s="37"/>
      <c r="B213" s="38"/>
      <c r="C213" s="237" t="s">
        <v>1220</v>
      </c>
      <c r="D213" s="237" t="s">
        <v>715</v>
      </c>
      <c r="E213" s="238" t="s">
        <v>3047</v>
      </c>
      <c r="F213" s="239" t="s">
        <v>2926</v>
      </c>
      <c r="G213" s="240" t="s">
        <v>19</v>
      </c>
      <c r="H213" s="241"/>
      <c r="I213" s="370"/>
      <c r="J213" s="243"/>
      <c r="K213" s="239" t="s">
        <v>19</v>
      </c>
      <c r="L213" s="244"/>
      <c r="M213" s="245" t="s">
        <v>19</v>
      </c>
      <c r="N213" s="246" t="s">
        <v>40</v>
      </c>
      <c r="O213" s="67"/>
      <c r="P213" s="190">
        <f t="shared" si="51"/>
        <v>0</v>
      </c>
      <c r="Q213" s="190">
        <v>0</v>
      </c>
      <c r="R213" s="190">
        <f t="shared" si="52"/>
        <v>0</v>
      </c>
      <c r="S213" s="190">
        <v>0</v>
      </c>
      <c r="T213" s="191">
        <f t="shared" si="5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211</v>
      </c>
      <c r="AT213" s="192" t="s">
        <v>715</v>
      </c>
      <c r="AU213" s="192" t="s">
        <v>77</v>
      </c>
      <c r="AY213" s="20" t="s">
        <v>161</v>
      </c>
      <c r="BE213" s="193">
        <f t="shared" si="54"/>
        <v>0</v>
      </c>
      <c r="BF213" s="193">
        <f t="shared" si="55"/>
        <v>0</v>
      </c>
      <c r="BG213" s="193">
        <f t="shared" si="56"/>
        <v>0</v>
      </c>
      <c r="BH213" s="193">
        <f t="shared" si="57"/>
        <v>0</v>
      </c>
      <c r="BI213" s="193">
        <f t="shared" si="58"/>
        <v>0</v>
      </c>
      <c r="BJ213" s="20" t="s">
        <v>77</v>
      </c>
      <c r="BK213" s="193">
        <f t="shared" si="59"/>
        <v>0</v>
      </c>
      <c r="BL213" s="20" t="s">
        <v>168</v>
      </c>
      <c r="BM213" s="192" t="s">
        <v>1801</v>
      </c>
    </row>
    <row r="214" spans="1:65" s="2" customFormat="1" ht="16.5" customHeight="1">
      <c r="A214" s="37"/>
      <c r="B214" s="38"/>
      <c r="C214" s="237" t="s">
        <v>1227</v>
      </c>
      <c r="D214" s="237" t="s">
        <v>715</v>
      </c>
      <c r="E214" s="238" t="s">
        <v>2927</v>
      </c>
      <c r="F214" s="239" t="s">
        <v>2928</v>
      </c>
      <c r="G214" s="240" t="s">
        <v>2929</v>
      </c>
      <c r="H214" s="241">
        <v>8.1999999999999993</v>
      </c>
      <c r="I214" s="242"/>
      <c r="J214" s="243">
        <f t="shared" si="50"/>
        <v>0</v>
      </c>
      <c r="K214" s="239" t="s">
        <v>19</v>
      </c>
      <c r="L214" s="244"/>
      <c r="M214" s="245" t="s">
        <v>19</v>
      </c>
      <c r="N214" s="246" t="s">
        <v>40</v>
      </c>
      <c r="O214" s="67"/>
      <c r="P214" s="190">
        <f t="shared" si="51"/>
        <v>0</v>
      </c>
      <c r="Q214" s="190">
        <v>0</v>
      </c>
      <c r="R214" s="190">
        <f t="shared" si="52"/>
        <v>0</v>
      </c>
      <c r="S214" s="190">
        <v>0</v>
      </c>
      <c r="T214" s="191">
        <f t="shared" si="5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211</v>
      </c>
      <c r="AT214" s="192" t="s">
        <v>715</v>
      </c>
      <c r="AU214" s="192" t="s">
        <v>77</v>
      </c>
      <c r="AY214" s="20" t="s">
        <v>161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20" t="s">
        <v>77</v>
      </c>
      <c r="BK214" s="193">
        <f t="shared" si="59"/>
        <v>0</v>
      </c>
      <c r="BL214" s="20" t="s">
        <v>168</v>
      </c>
      <c r="BM214" s="192" t="s">
        <v>1812</v>
      </c>
    </row>
    <row r="215" spans="1:65" s="2" customFormat="1" ht="16.5" customHeight="1">
      <c r="A215" s="37"/>
      <c r="B215" s="38"/>
      <c r="C215" s="237" t="s">
        <v>1234</v>
      </c>
      <c r="D215" s="237" t="s">
        <v>715</v>
      </c>
      <c r="E215" s="238" t="s">
        <v>2930</v>
      </c>
      <c r="F215" s="239" t="s">
        <v>2931</v>
      </c>
      <c r="G215" s="240" t="s">
        <v>2929</v>
      </c>
      <c r="H215" s="241">
        <v>2.8</v>
      </c>
      <c r="I215" s="242"/>
      <c r="J215" s="243">
        <f t="shared" si="50"/>
        <v>0</v>
      </c>
      <c r="K215" s="239" t="s">
        <v>19</v>
      </c>
      <c r="L215" s="244"/>
      <c r="M215" s="245" t="s">
        <v>19</v>
      </c>
      <c r="N215" s="246" t="s">
        <v>40</v>
      </c>
      <c r="O215" s="67"/>
      <c r="P215" s="190">
        <f t="shared" si="51"/>
        <v>0</v>
      </c>
      <c r="Q215" s="190">
        <v>0</v>
      </c>
      <c r="R215" s="190">
        <f t="shared" si="52"/>
        <v>0</v>
      </c>
      <c r="S215" s="190">
        <v>0</v>
      </c>
      <c r="T215" s="191">
        <f t="shared" si="5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211</v>
      </c>
      <c r="AT215" s="192" t="s">
        <v>715</v>
      </c>
      <c r="AU215" s="192" t="s">
        <v>77</v>
      </c>
      <c r="AY215" s="20" t="s">
        <v>161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20" t="s">
        <v>77</v>
      </c>
      <c r="BK215" s="193">
        <f t="shared" si="59"/>
        <v>0</v>
      </c>
      <c r="BL215" s="20" t="s">
        <v>168</v>
      </c>
      <c r="BM215" s="192" t="s">
        <v>1822</v>
      </c>
    </row>
    <row r="216" spans="1:65" s="2" customFormat="1" ht="16.5" customHeight="1">
      <c r="A216" s="37"/>
      <c r="B216" s="38"/>
      <c r="C216" s="237" t="s">
        <v>1242</v>
      </c>
      <c r="D216" s="237" t="s">
        <v>715</v>
      </c>
      <c r="E216" s="238" t="s">
        <v>3004</v>
      </c>
      <c r="F216" s="239" t="s">
        <v>3005</v>
      </c>
      <c r="G216" s="240" t="s">
        <v>2929</v>
      </c>
      <c r="H216" s="241">
        <v>0.41599999999999998</v>
      </c>
      <c r="I216" s="242"/>
      <c r="J216" s="243">
        <f t="shared" si="50"/>
        <v>0</v>
      </c>
      <c r="K216" s="239" t="s">
        <v>19</v>
      </c>
      <c r="L216" s="244"/>
      <c r="M216" s="245" t="s">
        <v>19</v>
      </c>
      <c r="N216" s="246" t="s">
        <v>40</v>
      </c>
      <c r="O216" s="67"/>
      <c r="P216" s="190">
        <f t="shared" si="51"/>
        <v>0</v>
      </c>
      <c r="Q216" s="190">
        <v>0</v>
      </c>
      <c r="R216" s="190">
        <f t="shared" si="52"/>
        <v>0</v>
      </c>
      <c r="S216" s="190">
        <v>0</v>
      </c>
      <c r="T216" s="191">
        <f t="shared" si="5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211</v>
      </c>
      <c r="AT216" s="192" t="s">
        <v>715</v>
      </c>
      <c r="AU216" s="192" t="s">
        <v>77</v>
      </c>
      <c r="AY216" s="20" t="s">
        <v>161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20" t="s">
        <v>77</v>
      </c>
      <c r="BK216" s="193">
        <f t="shared" si="59"/>
        <v>0</v>
      </c>
      <c r="BL216" s="20" t="s">
        <v>168</v>
      </c>
      <c r="BM216" s="192" t="s">
        <v>1832</v>
      </c>
    </row>
    <row r="217" spans="1:65" s="2" customFormat="1" ht="16.5" customHeight="1">
      <c r="A217" s="37"/>
      <c r="B217" s="38"/>
      <c r="C217" s="237" t="s">
        <v>1249</v>
      </c>
      <c r="D217" s="237" t="s">
        <v>715</v>
      </c>
      <c r="E217" s="238" t="s">
        <v>3048</v>
      </c>
      <c r="F217" s="239" t="s">
        <v>3005</v>
      </c>
      <c r="G217" s="240" t="s">
        <v>2929</v>
      </c>
      <c r="H217" s="241">
        <v>0.4</v>
      </c>
      <c r="I217" s="242"/>
      <c r="J217" s="243">
        <f t="shared" si="50"/>
        <v>0</v>
      </c>
      <c r="K217" s="239" t="s">
        <v>19</v>
      </c>
      <c r="L217" s="244"/>
      <c r="M217" s="245" t="s">
        <v>19</v>
      </c>
      <c r="N217" s="246" t="s">
        <v>40</v>
      </c>
      <c r="O217" s="67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211</v>
      </c>
      <c r="AT217" s="192" t="s">
        <v>715</v>
      </c>
      <c r="AU217" s="192" t="s">
        <v>77</v>
      </c>
      <c r="AY217" s="20" t="s">
        <v>161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20" t="s">
        <v>77</v>
      </c>
      <c r="BK217" s="193">
        <f t="shared" si="59"/>
        <v>0</v>
      </c>
      <c r="BL217" s="20" t="s">
        <v>168</v>
      </c>
      <c r="BM217" s="192" t="s">
        <v>1842</v>
      </c>
    </row>
    <row r="218" spans="1:65" s="2" customFormat="1" ht="16.5" customHeight="1">
      <c r="A218" s="37"/>
      <c r="B218" s="38"/>
      <c r="C218" s="181" t="s">
        <v>1256</v>
      </c>
      <c r="D218" s="181" t="s">
        <v>163</v>
      </c>
      <c r="E218" s="182" t="s">
        <v>2932</v>
      </c>
      <c r="F218" s="183" t="s">
        <v>2933</v>
      </c>
      <c r="G218" s="184" t="s">
        <v>2929</v>
      </c>
      <c r="H218" s="185">
        <v>11.816000000000001</v>
      </c>
      <c r="I218" s="186"/>
      <c r="J218" s="187">
        <f t="shared" si="50"/>
        <v>0</v>
      </c>
      <c r="K218" s="183" t="s">
        <v>19</v>
      </c>
      <c r="L218" s="42"/>
      <c r="M218" s="188" t="s">
        <v>19</v>
      </c>
      <c r="N218" s="189" t="s">
        <v>40</v>
      </c>
      <c r="O218" s="67"/>
      <c r="P218" s="190">
        <f t="shared" si="51"/>
        <v>0</v>
      </c>
      <c r="Q218" s="190">
        <v>0</v>
      </c>
      <c r="R218" s="190">
        <f t="shared" si="52"/>
        <v>0</v>
      </c>
      <c r="S218" s="190">
        <v>0</v>
      </c>
      <c r="T218" s="191">
        <f t="shared" si="5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168</v>
      </c>
      <c r="AT218" s="192" t="s">
        <v>163</v>
      </c>
      <c r="AU218" s="192" t="s">
        <v>77</v>
      </c>
      <c r="AY218" s="20" t="s">
        <v>161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20" t="s">
        <v>77</v>
      </c>
      <c r="BK218" s="193">
        <f t="shared" si="59"/>
        <v>0</v>
      </c>
      <c r="BL218" s="20" t="s">
        <v>168</v>
      </c>
      <c r="BM218" s="192" t="s">
        <v>1852</v>
      </c>
    </row>
    <row r="219" spans="1:65" s="2" customFormat="1" ht="16.5" customHeight="1">
      <c r="A219" s="37"/>
      <c r="B219" s="38"/>
      <c r="C219" s="237" t="s">
        <v>1261</v>
      </c>
      <c r="D219" s="237" t="s">
        <v>715</v>
      </c>
      <c r="E219" s="238" t="s">
        <v>3049</v>
      </c>
      <c r="F219" s="239" t="s">
        <v>2940</v>
      </c>
      <c r="G219" s="240" t="s">
        <v>2941</v>
      </c>
      <c r="H219" s="241">
        <v>20</v>
      </c>
      <c r="I219" s="242"/>
      <c r="J219" s="243">
        <f t="shared" si="50"/>
        <v>0</v>
      </c>
      <c r="K219" s="239" t="s">
        <v>19</v>
      </c>
      <c r="L219" s="244"/>
      <c r="M219" s="245" t="s">
        <v>19</v>
      </c>
      <c r="N219" s="246" t="s">
        <v>40</v>
      </c>
      <c r="O219" s="67"/>
      <c r="P219" s="190">
        <f t="shared" si="51"/>
        <v>0</v>
      </c>
      <c r="Q219" s="190">
        <v>0</v>
      </c>
      <c r="R219" s="190">
        <f t="shared" si="52"/>
        <v>0</v>
      </c>
      <c r="S219" s="190">
        <v>0</v>
      </c>
      <c r="T219" s="191">
        <f t="shared" si="5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211</v>
      </c>
      <c r="AT219" s="192" t="s">
        <v>715</v>
      </c>
      <c r="AU219" s="192" t="s">
        <v>77</v>
      </c>
      <c r="AY219" s="20" t="s">
        <v>161</v>
      </c>
      <c r="BE219" s="193">
        <f t="shared" si="54"/>
        <v>0</v>
      </c>
      <c r="BF219" s="193">
        <f t="shared" si="55"/>
        <v>0</v>
      </c>
      <c r="BG219" s="193">
        <f t="shared" si="56"/>
        <v>0</v>
      </c>
      <c r="BH219" s="193">
        <f t="shared" si="57"/>
        <v>0</v>
      </c>
      <c r="BI219" s="193">
        <f t="shared" si="58"/>
        <v>0</v>
      </c>
      <c r="BJ219" s="20" t="s">
        <v>77</v>
      </c>
      <c r="BK219" s="193">
        <f t="shared" si="59"/>
        <v>0</v>
      </c>
      <c r="BL219" s="20" t="s">
        <v>168</v>
      </c>
      <c r="BM219" s="192" t="s">
        <v>1862</v>
      </c>
    </row>
    <row r="220" spans="1:65" s="2" customFormat="1" ht="16.5" customHeight="1">
      <c r="A220" s="37"/>
      <c r="B220" s="38"/>
      <c r="C220" s="237" t="s">
        <v>1266</v>
      </c>
      <c r="D220" s="237" t="s">
        <v>715</v>
      </c>
      <c r="E220" s="238" t="s">
        <v>3050</v>
      </c>
      <c r="F220" s="239" t="s">
        <v>2943</v>
      </c>
      <c r="G220" s="240" t="s">
        <v>2941</v>
      </c>
      <c r="H220" s="241">
        <v>7</v>
      </c>
      <c r="I220" s="242"/>
      <c r="J220" s="243">
        <f t="shared" si="50"/>
        <v>0</v>
      </c>
      <c r="K220" s="239" t="s">
        <v>19</v>
      </c>
      <c r="L220" s="244"/>
      <c r="M220" s="245" t="s">
        <v>19</v>
      </c>
      <c r="N220" s="246" t="s">
        <v>40</v>
      </c>
      <c r="O220" s="67"/>
      <c r="P220" s="190">
        <f t="shared" si="51"/>
        <v>0</v>
      </c>
      <c r="Q220" s="190">
        <v>0</v>
      </c>
      <c r="R220" s="190">
        <f t="shared" si="52"/>
        <v>0</v>
      </c>
      <c r="S220" s="190">
        <v>0</v>
      </c>
      <c r="T220" s="191">
        <f t="shared" si="5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211</v>
      </c>
      <c r="AT220" s="192" t="s">
        <v>715</v>
      </c>
      <c r="AU220" s="192" t="s">
        <v>77</v>
      </c>
      <c r="AY220" s="20" t="s">
        <v>161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20" t="s">
        <v>77</v>
      </c>
      <c r="BK220" s="193">
        <f t="shared" si="59"/>
        <v>0</v>
      </c>
      <c r="BL220" s="20" t="s">
        <v>168</v>
      </c>
      <c r="BM220" s="192" t="s">
        <v>1872</v>
      </c>
    </row>
    <row r="221" spans="1:65" s="12" customFormat="1" ht="25.95" customHeight="1">
      <c r="B221" s="165"/>
      <c r="C221" s="166"/>
      <c r="D221" s="167" t="s">
        <v>68</v>
      </c>
      <c r="E221" s="168" t="s">
        <v>3051</v>
      </c>
      <c r="F221" s="168" t="s">
        <v>3052</v>
      </c>
      <c r="G221" s="166"/>
      <c r="H221" s="166"/>
      <c r="I221" s="169"/>
      <c r="J221" s="170">
        <f>BK221</f>
        <v>0</v>
      </c>
      <c r="K221" s="166"/>
      <c r="L221" s="171"/>
      <c r="M221" s="172"/>
      <c r="N221" s="173"/>
      <c r="O221" s="173"/>
      <c r="P221" s="174">
        <f>SUM(P222:P253)</f>
        <v>0</v>
      </c>
      <c r="Q221" s="173"/>
      <c r="R221" s="174">
        <f>SUM(R222:R253)</f>
        <v>0</v>
      </c>
      <c r="S221" s="173"/>
      <c r="T221" s="175">
        <f>SUM(T222:T253)</f>
        <v>0</v>
      </c>
      <c r="AR221" s="176" t="s">
        <v>77</v>
      </c>
      <c r="AT221" s="177" t="s">
        <v>68</v>
      </c>
      <c r="AU221" s="177" t="s">
        <v>69</v>
      </c>
      <c r="AY221" s="176" t="s">
        <v>161</v>
      </c>
      <c r="BK221" s="178">
        <f>SUM(BK222:BK253)</f>
        <v>0</v>
      </c>
    </row>
    <row r="222" spans="1:65" s="2" customFormat="1" ht="24.15" customHeight="1">
      <c r="A222" s="37"/>
      <c r="B222" s="38"/>
      <c r="C222" s="237" t="s">
        <v>1271</v>
      </c>
      <c r="D222" s="237" t="s">
        <v>715</v>
      </c>
      <c r="E222" s="238" t="s">
        <v>3053</v>
      </c>
      <c r="F222" s="239" t="s">
        <v>3054</v>
      </c>
      <c r="G222" s="240" t="s">
        <v>2887</v>
      </c>
      <c r="H222" s="241">
        <v>1</v>
      </c>
      <c r="I222" s="242"/>
      <c r="J222" s="243">
        <f>ROUND(I222*H222,2)</f>
        <v>0</v>
      </c>
      <c r="K222" s="239" t="s">
        <v>19</v>
      </c>
      <c r="L222" s="244"/>
      <c r="M222" s="245" t="s">
        <v>19</v>
      </c>
      <c r="N222" s="246" t="s">
        <v>40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211</v>
      </c>
      <c r="AT222" s="192" t="s">
        <v>715</v>
      </c>
      <c r="AU222" s="192" t="s">
        <v>77</v>
      </c>
      <c r="AY222" s="20" t="s">
        <v>161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77</v>
      </c>
      <c r="BK222" s="193">
        <f>ROUND(I222*H222,2)</f>
        <v>0</v>
      </c>
      <c r="BL222" s="20" t="s">
        <v>168</v>
      </c>
      <c r="BM222" s="192" t="s">
        <v>1884</v>
      </c>
    </row>
    <row r="223" spans="1:65" s="2" customFormat="1" ht="144">
      <c r="A223" s="37"/>
      <c r="B223" s="38"/>
      <c r="C223" s="39"/>
      <c r="D223" s="199" t="s">
        <v>176</v>
      </c>
      <c r="E223" s="39"/>
      <c r="F223" s="200" t="s">
        <v>3055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176</v>
      </c>
      <c r="AU223" s="20" t="s">
        <v>77</v>
      </c>
    </row>
    <row r="224" spans="1:65" s="2" customFormat="1" ht="16.5" customHeight="1">
      <c r="A224" s="37"/>
      <c r="B224" s="38"/>
      <c r="C224" s="237" t="s">
        <v>1278</v>
      </c>
      <c r="D224" s="237" t="s">
        <v>715</v>
      </c>
      <c r="E224" s="238" t="s">
        <v>3056</v>
      </c>
      <c r="F224" s="239" t="s">
        <v>3057</v>
      </c>
      <c r="G224" s="240" t="s">
        <v>2887</v>
      </c>
      <c r="H224" s="241">
        <v>1</v>
      </c>
      <c r="I224" s="242"/>
      <c r="J224" s="243">
        <f t="shared" ref="J224:J230" si="60">ROUND(I224*H224,2)</f>
        <v>0</v>
      </c>
      <c r="K224" s="239" t="s">
        <v>19</v>
      </c>
      <c r="L224" s="244"/>
      <c r="M224" s="245" t="s">
        <v>19</v>
      </c>
      <c r="N224" s="246" t="s">
        <v>40</v>
      </c>
      <c r="O224" s="67"/>
      <c r="P224" s="190">
        <f t="shared" ref="P224:P231" si="61">O224*H224</f>
        <v>0</v>
      </c>
      <c r="Q224" s="190">
        <v>0</v>
      </c>
      <c r="R224" s="190">
        <f t="shared" ref="R224:R231" si="62">Q224*H224</f>
        <v>0</v>
      </c>
      <c r="S224" s="190">
        <v>0</v>
      </c>
      <c r="T224" s="191">
        <f t="shared" ref="T224:T231" si="63"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211</v>
      </c>
      <c r="AT224" s="192" t="s">
        <v>715</v>
      </c>
      <c r="AU224" s="192" t="s">
        <v>77</v>
      </c>
      <c r="AY224" s="20" t="s">
        <v>161</v>
      </c>
      <c r="BE224" s="193">
        <f t="shared" ref="BE224:BE231" si="64">IF(N224="základní",J224,0)</f>
        <v>0</v>
      </c>
      <c r="BF224" s="193">
        <f t="shared" ref="BF224:BF231" si="65">IF(N224="snížená",J224,0)</f>
        <v>0</v>
      </c>
      <c r="BG224" s="193">
        <f t="shared" ref="BG224:BG231" si="66">IF(N224="zákl. přenesená",J224,0)</f>
        <v>0</v>
      </c>
      <c r="BH224" s="193">
        <f t="shared" ref="BH224:BH231" si="67">IF(N224="sníž. přenesená",J224,0)</f>
        <v>0</v>
      </c>
      <c r="BI224" s="193">
        <f t="shared" ref="BI224:BI231" si="68">IF(N224="nulová",J224,0)</f>
        <v>0</v>
      </c>
      <c r="BJ224" s="20" t="s">
        <v>77</v>
      </c>
      <c r="BK224" s="193">
        <f t="shared" ref="BK224:BK231" si="69">ROUND(I224*H224,2)</f>
        <v>0</v>
      </c>
      <c r="BL224" s="20" t="s">
        <v>168</v>
      </c>
      <c r="BM224" s="192" t="s">
        <v>1896</v>
      </c>
    </row>
    <row r="225" spans="1:65" s="2" customFormat="1" ht="16.5" customHeight="1">
      <c r="A225" s="37"/>
      <c r="B225" s="38"/>
      <c r="C225" s="181" t="s">
        <v>1283</v>
      </c>
      <c r="D225" s="181" t="s">
        <v>163</v>
      </c>
      <c r="E225" s="182" t="s">
        <v>3058</v>
      </c>
      <c r="F225" s="183" t="s">
        <v>3059</v>
      </c>
      <c r="G225" s="184" t="s">
        <v>2887</v>
      </c>
      <c r="H225" s="185">
        <v>1</v>
      </c>
      <c r="I225" s="186"/>
      <c r="J225" s="187">
        <f t="shared" si="60"/>
        <v>0</v>
      </c>
      <c r="K225" s="183" t="s">
        <v>19</v>
      </c>
      <c r="L225" s="42"/>
      <c r="M225" s="188" t="s">
        <v>19</v>
      </c>
      <c r="N225" s="189" t="s">
        <v>40</v>
      </c>
      <c r="O225" s="67"/>
      <c r="P225" s="190">
        <f t="shared" si="61"/>
        <v>0</v>
      </c>
      <c r="Q225" s="190">
        <v>0</v>
      </c>
      <c r="R225" s="190">
        <f t="shared" si="62"/>
        <v>0</v>
      </c>
      <c r="S225" s="190">
        <v>0</v>
      </c>
      <c r="T225" s="191">
        <f t="shared" si="6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168</v>
      </c>
      <c r="AT225" s="192" t="s">
        <v>163</v>
      </c>
      <c r="AU225" s="192" t="s">
        <v>77</v>
      </c>
      <c r="AY225" s="20" t="s">
        <v>161</v>
      </c>
      <c r="BE225" s="193">
        <f t="shared" si="64"/>
        <v>0</v>
      </c>
      <c r="BF225" s="193">
        <f t="shared" si="65"/>
        <v>0</v>
      </c>
      <c r="BG225" s="193">
        <f t="shared" si="66"/>
        <v>0</v>
      </c>
      <c r="BH225" s="193">
        <f t="shared" si="67"/>
        <v>0</v>
      </c>
      <c r="BI225" s="193">
        <f t="shared" si="68"/>
        <v>0</v>
      </c>
      <c r="BJ225" s="20" t="s">
        <v>77</v>
      </c>
      <c r="BK225" s="193">
        <f t="shared" si="69"/>
        <v>0</v>
      </c>
      <c r="BL225" s="20" t="s">
        <v>168</v>
      </c>
      <c r="BM225" s="192" t="s">
        <v>1909</v>
      </c>
    </row>
    <row r="226" spans="1:65" s="2" customFormat="1" ht="16.5" customHeight="1">
      <c r="A226" s="37"/>
      <c r="B226" s="38"/>
      <c r="C226" s="237" t="s">
        <v>1289</v>
      </c>
      <c r="D226" s="237" t="s">
        <v>715</v>
      </c>
      <c r="E226" s="238" t="s">
        <v>3060</v>
      </c>
      <c r="F226" s="239" t="s">
        <v>3061</v>
      </c>
      <c r="G226" s="240" t="s">
        <v>944</v>
      </c>
      <c r="H226" s="241">
        <v>1</v>
      </c>
      <c r="I226" s="242"/>
      <c r="J226" s="243">
        <f t="shared" si="60"/>
        <v>0</v>
      </c>
      <c r="K226" s="239" t="s">
        <v>19</v>
      </c>
      <c r="L226" s="244"/>
      <c r="M226" s="245" t="s">
        <v>19</v>
      </c>
      <c r="N226" s="246" t="s">
        <v>40</v>
      </c>
      <c r="O226" s="67"/>
      <c r="P226" s="190">
        <f t="shared" si="61"/>
        <v>0</v>
      </c>
      <c r="Q226" s="190">
        <v>0</v>
      </c>
      <c r="R226" s="190">
        <f t="shared" si="62"/>
        <v>0</v>
      </c>
      <c r="S226" s="190">
        <v>0</v>
      </c>
      <c r="T226" s="191">
        <f t="shared" si="6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211</v>
      </c>
      <c r="AT226" s="192" t="s">
        <v>715</v>
      </c>
      <c r="AU226" s="192" t="s">
        <v>77</v>
      </c>
      <c r="AY226" s="20" t="s">
        <v>161</v>
      </c>
      <c r="BE226" s="193">
        <f t="shared" si="64"/>
        <v>0</v>
      </c>
      <c r="BF226" s="193">
        <f t="shared" si="65"/>
        <v>0</v>
      </c>
      <c r="BG226" s="193">
        <f t="shared" si="66"/>
        <v>0</v>
      </c>
      <c r="BH226" s="193">
        <f t="shared" si="67"/>
        <v>0</v>
      </c>
      <c r="BI226" s="193">
        <f t="shared" si="68"/>
        <v>0</v>
      </c>
      <c r="BJ226" s="20" t="s">
        <v>77</v>
      </c>
      <c r="BK226" s="193">
        <f t="shared" si="69"/>
        <v>0</v>
      </c>
      <c r="BL226" s="20" t="s">
        <v>168</v>
      </c>
      <c r="BM226" s="192" t="s">
        <v>1923</v>
      </c>
    </row>
    <row r="227" spans="1:65" s="2" customFormat="1" ht="16.5" customHeight="1">
      <c r="A227" s="37"/>
      <c r="B227" s="38"/>
      <c r="C227" s="181" t="s">
        <v>1294</v>
      </c>
      <c r="D227" s="181" t="s">
        <v>163</v>
      </c>
      <c r="E227" s="182" t="s">
        <v>3062</v>
      </c>
      <c r="F227" s="183" t="s">
        <v>2899</v>
      </c>
      <c r="G227" s="184" t="s">
        <v>944</v>
      </c>
      <c r="H227" s="185">
        <v>1</v>
      </c>
      <c r="I227" s="186"/>
      <c r="J227" s="187">
        <f t="shared" si="60"/>
        <v>0</v>
      </c>
      <c r="K227" s="183" t="s">
        <v>19</v>
      </c>
      <c r="L227" s="42"/>
      <c r="M227" s="188" t="s">
        <v>19</v>
      </c>
      <c r="N227" s="189" t="s">
        <v>40</v>
      </c>
      <c r="O227" s="67"/>
      <c r="P227" s="190">
        <f t="shared" si="61"/>
        <v>0</v>
      </c>
      <c r="Q227" s="190">
        <v>0</v>
      </c>
      <c r="R227" s="190">
        <f t="shared" si="62"/>
        <v>0</v>
      </c>
      <c r="S227" s="190">
        <v>0</v>
      </c>
      <c r="T227" s="191">
        <f t="shared" si="6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168</v>
      </c>
      <c r="AT227" s="192" t="s">
        <v>163</v>
      </c>
      <c r="AU227" s="192" t="s">
        <v>77</v>
      </c>
      <c r="AY227" s="20" t="s">
        <v>161</v>
      </c>
      <c r="BE227" s="193">
        <f t="shared" si="64"/>
        <v>0</v>
      </c>
      <c r="BF227" s="193">
        <f t="shared" si="65"/>
        <v>0</v>
      </c>
      <c r="BG227" s="193">
        <f t="shared" si="66"/>
        <v>0</v>
      </c>
      <c r="BH227" s="193">
        <f t="shared" si="67"/>
        <v>0</v>
      </c>
      <c r="BI227" s="193">
        <f t="shared" si="68"/>
        <v>0</v>
      </c>
      <c r="BJ227" s="20" t="s">
        <v>77</v>
      </c>
      <c r="BK227" s="193">
        <f t="shared" si="69"/>
        <v>0</v>
      </c>
      <c r="BL227" s="20" t="s">
        <v>168</v>
      </c>
      <c r="BM227" s="192" t="s">
        <v>1936</v>
      </c>
    </row>
    <row r="228" spans="1:65" s="2" customFormat="1" ht="16.5" customHeight="1">
      <c r="A228" s="37"/>
      <c r="B228" s="38"/>
      <c r="C228" s="237" t="s">
        <v>1299</v>
      </c>
      <c r="D228" s="237" t="s">
        <v>715</v>
      </c>
      <c r="E228" s="238" t="s">
        <v>3063</v>
      </c>
      <c r="F228" s="239" t="s">
        <v>2896</v>
      </c>
      <c r="G228" s="240" t="s">
        <v>944</v>
      </c>
      <c r="H228" s="241">
        <v>1</v>
      </c>
      <c r="I228" s="242"/>
      <c r="J228" s="243">
        <f t="shared" si="60"/>
        <v>0</v>
      </c>
      <c r="K228" s="239" t="s">
        <v>19</v>
      </c>
      <c r="L228" s="244"/>
      <c r="M228" s="245" t="s">
        <v>19</v>
      </c>
      <c r="N228" s="246" t="s">
        <v>40</v>
      </c>
      <c r="O228" s="67"/>
      <c r="P228" s="190">
        <f t="shared" si="61"/>
        <v>0</v>
      </c>
      <c r="Q228" s="190">
        <v>0</v>
      </c>
      <c r="R228" s="190">
        <f t="shared" si="62"/>
        <v>0</v>
      </c>
      <c r="S228" s="190">
        <v>0</v>
      </c>
      <c r="T228" s="191">
        <f t="shared" si="6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211</v>
      </c>
      <c r="AT228" s="192" t="s">
        <v>715</v>
      </c>
      <c r="AU228" s="192" t="s">
        <v>77</v>
      </c>
      <c r="AY228" s="20" t="s">
        <v>161</v>
      </c>
      <c r="BE228" s="193">
        <f t="shared" si="64"/>
        <v>0</v>
      </c>
      <c r="BF228" s="193">
        <f t="shared" si="65"/>
        <v>0</v>
      </c>
      <c r="BG228" s="193">
        <f t="shared" si="66"/>
        <v>0</v>
      </c>
      <c r="BH228" s="193">
        <f t="shared" si="67"/>
        <v>0</v>
      </c>
      <c r="BI228" s="193">
        <f t="shared" si="68"/>
        <v>0</v>
      </c>
      <c r="BJ228" s="20" t="s">
        <v>77</v>
      </c>
      <c r="BK228" s="193">
        <f t="shared" si="69"/>
        <v>0</v>
      </c>
      <c r="BL228" s="20" t="s">
        <v>168</v>
      </c>
      <c r="BM228" s="192" t="s">
        <v>1949</v>
      </c>
    </row>
    <row r="229" spans="1:65" s="2" customFormat="1" ht="16.5" customHeight="1">
      <c r="A229" s="37"/>
      <c r="B229" s="38"/>
      <c r="C229" s="181" t="s">
        <v>1305</v>
      </c>
      <c r="D229" s="181" t="s">
        <v>163</v>
      </c>
      <c r="E229" s="182" t="s">
        <v>2898</v>
      </c>
      <c r="F229" s="183" t="s">
        <v>2899</v>
      </c>
      <c r="G229" s="184" t="s">
        <v>944</v>
      </c>
      <c r="H229" s="185">
        <v>1</v>
      </c>
      <c r="I229" s="186"/>
      <c r="J229" s="187">
        <f t="shared" si="60"/>
        <v>0</v>
      </c>
      <c r="K229" s="183" t="s">
        <v>19</v>
      </c>
      <c r="L229" s="42"/>
      <c r="M229" s="188" t="s">
        <v>19</v>
      </c>
      <c r="N229" s="189" t="s">
        <v>40</v>
      </c>
      <c r="O229" s="67"/>
      <c r="P229" s="190">
        <f t="shared" si="61"/>
        <v>0</v>
      </c>
      <c r="Q229" s="190">
        <v>0</v>
      </c>
      <c r="R229" s="190">
        <f t="shared" si="62"/>
        <v>0</v>
      </c>
      <c r="S229" s="190">
        <v>0</v>
      </c>
      <c r="T229" s="191">
        <f t="shared" si="6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168</v>
      </c>
      <c r="AT229" s="192" t="s">
        <v>163</v>
      </c>
      <c r="AU229" s="192" t="s">
        <v>77</v>
      </c>
      <c r="AY229" s="20" t="s">
        <v>161</v>
      </c>
      <c r="BE229" s="193">
        <f t="shared" si="64"/>
        <v>0</v>
      </c>
      <c r="BF229" s="193">
        <f t="shared" si="65"/>
        <v>0</v>
      </c>
      <c r="BG229" s="193">
        <f t="shared" si="66"/>
        <v>0</v>
      </c>
      <c r="BH229" s="193">
        <f t="shared" si="67"/>
        <v>0</v>
      </c>
      <c r="BI229" s="193">
        <f t="shared" si="68"/>
        <v>0</v>
      </c>
      <c r="BJ229" s="20" t="s">
        <v>77</v>
      </c>
      <c r="BK229" s="193">
        <f t="shared" si="69"/>
        <v>0</v>
      </c>
      <c r="BL229" s="20" t="s">
        <v>168</v>
      </c>
      <c r="BM229" s="192" t="s">
        <v>1959</v>
      </c>
    </row>
    <row r="230" spans="1:65" s="2" customFormat="1" ht="16.5" customHeight="1">
      <c r="A230" s="37"/>
      <c r="B230" s="38"/>
      <c r="C230" s="181" t="s">
        <v>1311</v>
      </c>
      <c r="D230" s="181" t="s">
        <v>163</v>
      </c>
      <c r="E230" s="182" t="s">
        <v>3064</v>
      </c>
      <c r="F230" s="183" t="s">
        <v>3065</v>
      </c>
      <c r="G230" s="184" t="s">
        <v>944</v>
      </c>
      <c r="H230" s="185">
        <v>2</v>
      </c>
      <c r="I230" s="186"/>
      <c r="J230" s="187">
        <f t="shared" si="60"/>
        <v>0</v>
      </c>
      <c r="K230" s="183" t="s">
        <v>19</v>
      </c>
      <c r="L230" s="42"/>
      <c r="M230" s="188" t="s">
        <v>19</v>
      </c>
      <c r="N230" s="189" t="s">
        <v>40</v>
      </c>
      <c r="O230" s="67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168</v>
      </c>
      <c r="AT230" s="192" t="s">
        <v>163</v>
      </c>
      <c r="AU230" s="192" t="s">
        <v>77</v>
      </c>
      <c r="AY230" s="20" t="s">
        <v>161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20" t="s">
        <v>77</v>
      </c>
      <c r="BK230" s="193">
        <f t="shared" si="69"/>
        <v>0</v>
      </c>
      <c r="BL230" s="20" t="s">
        <v>168</v>
      </c>
      <c r="BM230" s="192" t="s">
        <v>3066</v>
      </c>
    </row>
    <row r="231" spans="1:65" s="2" customFormat="1" ht="16.5" customHeight="1">
      <c r="A231" s="37"/>
      <c r="B231" s="38"/>
      <c r="C231" s="237" t="s">
        <v>1317</v>
      </c>
      <c r="D231" s="237" t="s">
        <v>715</v>
      </c>
      <c r="E231" s="238" t="s">
        <v>3067</v>
      </c>
      <c r="F231" s="239" t="s">
        <v>3068</v>
      </c>
      <c r="G231" s="240" t="s">
        <v>19</v>
      </c>
      <c r="H231" s="241"/>
      <c r="I231" s="370"/>
      <c r="J231" s="243"/>
      <c r="K231" s="239" t="s">
        <v>19</v>
      </c>
      <c r="L231" s="244"/>
      <c r="M231" s="245" t="s">
        <v>19</v>
      </c>
      <c r="N231" s="246" t="s">
        <v>40</v>
      </c>
      <c r="O231" s="67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211</v>
      </c>
      <c r="AT231" s="192" t="s">
        <v>715</v>
      </c>
      <c r="AU231" s="192" t="s">
        <v>77</v>
      </c>
      <c r="AY231" s="20" t="s">
        <v>161</v>
      </c>
      <c r="BE231" s="193">
        <f t="shared" si="64"/>
        <v>0</v>
      </c>
      <c r="BF231" s="193">
        <f t="shared" si="65"/>
        <v>0</v>
      </c>
      <c r="BG231" s="193">
        <f t="shared" si="66"/>
        <v>0</v>
      </c>
      <c r="BH231" s="193">
        <f t="shared" si="67"/>
        <v>0</v>
      </c>
      <c r="BI231" s="193">
        <f t="shared" si="68"/>
        <v>0</v>
      </c>
      <c r="BJ231" s="20" t="s">
        <v>77</v>
      </c>
      <c r="BK231" s="193">
        <f t="shared" si="69"/>
        <v>0</v>
      </c>
      <c r="BL231" s="20" t="s">
        <v>168</v>
      </c>
      <c r="BM231" s="192" t="s">
        <v>1972</v>
      </c>
    </row>
    <row r="232" spans="1:65" s="2" customFormat="1" ht="48">
      <c r="A232" s="37"/>
      <c r="B232" s="38"/>
      <c r="C232" s="39"/>
      <c r="D232" s="199" t="s">
        <v>176</v>
      </c>
      <c r="E232" s="39"/>
      <c r="F232" s="200" t="s">
        <v>2997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176</v>
      </c>
      <c r="AU232" s="20" t="s">
        <v>77</v>
      </c>
    </row>
    <row r="233" spans="1:65" s="2" customFormat="1" ht="16.5" customHeight="1">
      <c r="A233" s="37"/>
      <c r="B233" s="38"/>
      <c r="C233" s="237" t="s">
        <v>1323</v>
      </c>
      <c r="D233" s="237" t="s">
        <v>715</v>
      </c>
      <c r="E233" s="238" t="s">
        <v>3069</v>
      </c>
      <c r="F233" s="239" t="s">
        <v>3070</v>
      </c>
      <c r="G233" s="240" t="s">
        <v>944</v>
      </c>
      <c r="H233" s="241">
        <v>3</v>
      </c>
      <c r="I233" s="242"/>
      <c r="J233" s="243">
        <f>ROUND(I233*H233,2)</f>
        <v>0</v>
      </c>
      <c r="K233" s="239" t="s">
        <v>19</v>
      </c>
      <c r="L233" s="244"/>
      <c r="M233" s="245" t="s">
        <v>19</v>
      </c>
      <c r="N233" s="246" t="s">
        <v>40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211</v>
      </c>
      <c r="AT233" s="192" t="s">
        <v>715</v>
      </c>
      <c r="AU233" s="192" t="s">
        <v>77</v>
      </c>
      <c r="AY233" s="20" t="s">
        <v>161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77</v>
      </c>
      <c r="BK233" s="193">
        <f>ROUND(I233*H233,2)</f>
        <v>0</v>
      </c>
      <c r="BL233" s="20" t="s">
        <v>168</v>
      </c>
      <c r="BM233" s="192" t="s">
        <v>1983</v>
      </c>
    </row>
    <row r="234" spans="1:65" s="2" customFormat="1" ht="16.5" customHeight="1">
      <c r="A234" s="37"/>
      <c r="B234" s="38"/>
      <c r="C234" s="181" t="s">
        <v>1329</v>
      </c>
      <c r="D234" s="181" t="s">
        <v>163</v>
      </c>
      <c r="E234" s="182" t="s">
        <v>2983</v>
      </c>
      <c r="F234" s="183" t="s">
        <v>2911</v>
      </c>
      <c r="G234" s="184" t="s">
        <v>944</v>
      </c>
      <c r="H234" s="185">
        <v>3</v>
      </c>
      <c r="I234" s="186"/>
      <c r="J234" s="187">
        <f>ROUND(I234*H234,2)</f>
        <v>0</v>
      </c>
      <c r="K234" s="183" t="s">
        <v>19</v>
      </c>
      <c r="L234" s="42"/>
      <c r="M234" s="188" t="s">
        <v>19</v>
      </c>
      <c r="N234" s="189" t="s">
        <v>40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168</v>
      </c>
      <c r="AT234" s="192" t="s">
        <v>163</v>
      </c>
      <c r="AU234" s="192" t="s">
        <v>77</v>
      </c>
      <c r="AY234" s="20" t="s">
        <v>161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77</v>
      </c>
      <c r="BK234" s="193">
        <f>ROUND(I234*H234,2)</f>
        <v>0</v>
      </c>
      <c r="BL234" s="20" t="s">
        <v>168</v>
      </c>
      <c r="BM234" s="192" t="s">
        <v>1994</v>
      </c>
    </row>
    <row r="235" spans="1:65" s="2" customFormat="1" ht="16.5" customHeight="1">
      <c r="A235" s="37"/>
      <c r="B235" s="38"/>
      <c r="C235" s="237" t="s">
        <v>1337</v>
      </c>
      <c r="D235" s="237" t="s">
        <v>715</v>
      </c>
      <c r="E235" s="238" t="s">
        <v>3071</v>
      </c>
      <c r="F235" s="239" t="s">
        <v>3072</v>
      </c>
      <c r="G235" s="240" t="s">
        <v>19</v>
      </c>
      <c r="H235" s="241"/>
      <c r="I235" s="370"/>
      <c r="J235" s="243"/>
      <c r="K235" s="239" t="s">
        <v>19</v>
      </c>
      <c r="L235" s="244"/>
      <c r="M235" s="245" t="s">
        <v>19</v>
      </c>
      <c r="N235" s="246" t="s">
        <v>40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211</v>
      </c>
      <c r="AT235" s="192" t="s">
        <v>715</v>
      </c>
      <c r="AU235" s="192" t="s">
        <v>77</v>
      </c>
      <c r="AY235" s="20" t="s">
        <v>161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77</v>
      </c>
      <c r="BK235" s="193">
        <f>ROUND(I235*H235,2)</f>
        <v>0</v>
      </c>
      <c r="BL235" s="20" t="s">
        <v>168</v>
      </c>
      <c r="BM235" s="192" t="s">
        <v>2006</v>
      </c>
    </row>
    <row r="236" spans="1:65" s="2" customFormat="1" ht="48">
      <c r="A236" s="37"/>
      <c r="B236" s="38"/>
      <c r="C236" s="39"/>
      <c r="D236" s="199" t="s">
        <v>176</v>
      </c>
      <c r="E236" s="39"/>
      <c r="F236" s="200" t="s">
        <v>2997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176</v>
      </c>
      <c r="AU236" s="20" t="s">
        <v>77</v>
      </c>
    </row>
    <row r="237" spans="1:65" s="2" customFormat="1" ht="16.5" customHeight="1">
      <c r="A237" s="37"/>
      <c r="B237" s="38"/>
      <c r="C237" s="237" t="s">
        <v>1345</v>
      </c>
      <c r="D237" s="237" t="s">
        <v>715</v>
      </c>
      <c r="E237" s="238" t="s">
        <v>3073</v>
      </c>
      <c r="F237" s="239" t="s">
        <v>3074</v>
      </c>
      <c r="G237" s="240" t="s">
        <v>944</v>
      </c>
      <c r="H237" s="241">
        <v>2</v>
      </c>
      <c r="I237" s="242"/>
      <c r="J237" s="243">
        <f t="shared" ref="J237:J248" si="70">ROUND(I237*H237,2)</f>
        <v>0</v>
      </c>
      <c r="K237" s="239" t="s">
        <v>19</v>
      </c>
      <c r="L237" s="244"/>
      <c r="M237" s="245" t="s">
        <v>19</v>
      </c>
      <c r="N237" s="246" t="s">
        <v>40</v>
      </c>
      <c r="O237" s="67"/>
      <c r="P237" s="190">
        <f t="shared" ref="P237:P248" si="71">O237*H237</f>
        <v>0</v>
      </c>
      <c r="Q237" s="190">
        <v>0</v>
      </c>
      <c r="R237" s="190">
        <f t="shared" ref="R237:R248" si="72">Q237*H237</f>
        <v>0</v>
      </c>
      <c r="S237" s="190">
        <v>0</v>
      </c>
      <c r="T237" s="191">
        <f t="shared" ref="T237:T248" si="73"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211</v>
      </c>
      <c r="AT237" s="192" t="s">
        <v>715</v>
      </c>
      <c r="AU237" s="192" t="s">
        <v>77</v>
      </c>
      <c r="AY237" s="20" t="s">
        <v>161</v>
      </c>
      <c r="BE237" s="193">
        <f t="shared" ref="BE237:BE248" si="74">IF(N237="základní",J237,0)</f>
        <v>0</v>
      </c>
      <c r="BF237" s="193">
        <f t="shared" ref="BF237:BF248" si="75">IF(N237="snížená",J237,0)</f>
        <v>0</v>
      </c>
      <c r="BG237" s="193">
        <f t="shared" ref="BG237:BG248" si="76">IF(N237="zákl. přenesená",J237,0)</f>
        <v>0</v>
      </c>
      <c r="BH237" s="193">
        <f t="shared" ref="BH237:BH248" si="77">IF(N237="sníž. přenesená",J237,0)</f>
        <v>0</v>
      </c>
      <c r="BI237" s="193">
        <f t="shared" ref="BI237:BI248" si="78">IF(N237="nulová",J237,0)</f>
        <v>0</v>
      </c>
      <c r="BJ237" s="20" t="s">
        <v>77</v>
      </c>
      <c r="BK237" s="193">
        <f t="shared" ref="BK237:BK248" si="79">ROUND(I237*H237,2)</f>
        <v>0</v>
      </c>
      <c r="BL237" s="20" t="s">
        <v>168</v>
      </c>
      <c r="BM237" s="192" t="s">
        <v>2016</v>
      </c>
    </row>
    <row r="238" spans="1:65" s="2" customFormat="1" ht="16.5" customHeight="1">
      <c r="A238" s="37"/>
      <c r="B238" s="38"/>
      <c r="C238" s="181" t="s">
        <v>1351</v>
      </c>
      <c r="D238" s="181" t="s">
        <v>163</v>
      </c>
      <c r="E238" s="182" t="s">
        <v>2983</v>
      </c>
      <c r="F238" s="183" t="s">
        <v>2911</v>
      </c>
      <c r="G238" s="184" t="s">
        <v>944</v>
      </c>
      <c r="H238" s="185">
        <v>2</v>
      </c>
      <c r="I238" s="186"/>
      <c r="J238" s="187">
        <f t="shared" si="70"/>
        <v>0</v>
      </c>
      <c r="K238" s="183" t="s">
        <v>19</v>
      </c>
      <c r="L238" s="42"/>
      <c r="M238" s="188" t="s">
        <v>19</v>
      </c>
      <c r="N238" s="189" t="s">
        <v>40</v>
      </c>
      <c r="O238" s="67"/>
      <c r="P238" s="190">
        <f t="shared" si="71"/>
        <v>0</v>
      </c>
      <c r="Q238" s="190">
        <v>0</v>
      </c>
      <c r="R238" s="190">
        <f t="shared" si="72"/>
        <v>0</v>
      </c>
      <c r="S238" s="190">
        <v>0</v>
      </c>
      <c r="T238" s="191">
        <f t="shared" si="7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168</v>
      </c>
      <c r="AT238" s="192" t="s">
        <v>163</v>
      </c>
      <c r="AU238" s="192" t="s">
        <v>77</v>
      </c>
      <c r="AY238" s="20" t="s">
        <v>161</v>
      </c>
      <c r="BE238" s="193">
        <f t="shared" si="74"/>
        <v>0</v>
      </c>
      <c r="BF238" s="193">
        <f t="shared" si="75"/>
        <v>0</v>
      </c>
      <c r="BG238" s="193">
        <f t="shared" si="76"/>
        <v>0</v>
      </c>
      <c r="BH238" s="193">
        <f t="shared" si="77"/>
        <v>0</v>
      </c>
      <c r="BI238" s="193">
        <f t="shared" si="78"/>
        <v>0</v>
      </c>
      <c r="BJ238" s="20" t="s">
        <v>77</v>
      </c>
      <c r="BK238" s="193">
        <f t="shared" si="79"/>
        <v>0</v>
      </c>
      <c r="BL238" s="20" t="s">
        <v>168</v>
      </c>
      <c r="BM238" s="192" t="s">
        <v>2026</v>
      </c>
    </row>
    <row r="239" spans="1:65" s="2" customFormat="1" ht="37.799999999999997" customHeight="1">
      <c r="A239" s="37"/>
      <c r="B239" s="38"/>
      <c r="C239" s="237" t="s">
        <v>1357</v>
      </c>
      <c r="D239" s="237" t="s">
        <v>715</v>
      </c>
      <c r="E239" s="238" t="s">
        <v>3075</v>
      </c>
      <c r="F239" s="239" t="s">
        <v>2918</v>
      </c>
      <c r="G239" s="240" t="s">
        <v>19</v>
      </c>
      <c r="H239" s="241"/>
      <c r="I239" s="370"/>
      <c r="J239" s="243"/>
      <c r="K239" s="239" t="s">
        <v>19</v>
      </c>
      <c r="L239" s="244"/>
      <c r="M239" s="245" t="s">
        <v>19</v>
      </c>
      <c r="N239" s="246" t="s">
        <v>40</v>
      </c>
      <c r="O239" s="67"/>
      <c r="P239" s="190">
        <f t="shared" si="71"/>
        <v>0</v>
      </c>
      <c r="Q239" s="190">
        <v>0</v>
      </c>
      <c r="R239" s="190">
        <f t="shared" si="72"/>
        <v>0</v>
      </c>
      <c r="S239" s="190">
        <v>0</v>
      </c>
      <c r="T239" s="191">
        <f t="shared" si="7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211</v>
      </c>
      <c r="AT239" s="192" t="s">
        <v>715</v>
      </c>
      <c r="AU239" s="192" t="s">
        <v>77</v>
      </c>
      <c r="AY239" s="20" t="s">
        <v>161</v>
      </c>
      <c r="BE239" s="193">
        <f t="shared" si="74"/>
        <v>0</v>
      </c>
      <c r="BF239" s="193">
        <f t="shared" si="75"/>
        <v>0</v>
      </c>
      <c r="BG239" s="193">
        <f t="shared" si="76"/>
        <v>0</v>
      </c>
      <c r="BH239" s="193">
        <f t="shared" si="77"/>
        <v>0</v>
      </c>
      <c r="BI239" s="193">
        <f t="shared" si="78"/>
        <v>0</v>
      </c>
      <c r="BJ239" s="20" t="s">
        <v>77</v>
      </c>
      <c r="BK239" s="193">
        <f t="shared" si="79"/>
        <v>0</v>
      </c>
      <c r="BL239" s="20" t="s">
        <v>168</v>
      </c>
      <c r="BM239" s="192" t="s">
        <v>2039</v>
      </c>
    </row>
    <row r="240" spans="1:65" s="2" customFormat="1" ht="16.5" customHeight="1">
      <c r="A240" s="37"/>
      <c r="B240" s="38"/>
      <c r="C240" s="237" t="s">
        <v>1362</v>
      </c>
      <c r="D240" s="237" t="s">
        <v>715</v>
      </c>
      <c r="E240" s="238" t="s">
        <v>2919</v>
      </c>
      <c r="F240" s="239" t="s">
        <v>2920</v>
      </c>
      <c r="G240" s="240" t="s">
        <v>166</v>
      </c>
      <c r="H240" s="241">
        <v>1.6</v>
      </c>
      <c r="I240" s="242"/>
      <c r="J240" s="243">
        <f t="shared" si="70"/>
        <v>0</v>
      </c>
      <c r="K240" s="239" t="s">
        <v>19</v>
      </c>
      <c r="L240" s="244"/>
      <c r="M240" s="245" t="s">
        <v>19</v>
      </c>
      <c r="N240" s="246" t="s">
        <v>40</v>
      </c>
      <c r="O240" s="67"/>
      <c r="P240" s="190">
        <f t="shared" si="71"/>
        <v>0</v>
      </c>
      <c r="Q240" s="190">
        <v>0</v>
      </c>
      <c r="R240" s="190">
        <f t="shared" si="72"/>
        <v>0</v>
      </c>
      <c r="S240" s="190">
        <v>0</v>
      </c>
      <c r="T240" s="191">
        <f t="shared" si="7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211</v>
      </c>
      <c r="AT240" s="192" t="s">
        <v>715</v>
      </c>
      <c r="AU240" s="192" t="s">
        <v>77</v>
      </c>
      <c r="AY240" s="20" t="s">
        <v>161</v>
      </c>
      <c r="BE240" s="193">
        <f t="shared" si="74"/>
        <v>0</v>
      </c>
      <c r="BF240" s="193">
        <f t="shared" si="75"/>
        <v>0</v>
      </c>
      <c r="BG240" s="193">
        <f t="shared" si="76"/>
        <v>0</v>
      </c>
      <c r="BH240" s="193">
        <f t="shared" si="77"/>
        <v>0</v>
      </c>
      <c r="BI240" s="193">
        <f t="shared" si="78"/>
        <v>0</v>
      </c>
      <c r="BJ240" s="20" t="s">
        <v>77</v>
      </c>
      <c r="BK240" s="193">
        <f t="shared" si="79"/>
        <v>0</v>
      </c>
      <c r="BL240" s="20" t="s">
        <v>168</v>
      </c>
      <c r="BM240" s="192" t="s">
        <v>2050</v>
      </c>
    </row>
    <row r="241" spans="1:65" s="2" customFormat="1" ht="16.5" customHeight="1">
      <c r="A241" s="37"/>
      <c r="B241" s="38"/>
      <c r="C241" s="237" t="s">
        <v>1367</v>
      </c>
      <c r="D241" s="237" t="s">
        <v>715</v>
      </c>
      <c r="E241" s="238" t="s">
        <v>2921</v>
      </c>
      <c r="F241" s="239" t="s">
        <v>2922</v>
      </c>
      <c r="G241" s="240" t="s">
        <v>166</v>
      </c>
      <c r="H241" s="241">
        <v>0.1</v>
      </c>
      <c r="I241" s="242"/>
      <c r="J241" s="243">
        <f t="shared" si="70"/>
        <v>0</v>
      </c>
      <c r="K241" s="239" t="s">
        <v>19</v>
      </c>
      <c r="L241" s="244"/>
      <c r="M241" s="245" t="s">
        <v>19</v>
      </c>
      <c r="N241" s="246" t="s">
        <v>40</v>
      </c>
      <c r="O241" s="67"/>
      <c r="P241" s="190">
        <f t="shared" si="71"/>
        <v>0</v>
      </c>
      <c r="Q241" s="190">
        <v>0</v>
      </c>
      <c r="R241" s="190">
        <f t="shared" si="72"/>
        <v>0</v>
      </c>
      <c r="S241" s="190">
        <v>0</v>
      </c>
      <c r="T241" s="191">
        <f t="shared" si="7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211</v>
      </c>
      <c r="AT241" s="192" t="s">
        <v>715</v>
      </c>
      <c r="AU241" s="192" t="s">
        <v>77</v>
      </c>
      <c r="AY241" s="20" t="s">
        <v>161</v>
      </c>
      <c r="BE241" s="193">
        <f t="shared" si="74"/>
        <v>0</v>
      </c>
      <c r="BF241" s="193">
        <f t="shared" si="75"/>
        <v>0</v>
      </c>
      <c r="BG241" s="193">
        <f t="shared" si="76"/>
        <v>0</v>
      </c>
      <c r="BH241" s="193">
        <f t="shared" si="77"/>
        <v>0</v>
      </c>
      <c r="BI241" s="193">
        <f t="shared" si="78"/>
        <v>0</v>
      </c>
      <c r="BJ241" s="20" t="s">
        <v>77</v>
      </c>
      <c r="BK241" s="193">
        <f t="shared" si="79"/>
        <v>0</v>
      </c>
      <c r="BL241" s="20" t="s">
        <v>168</v>
      </c>
      <c r="BM241" s="192" t="s">
        <v>2062</v>
      </c>
    </row>
    <row r="242" spans="1:65" s="2" customFormat="1" ht="16.5" customHeight="1">
      <c r="A242" s="37"/>
      <c r="B242" s="38"/>
      <c r="C242" s="181" t="s">
        <v>1372</v>
      </c>
      <c r="D242" s="181" t="s">
        <v>163</v>
      </c>
      <c r="E242" s="182" t="s">
        <v>2923</v>
      </c>
      <c r="F242" s="183" t="s">
        <v>2924</v>
      </c>
      <c r="G242" s="184" t="s">
        <v>166</v>
      </c>
      <c r="H242" s="185">
        <v>1.7</v>
      </c>
      <c r="I242" s="186"/>
      <c r="J242" s="187">
        <f t="shared" si="70"/>
        <v>0</v>
      </c>
      <c r="K242" s="183" t="s">
        <v>19</v>
      </c>
      <c r="L242" s="42"/>
      <c r="M242" s="188" t="s">
        <v>19</v>
      </c>
      <c r="N242" s="189" t="s">
        <v>40</v>
      </c>
      <c r="O242" s="67"/>
      <c r="P242" s="190">
        <f t="shared" si="71"/>
        <v>0</v>
      </c>
      <c r="Q242" s="190">
        <v>0</v>
      </c>
      <c r="R242" s="190">
        <f t="shared" si="72"/>
        <v>0</v>
      </c>
      <c r="S242" s="190">
        <v>0</v>
      </c>
      <c r="T242" s="191">
        <f t="shared" si="7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168</v>
      </c>
      <c r="AT242" s="192" t="s">
        <v>163</v>
      </c>
      <c r="AU242" s="192" t="s">
        <v>77</v>
      </c>
      <c r="AY242" s="20" t="s">
        <v>161</v>
      </c>
      <c r="BE242" s="193">
        <f t="shared" si="74"/>
        <v>0</v>
      </c>
      <c r="BF242" s="193">
        <f t="shared" si="75"/>
        <v>0</v>
      </c>
      <c r="BG242" s="193">
        <f t="shared" si="76"/>
        <v>0</v>
      </c>
      <c r="BH242" s="193">
        <f t="shared" si="77"/>
        <v>0</v>
      </c>
      <c r="BI242" s="193">
        <f t="shared" si="78"/>
        <v>0</v>
      </c>
      <c r="BJ242" s="20" t="s">
        <v>77</v>
      </c>
      <c r="BK242" s="193">
        <f t="shared" si="79"/>
        <v>0</v>
      </c>
      <c r="BL242" s="20" t="s">
        <v>168</v>
      </c>
      <c r="BM242" s="192" t="s">
        <v>2074</v>
      </c>
    </row>
    <row r="243" spans="1:65" s="2" customFormat="1" ht="33" customHeight="1">
      <c r="A243" s="37"/>
      <c r="B243" s="38"/>
      <c r="C243" s="237" t="s">
        <v>1378</v>
      </c>
      <c r="D243" s="237" t="s">
        <v>715</v>
      </c>
      <c r="E243" s="238" t="s">
        <v>3076</v>
      </c>
      <c r="F243" s="239" t="s">
        <v>2926</v>
      </c>
      <c r="G243" s="240" t="s">
        <v>19</v>
      </c>
      <c r="H243" s="241"/>
      <c r="I243" s="370"/>
      <c r="J243" s="243"/>
      <c r="K243" s="239" t="s">
        <v>19</v>
      </c>
      <c r="L243" s="244"/>
      <c r="M243" s="245" t="s">
        <v>19</v>
      </c>
      <c r="N243" s="246" t="s">
        <v>40</v>
      </c>
      <c r="O243" s="67"/>
      <c r="P243" s="190">
        <f t="shared" si="71"/>
        <v>0</v>
      </c>
      <c r="Q243" s="190">
        <v>0</v>
      </c>
      <c r="R243" s="190">
        <f t="shared" si="72"/>
        <v>0</v>
      </c>
      <c r="S243" s="190">
        <v>0</v>
      </c>
      <c r="T243" s="191">
        <f t="shared" si="7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211</v>
      </c>
      <c r="AT243" s="192" t="s">
        <v>715</v>
      </c>
      <c r="AU243" s="192" t="s">
        <v>77</v>
      </c>
      <c r="AY243" s="20" t="s">
        <v>161</v>
      </c>
      <c r="BE243" s="193">
        <f t="shared" si="74"/>
        <v>0</v>
      </c>
      <c r="BF243" s="193">
        <f t="shared" si="75"/>
        <v>0</v>
      </c>
      <c r="BG243" s="193">
        <f t="shared" si="76"/>
        <v>0</v>
      </c>
      <c r="BH243" s="193">
        <f t="shared" si="77"/>
        <v>0</v>
      </c>
      <c r="BI243" s="193">
        <f t="shared" si="78"/>
        <v>0</v>
      </c>
      <c r="BJ243" s="20" t="s">
        <v>77</v>
      </c>
      <c r="BK243" s="193">
        <f t="shared" si="79"/>
        <v>0</v>
      </c>
      <c r="BL243" s="20" t="s">
        <v>168</v>
      </c>
      <c r="BM243" s="192" t="s">
        <v>2086</v>
      </c>
    </row>
    <row r="244" spans="1:65" s="2" customFormat="1" ht="16.5" customHeight="1">
      <c r="A244" s="37"/>
      <c r="B244" s="38"/>
      <c r="C244" s="237" t="s">
        <v>1384</v>
      </c>
      <c r="D244" s="237" t="s">
        <v>715</v>
      </c>
      <c r="E244" s="238" t="s">
        <v>3006</v>
      </c>
      <c r="F244" s="239" t="s">
        <v>3007</v>
      </c>
      <c r="G244" s="240" t="s">
        <v>2929</v>
      </c>
      <c r="H244" s="241">
        <v>4.0999999999999996</v>
      </c>
      <c r="I244" s="242"/>
      <c r="J244" s="243">
        <f t="shared" si="70"/>
        <v>0</v>
      </c>
      <c r="K244" s="239" t="s">
        <v>19</v>
      </c>
      <c r="L244" s="244"/>
      <c r="M244" s="245" t="s">
        <v>19</v>
      </c>
      <c r="N244" s="246" t="s">
        <v>40</v>
      </c>
      <c r="O244" s="67"/>
      <c r="P244" s="190">
        <f t="shared" si="71"/>
        <v>0</v>
      </c>
      <c r="Q244" s="190">
        <v>0</v>
      </c>
      <c r="R244" s="190">
        <f t="shared" si="72"/>
        <v>0</v>
      </c>
      <c r="S244" s="190">
        <v>0</v>
      </c>
      <c r="T244" s="191">
        <f t="shared" si="7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211</v>
      </c>
      <c r="AT244" s="192" t="s">
        <v>715</v>
      </c>
      <c r="AU244" s="192" t="s">
        <v>77</v>
      </c>
      <c r="AY244" s="20" t="s">
        <v>161</v>
      </c>
      <c r="BE244" s="193">
        <f t="shared" si="74"/>
        <v>0</v>
      </c>
      <c r="BF244" s="193">
        <f t="shared" si="75"/>
        <v>0</v>
      </c>
      <c r="BG244" s="193">
        <f t="shared" si="76"/>
        <v>0</v>
      </c>
      <c r="BH244" s="193">
        <f t="shared" si="77"/>
        <v>0</v>
      </c>
      <c r="BI244" s="193">
        <f t="shared" si="78"/>
        <v>0</v>
      </c>
      <c r="BJ244" s="20" t="s">
        <v>77</v>
      </c>
      <c r="BK244" s="193">
        <f t="shared" si="79"/>
        <v>0</v>
      </c>
      <c r="BL244" s="20" t="s">
        <v>168</v>
      </c>
      <c r="BM244" s="192" t="s">
        <v>2099</v>
      </c>
    </row>
    <row r="245" spans="1:65" s="2" customFormat="1" ht="16.5" customHeight="1">
      <c r="A245" s="37"/>
      <c r="B245" s="38"/>
      <c r="C245" s="237" t="s">
        <v>1390</v>
      </c>
      <c r="D245" s="237" t="s">
        <v>715</v>
      </c>
      <c r="E245" s="238" t="s">
        <v>3008</v>
      </c>
      <c r="F245" s="239" t="s">
        <v>3009</v>
      </c>
      <c r="G245" s="240" t="s">
        <v>2929</v>
      </c>
      <c r="H245" s="241">
        <v>0.9</v>
      </c>
      <c r="I245" s="242"/>
      <c r="J245" s="243">
        <f t="shared" si="70"/>
        <v>0</v>
      </c>
      <c r="K245" s="239" t="s">
        <v>19</v>
      </c>
      <c r="L245" s="244"/>
      <c r="M245" s="245" t="s">
        <v>19</v>
      </c>
      <c r="N245" s="246" t="s">
        <v>40</v>
      </c>
      <c r="O245" s="67"/>
      <c r="P245" s="190">
        <f t="shared" si="71"/>
        <v>0</v>
      </c>
      <c r="Q245" s="190">
        <v>0</v>
      </c>
      <c r="R245" s="190">
        <f t="shared" si="72"/>
        <v>0</v>
      </c>
      <c r="S245" s="190">
        <v>0</v>
      </c>
      <c r="T245" s="191">
        <f t="shared" si="7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211</v>
      </c>
      <c r="AT245" s="192" t="s">
        <v>715</v>
      </c>
      <c r="AU245" s="192" t="s">
        <v>77</v>
      </c>
      <c r="AY245" s="20" t="s">
        <v>161</v>
      </c>
      <c r="BE245" s="193">
        <f t="shared" si="74"/>
        <v>0</v>
      </c>
      <c r="BF245" s="193">
        <f t="shared" si="75"/>
        <v>0</v>
      </c>
      <c r="BG245" s="193">
        <f t="shared" si="76"/>
        <v>0</v>
      </c>
      <c r="BH245" s="193">
        <f t="shared" si="77"/>
        <v>0</v>
      </c>
      <c r="BI245" s="193">
        <f t="shared" si="78"/>
        <v>0</v>
      </c>
      <c r="BJ245" s="20" t="s">
        <v>77</v>
      </c>
      <c r="BK245" s="193">
        <f t="shared" si="79"/>
        <v>0</v>
      </c>
      <c r="BL245" s="20" t="s">
        <v>168</v>
      </c>
      <c r="BM245" s="192" t="s">
        <v>2112</v>
      </c>
    </row>
    <row r="246" spans="1:65" s="2" customFormat="1" ht="16.5" customHeight="1">
      <c r="A246" s="37"/>
      <c r="B246" s="38"/>
      <c r="C246" s="237" t="s">
        <v>610</v>
      </c>
      <c r="D246" s="237" t="s">
        <v>715</v>
      </c>
      <c r="E246" s="238" t="s">
        <v>2927</v>
      </c>
      <c r="F246" s="239" t="s">
        <v>2928</v>
      </c>
      <c r="G246" s="240" t="s">
        <v>2929</v>
      </c>
      <c r="H246" s="241">
        <v>10.5</v>
      </c>
      <c r="I246" s="242"/>
      <c r="J246" s="243">
        <f t="shared" si="70"/>
        <v>0</v>
      </c>
      <c r="K246" s="239" t="s">
        <v>19</v>
      </c>
      <c r="L246" s="244"/>
      <c r="M246" s="245" t="s">
        <v>19</v>
      </c>
      <c r="N246" s="246" t="s">
        <v>40</v>
      </c>
      <c r="O246" s="67"/>
      <c r="P246" s="190">
        <f t="shared" si="71"/>
        <v>0</v>
      </c>
      <c r="Q246" s="190">
        <v>0</v>
      </c>
      <c r="R246" s="190">
        <f t="shared" si="72"/>
        <v>0</v>
      </c>
      <c r="S246" s="190">
        <v>0</v>
      </c>
      <c r="T246" s="191">
        <f t="shared" si="7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211</v>
      </c>
      <c r="AT246" s="192" t="s">
        <v>715</v>
      </c>
      <c r="AU246" s="192" t="s">
        <v>77</v>
      </c>
      <c r="AY246" s="20" t="s">
        <v>161</v>
      </c>
      <c r="BE246" s="193">
        <f t="shared" si="74"/>
        <v>0</v>
      </c>
      <c r="BF246" s="193">
        <f t="shared" si="75"/>
        <v>0</v>
      </c>
      <c r="BG246" s="193">
        <f t="shared" si="76"/>
        <v>0</v>
      </c>
      <c r="BH246" s="193">
        <f t="shared" si="77"/>
        <v>0</v>
      </c>
      <c r="BI246" s="193">
        <f t="shared" si="78"/>
        <v>0</v>
      </c>
      <c r="BJ246" s="20" t="s">
        <v>77</v>
      </c>
      <c r="BK246" s="193">
        <f t="shared" si="79"/>
        <v>0</v>
      </c>
      <c r="BL246" s="20" t="s">
        <v>168</v>
      </c>
      <c r="BM246" s="192" t="s">
        <v>2124</v>
      </c>
    </row>
    <row r="247" spans="1:65" s="2" customFormat="1" ht="16.5" customHeight="1">
      <c r="A247" s="37"/>
      <c r="B247" s="38"/>
      <c r="C247" s="237" t="s">
        <v>1398</v>
      </c>
      <c r="D247" s="237" t="s">
        <v>715</v>
      </c>
      <c r="E247" s="238" t="s">
        <v>2930</v>
      </c>
      <c r="F247" s="239" t="s">
        <v>2931</v>
      </c>
      <c r="G247" s="240" t="s">
        <v>2929</v>
      </c>
      <c r="H247" s="241">
        <v>3.5</v>
      </c>
      <c r="I247" s="242"/>
      <c r="J247" s="243">
        <f t="shared" si="70"/>
        <v>0</v>
      </c>
      <c r="K247" s="239" t="s">
        <v>19</v>
      </c>
      <c r="L247" s="244"/>
      <c r="M247" s="245" t="s">
        <v>19</v>
      </c>
      <c r="N247" s="246" t="s">
        <v>40</v>
      </c>
      <c r="O247" s="67"/>
      <c r="P247" s="190">
        <f t="shared" si="71"/>
        <v>0</v>
      </c>
      <c r="Q247" s="190">
        <v>0</v>
      </c>
      <c r="R247" s="190">
        <f t="shared" si="72"/>
        <v>0</v>
      </c>
      <c r="S247" s="190">
        <v>0</v>
      </c>
      <c r="T247" s="191">
        <f t="shared" si="7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211</v>
      </c>
      <c r="AT247" s="192" t="s">
        <v>715</v>
      </c>
      <c r="AU247" s="192" t="s">
        <v>77</v>
      </c>
      <c r="AY247" s="20" t="s">
        <v>161</v>
      </c>
      <c r="BE247" s="193">
        <f t="shared" si="74"/>
        <v>0</v>
      </c>
      <c r="BF247" s="193">
        <f t="shared" si="75"/>
        <v>0</v>
      </c>
      <c r="BG247" s="193">
        <f t="shared" si="76"/>
        <v>0</v>
      </c>
      <c r="BH247" s="193">
        <f t="shared" si="77"/>
        <v>0</v>
      </c>
      <c r="BI247" s="193">
        <f t="shared" si="78"/>
        <v>0</v>
      </c>
      <c r="BJ247" s="20" t="s">
        <v>77</v>
      </c>
      <c r="BK247" s="193">
        <f t="shared" si="79"/>
        <v>0</v>
      </c>
      <c r="BL247" s="20" t="s">
        <v>168</v>
      </c>
      <c r="BM247" s="192" t="s">
        <v>2135</v>
      </c>
    </row>
    <row r="248" spans="1:65" s="2" customFormat="1" ht="16.5" customHeight="1">
      <c r="A248" s="37"/>
      <c r="B248" s="38"/>
      <c r="C248" s="181" t="s">
        <v>1403</v>
      </c>
      <c r="D248" s="181" t="s">
        <v>163</v>
      </c>
      <c r="E248" s="182" t="s">
        <v>2932</v>
      </c>
      <c r="F248" s="183" t="s">
        <v>2933</v>
      </c>
      <c r="G248" s="184" t="s">
        <v>2929</v>
      </c>
      <c r="H248" s="185">
        <v>18.5</v>
      </c>
      <c r="I248" s="186"/>
      <c r="J248" s="187">
        <f t="shared" si="70"/>
        <v>0</v>
      </c>
      <c r="K248" s="183" t="s">
        <v>19</v>
      </c>
      <c r="L248" s="42"/>
      <c r="M248" s="188" t="s">
        <v>19</v>
      </c>
      <c r="N248" s="189" t="s">
        <v>40</v>
      </c>
      <c r="O248" s="67"/>
      <c r="P248" s="190">
        <f t="shared" si="71"/>
        <v>0</v>
      </c>
      <c r="Q248" s="190">
        <v>0</v>
      </c>
      <c r="R248" s="190">
        <f t="shared" si="72"/>
        <v>0</v>
      </c>
      <c r="S248" s="190">
        <v>0</v>
      </c>
      <c r="T248" s="191">
        <f t="shared" si="7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168</v>
      </c>
      <c r="AT248" s="192" t="s">
        <v>163</v>
      </c>
      <c r="AU248" s="192" t="s">
        <v>77</v>
      </c>
      <c r="AY248" s="20" t="s">
        <v>161</v>
      </c>
      <c r="BE248" s="193">
        <f t="shared" si="74"/>
        <v>0</v>
      </c>
      <c r="BF248" s="193">
        <f t="shared" si="75"/>
        <v>0</v>
      </c>
      <c r="BG248" s="193">
        <f t="shared" si="76"/>
        <v>0</v>
      </c>
      <c r="BH248" s="193">
        <f t="shared" si="77"/>
        <v>0</v>
      </c>
      <c r="BI248" s="193">
        <f t="shared" si="78"/>
        <v>0</v>
      </c>
      <c r="BJ248" s="20" t="s">
        <v>77</v>
      </c>
      <c r="BK248" s="193">
        <f t="shared" si="79"/>
        <v>0</v>
      </c>
      <c r="BL248" s="20" t="s">
        <v>168</v>
      </c>
      <c r="BM248" s="192" t="s">
        <v>2147</v>
      </c>
    </row>
    <row r="249" spans="1:65" s="2" customFormat="1" ht="19.2">
      <c r="A249" s="37"/>
      <c r="B249" s="38"/>
      <c r="C249" s="39"/>
      <c r="D249" s="199" t="s">
        <v>176</v>
      </c>
      <c r="E249" s="39"/>
      <c r="F249" s="200" t="s">
        <v>2934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176</v>
      </c>
      <c r="AU249" s="20" t="s">
        <v>77</v>
      </c>
    </row>
    <row r="250" spans="1:65" s="2" customFormat="1" ht="24.15" customHeight="1">
      <c r="A250" s="37"/>
      <c r="B250" s="38"/>
      <c r="C250" s="237" t="s">
        <v>1409</v>
      </c>
      <c r="D250" s="237" t="s">
        <v>715</v>
      </c>
      <c r="E250" s="238" t="s">
        <v>3077</v>
      </c>
      <c r="F250" s="239" t="s">
        <v>2936</v>
      </c>
      <c r="G250" s="240" t="s">
        <v>166</v>
      </c>
      <c r="H250" s="241">
        <v>2.1</v>
      </c>
      <c r="I250" s="242"/>
      <c r="J250" s="243">
        <f>ROUND(I250*H250,2)</f>
        <v>0</v>
      </c>
      <c r="K250" s="239" t="s">
        <v>19</v>
      </c>
      <c r="L250" s="244"/>
      <c r="M250" s="245" t="s">
        <v>19</v>
      </c>
      <c r="N250" s="246" t="s">
        <v>40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211</v>
      </c>
      <c r="AT250" s="192" t="s">
        <v>715</v>
      </c>
      <c r="AU250" s="192" t="s">
        <v>77</v>
      </c>
      <c r="AY250" s="20" t="s">
        <v>161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77</v>
      </c>
      <c r="BK250" s="193">
        <f>ROUND(I250*H250,2)</f>
        <v>0</v>
      </c>
      <c r="BL250" s="20" t="s">
        <v>168</v>
      </c>
      <c r="BM250" s="192" t="s">
        <v>2157</v>
      </c>
    </row>
    <row r="251" spans="1:65" s="2" customFormat="1" ht="16.5" customHeight="1">
      <c r="A251" s="37"/>
      <c r="B251" s="38"/>
      <c r="C251" s="181" t="s">
        <v>1414</v>
      </c>
      <c r="D251" s="181" t="s">
        <v>163</v>
      </c>
      <c r="E251" s="182" t="s">
        <v>2937</v>
      </c>
      <c r="F251" s="183" t="s">
        <v>2938</v>
      </c>
      <c r="G251" s="184" t="s">
        <v>166</v>
      </c>
      <c r="H251" s="185">
        <v>2.1</v>
      </c>
      <c r="I251" s="186"/>
      <c r="J251" s="187">
        <f>ROUND(I251*H251,2)</f>
        <v>0</v>
      </c>
      <c r="K251" s="183" t="s">
        <v>19</v>
      </c>
      <c r="L251" s="42"/>
      <c r="M251" s="188" t="s">
        <v>19</v>
      </c>
      <c r="N251" s="189" t="s">
        <v>40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168</v>
      </c>
      <c r="AT251" s="192" t="s">
        <v>163</v>
      </c>
      <c r="AU251" s="192" t="s">
        <v>77</v>
      </c>
      <c r="AY251" s="20" t="s">
        <v>161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77</v>
      </c>
      <c r="BK251" s="193">
        <f>ROUND(I251*H251,2)</f>
        <v>0</v>
      </c>
      <c r="BL251" s="20" t="s">
        <v>168</v>
      </c>
      <c r="BM251" s="192" t="s">
        <v>2168</v>
      </c>
    </row>
    <row r="252" spans="1:65" s="2" customFormat="1" ht="16.5" customHeight="1">
      <c r="A252" s="37"/>
      <c r="B252" s="38"/>
      <c r="C252" s="237" t="s">
        <v>1420</v>
      </c>
      <c r="D252" s="237" t="s">
        <v>715</v>
      </c>
      <c r="E252" s="238" t="s">
        <v>3078</v>
      </c>
      <c r="F252" s="239" t="s">
        <v>2940</v>
      </c>
      <c r="G252" s="240" t="s">
        <v>2941</v>
      </c>
      <c r="H252" s="241">
        <v>65</v>
      </c>
      <c r="I252" s="242"/>
      <c r="J252" s="243">
        <f>ROUND(I252*H252,2)</f>
        <v>0</v>
      </c>
      <c r="K252" s="239" t="s">
        <v>19</v>
      </c>
      <c r="L252" s="244"/>
      <c r="M252" s="245" t="s">
        <v>19</v>
      </c>
      <c r="N252" s="246" t="s">
        <v>40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211</v>
      </c>
      <c r="AT252" s="192" t="s">
        <v>715</v>
      </c>
      <c r="AU252" s="192" t="s">
        <v>77</v>
      </c>
      <c r="AY252" s="20" t="s">
        <v>161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77</v>
      </c>
      <c r="BK252" s="193">
        <f>ROUND(I252*H252,2)</f>
        <v>0</v>
      </c>
      <c r="BL252" s="20" t="s">
        <v>168</v>
      </c>
      <c r="BM252" s="192" t="s">
        <v>2179</v>
      </c>
    </row>
    <row r="253" spans="1:65" s="2" customFormat="1" ht="16.5" customHeight="1">
      <c r="A253" s="37"/>
      <c r="B253" s="38"/>
      <c r="C253" s="237" t="s">
        <v>1426</v>
      </c>
      <c r="D253" s="237" t="s">
        <v>715</v>
      </c>
      <c r="E253" s="238" t="s">
        <v>3079</v>
      </c>
      <c r="F253" s="239" t="s">
        <v>2943</v>
      </c>
      <c r="G253" s="240" t="s">
        <v>2941</v>
      </c>
      <c r="H253" s="241">
        <v>22.75</v>
      </c>
      <c r="I253" s="242"/>
      <c r="J253" s="243">
        <f>ROUND(I253*H253,2)</f>
        <v>0</v>
      </c>
      <c r="K253" s="239" t="s">
        <v>19</v>
      </c>
      <c r="L253" s="244"/>
      <c r="M253" s="245" t="s">
        <v>19</v>
      </c>
      <c r="N253" s="246" t="s">
        <v>40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211</v>
      </c>
      <c r="AT253" s="192" t="s">
        <v>715</v>
      </c>
      <c r="AU253" s="192" t="s">
        <v>77</v>
      </c>
      <c r="AY253" s="20" t="s">
        <v>161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77</v>
      </c>
      <c r="BK253" s="193">
        <f>ROUND(I253*H253,2)</f>
        <v>0</v>
      </c>
      <c r="BL253" s="20" t="s">
        <v>168</v>
      </c>
      <c r="BM253" s="192" t="s">
        <v>2192</v>
      </c>
    </row>
    <row r="254" spans="1:65" s="12" customFormat="1" ht="25.95" customHeight="1">
      <c r="B254" s="165"/>
      <c r="C254" s="166"/>
      <c r="D254" s="167" t="s">
        <v>68</v>
      </c>
      <c r="E254" s="168" t="s">
        <v>3080</v>
      </c>
      <c r="F254" s="168" t="s">
        <v>3081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SUM(P255:P263)</f>
        <v>0</v>
      </c>
      <c r="Q254" s="173"/>
      <c r="R254" s="174">
        <f>SUM(R255:R263)</f>
        <v>0</v>
      </c>
      <c r="S254" s="173"/>
      <c r="T254" s="175">
        <f>SUM(T255:T263)</f>
        <v>0</v>
      </c>
      <c r="AR254" s="176" t="s">
        <v>77</v>
      </c>
      <c r="AT254" s="177" t="s">
        <v>68</v>
      </c>
      <c r="AU254" s="177" t="s">
        <v>69</v>
      </c>
      <c r="AY254" s="176" t="s">
        <v>161</v>
      </c>
      <c r="BK254" s="178">
        <f>SUM(BK255:BK263)</f>
        <v>0</v>
      </c>
    </row>
    <row r="255" spans="1:65" s="2" customFormat="1" ht="16.5" customHeight="1">
      <c r="A255" s="37"/>
      <c r="B255" s="38"/>
      <c r="C255" s="181" t="s">
        <v>1431</v>
      </c>
      <c r="D255" s="181" t="s">
        <v>163</v>
      </c>
      <c r="E255" s="182" t="s">
        <v>3082</v>
      </c>
      <c r="F255" s="183" t="s">
        <v>3083</v>
      </c>
      <c r="G255" s="184" t="s">
        <v>2887</v>
      </c>
      <c r="H255" s="185">
        <v>1</v>
      </c>
      <c r="I255" s="186"/>
      <c r="J255" s="187">
        <f t="shared" ref="J255:J261" si="80">ROUND(I255*H255,2)</f>
        <v>0</v>
      </c>
      <c r="K255" s="183" t="s">
        <v>19</v>
      </c>
      <c r="L255" s="42"/>
      <c r="M255" s="188" t="s">
        <v>19</v>
      </c>
      <c r="N255" s="189" t="s">
        <v>40</v>
      </c>
      <c r="O255" s="67"/>
      <c r="P255" s="190">
        <f t="shared" ref="P255:P261" si="81">O255*H255</f>
        <v>0</v>
      </c>
      <c r="Q255" s="190">
        <v>0</v>
      </c>
      <c r="R255" s="190">
        <f t="shared" ref="R255:R261" si="82">Q255*H255</f>
        <v>0</v>
      </c>
      <c r="S255" s="190">
        <v>0</v>
      </c>
      <c r="T255" s="191">
        <f t="shared" ref="T255:T261" si="83"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168</v>
      </c>
      <c r="AT255" s="192" t="s">
        <v>163</v>
      </c>
      <c r="AU255" s="192" t="s">
        <v>77</v>
      </c>
      <c r="AY255" s="20" t="s">
        <v>161</v>
      </c>
      <c r="BE255" s="193">
        <f t="shared" ref="BE255:BE261" si="84">IF(N255="základní",J255,0)</f>
        <v>0</v>
      </c>
      <c r="BF255" s="193">
        <f t="shared" ref="BF255:BF261" si="85">IF(N255="snížená",J255,0)</f>
        <v>0</v>
      </c>
      <c r="BG255" s="193">
        <f t="shared" ref="BG255:BG261" si="86">IF(N255="zákl. přenesená",J255,0)</f>
        <v>0</v>
      </c>
      <c r="BH255" s="193">
        <f t="shared" ref="BH255:BH261" si="87">IF(N255="sníž. přenesená",J255,0)</f>
        <v>0</v>
      </c>
      <c r="BI255" s="193">
        <f t="shared" ref="BI255:BI261" si="88">IF(N255="nulová",J255,0)</f>
        <v>0</v>
      </c>
      <c r="BJ255" s="20" t="s">
        <v>77</v>
      </c>
      <c r="BK255" s="193">
        <f t="shared" ref="BK255:BK261" si="89">ROUND(I255*H255,2)</f>
        <v>0</v>
      </c>
      <c r="BL255" s="20" t="s">
        <v>168</v>
      </c>
      <c r="BM255" s="192" t="s">
        <v>3084</v>
      </c>
    </row>
    <row r="256" spans="1:65" s="2" customFormat="1" ht="16.5" customHeight="1">
      <c r="A256" s="37"/>
      <c r="B256" s="38"/>
      <c r="C256" s="181" t="s">
        <v>1436</v>
      </c>
      <c r="D256" s="181" t="s">
        <v>163</v>
      </c>
      <c r="E256" s="182" t="s">
        <v>3085</v>
      </c>
      <c r="F256" s="183" t="s">
        <v>3086</v>
      </c>
      <c r="G256" s="184" t="s">
        <v>3087</v>
      </c>
      <c r="H256" s="185">
        <v>72</v>
      </c>
      <c r="I256" s="186"/>
      <c r="J256" s="187">
        <f t="shared" si="80"/>
        <v>0</v>
      </c>
      <c r="K256" s="183" t="s">
        <v>19</v>
      </c>
      <c r="L256" s="42"/>
      <c r="M256" s="188" t="s">
        <v>19</v>
      </c>
      <c r="N256" s="189" t="s">
        <v>40</v>
      </c>
      <c r="O256" s="67"/>
      <c r="P256" s="190">
        <f t="shared" si="81"/>
        <v>0</v>
      </c>
      <c r="Q256" s="190">
        <v>0</v>
      </c>
      <c r="R256" s="190">
        <f t="shared" si="82"/>
        <v>0</v>
      </c>
      <c r="S256" s="190">
        <v>0</v>
      </c>
      <c r="T256" s="191">
        <f t="shared" si="8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168</v>
      </c>
      <c r="AT256" s="192" t="s">
        <v>163</v>
      </c>
      <c r="AU256" s="192" t="s">
        <v>77</v>
      </c>
      <c r="AY256" s="20" t="s">
        <v>161</v>
      </c>
      <c r="BE256" s="193">
        <f t="shared" si="84"/>
        <v>0</v>
      </c>
      <c r="BF256" s="193">
        <f t="shared" si="85"/>
        <v>0</v>
      </c>
      <c r="BG256" s="193">
        <f t="shared" si="86"/>
        <v>0</v>
      </c>
      <c r="BH256" s="193">
        <f t="shared" si="87"/>
        <v>0</v>
      </c>
      <c r="BI256" s="193">
        <f t="shared" si="88"/>
        <v>0</v>
      </c>
      <c r="BJ256" s="20" t="s">
        <v>77</v>
      </c>
      <c r="BK256" s="193">
        <f t="shared" si="89"/>
        <v>0</v>
      </c>
      <c r="BL256" s="20" t="s">
        <v>168</v>
      </c>
      <c r="BM256" s="192" t="s">
        <v>3088</v>
      </c>
    </row>
    <row r="257" spans="1:65" s="2" customFormat="1" ht="16.5" customHeight="1">
      <c r="A257" s="37"/>
      <c r="B257" s="38"/>
      <c r="C257" s="181" t="s">
        <v>1441</v>
      </c>
      <c r="D257" s="181" t="s">
        <v>163</v>
      </c>
      <c r="E257" s="182" t="s">
        <v>3089</v>
      </c>
      <c r="F257" s="183" t="s">
        <v>3090</v>
      </c>
      <c r="G257" s="184" t="s">
        <v>3087</v>
      </c>
      <c r="H257" s="185">
        <v>72</v>
      </c>
      <c r="I257" s="186"/>
      <c r="J257" s="187">
        <f t="shared" si="80"/>
        <v>0</v>
      </c>
      <c r="K257" s="183" t="s">
        <v>19</v>
      </c>
      <c r="L257" s="42"/>
      <c r="M257" s="188" t="s">
        <v>19</v>
      </c>
      <c r="N257" s="189" t="s">
        <v>40</v>
      </c>
      <c r="O257" s="67"/>
      <c r="P257" s="190">
        <f t="shared" si="81"/>
        <v>0</v>
      </c>
      <c r="Q257" s="190">
        <v>0</v>
      </c>
      <c r="R257" s="190">
        <f t="shared" si="82"/>
        <v>0</v>
      </c>
      <c r="S257" s="190">
        <v>0</v>
      </c>
      <c r="T257" s="191">
        <f t="shared" si="8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168</v>
      </c>
      <c r="AT257" s="192" t="s">
        <v>163</v>
      </c>
      <c r="AU257" s="192" t="s">
        <v>77</v>
      </c>
      <c r="AY257" s="20" t="s">
        <v>161</v>
      </c>
      <c r="BE257" s="193">
        <f t="shared" si="84"/>
        <v>0</v>
      </c>
      <c r="BF257" s="193">
        <f t="shared" si="85"/>
        <v>0</v>
      </c>
      <c r="BG257" s="193">
        <f t="shared" si="86"/>
        <v>0</v>
      </c>
      <c r="BH257" s="193">
        <f t="shared" si="87"/>
        <v>0</v>
      </c>
      <c r="BI257" s="193">
        <f t="shared" si="88"/>
        <v>0</v>
      </c>
      <c r="BJ257" s="20" t="s">
        <v>77</v>
      </c>
      <c r="BK257" s="193">
        <f t="shared" si="89"/>
        <v>0</v>
      </c>
      <c r="BL257" s="20" t="s">
        <v>168</v>
      </c>
      <c r="BM257" s="192" t="s">
        <v>3091</v>
      </c>
    </row>
    <row r="258" spans="1:65" s="2" customFormat="1" ht="16.5" customHeight="1">
      <c r="A258" s="37"/>
      <c r="B258" s="38"/>
      <c r="C258" s="181" t="s">
        <v>1447</v>
      </c>
      <c r="D258" s="181" t="s">
        <v>163</v>
      </c>
      <c r="E258" s="182" t="s">
        <v>3092</v>
      </c>
      <c r="F258" s="183" t="s">
        <v>3093</v>
      </c>
      <c r="G258" s="184" t="s">
        <v>3087</v>
      </c>
      <c r="H258" s="185">
        <v>4</v>
      </c>
      <c r="I258" s="186"/>
      <c r="J258" s="187">
        <f t="shared" si="80"/>
        <v>0</v>
      </c>
      <c r="K258" s="183" t="s">
        <v>19</v>
      </c>
      <c r="L258" s="42"/>
      <c r="M258" s="188" t="s">
        <v>19</v>
      </c>
      <c r="N258" s="189" t="s">
        <v>40</v>
      </c>
      <c r="O258" s="67"/>
      <c r="P258" s="190">
        <f t="shared" si="81"/>
        <v>0</v>
      </c>
      <c r="Q258" s="190">
        <v>0</v>
      </c>
      <c r="R258" s="190">
        <f t="shared" si="82"/>
        <v>0</v>
      </c>
      <c r="S258" s="190">
        <v>0</v>
      </c>
      <c r="T258" s="191">
        <f t="shared" si="8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168</v>
      </c>
      <c r="AT258" s="192" t="s">
        <v>163</v>
      </c>
      <c r="AU258" s="192" t="s">
        <v>77</v>
      </c>
      <c r="AY258" s="20" t="s">
        <v>161</v>
      </c>
      <c r="BE258" s="193">
        <f t="shared" si="84"/>
        <v>0</v>
      </c>
      <c r="BF258" s="193">
        <f t="shared" si="85"/>
        <v>0</v>
      </c>
      <c r="BG258" s="193">
        <f t="shared" si="86"/>
        <v>0</v>
      </c>
      <c r="BH258" s="193">
        <f t="shared" si="87"/>
        <v>0</v>
      </c>
      <c r="BI258" s="193">
        <f t="shared" si="88"/>
        <v>0</v>
      </c>
      <c r="BJ258" s="20" t="s">
        <v>77</v>
      </c>
      <c r="BK258" s="193">
        <f t="shared" si="89"/>
        <v>0</v>
      </c>
      <c r="BL258" s="20" t="s">
        <v>168</v>
      </c>
      <c r="BM258" s="192" t="s">
        <v>3094</v>
      </c>
    </row>
    <row r="259" spans="1:65" s="2" customFormat="1" ht="16.5" customHeight="1">
      <c r="A259" s="37"/>
      <c r="B259" s="38"/>
      <c r="C259" s="181" t="s">
        <v>1451</v>
      </c>
      <c r="D259" s="181" t="s">
        <v>163</v>
      </c>
      <c r="E259" s="182" t="s">
        <v>3095</v>
      </c>
      <c r="F259" s="183" t="s">
        <v>3096</v>
      </c>
      <c r="G259" s="184" t="s">
        <v>2887</v>
      </c>
      <c r="H259" s="185">
        <v>1</v>
      </c>
      <c r="I259" s="186"/>
      <c r="J259" s="187">
        <f t="shared" si="80"/>
        <v>0</v>
      </c>
      <c r="K259" s="183" t="s">
        <v>19</v>
      </c>
      <c r="L259" s="42"/>
      <c r="M259" s="188" t="s">
        <v>19</v>
      </c>
      <c r="N259" s="189" t="s">
        <v>40</v>
      </c>
      <c r="O259" s="67"/>
      <c r="P259" s="190">
        <f t="shared" si="81"/>
        <v>0</v>
      </c>
      <c r="Q259" s="190">
        <v>0</v>
      </c>
      <c r="R259" s="190">
        <f t="shared" si="82"/>
        <v>0</v>
      </c>
      <c r="S259" s="190">
        <v>0</v>
      </c>
      <c r="T259" s="191">
        <f t="shared" si="8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168</v>
      </c>
      <c r="AT259" s="192" t="s">
        <v>163</v>
      </c>
      <c r="AU259" s="192" t="s">
        <v>77</v>
      </c>
      <c r="AY259" s="20" t="s">
        <v>161</v>
      </c>
      <c r="BE259" s="193">
        <f t="shared" si="84"/>
        <v>0</v>
      </c>
      <c r="BF259" s="193">
        <f t="shared" si="85"/>
        <v>0</v>
      </c>
      <c r="BG259" s="193">
        <f t="shared" si="86"/>
        <v>0</v>
      </c>
      <c r="BH259" s="193">
        <f t="shared" si="87"/>
        <v>0</v>
      </c>
      <c r="BI259" s="193">
        <f t="shared" si="88"/>
        <v>0</v>
      </c>
      <c r="BJ259" s="20" t="s">
        <v>77</v>
      </c>
      <c r="BK259" s="193">
        <f t="shared" si="89"/>
        <v>0</v>
      </c>
      <c r="BL259" s="20" t="s">
        <v>168</v>
      </c>
      <c r="BM259" s="192" t="s">
        <v>3097</v>
      </c>
    </row>
    <row r="260" spans="1:65" s="2" customFormat="1" ht="16.5" customHeight="1">
      <c r="A260" s="37"/>
      <c r="B260" s="38"/>
      <c r="C260" s="181" t="s">
        <v>1456</v>
      </c>
      <c r="D260" s="181" t="s">
        <v>163</v>
      </c>
      <c r="E260" s="182" t="s">
        <v>3098</v>
      </c>
      <c r="F260" s="183" t="s">
        <v>3099</v>
      </c>
      <c r="G260" s="184" t="s">
        <v>2887</v>
      </c>
      <c r="H260" s="185">
        <v>1</v>
      </c>
      <c r="I260" s="186"/>
      <c r="J260" s="187">
        <f t="shared" si="80"/>
        <v>0</v>
      </c>
      <c r="K260" s="183" t="s">
        <v>19</v>
      </c>
      <c r="L260" s="42"/>
      <c r="M260" s="188" t="s">
        <v>19</v>
      </c>
      <c r="N260" s="189" t="s">
        <v>40</v>
      </c>
      <c r="O260" s="67"/>
      <c r="P260" s="190">
        <f t="shared" si="81"/>
        <v>0</v>
      </c>
      <c r="Q260" s="190">
        <v>0</v>
      </c>
      <c r="R260" s="190">
        <f t="shared" si="82"/>
        <v>0</v>
      </c>
      <c r="S260" s="190">
        <v>0</v>
      </c>
      <c r="T260" s="191">
        <f t="shared" si="8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168</v>
      </c>
      <c r="AT260" s="192" t="s">
        <v>163</v>
      </c>
      <c r="AU260" s="192" t="s">
        <v>77</v>
      </c>
      <c r="AY260" s="20" t="s">
        <v>161</v>
      </c>
      <c r="BE260" s="193">
        <f t="shared" si="84"/>
        <v>0</v>
      </c>
      <c r="BF260" s="193">
        <f t="shared" si="85"/>
        <v>0</v>
      </c>
      <c r="BG260" s="193">
        <f t="shared" si="86"/>
        <v>0</v>
      </c>
      <c r="BH260" s="193">
        <f t="shared" si="87"/>
        <v>0</v>
      </c>
      <c r="BI260" s="193">
        <f t="shared" si="88"/>
        <v>0</v>
      </c>
      <c r="BJ260" s="20" t="s">
        <v>77</v>
      </c>
      <c r="BK260" s="193">
        <f t="shared" si="89"/>
        <v>0</v>
      </c>
      <c r="BL260" s="20" t="s">
        <v>168</v>
      </c>
      <c r="BM260" s="192" t="s">
        <v>3100</v>
      </c>
    </row>
    <row r="261" spans="1:65" s="2" customFormat="1" ht="16.5" customHeight="1">
      <c r="A261" s="37"/>
      <c r="B261" s="38"/>
      <c r="C261" s="181" t="s">
        <v>1461</v>
      </c>
      <c r="D261" s="181" t="s">
        <v>163</v>
      </c>
      <c r="E261" s="182" t="s">
        <v>3101</v>
      </c>
      <c r="F261" s="183" t="s">
        <v>2869</v>
      </c>
      <c r="G261" s="184" t="s">
        <v>1476</v>
      </c>
      <c r="H261" s="185">
        <v>1</v>
      </c>
      <c r="I261" s="186"/>
      <c r="J261" s="187">
        <f t="shared" si="80"/>
        <v>0</v>
      </c>
      <c r="K261" s="183" t="s">
        <v>19</v>
      </c>
      <c r="L261" s="42"/>
      <c r="M261" s="188" t="s">
        <v>19</v>
      </c>
      <c r="N261" s="189" t="s">
        <v>40</v>
      </c>
      <c r="O261" s="67"/>
      <c r="P261" s="190">
        <f t="shared" si="81"/>
        <v>0</v>
      </c>
      <c r="Q261" s="190">
        <v>0</v>
      </c>
      <c r="R261" s="190">
        <f t="shared" si="82"/>
        <v>0</v>
      </c>
      <c r="S261" s="190">
        <v>0</v>
      </c>
      <c r="T261" s="191">
        <f t="shared" si="8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168</v>
      </c>
      <c r="AT261" s="192" t="s">
        <v>163</v>
      </c>
      <c r="AU261" s="192" t="s">
        <v>77</v>
      </c>
      <c r="AY261" s="20" t="s">
        <v>161</v>
      </c>
      <c r="BE261" s="193">
        <f t="shared" si="84"/>
        <v>0</v>
      </c>
      <c r="BF261" s="193">
        <f t="shared" si="85"/>
        <v>0</v>
      </c>
      <c r="BG261" s="193">
        <f t="shared" si="86"/>
        <v>0</v>
      </c>
      <c r="BH261" s="193">
        <f t="shared" si="87"/>
        <v>0</v>
      </c>
      <c r="BI261" s="193">
        <f t="shared" si="88"/>
        <v>0</v>
      </c>
      <c r="BJ261" s="20" t="s">
        <v>77</v>
      </c>
      <c r="BK261" s="193">
        <f t="shared" si="89"/>
        <v>0</v>
      </c>
      <c r="BL261" s="20" t="s">
        <v>168</v>
      </c>
      <c r="BM261" s="192" t="s">
        <v>3102</v>
      </c>
    </row>
    <row r="262" spans="1:65" s="2" customFormat="1" ht="19.2">
      <c r="A262" s="37"/>
      <c r="B262" s="38"/>
      <c r="C262" s="39"/>
      <c r="D262" s="199" t="s">
        <v>176</v>
      </c>
      <c r="E262" s="39"/>
      <c r="F262" s="200" t="s">
        <v>2872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176</v>
      </c>
      <c r="AU262" s="20" t="s">
        <v>77</v>
      </c>
    </row>
    <row r="263" spans="1:65" s="2" customFormat="1" ht="16.5" customHeight="1">
      <c r="A263" s="37"/>
      <c r="B263" s="38"/>
      <c r="C263" s="181" t="s">
        <v>1467</v>
      </c>
      <c r="D263" s="181" t="s">
        <v>163</v>
      </c>
      <c r="E263" s="182" t="s">
        <v>3103</v>
      </c>
      <c r="F263" s="183" t="s">
        <v>3104</v>
      </c>
      <c r="G263" s="184" t="s">
        <v>1476</v>
      </c>
      <c r="H263" s="185">
        <v>1</v>
      </c>
      <c r="I263" s="186"/>
      <c r="J263" s="187">
        <f>ROUND(I263*H263,2)</f>
        <v>0</v>
      </c>
      <c r="K263" s="183" t="s">
        <v>19</v>
      </c>
      <c r="L263" s="42"/>
      <c r="M263" s="262" t="s">
        <v>19</v>
      </c>
      <c r="N263" s="263" t="s">
        <v>40</v>
      </c>
      <c r="O263" s="260"/>
      <c r="P263" s="264">
        <f>O263*H263</f>
        <v>0</v>
      </c>
      <c r="Q263" s="264">
        <v>0</v>
      </c>
      <c r="R263" s="264">
        <f>Q263*H263</f>
        <v>0</v>
      </c>
      <c r="S263" s="264">
        <v>0</v>
      </c>
      <c r="T263" s="26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168</v>
      </c>
      <c r="AT263" s="192" t="s">
        <v>163</v>
      </c>
      <c r="AU263" s="192" t="s">
        <v>77</v>
      </c>
      <c r="AY263" s="20" t="s">
        <v>161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77</v>
      </c>
      <c r="BK263" s="193">
        <f>ROUND(I263*H263,2)</f>
        <v>0</v>
      </c>
      <c r="BL263" s="20" t="s">
        <v>168</v>
      </c>
      <c r="BM263" s="192" t="s">
        <v>3105</v>
      </c>
    </row>
    <row r="264" spans="1:65" s="2" customFormat="1" ht="6.9" customHeight="1">
      <c r="A264" s="37"/>
      <c r="B264" s="50"/>
      <c r="C264" s="51"/>
      <c r="D264" s="51"/>
      <c r="E264" s="51"/>
      <c r="F264" s="51"/>
      <c r="G264" s="51"/>
      <c r="H264" s="51"/>
      <c r="I264" s="51"/>
      <c r="J264" s="51"/>
      <c r="K264" s="51"/>
      <c r="L264" s="42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algorithmName="SHA-512" hashValue="71t1+Z8tkQDu/CJRDFuXddT+fHCuEdSI1/9v8JLaZS80GXRvrtuRcqpmOYJv6fn4q7sT+Mze6VLaA4jCSHHzSA==" saltValue="Z43HQTjVUiUL++/HxKSQ/Q==" spinCount="100000" sheet="1" objects="1" scenarios="1" formatColumns="0" formatRows="0" autoFilter="0"/>
  <autoFilter ref="C90:K263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93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620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3106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125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126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127</v>
      </c>
      <c r="F23" s="37"/>
      <c r="G23" s="37"/>
      <c r="H23" s="37"/>
      <c r="I23" s="115" t="s">
        <v>27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ROUND((SUM(BE99:BE1230)),  2)</f>
        <v>0</v>
      </c>
      <c r="G35" s="37"/>
      <c r="H35" s="37"/>
      <c r="I35" s="127">
        <v>0.21</v>
      </c>
      <c r="J35" s="126">
        <f>ROUND(((SUM(BE99:BE1230))*I35),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ROUND((SUM(BF99:BF1230)),  2)</f>
        <v>0</v>
      </c>
      <c r="G36" s="37"/>
      <c r="H36" s="37"/>
      <c r="I36" s="127">
        <v>0.15</v>
      </c>
      <c r="J36" s="126">
        <f>ROUND(((SUM(BF99:BF1230))*I36),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ROUND((SUM(BG99:BG1230)),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ROUND((SUM(BH99:BH1230)),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ROUND((SUM(BI99:BI1230)),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620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04 - SO 01.4 - Vytápění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Český Brod k.ú. 622737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65" customHeight="1">
      <c r="A58" s="37"/>
      <c r="B58" s="38"/>
      <c r="C58" s="32" t="s">
        <v>25</v>
      </c>
      <c r="D58" s="39"/>
      <c r="E58" s="39"/>
      <c r="F58" s="30" t="str">
        <f>E17</f>
        <v>Město Český Brod</v>
      </c>
      <c r="G58" s="39"/>
      <c r="H58" s="39"/>
      <c r="I58" s="32" t="s">
        <v>30</v>
      </c>
      <c r="J58" s="35" t="str">
        <f>E23</f>
        <v>GREBNER spol. s 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133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0" customFormat="1" ht="19.95" customHeight="1">
      <c r="B65" s="149"/>
      <c r="C65" s="100"/>
      <c r="D65" s="150" t="s">
        <v>137</v>
      </c>
      <c r="E65" s="151"/>
      <c r="F65" s="151"/>
      <c r="G65" s="151"/>
      <c r="H65" s="151"/>
      <c r="I65" s="151"/>
      <c r="J65" s="152">
        <f>J101</f>
        <v>0</v>
      </c>
      <c r="K65" s="100"/>
      <c r="L65" s="153"/>
    </row>
    <row r="66" spans="1:31" s="10" customFormat="1" ht="19.95" customHeight="1">
      <c r="B66" s="149"/>
      <c r="C66" s="100"/>
      <c r="D66" s="150" t="s">
        <v>138</v>
      </c>
      <c r="E66" s="151"/>
      <c r="F66" s="151"/>
      <c r="G66" s="151"/>
      <c r="H66" s="151"/>
      <c r="I66" s="151"/>
      <c r="J66" s="152">
        <f>J117</f>
        <v>0</v>
      </c>
      <c r="K66" s="100"/>
      <c r="L66" s="153"/>
    </row>
    <row r="67" spans="1:31" s="10" customFormat="1" ht="19.95" customHeight="1">
      <c r="B67" s="149"/>
      <c r="C67" s="100"/>
      <c r="D67" s="150" t="s">
        <v>3107</v>
      </c>
      <c r="E67" s="151"/>
      <c r="F67" s="151"/>
      <c r="G67" s="151"/>
      <c r="H67" s="151"/>
      <c r="I67" s="151"/>
      <c r="J67" s="152">
        <f>J177</f>
        <v>0</v>
      </c>
      <c r="K67" s="100"/>
      <c r="L67" s="153"/>
    </row>
    <row r="68" spans="1:31" s="10" customFormat="1" ht="14.85" customHeight="1">
      <c r="B68" s="149"/>
      <c r="C68" s="100"/>
      <c r="D68" s="150" t="s">
        <v>3108</v>
      </c>
      <c r="E68" s="151"/>
      <c r="F68" s="151"/>
      <c r="G68" s="151"/>
      <c r="H68" s="151"/>
      <c r="I68" s="151"/>
      <c r="J68" s="152">
        <f>J178</f>
        <v>0</v>
      </c>
      <c r="K68" s="100"/>
      <c r="L68" s="153"/>
    </row>
    <row r="69" spans="1:31" s="9" customFormat="1" ht="24.9" customHeight="1">
      <c r="B69" s="143"/>
      <c r="C69" s="144"/>
      <c r="D69" s="145" t="s">
        <v>140</v>
      </c>
      <c r="E69" s="146"/>
      <c r="F69" s="146"/>
      <c r="G69" s="146"/>
      <c r="H69" s="146"/>
      <c r="I69" s="146"/>
      <c r="J69" s="147">
        <f>J338</f>
        <v>0</v>
      </c>
      <c r="K69" s="144"/>
      <c r="L69" s="148"/>
    </row>
    <row r="70" spans="1:31" s="10" customFormat="1" ht="19.95" customHeight="1">
      <c r="B70" s="149"/>
      <c r="C70" s="100"/>
      <c r="D70" s="150" t="s">
        <v>653</v>
      </c>
      <c r="E70" s="151"/>
      <c r="F70" s="151"/>
      <c r="G70" s="151"/>
      <c r="H70" s="151"/>
      <c r="I70" s="151"/>
      <c r="J70" s="152">
        <f>J339</f>
        <v>0</v>
      </c>
      <c r="K70" s="100"/>
      <c r="L70" s="153"/>
    </row>
    <row r="71" spans="1:31" s="10" customFormat="1" ht="19.95" customHeight="1">
      <c r="B71" s="149"/>
      <c r="C71" s="100"/>
      <c r="D71" s="150" t="s">
        <v>3109</v>
      </c>
      <c r="E71" s="151"/>
      <c r="F71" s="151"/>
      <c r="G71" s="151"/>
      <c r="H71" s="151"/>
      <c r="I71" s="151"/>
      <c r="J71" s="152">
        <f>J390</f>
        <v>0</v>
      </c>
      <c r="K71" s="100"/>
      <c r="L71" s="153"/>
    </row>
    <row r="72" spans="1:31" s="10" customFormat="1" ht="19.95" customHeight="1">
      <c r="B72" s="149"/>
      <c r="C72" s="100"/>
      <c r="D72" s="150" t="s">
        <v>3110</v>
      </c>
      <c r="E72" s="151"/>
      <c r="F72" s="151"/>
      <c r="G72" s="151"/>
      <c r="H72" s="151"/>
      <c r="I72" s="151"/>
      <c r="J72" s="152">
        <f>J406</f>
        <v>0</v>
      </c>
      <c r="K72" s="100"/>
      <c r="L72" s="153"/>
    </row>
    <row r="73" spans="1:31" s="10" customFormat="1" ht="19.95" customHeight="1">
      <c r="B73" s="149"/>
      <c r="C73" s="100"/>
      <c r="D73" s="150" t="s">
        <v>3111</v>
      </c>
      <c r="E73" s="151"/>
      <c r="F73" s="151"/>
      <c r="G73" s="151"/>
      <c r="H73" s="151"/>
      <c r="I73" s="151"/>
      <c r="J73" s="152">
        <f>J442</f>
        <v>0</v>
      </c>
      <c r="K73" s="100"/>
      <c r="L73" s="153"/>
    </row>
    <row r="74" spans="1:31" s="10" customFormat="1" ht="19.95" customHeight="1">
      <c r="B74" s="149"/>
      <c r="C74" s="100"/>
      <c r="D74" s="150" t="s">
        <v>3112</v>
      </c>
      <c r="E74" s="151"/>
      <c r="F74" s="151"/>
      <c r="G74" s="151"/>
      <c r="H74" s="151"/>
      <c r="I74" s="151"/>
      <c r="J74" s="152">
        <f>J480</f>
        <v>0</v>
      </c>
      <c r="K74" s="100"/>
      <c r="L74" s="153"/>
    </row>
    <row r="75" spans="1:31" s="10" customFormat="1" ht="19.95" customHeight="1">
      <c r="B75" s="149"/>
      <c r="C75" s="100"/>
      <c r="D75" s="150" t="s">
        <v>3113</v>
      </c>
      <c r="E75" s="151"/>
      <c r="F75" s="151"/>
      <c r="G75" s="151"/>
      <c r="H75" s="151"/>
      <c r="I75" s="151"/>
      <c r="J75" s="152">
        <f>J527</f>
        <v>0</v>
      </c>
      <c r="K75" s="100"/>
      <c r="L75" s="153"/>
    </row>
    <row r="76" spans="1:31" s="10" customFormat="1" ht="19.95" customHeight="1">
      <c r="B76" s="149"/>
      <c r="C76" s="100"/>
      <c r="D76" s="150" t="s">
        <v>654</v>
      </c>
      <c r="E76" s="151"/>
      <c r="F76" s="151"/>
      <c r="G76" s="151"/>
      <c r="H76" s="151"/>
      <c r="I76" s="151"/>
      <c r="J76" s="152">
        <f>J965</f>
        <v>0</v>
      </c>
      <c r="K76" s="100"/>
      <c r="L76" s="153"/>
    </row>
    <row r="77" spans="1:31" s="9" customFormat="1" ht="24.9" customHeight="1">
      <c r="B77" s="143"/>
      <c r="C77" s="144"/>
      <c r="D77" s="145" t="s">
        <v>3114</v>
      </c>
      <c r="E77" s="146"/>
      <c r="F77" s="146"/>
      <c r="G77" s="146"/>
      <c r="H77" s="146"/>
      <c r="I77" s="146"/>
      <c r="J77" s="147">
        <f>J1207</f>
        <v>0</v>
      </c>
      <c r="K77" s="144"/>
      <c r="L77" s="148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" customHeight="1">
      <c r="A84" s="37"/>
      <c r="B84" s="38"/>
      <c r="C84" s="26" t="s">
        <v>146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16" t="str">
        <f>E7</f>
        <v>Stavební úpravy základní školy ŽITOMÍRSKÁ - úprava 12.2. 2025</v>
      </c>
      <c r="F87" s="417"/>
      <c r="G87" s="417"/>
      <c r="H87" s="417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123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16" t="s">
        <v>620</v>
      </c>
      <c r="F89" s="415"/>
      <c r="G89" s="415"/>
      <c r="H89" s="415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624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412" t="str">
        <f>E11</f>
        <v>04 - SO 01.4 - Vytápění</v>
      </c>
      <c r="F91" s="415"/>
      <c r="G91" s="415"/>
      <c r="H91" s="415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F14</f>
        <v xml:space="preserve"> Český Brod k.ú. 622737</v>
      </c>
      <c r="G93" s="39"/>
      <c r="H93" s="39"/>
      <c r="I93" s="32" t="s">
        <v>23</v>
      </c>
      <c r="J93" s="62" t="str">
        <f>IF(J14="","",J14)</f>
        <v>9. 8. 2024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65" customHeight="1">
      <c r="A95" s="37"/>
      <c r="B95" s="38"/>
      <c r="C95" s="32" t="s">
        <v>25</v>
      </c>
      <c r="D95" s="39"/>
      <c r="E95" s="39"/>
      <c r="F95" s="30" t="str">
        <f>E17</f>
        <v>Město Český Brod</v>
      </c>
      <c r="G95" s="39"/>
      <c r="H95" s="39"/>
      <c r="I95" s="32" t="s">
        <v>30</v>
      </c>
      <c r="J95" s="35" t="str">
        <f>E23</f>
        <v>GREBNER spol. s r.o.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15" customHeight="1">
      <c r="A96" s="37"/>
      <c r="B96" s="38"/>
      <c r="C96" s="32" t="s">
        <v>28</v>
      </c>
      <c r="D96" s="39"/>
      <c r="E96" s="39"/>
      <c r="F96" s="30" t="str">
        <f>IF(E20="","",E20)</f>
        <v>Vyplň údaj</v>
      </c>
      <c r="G96" s="39"/>
      <c r="H96" s="39"/>
      <c r="I96" s="32" t="s">
        <v>32</v>
      </c>
      <c r="J96" s="35" t="str">
        <f>E26</f>
        <v xml:space="preserve"> 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4"/>
      <c r="B98" s="155"/>
      <c r="C98" s="156" t="s">
        <v>147</v>
      </c>
      <c r="D98" s="157" t="s">
        <v>54</v>
      </c>
      <c r="E98" s="157" t="s">
        <v>50</v>
      </c>
      <c r="F98" s="157" t="s">
        <v>51</v>
      </c>
      <c r="G98" s="157" t="s">
        <v>148</v>
      </c>
      <c r="H98" s="157" t="s">
        <v>149</v>
      </c>
      <c r="I98" s="157" t="s">
        <v>150</v>
      </c>
      <c r="J98" s="157" t="s">
        <v>131</v>
      </c>
      <c r="K98" s="158" t="s">
        <v>151</v>
      </c>
      <c r="L98" s="159"/>
      <c r="M98" s="71" t="s">
        <v>19</v>
      </c>
      <c r="N98" s="72" t="s">
        <v>39</v>
      </c>
      <c r="O98" s="72" t="s">
        <v>152</v>
      </c>
      <c r="P98" s="72" t="s">
        <v>153</v>
      </c>
      <c r="Q98" s="72" t="s">
        <v>154</v>
      </c>
      <c r="R98" s="72" t="s">
        <v>155</v>
      </c>
      <c r="S98" s="72" t="s">
        <v>156</v>
      </c>
      <c r="T98" s="73" t="s">
        <v>157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8" customHeight="1">
      <c r="A99" s="37"/>
      <c r="B99" s="38"/>
      <c r="C99" s="78" t="s">
        <v>158</v>
      </c>
      <c r="D99" s="39"/>
      <c r="E99" s="39"/>
      <c r="F99" s="39"/>
      <c r="G99" s="39"/>
      <c r="H99" s="39"/>
      <c r="I99" s="39"/>
      <c r="J99" s="160">
        <f>BK99</f>
        <v>0</v>
      </c>
      <c r="K99" s="39"/>
      <c r="L99" s="42"/>
      <c r="M99" s="74"/>
      <c r="N99" s="161"/>
      <c r="O99" s="75"/>
      <c r="P99" s="162">
        <f>P100+P338+P1207</f>
        <v>0</v>
      </c>
      <c r="Q99" s="75"/>
      <c r="R99" s="162">
        <f>R100+R338+R1207</f>
        <v>1.4964104088000001</v>
      </c>
      <c r="S99" s="75"/>
      <c r="T99" s="163">
        <f>T100+T338+T1207</f>
        <v>2.8882076000000003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68</v>
      </c>
      <c r="AU99" s="20" t="s">
        <v>132</v>
      </c>
      <c r="BK99" s="164">
        <f>BK100+BK338+BK1207</f>
        <v>0</v>
      </c>
    </row>
    <row r="100" spans="1:65" s="12" customFormat="1" ht="25.95" customHeight="1">
      <c r="B100" s="165"/>
      <c r="C100" s="166"/>
      <c r="D100" s="167" t="s">
        <v>68</v>
      </c>
      <c r="E100" s="168" t="s">
        <v>159</v>
      </c>
      <c r="F100" s="168" t="s">
        <v>160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P101+P117+P177</f>
        <v>0</v>
      </c>
      <c r="Q100" s="173"/>
      <c r="R100" s="174">
        <f>R101+R117+R177</f>
        <v>0.37995870000000009</v>
      </c>
      <c r="S100" s="173"/>
      <c r="T100" s="175">
        <f>T101+T117+T177</f>
        <v>1.0002386000000001</v>
      </c>
      <c r="AR100" s="176" t="s">
        <v>77</v>
      </c>
      <c r="AT100" s="177" t="s">
        <v>68</v>
      </c>
      <c r="AU100" s="177" t="s">
        <v>69</v>
      </c>
      <c r="AY100" s="176" t="s">
        <v>161</v>
      </c>
      <c r="BK100" s="178">
        <f>BK101+BK117+BK177</f>
        <v>0</v>
      </c>
    </row>
    <row r="101" spans="1:65" s="12" customFormat="1" ht="22.8" customHeight="1">
      <c r="B101" s="165"/>
      <c r="C101" s="166"/>
      <c r="D101" s="167" t="s">
        <v>68</v>
      </c>
      <c r="E101" s="179" t="s">
        <v>222</v>
      </c>
      <c r="F101" s="179" t="s">
        <v>246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SUM(P102:P116)</f>
        <v>0</v>
      </c>
      <c r="Q101" s="173"/>
      <c r="R101" s="174">
        <f>SUM(R102:R116)</f>
        <v>0</v>
      </c>
      <c r="S101" s="173"/>
      <c r="T101" s="175">
        <f>SUM(T102:T116)</f>
        <v>0.34401500000000002</v>
      </c>
      <c r="AR101" s="176" t="s">
        <v>77</v>
      </c>
      <c r="AT101" s="177" t="s">
        <v>68</v>
      </c>
      <c r="AU101" s="177" t="s">
        <v>77</v>
      </c>
      <c r="AY101" s="176" t="s">
        <v>161</v>
      </c>
      <c r="BK101" s="178">
        <f>SUM(BK102:BK116)</f>
        <v>0</v>
      </c>
    </row>
    <row r="102" spans="1:65" s="2" customFormat="1" ht="24.15" customHeight="1">
      <c r="A102" s="37"/>
      <c r="B102" s="38"/>
      <c r="C102" s="181" t="s">
        <v>77</v>
      </c>
      <c r="D102" s="181" t="s">
        <v>163</v>
      </c>
      <c r="E102" s="182" t="s">
        <v>3115</v>
      </c>
      <c r="F102" s="183" t="s">
        <v>3116</v>
      </c>
      <c r="G102" s="184" t="s">
        <v>387</v>
      </c>
      <c r="H102" s="185">
        <v>1</v>
      </c>
      <c r="I102" s="186"/>
      <c r="J102" s="187">
        <f>ROUND(I102*H102,2)</f>
        <v>0</v>
      </c>
      <c r="K102" s="183" t="s">
        <v>167</v>
      </c>
      <c r="L102" s="42"/>
      <c r="M102" s="188" t="s">
        <v>19</v>
      </c>
      <c r="N102" s="189" t="s">
        <v>40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4.0000000000000001E-3</v>
      </c>
      <c r="T102" s="191">
        <f>S102*H102</f>
        <v>4.0000000000000001E-3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168</v>
      </c>
      <c r="BM102" s="192" t="s">
        <v>3117</v>
      </c>
    </row>
    <row r="103" spans="1:65" s="2" customFormat="1">
      <c r="A103" s="37"/>
      <c r="B103" s="38"/>
      <c r="C103" s="39"/>
      <c r="D103" s="194" t="s">
        <v>170</v>
      </c>
      <c r="E103" s="39"/>
      <c r="F103" s="195" t="s">
        <v>3118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170</v>
      </c>
      <c r="AU103" s="20" t="s">
        <v>79</v>
      </c>
    </row>
    <row r="104" spans="1:65" s="13" customFormat="1">
      <c r="B104" s="201"/>
      <c r="C104" s="202"/>
      <c r="D104" s="199" t="s">
        <v>178</v>
      </c>
      <c r="E104" s="203" t="s">
        <v>19</v>
      </c>
      <c r="F104" s="204" t="s">
        <v>77</v>
      </c>
      <c r="G104" s="202"/>
      <c r="H104" s="205">
        <v>1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178</v>
      </c>
      <c r="AU104" s="211" t="s">
        <v>79</v>
      </c>
      <c r="AV104" s="13" t="s">
        <v>79</v>
      </c>
      <c r="AW104" s="13" t="s">
        <v>31</v>
      </c>
      <c r="AX104" s="13" t="s">
        <v>69</v>
      </c>
      <c r="AY104" s="211" t="s">
        <v>161</v>
      </c>
    </row>
    <row r="105" spans="1:65" s="15" customFormat="1">
      <c r="B105" s="222"/>
      <c r="C105" s="223"/>
      <c r="D105" s="199" t="s">
        <v>178</v>
      </c>
      <c r="E105" s="224" t="s">
        <v>19</v>
      </c>
      <c r="F105" s="225" t="s">
        <v>221</v>
      </c>
      <c r="G105" s="223"/>
      <c r="H105" s="226">
        <v>1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178</v>
      </c>
      <c r="AU105" s="232" t="s">
        <v>79</v>
      </c>
      <c r="AV105" s="15" t="s">
        <v>168</v>
      </c>
      <c r="AW105" s="15" t="s">
        <v>31</v>
      </c>
      <c r="AX105" s="15" t="s">
        <v>77</v>
      </c>
      <c r="AY105" s="232" t="s">
        <v>161</v>
      </c>
    </row>
    <row r="106" spans="1:65" s="2" customFormat="1" ht="24.15" customHeight="1">
      <c r="A106" s="37"/>
      <c r="B106" s="38"/>
      <c r="C106" s="181" t="s">
        <v>79</v>
      </c>
      <c r="D106" s="181" t="s">
        <v>163</v>
      </c>
      <c r="E106" s="182" t="s">
        <v>3119</v>
      </c>
      <c r="F106" s="183" t="s">
        <v>3120</v>
      </c>
      <c r="G106" s="184" t="s">
        <v>387</v>
      </c>
      <c r="H106" s="185">
        <v>5</v>
      </c>
      <c r="I106" s="186"/>
      <c r="J106" s="187">
        <f>ROUND(I106*H106,2)</f>
        <v>0</v>
      </c>
      <c r="K106" s="183" t="s">
        <v>167</v>
      </c>
      <c r="L106" s="42"/>
      <c r="M106" s="188" t="s">
        <v>19</v>
      </c>
      <c r="N106" s="189" t="s">
        <v>40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1.6E-2</v>
      </c>
      <c r="T106" s="191">
        <f>S106*H106</f>
        <v>0.08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168</v>
      </c>
      <c r="AT106" s="192" t="s">
        <v>163</v>
      </c>
      <c r="AU106" s="192" t="s">
        <v>79</v>
      </c>
      <c r="AY106" s="20" t="s">
        <v>161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168</v>
      </c>
      <c r="BM106" s="192" t="s">
        <v>3121</v>
      </c>
    </row>
    <row r="107" spans="1:65" s="2" customFormat="1">
      <c r="A107" s="37"/>
      <c r="B107" s="38"/>
      <c r="C107" s="39"/>
      <c r="D107" s="194" t="s">
        <v>170</v>
      </c>
      <c r="E107" s="39"/>
      <c r="F107" s="195" t="s">
        <v>3122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170</v>
      </c>
      <c r="AU107" s="20" t="s">
        <v>79</v>
      </c>
    </row>
    <row r="108" spans="1:65" s="13" customFormat="1">
      <c r="B108" s="201"/>
      <c r="C108" s="202"/>
      <c r="D108" s="199" t="s">
        <v>178</v>
      </c>
      <c r="E108" s="203" t="s">
        <v>19</v>
      </c>
      <c r="F108" s="204" t="s">
        <v>3123</v>
      </c>
      <c r="G108" s="202"/>
      <c r="H108" s="205">
        <v>5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178</v>
      </c>
      <c r="AU108" s="211" t="s">
        <v>79</v>
      </c>
      <c r="AV108" s="13" t="s">
        <v>79</v>
      </c>
      <c r="AW108" s="13" t="s">
        <v>31</v>
      </c>
      <c r="AX108" s="13" t="s">
        <v>69</v>
      </c>
      <c r="AY108" s="211" t="s">
        <v>161</v>
      </c>
    </row>
    <row r="109" spans="1:65" s="15" customFormat="1">
      <c r="B109" s="222"/>
      <c r="C109" s="223"/>
      <c r="D109" s="199" t="s">
        <v>178</v>
      </c>
      <c r="E109" s="224" t="s">
        <v>19</v>
      </c>
      <c r="F109" s="225" t="s">
        <v>221</v>
      </c>
      <c r="G109" s="223"/>
      <c r="H109" s="226">
        <v>5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178</v>
      </c>
      <c r="AU109" s="232" t="s">
        <v>79</v>
      </c>
      <c r="AV109" s="15" t="s">
        <v>168</v>
      </c>
      <c r="AW109" s="15" t="s">
        <v>31</v>
      </c>
      <c r="AX109" s="15" t="s">
        <v>77</v>
      </c>
      <c r="AY109" s="232" t="s">
        <v>161</v>
      </c>
    </row>
    <row r="110" spans="1:65" s="2" customFormat="1" ht="24.15" customHeight="1">
      <c r="A110" s="37"/>
      <c r="B110" s="38"/>
      <c r="C110" s="181" t="s">
        <v>180</v>
      </c>
      <c r="D110" s="181" t="s">
        <v>163</v>
      </c>
      <c r="E110" s="182" t="s">
        <v>3124</v>
      </c>
      <c r="F110" s="183" t="s">
        <v>3125</v>
      </c>
      <c r="G110" s="184" t="s">
        <v>189</v>
      </c>
      <c r="H110" s="185">
        <v>13.685</v>
      </c>
      <c r="I110" s="186"/>
      <c r="J110" s="187">
        <f>ROUND(I110*H110,2)</f>
        <v>0</v>
      </c>
      <c r="K110" s="183" t="s">
        <v>167</v>
      </c>
      <c r="L110" s="42"/>
      <c r="M110" s="188" t="s">
        <v>19</v>
      </c>
      <c r="N110" s="189" t="s">
        <v>40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1.9E-2</v>
      </c>
      <c r="T110" s="191">
        <f>S110*H110</f>
        <v>0.260015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168</v>
      </c>
      <c r="AT110" s="192" t="s">
        <v>163</v>
      </c>
      <c r="AU110" s="192" t="s">
        <v>79</v>
      </c>
      <c r="AY110" s="20" t="s">
        <v>161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77</v>
      </c>
      <c r="BK110" s="193">
        <f>ROUND(I110*H110,2)</f>
        <v>0</v>
      </c>
      <c r="BL110" s="20" t="s">
        <v>168</v>
      </c>
      <c r="BM110" s="192" t="s">
        <v>3126</v>
      </c>
    </row>
    <row r="111" spans="1:65" s="2" customFormat="1">
      <c r="A111" s="37"/>
      <c r="B111" s="38"/>
      <c r="C111" s="39"/>
      <c r="D111" s="194" t="s">
        <v>170</v>
      </c>
      <c r="E111" s="39"/>
      <c r="F111" s="195" t="s">
        <v>3127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170</v>
      </c>
      <c r="AU111" s="20" t="s">
        <v>79</v>
      </c>
    </row>
    <row r="112" spans="1:65" s="14" customFormat="1">
      <c r="B112" s="212"/>
      <c r="C112" s="213"/>
      <c r="D112" s="199" t="s">
        <v>178</v>
      </c>
      <c r="E112" s="214" t="s">
        <v>19</v>
      </c>
      <c r="F112" s="215" t="s">
        <v>3128</v>
      </c>
      <c r="G112" s="213"/>
      <c r="H112" s="214" t="s">
        <v>19</v>
      </c>
      <c r="I112" s="216"/>
      <c r="J112" s="213"/>
      <c r="K112" s="213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178</v>
      </c>
      <c r="AU112" s="221" t="s">
        <v>79</v>
      </c>
      <c r="AV112" s="14" t="s">
        <v>77</v>
      </c>
      <c r="AW112" s="14" t="s">
        <v>31</v>
      </c>
      <c r="AX112" s="14" t="s">
        <v>69</v>
      </c>
      <c r="AY112" s="221" t="s">
        <v>161</v>
      </c>
    </row>
    <row r="113" spans="1:65" s="14" customFormat="1">
      <c r="B113" s="212"/>
      <c r="C113" s="213"/>
      <c r="D113" s="199" t="s">
        <v>178</v>
      </c>
      <c r="E113" s="214" t="s">
        <v>19</v>
      </c>
      <c r="F113" s="215" t="s">
        <v>3129</v>
      </c>
      <c r="G113" s="213"/>
      <c r="H113" s="214" t="s">
        <v>19</v>
      </c>
      <c r="I113" s="216"/>
      <c r="J113" s="213"/>
      <c r="K113" s="213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178</v>
      </c>
      <c r="AU113" s="221" t="s">
        <v>79</v>
      </c>
      <c r="AV113" s="14" t="s">
        <v>77</v>
      </c>
      <c r="AW113" s="14" t="s">
        <v>31</v>
      </c>
      <c r="AX113" s="14" t="s">
        <v>69</v>
      </c>
      <c r="AY113" s="221" t="s">
        <v>161</v>
      </c>
    </row>
    <row r="114" spans="1:65" s="13" customFormat="1">
      <c r="B114" s="201"/>
      <c r="C114" s="202"/>
      <c r="D114" s="199" t="s">
        <v>178</v>
      </c>
      <c r="E114" s="203" t="s">
        <v>19</v>
      </c>
      <c r="F114" s="204" t="s">
        <v>3130</v>
      </c>
      <c r="G114" s="202"/>
      <c r="H114" s="205">
        <v>32.200000000000003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178</v>
      </c>
      <c r="AU114" s="211" t="s">
        <v>79</v>
      </c>
      <c r="AV114" s="13" t="s">
        <v>79</v>
      </c>
      <c r="AW114" s="13" t="s">
        <v>31</v>
      </c>
      <c r="AX114" s="13" t="s">
        <v>69</v>
      </c>
      <c r="AY114" s="211" t="s">
        <v>161</v>
      </c>
    </row>
    <row r="115" spans="1:65" s="13" customFormat="1">
      <c r="B115" s="201"/>
      <c r="C115" s="202"/>
      <c r="D115" s="199" t="s">
        <v>178</v>
      </c>
      <c r="E115" s="203" t="s">
        <v>19</v>
      </c>
      <c r="F115" s="204" t="s">
        <v>3131</v>
      </c>
      <c r="G115" s="202"/>
      <c r="H115" s="205">
        <v>-18.515000000000001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178</v>
      </c>
      <c r="AU115" s="211" t="s">
        <v>79</v>
      </c>
      <c r="AV115" s="13" t="s">
        <v>79</v>
      </c>
      <c r="AW115" s="13" t="s">
        <v>31</v>
      </c>
      <c r="AX115" s="13" t="s">
        <v>69</v>
      </c>
      <c r="AY115" s="211" t="s">
        <v>161</v>
      </c>
    </row>
    <row r="116" spans="1:65" s="15" customFormat="1">
      <c r="B116" s="222"/>
      <c r="C116" s="223"/>
      <c r="D116" s="199" t="s">
        <v>178</v>
      </c>
      <c r="E116" s="224" t="s">
        <v>19</v>
      </c>
      <c r="F116" s="225" t="s">
        <v>221</v>
      </c>
      <c r="G116" s="223"/>
      <c r="H116" s="226">
        <v>13.685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178</v>
      </c>
      <c r="AU116" s="232" t="s">
        <v>79</v>
      </c>
      <c r="AV116" s="15" t="s">
        <v>168</v>
      </c>
      <c r="AW116" s="15" t="s">
        <v>31</v>
      </c>
      <c r="AX116" s="15" t="s">
        <v>77</v>
      </c>
      <c r="AY116" s="232" t="s">
        <v>161</v>
      </c>
    </row>
    <row r="117" spans="1:65" s="12" customFormat="1" ht="22.8" customHeight="1">
      <c r="B117" s="165"/>
      <c r="C117" s="166"/>
      <c r="D117" s="167" t="s">
        <v>68</v>
      </c>
      <c r="E117" s="179" t="s">
        <v>445</v>
      </c>
      <c r="F117" s="179" t="s">
        <v>446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SUM(P118:P176)</f>
        <v>0</v>
      </c>
      <c r="Q117" s="173"/>
      <c r="R117" s="174">
        <f>SUM(R118:R176)</f>
        <v>0</v>
      </c>
      <c r="S117" s="173"/>
      <c r="T117" s="175">
        <f>SUM(T118:T176)</f>
        <v>0</v>
      </c>
      <c r="AR117" s="176" t="s">
        <v>77</v>
      </c>
      <c r="AT117" s="177" t="s">
        <v>68</v>
      </c>
      <c r="AU117" s="177" t="s">
        <v>77</v>
      </c>
      <c r="AY117" s="176" t="s">
        <v>161</v>
      </c>
      <c r="BK117" s="178">
        <f>SUM(BK118:BK176)</f>
        <v>0</v>
      </c>
    </row>
    <row r="118" spans="1:65" s="2" customFormat="1" ht="24.15" customHeight="1">
      <c r="A118" s="37"/>
      <c r="B118" s="38"/>
      <c r="C118" s="181" t="s">
        <v>168</v>
      </c>
      <c r="D118" s="181" t="s">
        <v>163</v>
      </c>
      <c r="E118" s="182" t="s">
        <v>3132</v>
      </c>
      <c r="F118" s="183" t="s">
        <v>3133</v>
      </c>
      <c r="G118" s="184" t="s">
        <v>214</v>
      </c>
      <c r="H118" s="185">
        <v>0.371</v>
      </c>
      <c r="I118" s="186"/>
      <c r="J118" s="187">
        <f>ROUND(I118*H118,2)</f>
        <v>0</v>
      </c>
      <c r="K118" s="183" t="s">
        <v>167</v>
      </c>
      <c r="L118" s="42"/>
      <c r="M118" s="188" t="s">
        <v>19</v>
      </c>
      <c r="N118" s="189" t="s">
        <v>40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168</v>
      </c>
      <c r="AT118" s="192" t="s">
        <v>163</v>
      </c>
      <c r="AU118" s="192" t="s">
        <v>79</v>
      </c>
      <c r="AY118" s="20" t="s">
        <v>161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77</v>
      </c>
      <c r="BK118" s="193">
        <f>ROUND(I118*H118,2)</f>
        <v>0</v>
      </c>
      <c r="BL118" s="20" t="s">
        <v>168</v>
      </c>
      <c r="BM118" s="192" t="s">
        <v>3134</v>
      </c>
    </row>
    <row r="119" spans="1:65" s="2" customFormat="1">
      <c r="A119" s="37"/>
      <c r="B119" s="38"/>
      <c r="C119" s="39"/>
      <c r="D119" s="194" t="s">
        <v>170</v>
      </c>
      <c r="E119" s="39"/>
      <c r="F119" s="195" t="s">
        <v>3135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170</v>
      </c>
      <c r="AU119" s="20" t="s">
        <v>79</v>
      </c>
    </row>
    <row r="120" spans="1:65" s="14" customFormat="1">
      <c r="B120" s="212"/>
      <c r="C120" s="213"/>
      <c r="D120" s="199" t="s">
        <v>178</v>
      </c>
      <c r="E120" s="214" t="s">
        <v>19</v>
      </c>
      <c r="F120" s="215" t="s">
        <v>3136</v>
      </c>
      <c r="G120" s="213"/>
      <c r="H120" s="214" t="s">
        <v>19</v>
      </c>
      <c r="I120" s="216"/>
      <c r="J120" s="213"/>
      <c r="K120" s="213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178</v>
      </c>
      <c r="AU120" s="221" t="s">
        <v>79</v>
      </c>
      <c r="AV120" s="14" t="s">
        <v>77</v>
      </c>
      <c r="AW120" s="14" t="s">
        <v>31</v>
      </c>
      <c r="AX120" s="14" t="s">
        <v>69</v>
      </c>
      <c r="AY120" s="221" t="s">
        <v>161</v>
      </c>
    </row>
    <row r="121" spans="1:65" s="13" customFormat="1">
      <c r="B121" s="201"/>
      <c r="C121" s="202"/>
      <c r="D121" s="199" t="s">
        <v>178</v>
      </c>
      <c r="E121" s="203" t="s">
        <v>19</v>
      </c>
      <c r="F121" s="204" t="s">
        <v>3137</v>
      </c>
      <c r="G121" s="202"/>
      <c r="H121" s="205">
        <v>0.61199999999999999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178</v>
      </c>
      <c r="AU121" s="211" t="s">
        <v>79</v>
      </c>
      <c r="AV121" s="13" t="s">
        <v>79</v>
      </c>
      <c r="AW121" s="13" t="s">
        <v>31</v>
      </c>
      <c r="AX121" s="13" t="s">
        <v>69</v>
      </c>
      <c r="AY121" s="211" t="s">
        <v>161</v>
      </c>
    </row>
    <row r="122" spans="1:65" s="14" customFormat="1">
      <c r="B122" s="212"/>
      <c r="C122" s="213"/>
      <c r="D122" s="199" t="s">
        <v>178</v>
      </c>
      <c r="E122" s="214" t="s">
        <v>19</v>
      </c>
      <c r="F122" s="215" t="s">
        <v>3138</v>
      </c>
      <c r="G122" s="213"/>
      <c r="H122" s="214" t="s">
        <v>19</v>
      </c>
      <c r="I122" s="216"/>
      <c r="J122" s="213"/>
      <c r="K122" s="213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178</v>
      </c>
      <c r="AU122" s="221" t="s">
        <v>79</v>
      </c>
      <c r="AV122" s="14" t="s">
        <v>77</v>
      </c>
      <c r="AW122" s="14" t="s">
        <v>31</v>
      </c>
      <c r="AX122" s="14" t="s">
        <v>69</v>
      </c>
      <c r="AY122" s="221" t="s">
        <v>161</v>
      </c>
    </row>
    <row r="123" spans="1:65" s="13" customFormat="1">
      <c r="B123" s="201"/>
      <c r="C123" s="202"/>
      <c r="D123" s="199" t="s">
        <v>178</v>
      </c>
      <c r="E123" s="203" t="s">
        <v>19</v>
      </c>
      <c r="F123" s="204" t="s">
        <v>3139</v>
      </c>
      <c r="G123" s="202"/>
      <c r="H123" s="205">
        <v>8.4000000000000005E-2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178</v>
      </c>
      <c r="AU123" s="211" t="s">
        <v>79</v>
      </c>
      <c r="AV123" s="13" t="s">
        <v>79</v>
      </c>
      <c r="AW123" s="13" t="s">
        <v>31</v>
      </c>
      <c r="AX123" s="13" t="s">
        <v>69</v>
      </c>
      <c r="AY123" s="211" t="s">
        <v>161</v>
      </c>
    </row>
    <row r="124" spans="1:65" s="13" customFormat="1">
      <c r="B124" s="201"/>
      <c r="C124" s="202"/>
      <c r="D124" s="199" t="s">
        <v>178</v>
      </c>
      <c r="E124" s="203" t="s">
        <v>19</v>
      </c>
      <c r="F124" s="204" t="s">
        <v>3140</v>
      </c>
      <c r="G124" s="202"/>
      <c r="H124" s="205">
        <v>-0.32500000000000001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178</v>
      </c>
      <c r="AU124" s="211" t="s">
        <v>79</v>
      </c>
      <c r="AV124" s="13" t="s">
        <v>79</v>
      </c>
      <c r="AW124" s="13" t="s">
        <v>31</v>
      </c>
      <c r="AX124" s="13" t="s">
        <v>69</v>
      </c>
      <c r="AY124" s="211" t="s">
        <v>161</v>
      </c>
    </row>
    <row r="125" spans="1:65" s="15" customFormat="1">
      <c r="B125" s="222"/>
      <c r="C125" s="223"/>
      <c r="D125" s="199" t="s">
        <v>178</v>
      </c>
      <c r="E125" s="224" t="s">
        <v>19</v>
      </c>
      <c r="F125" s="225" t="s">
        <v>221</v>
      </c>
      <c r="G125" s="223"/>
      <c r="H125" s="226">
        <v>0.371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178</v>
      </c>
      <c r="AU125" s="232" t="s">
        <v>79</v>
      </c>
      <c r="AV125" s="15" t="s">
        <v>168</v>
      </c>
      <c r="AW125" s="15" t="s">
        <v>31</v>
      </c>
      <c r="AX125" s="15" t="s">
        <v>77</v>
      </c>
      <c r="AY125" s="232" t="s">
        <v>161</v>
      </c>
    </row>
    <row r="126" spans="1:65" s="2" customFormat="1" ht="21.75" customHeight="1">
      <c r="A126" s="37"/>
      <c r="B126" s="38"/>
      <c r="C126" s="181" t="s">
        <v>192</v>
      </c>
      <c r="D126" s="181" t="s">
        <v>163</v>
      </c>
      <c r="E126" s="182" t="s">
        <v>454</v>
      </c>
      <c r="F126" s="183" t="s">
        <v>455</v>
      </c>
      <c r="G126" s="184" t="s">
        <v>214</v>
      </c>
      <c r="H126" s="185">
        <v>2.8730000000000002</v>
      </c>
      <c r="I126" s="186"/>
      <c r="J126" s="187">
        <f>ROUND(I126*H126,2)</f>
        <v>0</v>
      </c>
      <c r="K126" s="183" t="s">
        <v>167</v>
      </c>
      <c r="L126" s="42"/>
      <c r="M126" s="188" t="s">
        <v>19</v>
      </c>
      <c r="N126" s="189" t="s">
        <v>40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168</v>
      </c>
      <c r="AT126" s="192" t="s">
        <v>163</v>
      </c>
      <c r="AU126" s="192" t="s">
        <v>79</v>
      </c>
      <c r="AY126" s="20" t="s">
        <v>161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77</v>
      </c>
      <c r="BK126" s="193">
        <f>ROUND(I126*H126,2)</f>
        <v>0</v>
      </c>
      <c r="BL126" s="20" t="s">
        <v>168</v>
      </c>
      <c r="BM126" s="192" t="s">
        <v>3141</v>
      </c>
    </row>
    <row r="127" spans="1:65" s="2" customFormat="1">
      <c r="A127" s="37"/>
      <c r="B127" s="38"/>
      <c r="C127" s="39"/>
      <c r="D127" s="194" t="s">
        <v>170</v>
      </c>
      <c r="E127" s="39"/>
      <c r="F127" s="195" t="s">
        <v>457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170</v>
      </c>
      <c r="AU127" s="20" t="s">
        <v>79</v>
      </c>
    </row>
    <row r="128" spans="1:65" s="14" customFormat="1">
      <c r="B128" s="212"/>
      <c r="C128" s="213"/>
      <c r="D128" s="199" t="s">
        <v>178</v>
      </c>
      <c r="E128" s="214" t="s">
        <v>19</v>
      </c>
      <c r="F128" s="215" t="s">
        <v>3136</v>
      </c>
      <c r="G128" s="213"/>
      <c r="H128" s="214" t="s">
        <v>19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178</v>
      </c>
      <c r="AU128" s="221" t="s">
        <v>79</v>
      </c>
      <c r="AV128" s="14" t="s">
        <v>77</v>
      </c>
      <c r="AW128" s="14" t="s">
        <v>31</v>
      </c>
      <c r="AX128" s="14" t="s">
        <v>69</v>
      </c>
      <c r="AY128" s="221" t="s">
        <v>161</v>
      </c>
    </row>
    <row r="129" spans="2:51" s="13" customFormat="1">
      <c r="B129" s="201"/>
      <c r="C129" s="202"/>
      <c r="D129" s="199" t="s">
        <v>178</v>
      </c>
      <c r="E129" s="203" t="s">
        <v>19</v>
      </c>
      <c r="F129" s="204" t="s">
        <v>3137</v>
      </c>
      <c r="G129" s="202"/>
      <c r="H129" s="205">
        <v>0.61199999999999999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178</v>
      </c>
      <c r="AU129" s="211" t="s">
        <v>79</v>
      </c>
      <c r="AV129" s="13" t="s">
        <v>79</v>
      </c>
      <c r="AW129" s="13" t="s">
        <v>31</v>
      </c>
      <c r="AX129" s="13" t="s">
        <v>69</v>
      </c>
      <c r="AY129" s="211" t="s">
        <v>161</v>
      </c>
    </row>
    <row r="130" spans="2:51" s="14" customFormat="1">
      <c r="B130" s="212"/>
      <c r="C130" s="213"/>
      <c r="D130" s="199" t="s">
        <v>178</v>
      </c>
      <c r="E130" s="214" t="s">
        <v>19</v>
      </c>
      <c r="F130" s="215" t="s">
        <v>3138</v>
      </c>
      <c r="G130" s="213"/>
      <c r="H130" s="214" t="s">
        <v>19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178</v>
      </c>
      <c r="AU130" s="221" t="s">
        <v>79</v>
      </c>
      <c r="AV130" s="14" t="s">
        <v>77</v>
      </c>
      <c r="AW130" s="14" t="s">
        <v>31</v>
      </c>
      <c r="AX130" s="14" t="s">
        <v>69</v>
      </c>
      <c r="AY130" s="221" t="s">
        <v>161</v>
      </c>
    </row>
    <row r="131" spans="2:51" s="13" customFormat="1">
      <c r="B131" s="201"/>
      <c r="C131" s="202"/>
      <c r="D131" s="199" t="s">
        <v>178</v>
      </c>
      <c r="E131" s="203" t="s">
        <v>19</v>
      </c>
      <c r="F131" s="204" t="s">
        <v>3139</v>
      </c>
      <c r="G131" s="202"/>
      <c r="H131" s="205">
        <v>8.4000000000000005E-2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178</v>
      </c>
      <c r="AU131" s="211" t="s">
        <v>79</v>
      </c>
      <c r="AV131" s="13" t="s">
        <v>79</v>
      </c>
      <c r="AW131" s="13" t="s">
        <v>31</v>
      </c>
      <c r="AX131" s="13" t="s">
        <v>69</v>
      </c>
      <c r="AY131" s="211" t="s">
        <v>161</v>
      </c>
    </row>
    <row r="132" spans="2:51" s="16" customFormat="1">
      <c r="B132" s="247"/>
      <c r="C132" s="248"/>
      <c r="D132" s="199" t="s">
        <v>178</v>
      </c>
      <c r="E132" s="249" t="s">
        <v>19</v>
      </c>
      <c r="F132" s="250" t="s">
        <v>2226</v>
      </c>
      <c r="G132" s="248"/>
      <c r="H132" s="251">
        <v>0.69599999999999995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178</v>
      </c>
      <c r="AU132" s="257" t="s">
        <v>79</v>
      </c>
      <c r="AV132" s="16" t="s">
        <v>180</v>
      </c>
      <c r="AW132" s="16" t="s">
        <v>31</v>
      </c>
      <c r="AX132" s="16" t="s">
        <v>69</v>
      </c>
      <c r="AY132" s="257" t="s">
        <v>161</v>
      </c>
    </row>
    <row r="133" spans="2:51" s="14" customFormat="1">
      <c r="B133" s="212"/>
      <c r="C133" s="213"/>
      <c r="D133" s="199" t="s">
        <v>178</v>
      </c>
      <c r="E133" s="214" t="s">
        <v>19</v>
      </c>
      <c r="F133" s="215" t="s">
        <v>3142</v>
      </c>
      <c r="G133" s="213"/>
      <c r="H133" s="214" t="s">
        <v>19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178</v>
      </c>
      <c r="AU133" s="221" t="s">
        <v>79</v>
      </c>
      <c r="AV133" s="14" t="s">
        <v>77</v>
      </c>
      <c r="AW133" s="14" t="s">
        <v>31</v>
      </c>
      <c r="AX133" s="14" t="s">
        <v>69</v>
      </c>
      <c r="AY133" s="221" t="s">
        <v>161</v>
      </c>
    </row>
    <row r="134" spans="2:51" s="13" customFormat="1">
      <c r="B134" s="201"/>
      <c r="C134" s="202"/>
      <c r="D134" s="199" t="s">
        <v>178</v>
      </c>
      <c r="E134" s="203" t="s">
        <v>19</v>
      </c>
      <c r="F134" s="204" t="s">
        <v>3143</v>
      </c>
      <c r="G134" s="202"/>
      <c r="H134" s="205">
        <v>0.69099999999999995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79</v>
      </c>
      <c r="AV134" s="13" t="s">
        <v>79</v>
      </c>
      <c r="AW134" s="13" t="s">
        <v>31</v>
      </c>
      <c r="AX134" s="13" t="s">
        <v>69</v>
      </c>
      <c r="AY134" s="211" t="s">
        <v>161</v>
      </c>
    </row>
    <row r="135" spans="2:51" s="14" customFormat="1">
      <c r="B135" s="212"/>
      <c r="C135" s="213"/>
      <c r="D135" s="199" t="s">
        <v>178</v>
      </c>
      <c r="E135" s="214" t="s">
        <v>19</v>
      </c>
      <c r="F135" s="215" t="s">
        <v>3144</v>
      </c>
      <c r="G135" s="213"/>
      <c r="H135" s="214" t="s">
        <v>19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178</v>
      </c>
      <c r="AU135" s="221" t="s">
        <v>79</v>
      </c>
      <c r="AV135" s="14" t="s">
        <v>77</v>
      </c>
      <c r="AW135" s="14" t="s">
        <v>31</v>
      </c>
      <c r="AX135" s="14" t="s">
        <v>69</v>
      </c>
      <c r="AY135" s="221" t="s">
        <v>161</v>
      </c>
    </row>
    <row r="136" spans="2:51" s="13" customFormat="1">
      <c r="B136" s="201"/>
      <c r="C136" s="202"/>
      <c r="D136" s="199" t="s">
        <v>178</v>
      </c>
      <c r="E136" s="203" t="s">
        <v>19</v>
      </c>
      <c r="F136" s="204" t="s">
        <v>3145</v>
      </c>
      <c r="G136" s="202"/>
      <c r="H136" s="205">
        <v>0.184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178</v>
      </c>
      <c r="AU136" s="211" t="s">
        <v>79</v>
      </c>
      <c r="AV136" s="13" t="s">
        <v>79</v>
      </c>
      <c r="AW136" s="13" t="s">
        <v>31</v>
      </c>
      <c r="AX136" s="13" t="s">
        <v>69</v>
      </c>
      <c r="AY136" s="211" t="s">
        <v>161</v>
      </c>
    </row>
    <row r="137" spans="2:51" s="14" customFormat="1">
      <c r="B137" s="212"/>
      <c r="C137" s="213"/>
      <c r="D137" s="199" t="s">
        <v>178</v>
      </c>
      <c r="E137" s="214" t="s">
        <v>19</v>
      </c>
      <c r="F137" s="215" t="s">
        <v>3146</v>
      </c>
      <c r="G137" s="213"/>
      <c r="H137" s="214" t="s">
        <v>19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178</v>
      </c>
      <c r="AU137" s="221" t="s">
        <v>79</v>
      </c>
      <c r="AV137" s="14" t="s">
        <v>77</v>
      </c>
      <c r="AW137" s="14" t="s">
        <v>31</v>
      </c>
      <c r="AX137" s="14" t="s">
        <v>69</v>
      </c>
      <c r="AY137" s="221" t="s">
        <v>161</v>
      </c>
    </row>
    <row r="138" spans="2:51" s="13" customFormat="1">
      <c r="B138" s="201"/>
      <c r="C138" s="202"/>
      <c r="D138" s="199" t="s">
        <v>178</v>
      </c>
      <c r="E138" s="203" t="s">
        <v>19</v>
      </c>
      <c r="F138" s="204" t="s">
        <v>3147</v>
      </c>
      <c r="G138" s="202"/>
      <c r="H138" s="205">
        <v>1.069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178</v>
      </c>
      <c r="AU138" s="211" t="s">
        <v>79</v>
      </c>
      <c r="AV138" s="13" t="s">
        <v>79</v>
      </c>
      <c r="AW138" s="13" t="s">
        <v>31</v>
      </c>
      <c r="AX138" s="13" t="s">
        <v>69</v>
      </c>
      <c r="AY138" s="211" t="s">
        <v>161</v>
      </c>
    </row>
    <row r="139" spans="2:51" s="14" customFormat="1">
      <c r="B139" s="212"/>
      <c r="C139" s="213"/>
      <c r="D139" s="199" t="s">
        <v>178</v>
      </c>
      <c r="E139" s="214" t="s">
        <v>19</v>
      </c>
      <c r="F139" s="215" t="s">
        <v>3148</v>
      </c>
      <c r="G139" s="213"/>
      <c r="H139" s="214" t="s">
        <v>19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178</v>
      </c>
      <c r="AU139" s="221" t="s">
        <v>79</v>
      </c>
      <c r="AV139" s="14" t="s">
        <v>77</v>
      </c>
      <c r="AW139" s="14" t="s">
        <v>31</v>
      </c>
      <c r="AX139" s="14" t="s">
        <v>69</v>
      </c>
      <c r="AY139" s="221" t="s">
        <v>161</v>
      </c>
    </row>
    <row r="140" spans="2:51" s="13" customFormat="1">
      <c r="B140" s="201"/>
      <c r="C140" s="202"/>
      <c r="D140" s="199" t="s">
        <v>178</v>
      </c>
      <c r="E140" s="203" t="s">
        <v>19</v>
      </c>
      <c r="F140" s="204" t="s">
        <v>3149</v>
      </c>
      <c r="G140" s="202"/>
      <c r="H140" s="205">
        <v>0.158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178</v>
      </c>
      <c r="AU140" s="211" t="s">
        <v>79</v>
      </c>
      <c r="AV140" s="13" t="s">
        <v>79</v>
      </c>
      <c r="AW140" s="13" t="s">
        <v>31</v>
      </c>
      <c r="AX140" s="13" t="s">
        <v>69</v>
      </c>
      <c r="AY140" s="211" t="s">
        <v>161</v>
      </c>
    </row>
    <row r="141" spans="2:51" s="14" customFormat="1">
      <c r="B141" s="212"/>
      <c r="C141" s="213"/>
      <c r="D141" s="199" t="s">
        <v>178</v>
      </c>
      <c r="E141" s="214" t="s">
        <v>19</v>
      </c>
      <c r="F141" s="215" t="s">
        <v>3150</v>
      </c>
      <c r="G141" s="213"/>
      <c r="H141" s="214" t="s">
        <v>19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178</v>
      </c>
      <c r="AU141" s="221" t="s">
        <v>79</v>
      </c>
      <c r="AV141" s="14" t="s">
        <v>77</v>
      </c>
      <c r="AW141" s="14" t="s">
        <v>31</v>
      </c>
      <c r="AX141" s="14" t="s">
        <v>69</v>
      </c>
      <c r="AY141" s="221" t="s">
        <v>161</v>
      </c>
    </row>
    <row r="142" spans="2:51" s="13" customFormat="1">
      <c r="B142" s="201"/>
      <c r="C142" s="202"/>
      <c r="D142" s="199" t="s">
        <v>178</v>
      </c>
      <c r="E142" s="203" t="s">
        <v>19</v>
      </c>
      <c r="F142" s="204" t="s">
        <v>3151</v>
      </c>
      <c r="G142" s="202"/>
      <c r="H142" s="205">
        <v>0.26700000000000002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79</v>
      </c>
      <c r="AV142" s="13" t="s">
        <v>79</v>
      </c>
      <c r="AW142" s="13" t="s">
        <v>31</v>
      </c>
      <c r="AX142" s="13" t="s">
        <v>69</v>
      </c>
      <c r="AY142" s="211" t="s">
        <v>161</v>
      </c>
    </row>
    <row r="143" spans="2:51" s="14" customFormat="1">
      <c r="B143" s="212"/>
      <c r="C143" s="213"/>
      <c r="D143" s="199" t="s">
        <v>178</v>
      </c>
      <c r="E143" s="214" t="s">
        <v>19</v>
      </c>
      <c r="F143" s="215" t="s">
        <v>3152</v>
      </c>
      <c r="G143" s="213"/>
      <c r="H143" s="214" t="s">
        <v>19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178</v>
      </c>
      <c r="AU143" s="221" t="s">
        <v>79</v>
      </c>
      <c r="AV143" s="14" t="s">
        <v>77</v>
      </c>
      <c r="AW143" s="14" t="s">
        <v>31</v>
      </c>
      <c r="AX143" s="14" t="s">
        <v>69</v>
      </c>
      <c r="AY143" s="221" t="s">
        <v>161</v>
      </c>
    </row>
    <row r="144" spans="2:51" s="13" customFormat="1">
      <c r="B144" s="201"/>
      <c r="C144" s="202"/>
      <c r="D144" s="199" t="s">
        <v>178</v>
      </c>
      <c r="E144" s="203" t="s">
        <v>19</v>
      </c>
      <c r="F144" s="204" t="s">
        <v>3153</v>
      </c>
      <c r="G144" s="202"/>
      <c r="H144" s="205">
        <v>0.25900000000000001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79</v>
      </c>
      <c r="AV144" s="13" t="s">
        <v>79</v>
      </c>
      <c r="AW144" s="13" t="s">
        <v>31</v>
      </c>
      <c r="AX144" s="13" t="s">
        <v>69</v>
      </c>
      <c r="AY144" s="211" t="s">
        <v>161</v>
      </c>
    </row>
    <row r="145" spans="1:65" s="16" customFormat="1">
      <c r="B145" s="247"/>
      <c r="C145" s="248"/>
      <c r="D145" s="199" t="s">
        <v>178</v>
      </c>
      <c r="E145" s="249" t="s">
        <v>19</v>
      </c>
      <c r="F145" s="250" t="s">
        <v>2226</v>
      </c>
      <c r="G145" s="248"/>
      <c r="H145" s="251">
        <v>2.6280000000000001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178</v>
      </c>
      <c r="AU145" s="257" t="s">
        <v>79</v>
      </c>
      <c r="AV145" s="16" t="s">
        <v>180</v>
      </c>
      <c r="AW145" s="16" t="s">
        <v>31</v>
      </c>
      <c r="AX145" s="16" t="s">
        <v>69</v>
      </c>
      <c r="AY145" s="257" t="s">
        <v>161</v>
      </c>
    </row>
    <row r="146" spans="1:65" s="13" customFormat="1">
      <c r="B146" s="201"/>
      <c r="C146" s="202"/>
      <c r="D146" s="199" t="s">
        <v>178</v>
      </c>
      <c r="E146" s="203" t="s">
        <v>19</v>
      </c>
      <c r="F146" s="204" t="s">
        <v>3154</v>
      </c>
      <c r="G146" s="202"/>
      <c r="H146" s="205">
        <v>-0.45100000000000001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178</v>
      </c>
      <c r="AU146" s="211" t="s">
        <v>79</v>
      </c>
      <c r="AV146" s="13" t="s">
        <v>79</v>
      </c>
      <c r="AW146" s="13" t="s">
        <v>31</v>
      </c>
      <c r="AX146" s="13" t="s">
        <v>69</v>
      </c>
      <c r="AY146" s="211" t="s">
        <v>161</v>
      </c>
    </row>
    <row r="147" spans="1:65" s="15" customFormat="1">
      <c r="B147" s="222"/>
      <c r="C147" s="223"/>
      <c r="D147" s="199" t="s">
        <v>178</v>
      </c>
      <c r="E147" s="224" t="s">
        <v>19</v>
      </c>
      <c r="F147" s="225" t="s">
        <v>221</v>
      </c>
      <c r="G147" s="223"/>
      <c r="H147" s="226">
        <v>2.8730000000000002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178</v>
      </c>
      <c r="AU147" s="232" t="s">
        <v>79</v>
      </c>
      <c r="AV147" s="15" t="s">
        <v>168</v>
      </c>
      <c r="AW147" s="15" t="s">
        <v>31</v>
      </c>
      <c r="AX147" s="15" t="s">
        <v>77</v>
      </c>
      <c r="AY147" s="232" t="s">
        <v>161</v>
      </c>
    </row>
    <row r="148" spans="1:65" s="2" customFormat="1" ht="24.15" customHeight="1">
      <c r="A148" s="37"/>
      <c r="B148" s="38"/>
      <c r="C148" s="181" t="s">
        <v>197</v>
      </c>
      <c r="D148" s="181" t="s">
        <v>163</v>
      </c>
      <c r="E148" s="182" t="s">
        <v>459</v>
      </c>
      <c r="F148" s="183" t="s">
        <v>460</v>
      </c>
      <c r="G148" s="184" t="s">
        <v>214</v>
      </c>
      <c r="H148" s="185">
        <v>11.492000000000001</v>
      </c>
      <c r="I148" s="186"/>
      <c r="J148" s="187">
        <f>ROUND(I148*H148,2)</f>
        <v>0</v>
      </c>
      <c r="K148" s="183" t="s">
        <v>167</v>
      </c>
      <c r="L148" s="42"/>
      <c r="M148" s="188" t="s">
        <v>19</v>
      </c>
      <c r="N148" s="189" t="s">
        <v>40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168</v>
      </c>
      <c r="AT148" s="192" t="s">
        <v>163</v>
      </c>
      <c r="AU148" s="192" t="s">
        <v>79</v>
      </c>
      <c r="AY148" s="20" t="s">
        <v>161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77</v>
      </c>
      <c r="BK148" s="193">
        <f>ROUND(I148*H148,2)</f>
        <v>0</v>
      </c>
      <c r="BL148" s="20" t="s">
        <v>168</v>
      </c>
      <c r="BM148" s="192" t="s">
        <v>3155</v>
      </c>
    </row>
    <row r="149" spans="1:65" s="2" customFormat="1">
      <c r="A149" s="37"/>
      <c r="B149" s="38"/>
      <c r="C149" s="39"/>
      <c r="D149" s="194" t="s">
        <v>170</v>
      </c>
      <c r="E149" s="39"/>
      <c r="F149" s="195" t="s">
        <v>462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170</v>
      </c>
      <c r="AU149" s="20" t="s">
        <v>79</v>
      </c>
    </row>
    <row r="150" spans="1:65" s="2" customFormat="1" ht="19.2">
      <c r="A150" s="37"/>
      <c r="B150" s="38"/>
      <c r="C150" s="39"/>
      <c r="D150" s="199" t="s">
        <v>176</v>
      </c>
      <c r="E150" s="39"/>
      <c r="F150" s="200" t="s">
        <v>3156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176</v>
      </c>
      <c r="AU150" s="20" t="s">
        <v>79</v>
      </c>
    </row>
    <row r="151" spans="1:65" s="13" customFormat="1">
      <c r="B151" s="201"/>
      <c r="C151" s="202"/>
      <c r="D151" s="199" t="s">
        <v>178</v>
      </c>
      <c r="E151" s="202"/>
      <c r="F151" s="204" t="s">
        <v>3157</v>
      </c>
      <c r="G151" s="202"/>
      <c r="H151" s="205">
        <v>11.492000000000001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79</v>
      </c>
      <c r="AV151" s="13" t="s">
        <v>79</v>
      </c>
      <c r="AW151" s="13" t="s">
        <v>4</v>
      </c>
      <c r="AX151" s="13" t="s">
        <v>77</v>
      </c>
      <c r="AY151" s="211" t="s">
        <v>161</v>
      </c>
    </row>
    <row r="152" spans="1:65" s="2" customFormat="1" ht="33" customHeight="1">
      <c r="A152" s="37"/>
      <c r="B152" s="38"/>
      <c r="C152" s="181" t="s">
        <v>203</v>
      </c>
      <c r="D152" s="181" t="s">
        <v>163</v>
      </c>
      <c r="E152" s="182" t="s">
        <v>3158</v>
      </c>
      <c r="F152" s="183" t="s">
        <v>3159</v>
      </c>
      <c r="G152" s="184" t="s">
        <v>214</v>
      </c>
      <c r="H152" s="185">
        <v>0.371</v>
      </c>
      <c r="I152" s="186"/>
      <c r="J152" s="187">
        <f>ROUND(I152*H152,2)</f>
        <v>0</v>
      </c>
      <c r="K152" s="183" t="s">
        <v>167</v>
      </c>
      <c r="L152" s="42"/>
      <c r="M152" s="188" t="s">
        <v>19</v>
      </c>
      <c r="N152" s="189" t="s">
        <v>40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168</v>
      </c>
      <c r="AT152" s="192" t="s">
        <v>163</v>
      </c>
      <c r="AU152" s="192" t="s">
        <v>79</v>
      </c>
      <c r="AY152" s="20" t="s">
        <v>161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168</v>
      </c>
      <c r="BM152" s="192" t="s">
        <v>3160</v>
      </c>
    </row>
    <row r="153" spans="1:65" s="2" customFormat="1">
      <c r="A153" s="37"/>
      <c r="B153" s="38"/>
      <c r="C153" s="39"/>
      <c r="D153" s="194" t="s">
        <v>170</v>
      </c>
      <c r="E153" s="39"/>
      <c r="F153" s="195" t="s">
        <v>3161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170</v>
      </c>
      <c r="AU153" s="20" t="s">
        <v>79</v>
      </c>
    </row>
    <row r="154" spans="1:65" s="14" customFormat="1">
      <c r="B154" s="212"/>
      <c r="C154" s="213"/>
      <c r="D154" s="199" t="s">
        <v>178</v>
      </c>
      <c r="E154" s="214" t="s">
        <v>19</v>
      </c>
      <c r="F154" s="215" t="s">
        <v>3136</v>
      </c>
      <c r="G154" s="213"/>
      <c r="H154" s="214" t="s">
        <v>19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178</v>
      </c>
      <c r="AU154" s="221" t="s">
        <v>79</v>
      </c>
      <c r="AV154" s="14" t="s">
        <v>77</v>
      </c>
      <c r="AW154" s="14" t="s">
        <v>31</v>
      </c>
      <c r="AX154" s="14" t="s">
        <v>69</v>
      </c>
      <c r="AY154" s="221" t="s">
        <v>161</v>
      </c>
    </row>
    <row r="155" spans="1:65" s="13" customFormat="1">
      <c r="B155" s="201"/>
      <c r="C155" s="202"/>
      <c r="D155" s="199" t="s">
        <v>178</v>
      </c>
      <c r="E155" s="203" t="s">
        <v>19</v>
      </c>
      <c r="F155" s="204" t="s">
        <v>3137</v>
      </c>
      <c r="G155" s="202"/>
      <c r="H155" s="205">
        <v>0.61199999999999999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79</v>
      </c>
      <c r="AV155" s="13" t="s">
        <v>79</v>
      </c>
      <c r="AW155" s="13" t="s">
        <v>31</v>
      </c>
      <c r="AX155" s="13" t="s">
        <v>69</v>
      </c>
      <c r="AY155" s="211" t="s">
        <v>161</v>
      </c>
    </row>
    <row r="156" spans="1:65" s="14" customFormat="1">
      <c r="B156" s="212"/>
      <c r="C156" s="213"/>
      <c r="D156" s="199" t="s">
        <v>178</v>
      </c>
      <c r="E156" s="214" t="s">
        <v>19</v>
      </c>
      <c r="F156" s="215" t="s">
        <v>3138</v>
      </c>
      <c r="G156" s="213"/>
      <c r="H156" s="214" t="s">
        <v>19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178</v>
      </c>
      <c r="AU156" s="221" t="s">
        <v>79</v>
      </c>
      <c r="AV156" s="14" t="s">
        <v>77</v>
      </c>
      <c r="AW156" s="14" t="s">
        <v>31</v>
      </c>
      <c r="AX156" s="14" t="s">
        <v>69</v>
      </c>
      <c r="AY156" s="221" t="s">
        <v>161</v>
      </c>
    </row>
    <row r="157" spans="1:65" s="13" customFormat="1">
      <c r="B157" s="201"/>
      <c r="C157" s="202"/>
      <c r="D157" s="199" t="s">
        <v>178</v>
      </c>
      <c r="E157" s="203" t="s">
        <v>19</v>
      </c>
      <c r="F157" s="204" t="s">
        <v>3139</v>
      </c>
      <c r="G157" s="202"/>
      <c r="H157" s="205">
        <v>8.4000000000000005E-2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79</v>
      </c>
      <c r="AV157" s="13" t="s">
        <v>79</v>
      </c>
      <c r="AW157" s="13" t="s">
        <v>31</v>
      </c>
      <c r="AX157" s="13" t="s">
        <v>69</v>
      </c>
      <c r="AY157" s="211" t="s">
        <v>161</v>
      </c>
    </row>
    <row r="158" spans="1:65" s="13" customFormat="1">
      <c r="B158" s="201"/>
      <c r="C158" s="202"/>
      <c r="D158" s="199" t="s">
        <v>178</v>
      </c>
      <c r="E158" s="203" t="s">
        <v>19</v>
      </c>
      <c r="F158" s="204" t="s">
        <v>3140</v>
      </c>
      <c r="G158" s="202"/>
      <c r="H158" s="205">
        <v>-0.32500000000000001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178</v>
      </c>
      <c r="AU158" s="211" t="s">
        <v>79</v>
      </c>
      <c r="AV158" s="13" t="s">
        <v>79</v>
      </c>
      <c r="AW158" s="13" t="s">
        <v>31</v>
      </c>
      <c r="AX158" s="13" t="s">
        <v>69</v>
      </c>
      <c r="AY158" s="211" t="s">
        <v>161</v>
      </c>
    </row>
    <row r="159" spans="1:65" s="15" customFormat="1">
      <c r="B159" s="222"/>
      <c r="C159" s="223"/>
      <c r="D159" s="199" t="s">
        <v>178</v>
      </c>
      <c r="E159" s="224" t="s">
        <v>19</v>
      </c>
      <c r="F159" s="225" t="s">
        <v>221</v>
      </c>
      <c r="G159" s="223"/>
      <c r="H159" s="226">
        <v>0.37099999999999994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178</v>
      </c>
      <c r="AU159" s="232" t="s">
        <v>79</v>
      </c>
      <c r="AV159" s="15" t="s">
        <v>168</v>
      </c>
      <c r="AW159" s="15" t="s">
        <v>31</v>
      </c>
      <c r="AX159" s="15" t="s">
        <v>77</v>
      </c>
      <c r="AY159" s="232" t="s">
        <v>161</v>
      </c>
    </row>
    <row r="160" spans="1:65" s="2" customFormat="1" ht="24.15" customHeight="1">
      <c r="A160" s="37"/>
      <c r="B160" s="38"/>
      <c r="C160" s="181" t="s">
        <v>211</v>
      </c>
      <c r="D160" s="181" t="s">
        <v>163</v>
      </c>
      <c r="E160" s="182" t="s">
        <v>3162</v>
      </c>
      <c r="F160" s="183" t="s">
        <v>3163</v>
      </c>
      <c r="G160" s="184" t="s">
        <v>214</v>
      </c>
      <c r="H160" s="185">
        <v>2.5289999999999999</v>
      </c>
      <c r="I160" s="186"/>
      <c r="J160" s="187">
        <f>ROUND(I160*H160,2)</f>
        <v>0</v>
      </c>
      <c r="K160" s="183" t="s">
        <v>167</v>
      </c>
      <c r="L160" s="42"/>
      <c r="M160" s="188" t="s">
        <v>19</v>
      </c>
      <c r="N160" s="189" t="s">
        <v>40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168</v>
      </c>
      <c r="AT160" s="192" t="s">
        <v>163</v>
      </c>
      <c r="AU160" s="192" t="s">
        <v>79</v>
      </c>
      <c r="AY160" s="20" t="s">
        <v>161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77</v>
      </c>
      <c r="BK160" s="193">
        <f>ROUND(I160*H160,2)</f>
        <v>0</v>
      </c>
      <c r="BL160" s="20" t="s">
        <v>168</v>
      </c>
      <c r="BM160" s="192" t="s">
        <v>3164</v>
      </c>
    </row>
    <row r="161" spans="1:51" s="2" customFormat="1">
      <c r="A161" s="37"/>
      <c r="B161" s="38"/>
      <c r="C161" s="39"/>
      <c r="D161" s="194" t="s">
        <v>170</v>
      </c>
      <c r="E161" s="39"/>
      <c r="F161" s="195" t="s">
        <v>3165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170</v>
      </c>
      <c r="AU161" s="20" t="s">
        <v>79</v>
      </c>
    </row>
    <row r="162" spans="1:51" s="14" customFormat="1">
      <c r="B162" s="212"/>
      <c r="C162" s="213"/>
      <c r="D162" s="199" t="s">
        <v>178</v>
      </c>
      <c r="E162" s="214" t="s">
        <v>19</v>
      </c>
      <c r="F162" s="215" t="s">
        <v>3142</v>
      </c>
      <c r="G162" s="213"/>
      <c r="H162" s="214" t="s">
        <v>19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178</v>
      </c>
      <c r="AU162" s="221" t="s">
        <v>79</v>
      </c>
      <c r="AV162" s="14" t="s">
        <v>77</v>
      </c>
      <c r="AW162" s="14" t="s">
        <v>31</v>
      </c>
      <c r="AX162" s="14" t="s">
        <v>69</v>
      </c>
      <c r="AY162" s="221" t="s">
        <v>161</v>
      </c>
    </row>
    <row r="163" spans="1:51" s="13" customFormat="1">
      <c r="B163" s="201"/>
      <c r="C163" s="202"/>
      <c r="D163" s="199" t="s">
        <v>178</v>
      </c>
      <c r="E163" s="203" t="s">
        <v>19</v>
      </c>
      <c r="F163" s="204" t="s">
        <v>3166</v>
      </c>
      <c r="G163" s="202"/>
      <c r="H163" s="205">
        <v>0.69099999999999995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178</v>
      </c>
      <c r="AU163" s="211" t="s">
        <v>79</v>
      </c>
      <c r="AV163" s="13" t="s">
        <v>79</v>
      </c>
      <c r="AW163" s="13" t="s">
        <v>31</v>
      </c>
      <c r="AX163" s="13" t="s">
        <v>69</v>
      </c>
      <c r="AY163" s="211" t="s">
        <v>161</v>
      </c>
    </row>
    <row r="164" spans="1:51" s="14" customFormat="1">
      <c r="B164" s="212"/>
      <c r="C164" s="213"/>
      <c r="D164" s="199" t="s">
        <v>178</v>
      </c>
      <c r="E164" s="214" t="s">
        <v>19</v>
      </c>
      <c r="F164" s="215" t="s">
        <v>3144</v>
      </c>
      <c r="G164" s="213"/>
      <c r="H164" s="214" t="s">
        <v>19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178</v>
      </c>
      <c r="AU164" s="221" t="s">
        <v>79</v>
      </c>
      <c r="AV164" s="14" t="s">
        <v>77</v>
      </c>
      <c r="AW164" s="14" t="s">
        <v>31</v>
      </c>
      <c r="AX164" s="14" t="s">
        <v>69</v>
      </c>
      <c r="AY164" s="221" t="s">
        <v>161</v>
      </c>
    </row>
    <row r="165" spans="1:51" s="13" customFormat="1">
      <c r="B165" s="201"/>
      <c r="C165" s="202"/>
      <c r="D165" s="199" t="s">
        <v>178</v>
      </c>
      <c r="E165" s="203" t="s">
        <v>19</v>
      </c>
      <c r="F165" s="204" t="s">
        <v>3145</v>
      </c>
      <c r="G165" s="202"/>
      <c r="H165" s="205">
        <v>0.184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79</v>
      </c>
      <c r="AV165" s="13" t="s">
        <v>79</v>
      </c>
      <c r="AW165" s="13" t="s">
        <v>31</v>
      </c>
      <c r="AX165" s="13" t="s">
        <v>69</v>
      </c>
      <c r="AY165" s="211" t="s">
        <v>161</v>
      </c>
    </row>
    <row r="166" spans="1:51" s="14" customFormat="1">
      <c r="B166" s="212"/>
      <c r="C166" s="213"/>
      <c r="D166" s="199" t="s">
        <v>178</v>
      </c>
      <c r="E166" s="214" t="s">
        <v>19</v>
      </c>
      <c r="F166" s="215" t="s">
        <v>3146</v>
      </c>
      <c r="G166" s="213"/>
      <c r="H166" s="214" t="s">
        <v>19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178</v>
      </c>
      <c r="AU166" s="221" t="s">
        <v>79</v>
      </c>
      <c r="AV166" s="14" t="s">
        <v>77</v>
      </c>
      <c r="AW166" s="14" t="s">
        <v>31</v>
      </c>
      <c r="AX166" s="14" t="s">
        <v>69</v>
      </c>
      <c r="AY166" s="221" t="s">
        <v>161</v>
      </c>
    </row>
    <row r="167" spans="1:51" s="13" customFormat="1">
      <c r="B167" s="201"/>
      <c r="C167" s="202"/>
      <c r="D167" s="199" t="s">
        <v>178</v>
      </c>
      <c r="E167" s="203" t="s">
        <v>19</v>
      </c>
      <c r="F167" s="204" t="s">
        <v>3167</v>
      </c>
      <c r="G167" s="202"/>
      <c r="H167" s="205">
        <v>1.069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178</v>
      </c>
      <c r="AU167" s="211" t="s">
        <v>79</v>
      </c>
      <c r="AV167" s="13" t="s">
        <v>79</v>
      </c>
      <c r="AW167" s="13" t="s">
        <v>31</v>
      </c>
      <c r="AX167" s="13" t="s">
        <v>69</v>
      </c>
      <c r="AY167" s="211" t="s">
        <v>161</v>
      </c>
    </row>
    <row r="168" spans="1:51" s="14" customFormat="1">
      <c r="B168" s="212"/>
      <c r="C168" s="213"/>
      <c r="D168" s="199" t="s">
        <v>178</v>
      </c>
      <c r="E168" s="214" t="s">
        <v>19</v>
      </c>
      <c r="F168" s="215" t="s">
        <v>3148</v>
      </c>
      <c r="G168" s="213"/>
      <c r="H168" s="214" t="s">
        <v>19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178</v>
      </c>
      <c r="AU168" s="221" t="s">
        <v>79</v>
      </c>
      <c r="AV168" s="14" t="s">
        <v>77</v>
      </c>
      <c r="AW168" s="14" t="s">
        <v>31</v>
      </c>
      <c r="AX168" s="14" t="s">
        <v>69</v>
      </c>
      <c r="AY168" s="221" t="s">
        <v>161</v>
      </c>
    </row>
    <row r="169" spans="1:51" s="13" customFormat="1">
      <c r="B169" s="201"/>
      <c r="C169" s="202"/>
      <c r="D169" s="199" t="s">
        <v>178</v>
      </c>
      <c r="E169" s="203" t="s">
        <v>19</v>
      </c>
      <c r="F169" s="204" t="s">
        <v>3168</v>
      </c>
      <c r="G169" s="202"/>
      <c r="H169" s="205">
        <v>0.158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178</v>
      </c>
      <c r="AU169" s="211" t="s">
        <v>79</v>
      </c>
      <c r="AV169" s="13" t="s">
        <v>79</v>
      </c>
      <c r="AW169" s="13" t="s">
        <v>31</v>
      </c>
      <c r="AX169" s="13" t="s">
        <v>69</v>
      </c>
      <c r="AY169" s="211" t="s">
        <v>161</v>
      </c>
    </row>
    <row r="170" spans="1:51" s="14" customFormat="1">
      <c r="B170" s="212"/>
      <c r="C170" s="213"/>
      <c r="D170" s="199" t="s">
        <v>178</v>
      </c>
      <c r="E170" s="214" t="s">
        <v>19</v>
      </c>
      <c r="F170" s="215" t="s">
        <v>3150</v>
      </c>
      <c r="G170" s="213"/>
      <c r="H170" s="214" t="s">
        <v>19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178</v>
      </c>
      <c r="AU170" s="221" t="s">
        <v>79</v>
      </c>
      <c r="AV170" s="14" t="s">
        <v>77</v>
      </c>
      <c r="AW170" s="14" t="s">
        <v>31</v>
      </c>
      <c r="AX170" s="14" t="s">
        <v>69</v>
      </c>
      <c r="AY170" s="221" t="s">
        <v>161</v>
      </c>
    </row>
    <row r="171" spans="1:51" s="13" customFormat="1">
      <c r="B171" s="201"/>
      <c r="C171" s="202"/>
      <c r="D171" s="199" t="s">
        <v>178</v>
      </c>
      <c r="E171" s="203" t="s">
        <v>19</v>
      </c>
      <c r="F171" s="204" t="s">
        <v>3169</v>
      </c>
      <c r="G171" s="202"/>
      <c r="H171" s="205">
        <v>0.26700000000000002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178</v>
      </c>
      <c r="AU171" s="211" t="s">
        <v>79</v>
      </c>
      <c r="AV171" s="13" t="s">
        <v>79</v>
      </c>
      <c r="AW171" s="13" t="s">
        <v>31</v>
      </c>
      <c r="AX171" s="13" t="s">
        <v>69</v>
      </c>
      <c r="AY171" s="211" t="s">
        <v>161</v>
      </c>
    </row>
    <row r="172" spans="1:51" s="14" customFormat="1">
      <c r="B172" s="212"/>
      <c r="C172" s="213"/>
      <c r="D172" s="199" t="s">
        <v>178</v>
      </c>
      <c r="E172" s="214" t="s">
        <v>19</v>
      </c>
      <c r="F172" s="215" t="s">
        <v>3152</v>
      </c>
      <c r="G172" s="213"/>
      <c r="H172" s="214" t="s">
        <v>19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178</v>
      </c>
      <c r="AU172" s="221" t="s">
        <v>79</v>
      </c>
      <c r="AV172" s="14" t="s">
        <v>77</v>
      </c>
      <c r="AW172" s="14" t="s">
        <v>31</v>
      </c>
      <c r="AX172" s="14" t="s">
        <v>69</v>
      </c>
      <c r="AY172" s="221" t="s">
        <v>161</v>
      </c>
    </row>
    <row r="173" spans="1:51" s="13" customFormat="1">
      <c r="B173" s="201"/>
      <c r="C173" s="202"/>
      <c r="D173" s="199" t="s">
        <v>178</v>
      </c>
      <c r="E173" s="203" t="s">
        <v>19</v>
      </c>
      <c r="F173" s="204" t="s">
        <v>3170</v>
      </c>
      <c r="G173" s="202"/>
      <c r="H173" s="205">
        <v>0.25900000000000001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178</v>
      </c>
      <c r="AU173" s="211" t="s">
        <v>79</v>
      </c>
      <c r="AV173" s="13" t="s">
        <v>79</v>
      </c>
      <c r="AW173" s="13" t="s">
        <v>31</v>
      </c>
      <c r="AX173" s="13" t="s">
        <v>69</v>
      </c>
      <c r="AY173" s="211" t="s">
        <v>161</v>
      </c>
    </row>
    <row r="174" spans="1:51" s="16" customFormat="1">
      <c r="B174" s="247"/>
      <c r="C174" s="248"/>
      <c r="D174" s="199" t="s">
        <v>178</v>
      </c>
      <c r="E174" s="249" t="s">
        <v>19</v>
      </c>
      <c r="F174" s="250" t="s">
        <v>2226</v>
      </c>
      <c r="G174" s="248"/>
      <c r="H174" s="251">
        <v>2.6280000000000001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178</v>
      </c>
      <c r="AU174" s="257" t="s">
        <v>79</v>
      </c>
      <c r="AV174" s="16" t="s">
        <v>180</v>
      </c>
      <c r="AW174" s="16" t="s">
        <v>31</v>
      </c>
      <c r="AX174" s="16" t="s">
        <v>69</v>
      </c>
      <c r="AY174" s="257" t="s">
        <v>161</v>
      </c>
    </row>
    <row r="175" spans="1:51" s="13" customFormat="1">
      <c r="B175" s="201"/>
      <c r="C175" s="202"/>
      <c r="D175" s="199" t="s">
        <v>178</v>
      </c>
      <c r="E175" s="203" t="s">
        <v>19</v>
      </c>
      <c r="F175" s="204" t="s">
        <v>3171</v>
      </c>
      <c r="G175" s="202"/>
      <c r="H175" s="205">
        <v>-9.9000000000000005E-2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178</v>
      </c>
      <c r="AU175" s="211" t="s">
        <v>79</v>
      </c>
      <c r="AV175" s="13" t="s">
        <v>79</v>
      </c>
      <c r="AW175" s="13" t="s">
        <v>31</v>
      </c>
      <c r="AX175" s="13" t="s">
        <v>69</v>
      </c>
      <c r="AY175" s="211" t="s">
        <v>161</v>
      </c>
    </row>
    <row r="176" spans="1:51" s="15" customFormat="1">
      <c r="B176" s="222"/>
      <c r="C176" s="223"/>
      <c r="D176" s="199" t="s">
        <v>178</v>
      </c>
      <c r="E176" s="224" t="s">
        <v>19</v>
      </c>
      <c r="F176" s="225" t="s">
        <v>221</v>
      </c>
      <c r="G176" s="223"/>
      <c r="H176" s="226">
        <v>2.5289999999999999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178</v>
      </c>
      <c r="AU176" s="232" t="s">
        <v>79</v>
      </c>
      <c r="AV176" s="15" t="s">
        <v>168</v>
      </c>
      <c r="AW176" s="15" t="s">
        <v>31</v>
      </c>
      <c r="AX176" s="15" t="s">
        <v>77</v>
      </c>
      <c r="AY176" s="232" t="s">
        <v>161</v>
      </c>
    </row>
    <row r="177" spans="1:65" s="12" customFormat="1" ht="22.8" customHeight="1">
      <c r="B177" s="165"/>
      <c r="C177" s="166"/>
      <c r="D177" s="167" t="s">
        <v>68</v>
      </c>
      <c r="E177" s="179" t="s">
        <v>3172</v>
      </c>
      <c r="F177" s="179" t="s">
        <v>3173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P178</f>
        <v>0</v>
      </c>
      <c r="Q177" s="173"/>
      <c r="R177" s="174">
        <f>R178</f>
        <v>0.37995870000000009</v>
      </c>
      <c r="S177" s="173"/>
      <c r="T177" s="175">
        <f>T178</f>
        <v>0.65622360000000002</v>
      </c>
      <c r="AR177" s="176" t="s">
        <v>79</v>
      </c>
      <c r="AT177" s="177" t="s">
        <v>68</v>
      </c>
      <c r="AU177" s="177" t="s">
        <v>77</v>
      </c>
      <c r="AY177" s="176" t="s">
        <v>161</v>
      </c>
      <c r="BK177" s="178">
        <f>BK178</f>
        <v>0</v>
      </c>
    </row>
    <row r="178" spans="1:65" s="12" customFormat="1" ht="20.85" customHeight="1">
      <c r="B178" s="165"/>
      <c r="C178" s="166"/>
      <c r="D178" s="167" t="s">
        <v>68</v>
      </c>
      <c r="E178" s="179" t="s">
        <v>3174</v>
      </c>
      <c r="F178" s="179" t="s">
        <v>3175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SUM(P179:P337)</f>
        <v>0</v>
      </c>
      <c r="Q178" s="173"/>
      <c r="R178" s="174">
        <f>SUM(R179:R337)</f>
        <v>0.37995870000000009</v>
      </c>
      <c r="S178" s="173"/>
      <c r="T178" s="175">
        <f>SUM(T179:T337)</f>
        <v>0.65622360000000002</v>
      </c>
      <c r="AR178" s="176" t="s">
        <v>79</v>
      </c>
      <c r="AT178" s="177" t="s">
        <v>68</v>
      </c>
      <c r="AU178" s="177" t="s">
        <v>79</v>
      </c>
      <c r="AY178" s="176" t="s">
        <v>161</v>
      </c>
      <c r="BK178" s="178">
        <f>SUM(BK179:BK337)</f>
        <v>0</v>
      </c>
    </row>
    <row r="179" spans="1:65" s="2" customFormat="1" ht="16.5" customHeight="1">
      <c r="A179" s="37"/>
      <c r="B179" s="38"/>
      <c r="C179" s="181" t="s">
        <v>222</v>
      </c>
      <c r="D179" s="181" t="s">
        <v>163</v>
      </c>
      <c r="E179" s="182" t="s">
        <v>3176</v>
      </c>
      <c r="F179" s="183" t="s">
        <v>3177</v>
      </c>
      <c r="G179" s="184" t="s">
        <v>387</v>
      </c>
      <c r="H179" s="185">
        <v>212</v>
      </c>
      <c r="I179" s="186"/>
      <c r="J179" s="187">
        <f>ROUND(I179*H179,2)</f>
        <v>0</v>
      </c>
      <c r="K179" s="183" t="s">
        <v>167</v>
      </c>
      <c r="L179" s="42"/>
      <c r="M179" s="188" t="s">
        <v>19</v>
      </c>
      <c r="N179" s="189" t="s">
        <v>40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279</v>
      </c>
      <c r="AT179" s="192" t="s">
        <v>163</v>
      </c>
      <c r="AU179" s="192" t="s">
        <v>180</v>
      </c>
      <c r="AY179" s="20" t="s">
        <v>161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77</v>
      </c>
      <c r="BK179" s="193">
        <f>ROUND(I179*H179,2)</f>
        <v>0</v>
      </c>
      <c r="BL179" s="20" t="s">
        <v>279</v>
      </c>
      <c r="BM179" s="192" t="s">
        <v>3178</v>
      </c>
    </row>
    <row r="180" spans="1:65" s="2" customFormat="1">
      <c r="A180" s="37"/>
      <c r="B180" s="38"/>
      <c r="C180" s="39"/>
      <c r="D180" s="194" t="s">
        <v>170</v>
      </c>
      <c r="E180" s="39"/>
      <c r="F180" s="195" t="s">
        <v>3179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170</v>
      </c>
      <c r="AU180" s="20" t="s">
        <v>180</v>
      </c>
    </row>
    <row r="181" spans="1:65" s="14" customFormat="1">
      <c r="B181" s="212"/>
      <c r="C181" s="213"/>
      <c r="D181" s="199" t="s">
        <v>178</v>
      </c>
      <c r="E181" s="214" t="s">
        <v>19</v>
      </c>
      <c r="F181" s="215" t="s">
        <v>3180</v>
      </c>
      <c r="G181" s="213"/>
      <c r="H181" s="214" t="s">
        <v>19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178</v>
      </c>
      <c r="AU181" s="221" t="s">
        <v>180</v>
      </c>
      <c r="AV181" s="14" t="s">
        <v>77</v>
      </c>
      <c r="AW181" s="14" t="s">
        <v>31</v>
      </c>
      <c r="AX181" s="14" t="s">
        <v>69</v>
      </c>
      <c r="AY181" s="221" t="s">
        <v>161</v>
      </c>
    </row>
    <row r="182" spans="1:65" s="14" customFormat="1">
      <c r="B182" s="212"/>
      <c r="C182" s="213"/>
      <c r="D182" s="199" t="s">
        <v>178</v>
      </c>
      <c r="E182" s="214" t="s">
        <v>19</v>
      </c>
      <c r="F182" s="215" t="s">
        <v>3181</v>
      </c>
      <c r="G182" s="213"/>
      <c r="H182" s="214" t="s">
        <v>19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178</v>
      </c>
      <c r="AU182" s="221" t="s">
        <v>180</v>
      </c>
      <c r="AV182" s="14" t="s">
        <v>77</v>
      </c>
      <c r="AW182" s="14" t="s">
        <v>31</v>
      </c>
      <c r="AX182" s="14" t="s">
        <v>69</v>
      </c>
      <c r="AY182" s="221" t="s">
        <v>161</v>
      </c>
    </row>
    <row r="183" spans="1:65" s="14" customFormat="1">
      <c r="B183" s="212"/>
      <c r="C183" s="213"/>
      <c r="D183" s="199" t="s">
        <v>178</v>
      </c>
      <c r="E183" s="214" t="s">
        <v>19</v>
      </c>
      <c r="F183" s="215" t="s">
        <v>3182</v>
      </c>
      <c r="G183" s="213"/>
      <c r="H183" s="214" t="s">
        <v>19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178</v>
      </c>
      <c r="AU183" s="221" t="s">
        <v>180</v>
      </c>
      <c r="AV183" s="14" t="s">
        <v>77</v>
      </c>
      <c r="AW183" s="14" t="s">
        <v>31</v>
      </c>
      <c r="AX183" s="14" t="s">
        <v>69</v>
      </c>
      <c r="AY183" s="221" t="s">
        <v>161</v>
      </c>
    </row>
    <row r="184" spans="1:65" s="13" customFormat="1">
      <c r="B184" s="201"/>
      <c r="C184" s="202"/>
      <c r="D184" s="199" t="s">
        <v>178</v>
      </c>
      <c r="E184" s="203" t="s">
        <v>19</v>
      </c>
      <c r="F184" s="204" t="s">
        <v>3183</v>
      </c>
      <c r="G184" s="202"/>
      <c r="H184" s="205">
        <v>48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178</v>
      </c>
      <c r="AU184" s="211" t="s">
        <v>180</v>
      </c>
      <c r="AV184" s="13" t="s">
        <v>79</v>
      </c>
      <c r="AW184" s="13" t="s">
        <v>31</v>
      </c>
      <c r="AX184" s="13" t="s">
        <v>69</v>
      </c>
      <c r="AY184" s="211" t="s">
        <v>161</v>
      </c>
    </row>
    <row r="185" spans="1:65" s="14" customFormat="1">
      <c r="B185" s="212"/>
      <c r="C185" s="213"/>
      <c r="D185" s="199" t="s">
        <v>178</v>
      </c>
      <c r="E185" s="214" t="s">
        <v>19</v>
      </c>
      <c r="F185" s="215" t="s">
        <v>3184</v>
      </c>
      <c r="G185" s="213"/>
      <c r="H185" s="214" t="s">
        <v>19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178</v>
      </c>
      <c r="AU185" s="221" t="s">
        <v>180</v>
      </c>
      <c r="AV185" s="14" t="s">
        <v>77</v>
      </c>
      <c r="AW185" s="14" t="s">
        <v>31</v>
      </c>
      <c r="AX185" s="14" t="s">
        <v>69</v>
      </c>
      <c r="AY185" s="221" t="s">
        <v>161</v>
      </c>
    </row>
    <row r="186" spans="1:65" s="13" customFormat="1">
      <c r="B186" s="201"/>
      <c r="C186" s="202"/>
      <c r="D186" s="199" t="s">
        <v>178</v>
      </c>
      <c r="E186" s="203" t="s">
        <v>19</v>
      </c>
      <c r="F186" s="204" t="s">
        <v>3185</v>
      </c>
      <c r="G186" s="202"/>
      <c r="H186" s="205">
        <v>44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180</v>
      </c>
      <c r="AV186" s="13" t="s">
        <v>79</v>
      </c>
      <c r="AW186" s="13" t="s">
        <v>31</v>
      </c>
      <c r="AX186" s="13" t="s">
        <v>69</v>
      </c>
      <c r="AY186" s="211" t="s">
        <v>161</v>
      </c>
    </row>
    <row r="187" spans="1:65" s="14" customFormat="1">
      <c r="B187" s="212"/>
      <c r="C187" s="213"/>
      <c r="D187" s="199" t="s">
        <v>178</v>
      </c>
      <c r="E187" s="214" t="s">
        <v>19</v>
      </c>
      <c r="F187" s="215" t="s">
        <v>3184</v>
      </c>
      <c r="G187" s="213"/>
      <c r="H187" s="214" t="s">
        <v>19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178</v>
      </c>
      <c r="AU187" s="221" t="s">
        <v>180</v>
      </c>
      <c r="AV187" s="14" t="s">
        <v>77</v>
      </c>
      <c r="AW187" s="14" t="s">
        <v>31</v>
      </c>
      <c r="AX187" s="14" t="s">
        <v>69</v>
      </c>
      <c r="AY187" s="221" t="s">
        <v>161</v>
      </c>
    </row>
    <row r="188" spans="1:65" s="13" customFormat="1">
      <c r="B188" s="201"/>
      <c r="C188" s="202"/>
      <c r="D188" s="199" t="s">
        <v>178</v>
      </c>
      <c r="E188" s="203" t="s">
        <v>19</v>
      </c>
      <c r="F188" s="204" t="s">
        <v>3185</v>
      </c>
      <c r="G188" s="202"/>
      <c r="H188" s="205">
        <v>44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178</v>
      </c>
      <c r="AU188" s="211" t="s">
        <v>180</v>
      </c>
      <c r="AV188" s="13" t="s">
        <v>79</v>
      </c>
      <c r="AW188" s="13" t="s">
        <v>31</v>
      </c>
      <c r="AX188" s="13" t="s">
        <v>69</v>
      </c>
      <c r="AY188" s="211" t="s">
        <v>161</v>
      </c>
    </row>
    <row r="189" spans="1:65" s="14" customFormat="1">
      <c r="B189" s="212"/>
      <c r="C189" s="213"/>
      <c r="D189" s="199" t="s">
        <v>178</v>
      </c>
      <c r="E189" s="214" t="s">
        <v>19</v>
      </c>
      <c r="F189" s="215" t="s">
        <v>3186</v>
      </c>
      <c r="G189" s="213"/>
      <c r="H189" s="214" t="s">
        <v>19</v>
      </c>
      <c r="I189" s="216"/>
      <c r="J189" s="213"/>
      <c r="K189" s="213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178</v>
      </c>
      <c r="AU189" s="221" t="s">
        <v>180</v>
      </c>
      <c r="AV189" s="14" t="s">
        <v>77</v>
      </c>
      <c r="AW189" s="14" t="s">
        <v>31</v>
      </c>
      <c r="AX189" s="14" t="s">
        <v>69</v>
      </c>
      <c r="AY189" s="221" t="s">
        <v>161</v>
      </c>
    </row>
    <row r="190" spans="1:65" s="13" customFormat="1">
      <c r="B190" s="201"/>
      <c r="C190" s="202"/>
      <c r="D190" s="199" t="s">
        <v>178</v>
      </c>
      <c r="E190" s="203" t="s">
        <v>19</v>
      </c>
      <c r="F190" s="204" t="s">
        <v>3185</v>
      </c>
      <c r="G190" s="202"/>
      <c r="H190" s="205">
        <v>44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180</v>
      </c>
      <c r="AV190" s="13" t="s">
        <v>79</v>
      </c>
      <c r="AW190" s="13" t="s">
        <v>31</v>
      </c>
      <c r="AX190" s="13" t="s">
        <v>69</v>
      </c>
      <c r="AY190" s="211" t="s">
        <v>161</v>
      </c>
    </row>
    <row r="191" spans="1:65" s="14" customFormat="1">
      <c r="B191" s="212"/>
      <c r="C191" s="213"/>
      <c r="D191" s="199" t="s">
        <v>178</v>
      </c>
      <c r="E191" s="214" t="s">
        <v>19</v>
      </c>
      <c r="F191" s="215" t="s">
        <v>3187</v>
      </c>
      <c r="G191" s="213"/>
      <c r="H191" s="214" t="s">
        <v>19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178</v>
      </c>
      <c r="AU191" s="221" t="s">
        <v>180</v>
      </c>
      <c r="AV191" s="14" t="s">
        <v>77</v>
      </c>
      <c r="AW191" s="14" t="s">
        <v>31</v>
      </c>
      <c r="AX191" s="14" t="s">
        <v>69</v>
      </c>
      <c r="AY191" s="221" t="s">
        <v>161</v>
      </c>
    </row>
    <row r="192" spans="1:65" s="13" customFormat="1">
      <c r="B192" s="201"/>
      <c r="C192" s="202"/>
      <c r="D192" s="199" t="s">
        <v>178</v>
      </c>
      <c r="E192" s="203" t="s">
        <v>19</v>
      </c>
      <c r="F192" s="204" t="s">
        <v>3188</v>
      </c>
      <c r="G192" s="202"/>
      <c r="H192" s="205">
        <v>46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178</v>
      </c>
      <c r="AU192" s="211" t="s">
        <v>180</v>
      </c>
      <c r="AV192" s="13" t="s">
        <v>79</v>
      </c>
      <c r="AW192" s="13" t="s">
        <v>31</v>
      </c>
      <c r="AX192" s="13" t="s">
        <v>69</v>
      </c>
      <c r="AY192" s="211" t="s">
        <v>161</v>
      </c>
    </row>
    <row r="193" spans="1:65" s="14" customFormat="1">
      <c r="B193" s="212"/>
      <c r="C193" s="213"/>
      <c r="D193" s="199" t="s">
        <v>178</v>
      </c>
      <c r="E193" s="214" t="s">
        <v>19</v>
      </c>
      <c r="F193" s="215" t="s">
        <v>3189</v>
      </c>
      <c r="G193" s="213"/>
      <c r="H193" s="214" t="s">
        <v>19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178</v>
      </c>
      <c r="AU193" s="221" t="s">
        <v>180</v>
      </c>
      <c r="AV193" s="14" t="s">
        <v>77</v>
      </c>
      <c r="AW193" s="14" t="s">
        <v>31</v>
      </c>
      <c r="AX193" s="14" t="s">
        <v>69</v>
      </c>
      <c r="AY193" s="221" t="s">
        <v>161</v>
      </c>
    </row>
    <row r="194" spans="1:65" s="13" customFormat="1">
      <c r="B194" s="201"/>
      <c r="C194" s="202"/>
      <c r="D194" s="199" t="s">
        <v>178</v>
      </c>
      <c r="E194" s="203" t="s">
        <v>19</v>
      </c>
      <c r="F194" s="204" t="s">
        <v>3190</v>
      </c>
      <c r="G194" s="202"/>
      <c r="H194" s="205">
        <v>4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180</v>
      </c>
      <c r="AV194" s="13" t="s">
        <v>79</v>
      </c>
      <c r="AW194" s="13" t="s">
        <v>31</v>
      </c>
      <c r="AX194" s="13" t="s">
        <v>69</v>
      </c>
      <c r="AY194" s="211" t="s">
        <v>161</v>
      </c>
    </row>
    <row r="195" spans="1:65" s="16" customFormat="1">
      <c r="B195" s="247"/>
      <c r="C195" s="248"/>
      <c r="D195" s="199" t="s">
        <v>178</v>
      </c>
      <c r="E195" s="249" t="s">
        <v>19</v>
      </c>
      <c r="F195" s="250" t="s">
        <v>2226</v>
      </c>
      <c r="G195" s="248"/>
      <c r="H195" s="251">
        <v>230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178</v>
      </c>
      <c r="AU195" s="257" t="s">
        <v>180</v>
      </c>
      <c r="AV195" s="16" t="s">
        <v>180</v>
      </c>
      <c r="AW195" s="16" t="s">
        <v>31</v>
      </c>
      <c r="AX195" s="16" t="s">
        <v>69</v>
      </c>
      <c r="AY195" s="257" t="s">
        <v>161</v>
      </c>
    </row>
    <row r="196" spans="1:65" s="13" customFormat="1">
      <c r="B196" s="201"/>
      <c r="C196" s="202"/>
      <c r="D196" s="199" t="s">
        <v>178</v>
      </c>
      <c r="E196" s="203" t="s">
        <v>19</v>
      </c>
      <c r="F196" s="204" t="s">
        <v>3191</v>
      </c>
      <c r="G196" s="202"/>
      <c r="H196" s="205">
        <v>-18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180</v>
      </c>
      <c r="AV196" s="13" t="s">
        <v>79</v>
      </c>
      <c r="AW196" s="13" t="s">
        <v>31</v>
      </c>
      <c r="AX196" s="13" t="s">
        <v>69</v>
      </c>
      <c r="AY196" s="211" t="s">
        <v>161</v>
      </c>
    </row>
    <row r="197" spans="1:65" s="15" customFormat="1">
      <c r="B197" s="222"/>
      <c r="C197" s="223"/>
      <c r="D197" s="199" t="s">
        <v>178</v>
      </c>
      <c r="E197" s="224" t="s">
        <v>19</v>
      </c>
      <c r="F197" s="225" t="s">
        <v>221</v>
      </c>
      <c r="G197" s="223"/>
      <c r="H197" s="226">
        <v>212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178</v>
      </c>
      <c r="AU197" s="232" t="s">
        <v>180</v>
      </c>
      <c r="AV197" s="15" t="s">
        <v>168</v>
      </c>
      <c r="AW197" s="15" t="s">
        <v>31</v>
      </c>
      <c r="AX197" s="15" t="s">
        <v>77</v>
      </c>
      <c r="AY197" s="232" t="s">
        <v>161</v>
      </c>
    </row>
    <row r="198" spans="1:65" s="2" customFormat="1" ht="16.5" customHeight="1">
      <c r="A198" s="37"/>
      <c r="B198" s="38"/>
      <c r="C198" s="181" t="s">
        <v>237</v>
      </c>
      <c r="D198" s="181" t="s">
        <v>163</v>
      </c>
      <c r="E198" s="182" t="s">
        <v>3192</v>
      </c>
      <c r="F198" s="183" t="s">
        <v>3193</v>
      </c>
      <c r="G198" s="184" t="s">
        <v>189</v>
      </c>
      <c r="H198" s="185">
        <v>405</v>
      </c>
      <c r="I198" s="186"/>
      <c r="J198" s="187">
        <f>ROUND(I198*H198,2)</f>
        <v>0</v>
      </c>
      <c r="K198" s="183" t="s">
        <v>167</v>
      </c>
      <c r="L198" s="42"/>
      <c r="M198" s="188" t="s">
        <v>19</v>
      </c>
      <c r="N198" s="189" t="s">
        <v>40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279</v>
      </c>
      <c r="AT198" s="192" t="s">
        <v>163</v>
      </c>
      <c r="AU198" s="192" t="s">
        <v>180</v>
      </c>
      <c r="AY198" s="20" t="s">
        <v>161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77</v>
      </c>
      <c r="BK198" s="193">
        <f>ROUND(I198*H198,2)</f>
        <v>0</v>
      </c>
      <c r="BL198" s="20" t="s">
        <v>279</v>
      </c>
      <c r="BM198" s="192" t="s">
        <v>3194</v>
      </c>
    </row>
    <row r="199" spans="1:65" s="2" customFormat="1">
      <c r="A199" s="37"/>
      <c r="B199" s="38"/>
      <c r="C199" s="39"/>
      <c r="D199" s="194" t="s">
        <v>170</v>
      </c>
      <c r="E199" s="39"/>
      <c r="F199" s="195" t="s">
        <v>3195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170</v>
      </c>
      <c r="AU199" s="20" t="s">
        <v>180</v>
      </c>
    </row>
    <row r="200" spans="1:65" s="14" customFormat="1">
      <c r="B200" s="212"/>
      <c r="C200" s="213"/>
      <c r="D200" s="199" t="s">
        <v>178</v>
      </c>
      <c r="E200" s="214" t="s">
        <v>19</v>
      </c>
      <c r="F200" s="215" t="s">
        <v>3196</v>
      </c>
      <c r="G200" s="213"/>
      <c r="H200" s="214" t="s">
        <v>19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178</v>
      </c>
      <c r="AU200" s="221" t="s">
        <v>180</v>
      </c>
      <c r="AV200" s="14" t="s">
        <v>77</v>
      </c>
      <c r="AW200" s="14" t="s">
        <v>31</v>
      </c>
      <c r="AX200" s="14" t="s">
        <v>69</v>
      </c>
      <c r="AY200" s="221" t="s">
        <v>161</v>
      </c>
    </row>
    <row r="201" spans="1:65" s="14" customFormat="1">
      <c r="B201" s="212"/>
      <c r="C201" s="213"/>
      <c r="D201" s="199" t="s">
        <v>178</v>
      </c>
      <c r="E201" s="214" t="s">
        <v>19</v>
      </c>
      <c r="F201" s="215" t="s">
        <v>3197</v>
      </c>
      <c r="G201" s="213"/>
      <c r="H201" s="214" t="s">
        <v>19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178</v>
      </c>
      <c r="AU201" s="221" t="s">
        <v>180</v>
      </c>
      <c r="AV201" s="14" t="s">
        <v>77</v>
      </c>
      <c r="AW201" s="14" t="s">
        <v>31</v>
      </c>
      <c r="AX201" s="14" t="s">
        <v>69</v>
      </c>
      <c r="AY201" s="221" t="s">
        <v>161</v>
      </c>
    </row>
    <row r="202" spans="1:65" s="14" customFormat="1">
      <c r="B202" s="212"/>
      <c r="C202" s="213"/>
      <c r="D202" s="199" t="s">
        <v>178</v>
      </c>
      <c r="E202" s="214" t="s">
        <v>19</v>
      </c>
      <c r="F202" s="215" t="s">
        <v>3198</v>
      </c>
      <c r="G202" s="213"/>
      <c r="H202" s="214" t="s">
        <v>19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178</v>
      </c>
      <c r="AU202" s="221" t="s">
        <v>180</v>
      </c>
      <c r="AV202" s="14" t="s">
        <v>77</v>
      </c>
      <c r="AW202" s="14" t="s">
        <v>31</v>
      </c>
      <c r="AX202" s="14" t="s">
        <v>69</v>
      </c>
      <c r="AY202" s="221" t="s">
        <v>161</v>
      </c>
    </row>
    <row r="203" spans="1:65" s="13" customFormat="1">
      <c r="B203" s="201"/>
      <c r="C203" s="202"/>
      <c r="D203" s="199" t="s">
        <v>178</v>
      </c>
      <c r="E203" s="203" t="s">
        <v>19</v>
      </c>
      <c r="F203" s="204" t="s">
        <v>3199</v>
      </c>
      <c r="G203" s="202"/>
      <c r="H203" s="205">
        <v>34.56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178</v>
      </c>
      <c r="AU203" s="211" t="s">
        <v>180</v>
      </c>
      <c r="AV203" s="13" t="s">
        <v>79</v>
      </c>
      <c r="AW203" s="13" t="s">
        <v>31</v>
      </c>
      <c r="AX203" s="13" t="s">
        <v>69</v>
      </c>
      <c r="AY203" s="211" t="s">
        <v>161</v>
      </c>
    </row>
    <row r="204" spans="1:65" s="14" customFormat="1">
      <c r="B204" s="212"/>
      <c r="C204" s="213"/>
      <c r="D204" s="199" t="s">
        <v>178</v>
      </c>
      <c r="E204" s="214" t="s">
        <v>19</v>
      </c>
      <c r="F204" s="215" t="s">
        <v>3200</v>
      </c>
      <c r="G204" s="213"/>
      <c r="H204" s="214" t="s">
        <v>19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178</v>
      </c>
      <c r="AU204" s="221" t="s">
        <v>180</v>
      </c>
      <c r="AV204" s="14" t="s">
        <v>77</v>
      </c>
      <c r="AW204" s="14" t="s">
        <v>31</v>
      </c>
      <c r="AX204" s="14" t="s">
        <v>69</v>
      </c>
      <c r="AY204" s="221" t="s">
        <v>161</v>
      </c>
    </row>
    <row r="205" spans="1:65" s="13" customFormat="1">
      <c r="B205" s="201"/>
      <c r="C205" s="202"/>
      <c r="D205" s="199" t="s">
        <v>178</v>
      </c>
      <c r="E205" s="203" t="s">
        <v>19</v>
      </c>
      <c r="F205" s="204" t="s">
        <v>3201</v>
      </c>
      <c r="G205" s="202"/>
      <c r="H205" s="205">
        <v>10.44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180</v>
      </c>
      <c r="AV205" s="13" t="s">
        <v>79</v>
      </c>
      <c r="AW205" s="13" t="s">
        <v>31</v>
      </c>
      <c r="AX205" s="13" t="s">
        <v>69</v>
      </c>
      <c r="AY205" s="211" t="s">
        <v>161</v>
      </c>
    </row>
    <row r="206" spans="1:65" s="14" customFormat="1">
      <c r="B206" s="212"/>
      <c r="C206" s="213"/>
      <c r="D206" s="199" t="s">
        <v>178</v>
      </c>
      <c r="E206" s="214" t="s">
        <v>19</v>
      </c>
      <c r="F206" s="215" t="s">
        <v>3202</v>
      </c>
      <c r="G206" s="213"/>
      <c r="H206" s="214" t="s">
        <v>19</v>
      </c>
      <c r="I206" s="216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178</v>
      </c>
      <c r="AU206" s="221" t="s">
        <v>180</v>
      </c>
      <c r="AV206" s="14" t="s">
        <v>77</v>
      </c>
      <c r="AW206" s="14" t="s">
        <v>31</v>
      </c>
      <c r="AX206" s="14" t="s">
        <v>69</v>
      </c>
      <c r="AY206" s="221" t="s">
        <v>161</v>
      </c>
    </row>
    <row r="207" spans="1:65" s="13" customFormat="1">
      <c r="B207" s="201"/>
      <c r="C207" s="202"/>
      <c r="D207" s="199" t="s">
        <v>178</v>
      </c>
      <c r="E207" s="203" t="s">
        <v>19</v>
      </c>
      <c r="F207" s="204" t="s">
        <v>3203</v>
      </c>
      <c r="G207" s="202"/>
      <c r="H207" s="205">
        <v>400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178</v>
      </c>
      <c r="AU207" s="211" t="s">
        <v>180</v>
      </c>
      <c r="AV207" s="13" t="s">
        <v>79</v>
      </c>
      <c r="AW207" s="13" t="s">
        <v>31</v>
      </c>
      <c r="AX207" s="13" t="s">
        <v>69</v>
      </c>
      <c r="AY207" s="211" t="s">
        <v>161</v>
      </c>
    </row>
    <row r="208" spans="1:65" s="13" customFormat="1">
      <c r="B208" s="201"/>
      <c r="C208" s="202"/>
      <c r="D208" s="199" t="s">
        <v>178</v>
      </c>
      <c r="E208" s="203" t="s">
        <v>19</v>
      </c>
      <c r="F208" s="204" t="s">
        <v>3204</v>
      </c>
      <c r="G208" s="202"/>
      <c r="H208" s="205">
        <v>-40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180</v>
      </c>
      <c r="AV208" s="13" t="s">
        <v>79</v>
      </c>
      <c r="AW208" s="13" t="s">
        <v>31</v>
      </c>
      <c r="AX208" s="13" t="s">
        <v>69</v>
      </c>
      <c r="AY208" s="211" t="s">
        <v>161</v>
      </c>
    </row>
    <row r="209" spans="1:65" s="15" customFormat="1">
      <c r="B209" s="222"/>
      <c r="C209" s="223"/>
      <c r="D209" s="199" t="s">
        <v>178</v>
      </c>
      <c r="E209" s="224" t="s">
        <v>19</v>
      </c>
      <c r="F209" s="225" t="s">
        <v>221</v>
      </c>
      <c r="G209" s="223"/>
      <c r="H209" s="226">
        <v>405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178</v>
      </c>
      <c r="AU209" s="232" t="s">
        <v>180</v>
      </c>
      <c r="AV209" s="15" t="s">
        <v>168</v>
      </c>
      <c r="AW209" s="15" t="s">
        <v>31</v>
      </c>
      <c r="AX209" s="15" t="s">
        <v>77</v>
      </c>
      <c r="AY209" s="232" t="s">
        <v>161</v>
      </c>
    </row>
    <row r="210" spans="1:65" s="2" customFormat="1" ht="16.5" customHeight="1">
      <c r="A210" s="37"/>
      <c r="B210" s="38"/>
      <c r="C210" s="181" t="s">
        <v>247</v>
      </c>
      <c r="D210" s="181" t="s">
        <v>163</v>
      </c>
      <c r="E210" s="182" t="s">
        <v>3205</v>
      </c>
      <c r="F210" s="183" t="s">
        <v>3206</v>
      </c>
      <c r="G210" s="184" t="s">
        <v>189</v>
      </c>
      <c r="H210" s="185">
        <v>24.1</v>
      </c>
      <c r="I210" s="186"/>
      <c r="J210" s="187">
        <f>ROUND(I210*H210,2)</f>
        <v>0</v>
      </c>
      <c r="K210" s="183" t="s">
        <v>167</v>
      </c>
      <c r="L210" s="42"/>
      <c r="M210" s="188" t="s">
        <v>19</v>
      </c>
      <c r="N210" s="189" t="s">
        <v>40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279</v>
      </c>
      <c r="AT210" s="192" t="s">
        <v>163</v>
      </c>
      <c r="AU210" s="192" t="s">
        <v>180</v>
      </c>
      <c r="AY210" s="20" t="s">
        <v>161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77</v>
      </c>
      <c r="BK210" s="193">
        <f>ROUND(I210*H210,2)</f>
        <v>0</v>
      </c>
      <c r="BL210" s="20" t="s">
        <v>279</v>
      </c>
      <c r="BM210" s="192" t="s">
        <v>3207</v>
      </c>
    </row>
    <row r="211" spans="1:65" s="2" customFormat="1">
      <c r="A211" s="37"/>
      <c r="B211" s="38"/>
      <c r="C211" s="39"/>
      <c r="D211" s="194" t="s">
        <v>170</v>
      </c>
      <c r="E211" s="39"/>
      <c r="F211" s="195" t="s">
        <v>3208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170</v>
      </c>
      <c r="AU211" s="20" t="s">
        <v>180</v>
      </c>
    </row>
    <row r="212" spans="1:65" s="14" customFormat="1">
      <c r="B212" s="212"/>
      <c r="C212" s="213"/>
      <c r="D212" s="199" t="s">
        <v>178</v>
      </c>
      <c r="E212" s="214" t="s">
        <v>19</v>
      </c>
      <c r="F212" s="215" t="s">
        <v>3197</v>
      </c>
      <c r="G212" s="213"/>
      <c r="H212" s="214" t="s">
        <v>19</v>
      </c>
      <c r="I212" s="216"/>
      <c r="J212" s="213"/>
      <c r="K212" s="213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178</v>
      </c>
      <c r="AU212" s="221" t="s">
        <v>180</v>
      </c>
      <c r="AV212" s="14" t="s">
        <v>77</v>
      </c>
      <c r="AW212" s="14" t="s">
        <v>31</v>
      </c>
      <c r="AX212" s="14" t="s">
        <v>69</v>
      </c>
      <c r="AY212" s="221" t="s">
        <v>161</v>
      </c>
    </row>
    <row r="213" spans="1:65" s="14" customFormat="1">
      <c r="B213" s="212"/>
      <c r="C213" s="213"/>
      <c r="D213" s="199" t="s">
        <v>178</v>
      </c>
      <c r="E213" s="214" t="s">
        <v>19</v>
      </c>
      <c r="F213" s="215" t="s">
        <v>3209</v>
      </c>
      <c r="G213" s="213"/>
      <c r="H213" s="214" t="s">
        <v>19</v>
      </c>
      <c r="I213" s="216"/>
      <c r="J213" s="213"/>
      <c r="K213" s="213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178</v>
      </c>
      <c r="AU213" s="221" t="s">
        <v>180</v>
      </c>
      <c r="AV213" s="14" t="s">
        <v>77</v>
      </c>
      <c r="AW213" s="14" t="s">
        <v>31</v>
      </c>
      <c r="AX213" s="14" t="s">
        <v>69</v>
      </c>
      <c r="AY213" s="221" t="s">
        <v>161</v>
      </c>
    </row>
    <row r="214" spans="1:65" s="13" customFormat="1">
      <c r="B214" s="201"/>
      <c r="C214" s="202"/>
      <c r="D214" s="199" t="s">
        <v>178</v>
      </c>
      <c r="E214" s="203" t="s">
        <v>19</v>
      </c>
      <c r="F214" s="204" t="s">
        <v>3210</v>
      </c>
      <c r="G214" s="202"/>
      <c r="H214" s="205">
        <v>21.6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180</v>
      </c>
      <c r="AV214" s="13" t="s">
        <v>79</v>
      </c>
      <c r="AW214" s="13" t="s">
        <v>31</v>
      </c>
      <c r="AX214" s="13" t="s">
        <v>69</v>
      </c>
      <c r="AY214" s="211" t="s">
        <v>161</v>
      </c>
    </row>
    <row r="215" spans="1:65" s="13" customFormat="1">
      <c r="B215" s="201"/>
      <c r="C215" s="202"/>
      <c r="D215" s="199" t="s">
        <v>178</v>
      </c>
      <c r="E215" s="203" t="s">
        <v>19</v>
      </c>
      <c r="F215" s="204" t="s">
        <v>3211</v>
      </c>
      <c r="G215" s="202"/>
      <c r="H215" s="205">
        <v>2.5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178</v>
      </c>
      <c r="AU215" s="211" t="s">
        <v>180</v>
      </c>
      <c r="AV215" s="13" t="s">
        <v>79</v>
      </c>
      <c r="AW215" s="13" t="s">
        <v>31</v>
      </c>
      <c r="AX215" s="13" t="s">
        <v>69</v>
      </c>
      <c r="AY215" s="211" t="s">
        <v>161</v>
      </c>
    </row>
    <row r="216" spans="1:65" s="15" customFormat="1">
      <c r="B216" s="222"/>
      <c r="C216" s="223"/>
      <c r="D216" s="199" t="s">
        <v>178</v>
      </c>
      <c r="E216" s="224" t="s">
        <v>19</v>
      </c>
      <c r="F216" s="225" t="s">
        <v>221</v>
      </c>
      <c r="G216" s="223"/>
      <c r="H216" s="226">
        <v>24.1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178</v>
      </c>
      <c r="AU216" s="232" t="s">
        <v>180</v>
      </c>
      <c r="AV216" s="15" t="s">
        <v>168</v>
      </c>
      <c r="AW216" s="15" t="s">
        <v>31</v>
      </c>
      <c r="AX216" s="15" t="s">
        <v>77</v>
      </c>
      <c r="AY216" s="232" t="s">
        <v>161</v>
      </c>
    </row>
    <row r="217" spans="1:65" s="2" customFormat="1" ht="16.5" customHeight="1">
      <c r="A217" s="37"/>
      <c r="B217" s="38"/>
      <c r="C217" s="181" t="s">
        <v>253</v>
      </c>
      <c r="D217" s="181" t="s">
        <v>163</v>
      </c>
      <c r="E217" s="182" t="s">
        <v>3212</v>
      </c>
      <c r="F217" s="183" t="s">
        <v>3213</v>
      </c>
      <c r="G217" s="184" t="s">
        <v>1181</v>
      </c>
      <c r="H217" s="185">
        <v>1</v>
      </c>
      <c r="I217" s="186"/>
      <c r="J217" s="187">
        <f>ROUND(I217*H217,2)</f>
        <v>0</v>
      </c>
      <c r="K217" s="183" t="s">
        <v>167</v>
      </c>
      <c r="L217" s="42"/>
      <c r="M217" s="188" t="s">
        <v>19</v>
      </c>
      <c r="N217" s="189" t="s">
        <v>40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279</v>
      </c>
      <c r="AT217" s="192" t="s">
        <v>163</v>
      </c>
      <c r="AU217" s="192" t="s">
        <v>180</v>
      </c>
      <c r="AY217" s="20" t="s">
        <v>161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77</v>
      </c>
      <c r="BK217" s="193">
        <f>ROUND(I217*H217,2)</f>
        <v>0</v>
      </c>
      <c r="BL217" s="20" t="s">
        <v>279</v>
      </c>
      <c r="BM217" s="192" t="s">
        <v>3214</v>
      </c>
    </row>
    <row r="218" spans="1:65" s="2" customFormat="1">
      <c r="A218" s="37"/>
      <c r="B218" s="38"/>
      <c r="C218" s="39"/>
      <c r="D218" s="194" t="s">
        <v>170</v>
      </c>
      <c r="E218" s="39"/>
      <c r="F218" s="195" t="s">
        <v>3215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170</v>
      </c>
      <c r="AU218" s="20" t="s">
        <v>180</v>
      </c>
    </row>
    <row r="219" spans="1:65" s="2" customFormat="1" ht="16.5" customHeight="1">
      <c r="A219" s="37"/>
      <c r="B219" s="38"/>
      <c r="C219" s="181" t="s">
        <v>262</v>
      </c>
      <c r="D219" s="181" t="s">
        <v>163</v>
      </c>
      <c r="E219" s="182" t="s">
        <v>3216</v>
      </c>
      <c r="F219" s="183" t="s">
        <v>3217</v>
      </c>
      <c r="G219" s="184" t="s">
        <v>1181</v>
      </c>
      <c r="H219" s="185">
        <v>1</v>
      </c>
      <c r="I219" s="186"/>
      <c r="J219" s="187">
        <f>ROUND(I219*H219,2)</f>
        <v>0</v>
      </c>
      <c r="K219" s="183" t="s">
        <v>167</v>
      </c>
      <c r="L219" s="42"/>
      <c r="M219" s="188" t="s">
        <v>19</v>
      </c>
      <c r="N219" s="189" t="s">
        <v>40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279</v>
      </c>
      <c r="AT219" s="192" t="s">
        <v>163</v>
      </c>
      <c r="AU219" s="192" t="s">
        <v>180</v>
      </c>
      <c r="AY219" s="20" t="s">
        <v>161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77</v>
      </c>
      <c r="BK219" s="193">
        <f>ROUND(I219*H219,2)</f>
        <v>0</v>
      </c>
      <c r="BL219" s="20" t="s">
        <v>279</v>
      </c>
      <c r="BM219" s="192" t="s">
        <v>3218</v>
      </c>
    </row>
    <row r="220" spans="1:65" s="2" customFormat="1">
      <c r="A220" s="37"/>
      <c r="B220" s="38"/>
      <c r="C220" s="39"/>
      <c r="D220" s="194" t="s">
        <v>170</v>
      </c>
      <c r="E220" s="39"/>
      <c r="F220" s="195" t="s">
        <v>3219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170</v>
      </c>
      <c r="AU220" s="20" t="s">
        <v>180</v>
      </c>
    </row>
    <row r="221" spans="1:65" s="2" customFormat="1" ht="16.5" customHeight="1">
      <c r="A221" s="37"/>
      <c r="B221" s="38"/>
      <c r="C221" s="181" t="s">
        <v>268</v>
      </c>
      <c r="D221" s="181" t="s">
        <v>163</v>
      </c>
      <c r="E221" s="182" t="s">
        <v>3220</v>
      </c>
      <c r="F221" s="183" t="s">
        <v>3221</v>
      </c>
      <c r="G221" s="184" t="s">
        <v>189</v>
      </c>
      <c r="H221" s="185">
        <v>56.04</v>
      </c>
      <c r="I221" s="186"/>
      <c r="J221" s="187">
        <f>ROUND(I221*H221,2)</f>
        <v>0</v>
      </c>
      <c r="K221" s="183" t="s">
        <v>167</v>
      </c>
      <c r="L221" s="42"/>
      <c r="M221" s="188" t="s">
        <v>19</v>
      </c>
      <c r="N221" s="189" t="s">
        <v>40</v>
      </c>
      <c r="O221" s="67"/>
      <c r="P221" s="190">
        <f>O221*H221</f>
        <v>0</v>
      </c>
      <c r="Q221" s="190">
        <v>4.0000000000000003E-5</v>
      </c>
      <c r="R221" s="190">
        <f>Q221*H221</f>
        <v>2.2416000000000003E-3</v>
      </c>
      <c r="S221" s="190">
        <v>2.5400000000000002E-3</v>
      </c>
      <c r="T221" s="191">
        <f>S221*H221</f>
        <v>0.14234160000000001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279</v>
      </c>
      <c r="AT221" s="192" t="s">
        <v>163</v>
      </c>
      <c r="AU221" s="192" t="s">
        <v>180</v>
      </c>
      <c r="AY221" s="20" t="s">
        <v>161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77</v>
      </c>
      <c r="BK221" s="193">
        <f>ROUND(I221*H221,2)</f>
        <v>0</v>
      </c>
      <c r="BL221" s="20" t="s">
        <v>279</v>
      </c>
      <c r="BM221" s="192" t="s">
        <v>3222</v>
      </c>
    </row>
    <row r="222" spans="1:65" s="2" customFormat="1">
      <c r="A222" s="37"/>
      <c r="B222" s="38"/>
      <c r="C222" s="39"/>
      <c r="D222" s="194" t="s">
        <v>170</v>
      </c>
      <c r="E222" s="39"/>
      <c r="F222" s="195" t="s">
        <v>3223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170</v>
      </c>
      <c r="AU222" s="20" t="s">
        <v>180</v>
      </c>
    </row>
    <row r="223" spans="1:65" s="14" customFormat="1">
      <c r="B223" s="212"/>
      <c r="C223" s="213"/>
      <c r="D223" s="199" t="s">
        <v>178</v>
      </c>
      <c r="E223" s="214" t="s">
        <v>19</v>
      </c>
      <c r="F223" s="215" t="s">
        <v>3224</v>
      </c>
      <c r="G223" s="213"/>
      <c r="H223" s="214" t="s">
        <v>19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178</v>
      </c>
      <c r="AU223" s="221" t="s">
        <v>180</v>
      </c>
      <c r="AV223" s="14" t="s">
        <v>77</v>
      </c>
      <c r="AW223" s="14" t="s">
        <v>31</v>
      </c>
      <c r="AX223" s="14" t="s">
        <v>69</v>
      </c>
      <c r="AY223" s="221" t="s">
        <v>161</v>
      </c>
    </row>
    <row r="224" spans="1:65" s="14" customFormat="1">
      <c r="B224" s="212"/>
      <c r="C224" s="213"/>
      <c r="D224" s="199" t="s">
        <v>178</v>
      </c>
      <c r="E224" s="214" t="s">
        <v>19</v>
      </c>
      <c r="F224" s="215" t="s">
        <v>3225</v>
      </c>
      <c r="G224" s="213"/>
      <c r="H224" s="214" t="s">
        <v>19</v>
      </c>
      <c r="I224" s="216"/>
      <c r="J224" s="213"/>
      <c r="K224" s="213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178</v>
      </c>
      <c r="AU224" s="221" t="s">
        <v>180</v>
      </c>
      <c r="AV224" s="14" t="s">
        <v>77</v>
      </c>
      <c r="AW224" s="14" t="s">
        <v>31</v>
      </c>
      <c r="AX224" s="14" t="s">
        <v>69</v>
      </c>
      <c r="AY224" s="221" t="s">
        <v>161</v>
      </c>
    </row>
    <row r="225" spans="1:65" s="13" customFormat="1">
      <c r="B225" s="201"/>
      <c r="C225" s="202"/>
      <c r="D225" s="199" t="s">
        <v>178</v>
      </c>
      <c r="E225" s="203" t="s">
        <v>19</v>
      </c>
      <c r="F225" s="204" t="s">
        <v>3226</v>
      </c>
      <c r="G225" s="202"/>
      <c r="H225" s="205">
        <v>13.6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178</v>
      </c>
      <c r="AU225" s="211" t="s">
        <v>180</v>
      </c>
      <c r="AV225" s="13" t="s">
        <v>79</v>
      </c>
      <c r="AW225" s="13" t="s">
        <v>31</v>
      </c>
      <c r="AX225" s="13" t="s">
        <v>69</v>
      </c>
      <c r="AY225" s="211" t="s">
        <v>161</v>
      </c>
    </row>
    <row r="226" spans="1:65" s="14" customFormat="1">
      <c r="B226" s="212"/>
      <c r="C226" s="213"/>
      <c r="D226" s="199" t="s">
        <v>178</v>
      </c>
      <c r="E226" s="214" t="s">
        <v>19</v>
      </c>
      <c r="F226" s="215" t="s">
        <v>3227</v>
      </c>
      <c r="G226" s="213"/>
      <c r="H226" s="214" t="s">
        <v>19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178</v>
      </c>
      <c r="AU226" s="221" t="s">
        <v>180</v>
      </c>
      <c r="AV226" s="14" t="s">
        <v>77</v>
      </c>
      <c r="AW226" s="14" t="s">
        <v>31</v>
      </c>
      <c r="AX226" s="14" t="s">
        <v>69</v>
      </c>
      <c r="AY226" s="221" t="s">
        <v>161</v>
      </c>
    </row>
    <row r="227" spans="1:65" s="13" customFormat="1">
      <c r="B227" s="201"/>
      <c r="C227" s="202"/>
      <c r="D227" s="199" t="s">
        <v>178</v>
      </c>
      <c r="E227" s="203" t="s">
        <v>19</v>
      </c>
      <c r="F227" s="204" t="s">
        <v>3228</v>
      </c>
      <c r="G227" s="202"/>
      <c r="H227" s="205">
        <v>26.64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178</v>
      </c>
      <c r="AU227" s="211" t="s">
        <v>180</v>
      </c>
      <c r="AV227" s="13" t="s">
        <v>79</v>
      </c>
      <c r="AW227" s="13" t="s">
        <v>31</v>
      </c>
      <c r="AX227" s="13" t="s">
        <v>69</v>
      </c>
      <c r="AY227" s="211" t="s">
        <v>161</v>
      </c>
    </row>
    <row r="228" spans="1:65" s="14" customFormat="1">
      <c r="B228" s="212"/>
      <c r="C228" s="213"/>
      <c r="D228" s="199" t="s">
        <v>178</v>
      </c>
      <c r="E228" s="214" t="s">
        <v>19</v>
      </c>
      <c r="F228" s="215" t="s">
        <v>3229</v>
      </c>
      <c r="G228" s="213"/>
      <c r="H228" s="214" t="s">
        <v>19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178</v>
      </c>
      <c r="AU228" s="221" t="s">
        <v>180</v>
      </c>
      <c r="AV228" s="14" t="s">
        <v>77</v>
      </c>
      <c r="AW228" s="14" t="s">
        <v>31</v>
      </c>
      <c r="AX228" s="14" t="s">
        <v>69</v>
      </c>
      <c r="AY228" s="221" t="s">
        <v>161</v>
      </c>
    </row>
    <row r="229" spans="1:65" s="13" customFormat="1">
      <c r="B229" s="201"/>
      <c r="C229" s="202"/>
      <c r="D229" s="199" t="s">
        <v>178</v>
      </c>
      <c r="E229" s="203" t="s">
        <v>19</v>
      </c>
      <c r="F229" s="204" t="s">
        <v>3230</v>
      </c>
      <c r="G229" s="202"/>
      <c r="H229" s="205">
        <v>19.2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178</v>
      </c>
      <c r="AU229" s="211" t="s">
        <v>180</v>
      </c>
      <c r="AV229" s="13" t="s">
        <v>79</v>
      </c>
      <c r="AW229" s="13" t="s">
        <v>31</v>
      </c>
      <c r="AX229" s="13" t="s">
        <v>69</v>
      </c>
      <c r="AY229" s="211" t="s">
        <v>161</v>
      </c>
    </row>
    <row r="230" spans="1:65" s="14" customFormat="1">
      <c r="B230" s="212"/>
      <c r="C230" s="213"/>
      <c r="D230" s="199" t="s">
        <v>178</v>
      </c>
      <c r="E230" s="214" t="s">
        <v>19</v>
      </c>
      <c r="F230" s="215" t="s">
        <v>3231</v>
      </c>
      <c r="G230" s="213"/>
      <c r="H230" s="214" t="s">
        <v>19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178</v>
      </c>
      <c r="AU230" s="221" t="s">
        <v>180</v>
      </c>
      <c r="AV230" s="14" t="s">
        <v>77</v>
      </c>
      <c r="AW230" s="14" t="s">
        <v>31</v>
      </c>
      <c r="AX230" s="14" t="s">
        <v>69</v>
      </c>
      <c r="AY230" s="221" t="s">
        <v>161</v>
      </c>
    </row>
    <row r="231" spans="1:65" s="13" customFormat="1">
      <c r="B231" s="201"/>
      <c r="C231" s="202"/>
      <c r="D231" s="199" t="s">
        <v>178</v>
      </c>
      <c r="E231" s="203" t="s">
        <v>19</v>
      </c>
      <c r="F231" s="204" t="s">
        <v>3232</v>
      </c>
      <c r="G231" s="202"/>
      <c r="H231" s="205">
        <v>10.199999999999999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180</v>
      </c>
      <c r="AV231" s="13" t="s">
        <v>79</v>
      </c>
      <c r="AW231" s="13" t="s">
        <v>31</v>
      </c>
      <c r="AX231" s="13" t="s">
        <v>69</v>
      </c>
      <c r="AY231" s="211" t="s">
        <v>161</v>
      </c>
    </row>
    <row r="232" spans="1:65" s="13" customFormat="1">
      <c r="B232" s="201"/>
      <c r="C232" s="202"/>
      <c r="D232" s="199" t="s">
        <v>178</v>
      </c>
      <c r="E232" s="203" t="s">
        <v>19</v>
      </c>
      <c r="F232" s="204" t="s">
        <v>3233</v>
      </c>
      <c r="G232" s="202"/>
      <c r="H232" s="205">
        <v>-13.6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178</v>
      </c>
      <c r="AU232" s="211" t="s">
        <v>180</v>
      </c>
      <c r="AV232" s="13" t="s">
        <v>79</v>
      </c>
      <c r="AW232" s="13" t="s">
        <v>31</v>
      </c>
      <c r="AX232" s="13" t="s">
        <v>69</v>
      </c>
      <c r="AY232" s="211" t="s">
        <v>161</v>
      </c>
    </row>
    <row r="233" spans="1:65" s="15" customFormat="1">
      <c r="B233" s="222"/>
      <c r="C233" s="223"/>
      <c r="D233" s="199" t="s">
        <v>178</v>
      </c>
      <c r="E233" s="224" t="s">
        <v>19</v>
      </c>
      <c r="F233" s="225" t="s">
        <v>221</v>
      </c>
      <c r="G233" s="223"/>
      <c r="H233" s="226">
        <v>56.04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178</v>
      </c>
      <c r="AU233" s="232" t="s">
        <v>180</v>
      </c>
      <c r="AV233" s="15" t="s">
        <v>168</v>
      </c>
      <c r="AW233" s="15" t="s">
        <v>31</v>
      </c>
      <c r="AX233" s="15" t="s">
        <v>77</v>
      </c>
      <c r="AY233" s="232" t="s">
        <v>161</v>
      </c>
    </row>
    <row r="234" spans="1:65" s="2" customFormat="1" ht="16.5" customHeight="1">
      <c r="A234" s="37"/>
      <c r="B234" s="38"/>
      <c r="C234" s="181" t="s">
        <v>8</v>
      </c>
      <c r="D234" s="181" t="s">
        <v>163</v>
      </c>
      <c r="E234" s="182" t="s">
        <v>3234</v>
      </c>
      <c r="F234" s="183" t="s">
        <v>3235</v>
      </c>
      <c r="G234" s="184" t="s">
        <v>189</v>
      </c>
      <c r="H234" s="185">
        <v>34.799999999999997</v>
      </c>
      <c r="I234" s="186"/>
      <c r="J234" s="187">
        <f>ROUND(I234*H234,2)</f>
        <v>0</v>
      </c>
      <c r="K234" s="183" t="s">
        <v>167</v>
      </c>
      <c r="L234" s="42"/>
      <c r="M234" s="188" t="s">
        <v>19</v>
      </c>
      <c r="N234" s="189" t="s">
        <v>40</v>
      </c>
      <c r="O234" s="67"/>
      <c r="P234" s="190">
        <f>O234*H234</f>
        <v>0</v>
      </c>
      <c r="Q234" s="190">
        <v>1E-4</v>
      </c>
      <c r="R234" s="190">
        <f>Q234*H234</f>
        <v>3.48E-3</v>
      </c>
      <c r="S234" s="190">
        <v>1.384E-2</v>
      </c>
      <c r="T234" s="191">
        <f>S234*H234</f>
        <v>0.48163199999999995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279</v>
      </c>
      <c r="AT234" s="192" t="s">
        <v>163</v>
      </c>
      <c r="AU234" s="192" t="s">
        <v>180</v>
      </c>
      <c r="AY234" s="20" t="s">
        <v>161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77</v>
      </c>
      <c r="BK234" s="193">
        <f>ROUND(I234*H234,2)</f>
        <v>0</v>
      </c>
      <c r="BL234" s="20" t="s">
        <v>279</v>
      </c>
      <c r="BM234" s="192" t="s">
        <v>3236</v>
      </c>
    </row>
    <row r="235" spans="1:65" s="2" customFormat="1">
      <c r="A235" s="37"/>
      <c r="B235" s="38"/>
      <c r="C235" s="39"/>
      <c r="D235" s="194" t="s">
        <v>170</v>
      </c>
      <c r="E235" s="39"/>
      <c r="F235" s="195" t="s">
        <v>3237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170</v>
      </c>
      <c r="AU235" s="20" t="s">
        <v>180</v>
      </c>
    </row>
    <row r="236" spans="1:65" s="14" customFormat="1">
      <c r="B236" s="212"/>
      <c r="C236" s="213"/>
      <c r="D236" s="199" t="s">
        <v>178</v>
      </c>
      <c r="E236" s="214" t="s">
        <v>19</v>
      </c>
      <c r="F236" s="215" t="s">
        <v>3052</v>
      </c>
      <c r="G236" s="213"/>
      <c r="H236" s="214" t="s">
        <v>19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178</v>
      </c>
      <c r="AU236" s="221" t="s">
        <v>180</v>
      </c>
      <c r="AV236" s="14" t="s">
        <v>77</v>
      </c>
      <c r="AW236" s="14" t="s">
        <v>31</v>
      </c>
      <c r="AX236" s="14" t="s">
        <v>69</v>
      </c>
      <c r="AY236" s="221" t="s">
        <v>161</v>
      </c>
    </row>
    <row r="237" spans="1:65" s="14" customFormat="1">
      <c r="B237" s="212"/>
      <c r="C237" s="213"/>
      <c r="D237" s="199" t="s">
        <v>178</v>
      </c>
      <c r="E237" s="214" t="s">
        <v>19</v>
      </c>
      <c r="F237" s="215" t="s">
        <v>3238</v>
      </c>
      <c r="G237" s="213"/>
      <c r="H237" s="214" t="s">
        <v>19</v>
      </c>
      <c r="I237" s="216"/>
      <c r="J237" s="213"/>
      <c r="K237" s="213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178</v>
      </c>
      <c r="AU237" s="221" t="s">
        <v>180</v>
      </c>
      <c r="AV237" s="14" t="s">
        <v>77</v>
      </c>
      <c r="AW237" s="14" t="s">
        <v>31</v>
      </c>
      <c r="AX237" s="14" t="s">
        <v>69</v>
      </c>
      <c r="AY237" s="221" t="s">
        <v>161</v>
      </c>
    </row>
    <row r="238" spans="1:65" s="13" customFormat="1">
      <c r="B238" s="201"/>
      <c r="C238" s="202"/>
      <c r="D238" s="199" t="s">
        <v>178</v>
      </c>
      <c r="E238" s="203" t="s">
        <v>19</v>
      </c>
      <c r="F238" s="204" t="s">
        <v>3239</v>
      </c>
      <c r="G238" s="202"/>
      <c r="H238" s="205">
        <v>34.799999999999997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178</v>
      </c>
      <c r="AU238" s="211" t="s">
        <v>180</v>
      </c>
      <c r="AV238" s="13" t="s">
        <v>79</v>
      </c>
      <c r="AW238" s="13" t="s">
        <v>31</v>
      </c>
      <c r="AX238" s="13" t="s">
        <v>69</v>
      </c>
      <c r="AY238" s="211" t="s">
        <v>161</v>
      </c>
    </row>
    <row r="239" spans="1:65" s="15" customFormat="1">
      <c r="B239" s="222"/>
      <c r="C239" s="223"/>
      <c r="D239" s="199" t="s">
        <v>178</v>
      </c>
      <c r="E239" s="224" t="s">
        <v>19</v>
      </c>
      <c r="F239" s="225" t="s">
        <v>221</v>
      </c>
      <c r="G239" s="223"/>
      <c r="H239" s="226">
        <v>34.799999999999997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178</v>
      </c>
      <c r="AU239" s="232" t="s">
        <v>180</v>
      </c>
      <c r="AV239" s="15" t="s">
        <v>168</v>
      </c>
      <c r="AW239" s="15" t="s">
        <v>31</v>
      </c>
      <c r="AX239" s="15" t="s">
        <v>77</v>
      </c>
      <c r="AY239" s="232" t="s">
        <v>161</v>
      </c>
    </row>
    <row r="240" spans="1:65" s="2" customFormat="1" ht="24.15" customHeight="1">
      <c r="A240" s="37"/>
      <c r="B240" s="38"/>
      <c r="C240" s="181" t="s">
        <v>279</v>
      </c>
      <c r="D240" s="181" t="s">
        <v>163</v>
      </c>
      <c r="E240" s="182" t="s">
        <v>3240</v>
      </c>
      <c r="F240" s="183" t="s">
        <v>3241</v>
      </c>
      <c r="G240" s="184" t="s">
        <v>189</v>
      </c>
      <c r="H240" s="185">
        <v>10.44</v>
      </c>
      <c r="I240" s="186"/>
      <c r="J240" s="187">
        <f>ROUND(I240*H240,2)</f>
        <v>0</v>
      </c>
      <c r="K240" s="183" t="s">
        <v>167</v>
      </c>
      <c r="L240" s="42"/>
      <c r="M240" s="188" t="s">
        <v>19</v>
      </c>
      <c r="N240" s="189" t="s">
        <v>40</v>
      </c>
      <c r="O240" s="67"/>
      <c r="P240" s="190">
        <f>O240*H240</f>
        <v>0</v>
      </c>
      <c r="Q240" s="190">
        <v>2.2000000000000001E-3</v>
      </c>
      <c r="R240" s="190">
        <f>Q240*H240</f>
        <v>2.2967999999999999E-2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279</v>
      </c>
      <c r="AT240" s="192" t="s">
        <v>163</v>
      </c>
      <c r="AU240" s="192" t="s">
        <v>180</v>
      </c>
      <c r="AY240" s="20" t="s">
        <v>161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77</v>
      </c>
      <c r="BK240" s="193">
        <f>ROUND(I240*H240,2)</f>
        <v>0</v>
      </c>
      <c r="BL240" s="20" t="s">
        <v>279</v>
      </c>
      <c r="BM240" s="192" t="s">
        <v>3242</v>
      </c>
    </row>
    <row r="241" spans="1:65" s="2" customFormat="1">
      <c r="A241" s="37"/>
      <c r="B241" s="38"/>
      <c r="C241" s="39"/>
      <c r="D241" s="194" t="s">
        <v>170</v>
      </c>
      <c r="E241" s="39"/>
      <c r="F241" s="195" t="s">
        <v>3243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170</v>
      </c>
      <c r="AU241" s="20" t="s">
        <v>180</v>
      </c>
    </row>
    <row r="242" spans="1:65" s="14" customFormat="1">
      <c r="B242" s="212"/>
      <c r="C242" s="213"/>
      <c r="D242" s="199" t="s">
        <v>178</v>
      </c>
      <c r="E242" s="214" t="s">
        <v>19</v>
      </c>
      <c r="F242" s="215" t="s">
        <v>3197</v>
      </c>
      <c r="G242" s="213"/>
      <c r="H242" s="214" t="s">
        <v>19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178</v>
      </c>
      <c r="AU242" s="221" t="s">
        <v>180</v>
      </c>
      <c r="AV242" s="14" t="s">
        <v>77</v>
      </c>
      <c r="AW242" s="14" t="s">
        <v>31</v>
      </c>
      <c r="AX242" s="14" t="s">
        <v>69</v>
      </c>
      <c r="AY242" s="221" t="s">
        <v>161</v>
      </c>
    </row>
    <row r="243" spans="1:65" s="14" customFormat="1">
      <c r="B243" s="212"/>
      <c r="C243" s="213"/>
      <c r="D243" s="199" t="s">
        <v>178</v>
      </c>
      <c r="E243" s="214" t="s">
        <v>19</v>
      </c>
      <c r="F243" s="215" t="s">
        <v>3244</v>
      </c>
      <c r="G243" s="213"/>
      <c r="H243" s="214" t="s">
        <v>19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178</v>
      </c>
      <c r="AU243" s="221" t="s">
        <v>180</v>
      </c>
      <c r="AV243" s="14" t="s">
        <v>77</v>
      </c>
      <c r="AW243" s="14" t="s">
        <v>31</v>
      </c>
      <c r="AX243" s="14" t="s">
        <v>69</v>
      </c>
      <c r="AY243" s="221" t="s">
        <v>161</v>
      </c>
    </row>
    <row r="244" spans="1:65" s="13" customFormat="1">
      <c r="B244" s="201"/>
      <c r="C244" s="202"/>
      <c r="D244" s="199" t="s">
        <v>178</v>
      </c>
      <c r="E244" s="203" t="s">
        <v>19</v>
      </c>
      <c r="F244" s="204" t="s">
        <v>3201</v>
      </c>
      <c r="G244" s="202"/>
      <c r="H244" s="205">
        <v>10.44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178</v>
      </c>
      <c r="AU244" s="211" t="s">
        <v>180</v>
      </c>
      <c r="AV244" s="13" t="s">
        <v>79</v>
      </c>
      <c r="AW244" s="13" t="s">
        <v>31</v>
      </c>
      <c r="AX244" s="13" t="s">
        <v>69</v>
      </c>
      <c r="AY244" s="211" t="s">
        <v>161</v>
      </c>
    </row>
    <row r="245" spans="1:65" s="15" customFormat="1">
      <c r="B245" s="222"/>
      <c r="C245" s="223"/>
      <c r="D245" s="199" t="s">
        <v>178</v>
      </c>
      <c r="E245" s="224" t="s">
        <v>19</v>
      </c>
      <c r="F245" s="225" t="s">
        <v>221</v>
      </c>
      <c r="G245" s="223"/>
      <c r="H245" s="226">
        <v>10.44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178</v>
      </c>
      <c r="AU245" s="232" t="s">
        <v>180</v>
      </c>
      <c r="AV245" s="15" t="s">
        <v>168</v>
      </c>
      <c r="AW245" s="15" t="s">
        <v>31</v>
      </c>
      <c r="AX245" s="15" t="s">
        <v>77</v>
      </c>
      <c r="AY245" s="232" t="s">
        <v>161</v>
      </c>
    </row>
    <row r="246" spans="1:65" s="2" customFormat="1" ht="24.15" customHeight="1">
      <c r="A246" s="37"/>
      <c r="B246" s="38"/>
      <c r="C246" s="181" t="s">
        <v>293</v>
      </c>
      <c r="D246" s="181" t="s">
        <v>163</v>
      </c>
      <c r="E246" s="182" t="s">
        <v>3245</v>
      </c>
      <c r="F246" s="183" t="s">
        <v>3246</v>
      </c>
      <c r="G246" s="184" t="s">
        <v>189</v>
      </c>
      <c r="H246" s="185">
        <v>34.56</v>
      </c>
      <c r="I246" s="186"/>
      <c r="J246" s="187">
        <f>ROUND(I246*H246,2)</f>
        <v>0</v>
      </c>
      <c r="K246" s="183" t="s">
        <v>167</v>
      </c>
      <c r="L246" s="42"/>
      <c r="M246" s="188" t="s">
        <v>19</v>
      </c>
      <c r="N246" s="189" t="s">
        <v>40</v>
      </c>
      <c r="O246" s="67"/>
      <c r="P246" s="190">
        <f>O246*H246</f>
        <v>0</v>
      </c>
      <c r="Q246" s="190">
        <v>4.1599999999999996E-3</v>
      </c>
      <c r="R246" s="190">
        <f>Q246*H246</f>
        <v>0.1437696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279</v>
      </c>
      <c r="AT246" s="192" t="s">
        <v>163</v>
      </c>
      <c r="AU246" s="192" t="s">
        <v>180</v>
      </c>
      <c r="AY246" s="20" t="s">
        <v>161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77</v>
      </c>
      <c r="BK246" s="193">
        <f>ROUND(I246*H246,2)</f>
        <v>0</v>
      </c>
      <c r="BL246" s="20" t="s">
        <v>279</v>
      </c>
      <c r="BM246" s="192" t="s">
        <v>3247</v>
      </c>
    </row>
    <row r="247" spans="1:65" s="2" customFormat="1">
      <c r="A247" s="37"/>
      <c r="B247" s="38"/>
      <c r="C247" s="39"/>
      <c r="D247" s="194" t="s">
        <v>170</v>
      </c>
      <c r="E247" s="39"/>
      <c r="F247" s="195" t="s">
        <v>3248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170</v>
      </c>
      <c r="AU247" s="20" t="s">
        <v>180</v>
      </c>
    </row>
    <row r="248" spans="1:65" s="14" customFormat="1">
      <c r="B248" s="212"/>
      <c r="C248" s="213"/>
      <c r="D248" s="199" t="s">
        <v>178</v>
      </c>
      <c r="E248" s="214" t="s">
        <v>19</v>
      </c>
      <c r="F248" s="215" t="s">
        <v>3197</v>
      </c>
      <c r="G248" s="213"/>
      <c r="H248" s="214" t="s">
        <v>19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178</v>
      </c>
      <c r="AU248" s="221" t="s">
        <v>180</v>
      </c>
      <c r="AV248" s="14" t="s">
        <v>77</v>
      </c>
      <c r="AW248" s="14" t="s">
        <v>31</v>
      </c>
      <c r="AX248" s="14" t="s">
        <v>69</v>
      </c>
      <c r="AY248" s="221" t="s">
        <v>161</v>
      </c>
    </row>
    <row r="249" spans="1:65" s="14" customFormat="1">
      <c r="B249" s="212"/>
      <c r="C249" s="213"/>
      <c r="D249" s="199" t="s">
        <v>178</v>
      </c>
      <c r="E249" s="214" t="s">
        <v>19</v>
      </c>
      <c r="F249" s="215" t="s">
        <v>3209</v>
      </c>
      <c r="G249" s="213"/>
      <c r="H249" s="214" t="s">
        <v>19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178</v>
      </c>
      <c r="AU249" s="221" t="s">
        <v>180</v>
      </c>
      <c r="AV249" s="14" t="s">
        <v>77</v>
      </c>
      <c r="AW249" s="14" t="s">
        <v>31</v>
      </c>
      <c r="AX249" s="14" t="s">
        <v>69</v>
      </c>
      <c r="AY249" s="221" t="s">
        <v>161</v>
      </c>
    </row>
    <row r="250" spans="1:65" s="13" customFormat="1">
      <c r="B250" s="201"/>
      <c r="C250" s="202"/>
      <c r="D250" s="199" t="s">
        <v>178</v>
      </c>
      <c r="E250" s="203" t="s">
        <v>19</v>
      </c>
      <c r="F250" s="204" t="s">
        <v>3199</v>
      </c>
      <c r="G250" s="202"/>
      <c r="H250" s="205">
        <v>34.56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178</v>
      </c>
      <c r="AU250" s="211" t="s">
        <v>180</v>
      </c>
      <c r="AV250" s="13" t="s">
        <v>79</v>
      </c>
      <c r="AW250" s="13" t="s">
        <v>31</v>
      </c>
      <c r="AX250" s="13" t="s">
        <v>69</v>
      </c>
      <c r="AY250" s="211" t="s">
        <v>161</v>
      </c>
    </row>
    <row r="251" spans="1:65" s="15" customFormat="1">
      <c r="B251" s="222"/>
      <c r="C251" s="223"/>
      <c r="D251" s="199" t="s">
        <v>178</v>
      </c>
      <c r="E251" s="224" t="s">
        <v>19</v>
      </c>
      <c r="F251" s="225" t="s">
        <v>221</v>
      </c>
      <c r="G251" s="223"/>
      <c r="H251" s="226">
        <v>34.56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178</v>
      </c>
      <c r="AU251" s="232" t="s">
        <v>180</v>
      </c>
      <c r="AV251" s="15" t="s">
        <v>168</v>
      </c>
      <c r="AW251" s="15" t="s">
        <v>31</v>
      </c>
      <c r="AX251" s="15" t="s">
        <v>77</v>
      </c>
      <c r="AY251" s="232" t="s">
        <v>161</v>
      </c>
    </row>
    <row r="252" spans="1:65" s="2" customFormat="1" ht="24.15" customHeight="1">
      <c r="A252" s="37"/>
      <c r="B252" s="38"/>
      <c r="C252" s="181" t="s">
        <v>299</v>
      </c>
      <c r="D252" s="181" t="s">
        <v>163</v>
      </c>
      <c r="E252" s="182" t="s">
        <v>3249</v>
      </c>
      <c r="F252" s="183" t="s">
        <v>3250</v>
      </c>
      <c r="G252" s="184" t="s">
        <v>189</v>
      </c>
      <c r="H252" s="185">
        <v>24.1</v>
      </c>
      <c r="I252" s="186"/>
      <c r="J252" s="187">
        <f>ROUND(I252*H252,2)</f>
        <v>0</v>
      </c>
      <c r="K252" s="183" t="s">
        <v>167</v>
      </c>
      <c r="L252" s="42"/>
      <c r="M252" s="188" t="s">
        <v>19</v>
      </c>
      <c r="N252" s="189" t="s">
        <v>40</v>
      </c>
      <c r="O252" s="67"/>
      <c r="P252" s="190">
        <f>O252*H252</f>
        <v>0</v>
      </c>
      <c r="Q252" s="190">
        <v>5.94E-3</v>
      </c>
      <c r="R252" s="190">
        <f>Q252*H252</f>
        <v>0.143154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279</v>
      </c>
      <c r="AT252" s="192" t="s">
        <v>163</v>
      </c>
      <c r="AU252" s="192" t="s">
        <v>180</v>
      </c>
      <c r="AY252" s="20" t="s">
        <v>161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77</v>
      </c>
      <c r="BK252" s="193">
        <f>ROUND(I252*H252,2)</f>
        <v>0</v>
      </c>
      <c r="BL252" s="20" t="s">
        <v>279</v>
      </c>
      <c r="BM252" s="192" t="s">
        <v>3251</v>
      </c>
    </row>
    <row r="253" spans="1:65" s="2" customFormat="1">
      <c r="A253" s="37"/>
      <c r="B253" s="38"/>
      <c r="C253" s="39"/>
      <c r="D253" s="194" t="s">
        <v>170</v>
      </c>
      <c r="E253" s="39"/>
      <c r="F253" s="195" t="s">
        <v>3252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170</v>
      </c>
      <c r="AU253" s="20" t="s">
        <v>180</v>
      </c>
    </row>
    <row r="254" spans="1:65" s="14" customFormat="1">
      <c r="B254" s="212"/>
      <c r="C254" s="213"/>
      <c r="D254" s="199" t="s">
        <v>178</v>
      </c>
      <c r="E254" s="214" t="s">
        <v>19</v>
      </c>
      <c r="F254" s="215" t="s">
        <v>3197</v>
      </c>
      <c r="G254" s="213"/>
      <c r="H254" s="214" t="s">
        <v>19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178</v>
      </c>
      <c r="AU254" s="221" t="s">
        <v>180</v>
      </c>
      <c r="AV254" s="14" t="s">
        <v>77</v>
      </c>
      <c r="AW254" s="14" t="s">
        <v>31</v>
      </c>
      <c r="AX254" s="14" t="s">
        <v>69</v>
      </c>
      <c r="AY254" s="221" t="s">
        <v>161</v>
      </c>
    </row>
    <row r="255" spans="1:65" s="14" customFormat="1">
      <c r="B255" s="212"/>
      <c r="C255" s="213"/>
      <c r="D255" s="199" t="s">
        <v>178</v>
      </c>
      <c r="E255" s="214" t="s">
        <v>19</v>
      </c>
      <c r="F255" s="215" t="s">
        <v>3209</v>
      </c>
      <c r="G255" s="213"/>
      <c r="H255" s="214" t="s">
        <v>19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178</v>
      </c>
      <c r="AU255" s="221" t="s">
        <v>180</v>
      </c>
      <c r="AV255" s="14" t="s">
        <v>77</v>
      </c>
      <c r="AW255" s="14" t="s">
        <v>31</v>
      </c>
      <c r="AX255" s="14" t="s">
        <v>69</v>
      </c>
      <c r="AY255" s="221" t="s">
        <v>161</v>
      </c>
    </row>
    <row r="256" spans="1:65" s="13" customFormat="1">
      <c r="B256" s="201"/>
      <c r="C256" s="202"/>
      <c r="D256" s="199" t="s">
        <v>178</v>
      </c>
      <c r="E256" s="203" t="s">
        <v>19</v>
      </c>
      <c r="F256" s="204" t="s">
        <v>3210</v>
      </c>
      <c r="G256" s="202"/>
      <c r="H256" s="205">
        <v>21.6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178</v>
      </c>
      <c r="AU256" s="211" t="s">
        <v>180</v>
      </c>
      <c r="AV256" s="13" t="s">
        <v>79</v>
      </c>
      <c r="AW256" s="13" t="s">
        <v>31</v>
      </c>
      <c r="AX256" s="13" t="s">
        <v>69</v>
      </c>
      <c r="AY256" s="211" t="s">
        <v>161</v>
      </c>
    </row>
    <row r="257" spans="1:65" s="13" customFormat="1">
      <c r="B257" s="201"/>
      <c r="C257" s="202"/>
      <c r="D257" s="199" t="s">
        <v>178</v>
      </c>
      <c r="E257" s="203" t="s">
        <v>19</v>
      </c>
      <c r="F257" s="204" t="s">
        <v>3211</v>
      </c>
      <c r="G257" s="202"/>
      <c r="H257" s="205">
        <v>2.5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178</v>
      </c>
      <c r="AU257" s="211" t="s">
        <v>180</v>
      </c>
      <c r="AV257" s="13" t="s">
        <v>79</v>
      </c>
      <c r="AW257" s="13" t="s">
        <v>31</v>
      </c>
      <c r="AX257" s="13" t="s">
        <v>69</v>
      </c>
      <c r="AY257" s="211" t="s">
        <v>161</v>
      </c>
    </row>
    <row r="258" spans="1:65" s="15" customFormat="1">
      <c r="B258" s="222"/>
      <c r="C258" s="223"/>
      <c r="D258" s="199" t="s">
        <v>178</v>
      </c>
      <c r="E258" s="224" t="s">
        <v>19</v>
      </c>
      <c r="F258" s="225" t="s">
        <v>221</v>
      </c>
      <c r="G258" s="223"/>
      <c r="H258" s="226">
        <v>24.1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178</v>
      </c>
      <c r="AU258" s="232" t="s">
        <v>180</v>
      </c>
      <c r="AV258" s="15" t="s">
        <v>168</v>
      </c>
      <c r="AW258" s="15" t="s">
        <v>31</v>
      </c>
      <c r="AX258" s="15" t="s">
        <v>77</v>
      </c>
      <c r="AY258" s="232" t="s">
        <v>161</v>
      </c>
    </row>
    <row r="259" spans="1:65" s="2" customFormat="1" ht="24.15" customHeight="1">
      <c r="A259" s="37"/>
      <c r="B259" s="38"/>
      <c r="C259" s="181" t="s">
        <v>311</v>
      </c>
      <c r="D259" s="181" t="s">
        <v>163</v>
      </c>
      <c r="E259" s="182" t="s">
        <v>3253</v>
      </c>
      <c r="F259" s="183" t="s">
        <v>3254</v>
      </c>
      <c r="G259" s="184" t="s">
        <v>189</v>
      </c>
      <c r="H259" s="185">
        <v>445</v>
      </c>
      <c r="I259" s="186"/>
      <c r="J259" s="187">
        <f>ROUND(I259*H259,2)</f>
        <v>0</v>
      </c>
      <c r="K259" s="183" t="s">
        <v>167</v>
      </c>
      <c r="L259" s="42"/>
      <c r="M259" s="188" t="s">
        <v>19</v>
      </c>
      <c r="N259" s="189" t="s">
        <v>40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279</v>
      </c>
      <c r="AT259" s="192" t="s">
        <v>163</v>
      </c>
      <c r="AU259" s="192" t="s">
        <v>180</v>
      </c>
      <c r="AY259" s="20" t="s">
        <v>161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77</v>
      </c>
      <c r="BK259" s="193">
        <f>ROUND(I259*H259,2)</f>
        <v>0</v>
      </c>
      <c r="BL259" s="20" t="s">
        <v>279</v>
      </c>
      <c r="BM259" s="192" t="s">
        <v>3255</v>
      </c>
    </row>
    <row r="260" spans="1:65" s="2" customFormat="1">
      <c r="A260" s="37"/>
      <c r="B260" s="38"/>
      <c r="C260" s="39"/>
      <c r="D260" s="194" t="s">
        <v>170</v>
      </c>
      <c r="E260" s="39"/>
      <c r="F260" s="195" t="s">
        <v>3256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170</v>
      </c>
      <c r="AU260" s="20" t="s">
        <v>180</v>
      </c>
    </row>
    <row r="261" spans="1:65" s="14" customFormat="1">
      <c r="B261" s="212"/>
      <c r="C261" s="213"/>
      <c r="D261" s="199" t="s">
        <v>178</v>
      </c>
      <c r="E261" s="214" t="s">
        <v>19</v>
      </c>
      <c r="F261" s="215" t="s">
        <v>3196</v>
      </c>
      <c r="G261" s="213"/>
      <c r="H261" s="214" t="s">
        <v>19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178</v>
      </c>
      <c r="AU261" s="221" t="s">
        <v>180</v>
      </c>
      <c r="AV261" s="14" t="s">
        <v>77</v>
      </c>
      <c r="AW261" s="14" t="s">
        <v>31</v>
      </c>
      <c r="AX261" s="14" t="s">
        <v>69</v>
      </c>
      <c r="AY261" s="221" t="s">
        <v>161</v>
      </c>
    </row>
    <row r="262" spans="1:65" s="14" customFormat="1">
      <c r="B262" s="212"/>
      <c r="C262" s="213"/>
      <c r="D262" s="199" t="s">
        <v>178</v>
      </c>
      <c r="E262" s="214" t="s">
        <v>19</v>
      </c>
      <c r="F262" s="215" t="s">
        <v>3197</v>
      </c>
      <c r="G262" s="213"/>
      <c r="H262" s="214" t="s">
        <v>19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178</v>
      </c>
      <c r="AU262" s="221" t="s">
        <v>180</v>
      </c>
      <c r="AV262" s="14" t="s">
        <v>77</v>
      </c>
      <c r="AW262" s="14" t="s">
        <v>31</v>
      </c>
      <c r="AX262" s="14" t="s">
        <v>69</v>
      </c>
      <c r="AY262" s="221" t="s">
        <v>161</v>
      </c>
    </row>
    <row r="263" spans="1:65" s="14" customFormat="1">
      <c r="B263" s="212"/>
      <c r="C263" s="213"/>
      <c r="D263" s="199" t="s">
        <v>178</v>
      </c>
      <c r="E263" s="214" t="s">
        <v>19</v>
      </c>
      <c r="F263" s="215" t="s">
        <v>3198</v>
      </c>
      <c r="G263" s="213"/>
      <c r="H263" s="214" t="s">
        <v>19</v>
      </c>
      <c r="I263" s="216"/>
      <c r="J263" s="213"/>
      <c r="K263" s="213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178</v>
      </c>
      <c r="AU263" s="221" t="s">
        <v>180</v>
      </c>
      <c r="AV263" s="14" t="s">
        <v>77</v>
      </c>
      <c r="AW263" s="14" t="s">
        <v>31</v>
      </c>
      <c r="AX263" s="14" t="s">
        <v>69</v>
      </c>
      <c r="AY263" s="221" t="s">
        <v>161</v>
      </c>
    </row>
    <row r="264" spans="1:65" s="13" customFormat="1">
      <c r="B264" s="201"/>
      <c r="C264" s="202"/>
      <c r="D264" s="199" t="s">
        <v>178</v>
      </c>
      <c r="E264" s="203" t="s">
        <v>19</v>
      </c>
      <c r="F264" s="204" t="s">
        <v>3199</v>
      </c>
      <c r="G264" s="202"/>
      <c r="H264" s="205">
        <v>34.56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178</v>
      </c>
      <c r="AU264" s="211" t="s">
        <v>180</v>
      </c>
      <c r="AV264" s="13" t="s">
        <v>79</v>
      </c>
      <c r="AW264" s="13" t="s">
        <v>31</v>
      </c>
      <c r="AX264" s="13" t="s">
        <v>69</v>
      </c>
      <c r="AY264" s="211" t="s">
        <v>161</v>
      </c>
    </row>
    <row r="265" spans="1:65" s="14" customFormat="1">
      <c r="B265" s="212"/>
      <c r="C265" s="213"/>
      <c r="D265" s="199" t="s">
        <v>178</v>
      </c>
      <c r="E265" s="214" t="s">
        <v>19</v>
      </c>
      <c r="F265" s="215" t="s">
        <v>3200</v>
      </c>
      <c r="G265" s="213"/>
      <c r="H265" s="214" t="s">
        <v>19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178</v>
      </c>
      <c r="AU265" s="221" t="s">
        <v>180</v>
      </c>
      <c r="AV265" s="14" t="s">
        <v>77</v>
      </c>
      <c r="AW265" s="14" t="s">
        <v>31</v>
      </c>
      <c r="AX265" s="14" t="s">
        <v>69</v>
      </c>
      <c r="AY265" s="221" t="s">
        <v>161</v>
      </c>
    </row>
    <row r="266" spans="1:65" s="13" customFormat="1">
      <c r="B266" s="201"/>
      <c r="C266" s="202"/>
      <c r="D266" s="199" t="s">
        <v>178</v>
      </c>
      <c r="E266" s="203" t="s">
        <v>19</v>
      </c>
      <c r="F266" s="204" t="s">
        <v>3201</v>
      </c>
      <c r="G266" s="202"/>
      <c r="H266" s="205">
        <v>10.44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178</v>
      </c>
      <c r="AU266" s="211" t="s">
        <v>180</v>
      </c>
      <c r="AV266" s="13" t="s">
        <v>79</v>
      </c>
      <c r="AW266" s="13" t="s">
        <v>31</v>
      </c>
      <c r="AX266" s="13" t="s">
        <v>69</v>
      </c>
      <c r="AY266" s="211" t="s">
        <v>161</v>
      </c>
    </row>
    <row r="267" spans="1:65" s="16" customFormat="1">
      <c r="B267" s="247"/>
      <c r="C267" s="248"/>
      <c r="D267" s="199" t="s">
        <v>178</v>
      </c>
      <c r="E267" s="249" t="s">
        <v>19</v>
      </c>
      <c r="F267" s="250" t="s">
        <v>2226</v>
      </c>
      <c r="G267" s="248"/>
      <c r="H267" s="251">
        <v>45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178</v>
      </c>
      <c r="AU267" s="257" t="s">
        <v>180</v>
      </c>
      <c r="AV267" s="16" t="s">
        <v>180</v>
      </c>
      <c r="AW267" s="16" t="s">
        <v>31</v>
      </c>
      <c r="AX267" s="16" t="s">
        <v>69</v>
      </c>
      <c r="AY267" s="257" t="s">
        <v>161</v>
      </c>
    </row>
    <row r="268" spans="1:65" s="14" customFormat="1">
      <c r="B268" s="212"/>
      <c r="C268" s="213"/>
      <c r="D268" s="199" t="s">
        <v>178</v>
      </c>
      <c r="E268" s="214" t="s">
        <v>19</v>
      </c>
      <c r="F268" s="215" t="s">
        <v>3202</v>
      </c>
      <c r="G268" s="213"/>
      <c r="H268" s="214" t="s">
        <v>19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178</v>
      </c>
      <c r="AU268" s="221" t="s">
        <v>180</v>
      </c>
      <c r="AV268" s="14" t="s">
        <v>77</v>
      </c>
      <c r="AW268" s="14" t="s">
        <v>31</v>
      </c>
      <c r="AX268" s="14" t="s">
        <v>69</v>
      </c>
      <c r="AY268" s="221" t="s">
        <v>161</v>
      </c>
    </row>
    <row r="269" spans="1:65" s="13" customFormat="1">
      <c r="B269" s="201"/>
      <c r="C269" s="202"/>
      <c r="D269" s="199" t="s">
        <v>178</v>
      </c>
      <c r="E269" s="203" t="s">
        <v>19</v>
      </c>
      <c r="F269" s="204" t="s">
        <v>3203</v>
      </c>
      <c r="G269" s="202"/>
      <c r="H269" s="205">
        <v>400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178</v>
      </c>
      <c r="AU269" s="211" t="s">
        <v>180</v>
      </c>
      <c r="AV269" s="13" t="s">
        <v>79</v>
      </c>
      <c r="AW269" s="13" t="s">
        <v>31</v>
      </c>
      <c r="AX269" s="13" t="s">
        <v>69</v>
      </c>
      <c r="AY269" s="211" t="s">
        <v>161</v>
      </c>
    </row>
    <row r="270" spans="1:65" s="15" customFormat="1">
      <c r="B270" s="222"/>
      <c r="C270" s="223"/>
      <c r="D270" s="199" t="s">
        <v>178</v>
      </c>
      <c r="E270" s="224" t="s">
        <v>19</v>
      </c>
      <c r="F270" s="225" t="s">
        <v>221</v>
      </c>
      <c r="G270" s="223"/>
      <c r="H270" s="226">
        <v>445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178</v>
      </c>
      <c r="AU270" s="232" t="s">
        <v>180</v>
      </c>
      <c r="AV270" s="15" t="s">
        <v>168</v>
      </c>
      <c r="AW270" s="15" t="s">
        <v>31</v>
      </c>
      <c r="AX270" s="15" t="s">
        <v>77</v>
      </c>
      <c r="AY270" s="232" t="s">
        <v>161</v>
      </c>
    </row>
    <row r="271" spans="1:65" s="2" customFormat="1" ht="24.15" customHeight="1">
      <c r="A271" s="37"/>
      <c r="B271" s="38"/>
      <c r="C271" s="181" t="s">
        <v>317</v>
      </c>
      <c r="D271" s="181" t="s">
        <v>163</v>
      </c>
      <c r="E271" s="182" t="s">
        <v>3257</v>
      </c>
      <c r="F271" s="183" t="s">
        <v>3258</v>
      </c>
      <c r="G271" s="184" t="s">
        <v>189</v>
      </c>
      <c r="H271" s="185">
        <v>24.1</v>
      </c>
      <c r="I271" s="186"/>
      <c r="J271" s="187">
        <f>ROUND(I271*H271,2)</f>
        <v>0</v>
      </c>
      <c r="K271" s="183" t="s">
        <v>167</v>
      </c>
      <c r="L271" s="42"/>
      <c r="M271" s="188" t="s">
        <v>19</v>
      </c>
      <c r="N271" s="189" t="s">
        <v>40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279</v>
      </c>
      <c r="AT271" s="192" t="s">
        <v>163</v>
      </c>
      <c r="AU271" s="192" t="s">
        <v>180</v>
      </c>
      <c r="AY271" s="20" t="s">
        <v>161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77</v>
      </c>
      <c r="BK271" s="193">
        <f>ROUND(I271*H271,2)</f>
        <v>0</v>
      </c>
      <c r="BL271" s="20" t="s">
        <v>279</v>
      </c>
      <c r="BM271" s="192" t="s">
        <v>3259</v>
      </c>
    </row>
    <row r="272" spans="1:65" s="2" customFormat="1">
      <c r="A272" s="37"/>
      <c r="B272" s="38"/>
      <c r="C272" s="39"/>
      <c r="D272" s="194" t="s">
        <v>170</v>
      </c>
      <c r="E272" s="39"/>
      <c r="F272" s="195" t="s">
        <v>3260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170</v>
      </c>
      <c r="AU272" s="20" t="s">
        <v>180</v>
      </c>
    </row>
    <row r="273" spans="1:65" s="14" customFormat="1">
      <c r="B273" s="212"/>
      <c r="C273" s="213"/>
      <c r="D273" s="199" t="s">
        <v>178</v>
      </c>
      <c r="E273" s="214" t="s">
        <v>19</v>
      </c>
      <c r="F273" s="215" t="s">
        <v>3197</v>
      </c>
      <c r="G273" s="213"/>
      <c r="H273" s="214" t="s">
        <v>19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178</v>
      </c>
      <c r="AU273" s="221" t="s">
        <v>180</v>
      </c>
      <c r="AV273" s="14" t="s">
        <v>77</v>
      </c>
      <c r="AW273" s="14" t="s">
        <v>31</v>
      </c>
      <c r="AX273" s="14" t="s">
        <v>69</v>
      </c>
      <c r="AY273" s="221" t="s">
        <v>161</v>
      </c>
    </row>
    <row r="274" spans="1:65" s="14" customFormat="1">
      <c r="B274" s="212"/>
      <c r="C274" s="213"/>
      <c r="D274" s="199" t="s">
        <v>178</v>
      </c>
      <c r="E274" s="214" t="s">
        <v>19</v>
      </c>
      <c r="F274" s="215" t="s">
        <v>3209</v>
      </c>
      <c r="G274" s="213"/>
      <c r="H274" s="214" t="s">
        <v>19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178</v>
      </c>
      <c r="AU274" s="221" t="s">
        <v>180</v>
      </c>
      <c r="AV274" s="14" t="s">
        <v>77</v>
      </c>
      <c r="AW274" s="14" t="s">
        <v>31</v>
      </c>
      <c r="AX274" s="14" t="s">
        <v>69</v>
      </c>
      <c r="AY274" s="221" t="s">
        <v>161</v>
      </c>
    </row>
    <row r="275" spans="1:65" s="13" customFormat="1">
      <c r="B275" s="201"/>
      <c r="C275" s="202"/>
      <c r="D275" s="199" t="s">
        <v>178</v>
      </c>
      <c r="E275" s="203" t="s">
        <v>19</v>
      </c>
      <c r="F275" s="204" t="s">
        <v>3210</v>
      </c>
      <c r="G275" s="202"/>
      <c r="H275" s="205">
        <v>21.6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178</v>
      </c>
      <c r="AU275" s="211" t="s">
        <v>180</v>
      </c>
      <c r="AV275" s="13" t="s">
        <v>79</v>
      </c>
      <c r="AW275" s="13" t="s">
        <v>31</v>
      </c>
      <c r="AX275" s="13" t="s">
        <v>69</v>
      </c>
      <c r="AY275" s="211" t="s">
        <v>161</v>
      </c>
    </row>
    <row r="276" spans="1:65" s="13" customFormat="1">
      <c r="B276" s="201"/>
      <c r="C276" s="202"/>
      <c r="D276" s="199" t="s">
        <v>178</v>
      </c>
      <c r="E276" s="203" t="s">
        <v>19</v>
      </c>
      <c r="F276" s="204" t="s">
        <v>3211</v>
      </c>
      <c r="G276" s="202"/>
      <c r="H276" s="205">
        <v>2.5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178</v>
      </c>
      <c r="AU276" s="211" t="s">
        <v>180</v>
      </c>
      <c r="AV276" s="13" t="s">
        <v>79</v>
      </c>
      <c r="AW276" s="13" t="s">
        <v>31</v>
      </c>
      <c r="AX276" s="13" t="s">
        <v>69</v>
      </c>
      <c r="AY276" s="211" t="s">
        <v>161</v>
      </c>
    </row>
    <row r="277" spans="1:65" s="15" customFormat="1">
      <c r="B277" s="222"/>
      <c r="C277" s="223"/>
      <c r="D277" s="199" t="s">
        <v>178</v>
      </c>
      <c r="E277" s="224" t="s">
        <v>19</v>
      </c>
      <c r="F277" s="225" t="s">
        <v>221</v>
      </c>
      <c r="G277" s="223"/>
      <c r="H277" s="226">
        <v>24.1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178</v>
      </c>
      <c r="AU277" s="232" t="s">
        <v>180</v>
      </c>
      <c r="AV277" s="15" t="s">
        <v>168</v>
      </c>
      <c r="AW277" s="15" t="s">
        <v>31</v>
      </c>
      <c r="AX277" s="15" t="s">
        <v>77</v>
      </c>
      <c r="AY277" s="232" t="s">
        <v>161</v>
      </c>
    </row>
    <row r="278" spans="1:65" s="2" customFormat="1" ht="24.15" customHeight="1">
      <c r="A278" s="37"/>
      <c r="B278" s="38"/>
      <c r="C278" s="181" t="s">
        <v>7</v>
      </c>
      <c r="D278" s="181" t="s">
        <v>163</v>
      </c>
      <c r="E278" s="182" t="s">
        <v>3261</v>
      </c>
      <c r="F278" s="183" t="s">
        <v>3262</v>
      </c>
      <c r="G278" s="184" t="s">
        <v>387</v>
      </c>
      <c r="H278" s="185">
        <v>6</v>
      </c>
      <c r="I278" s="186"/>
      <c r="J278" s="187">
        <f>ROUND(I278*H278,2)</f>
        <v>0</v>
      </c>
      <c r="K278" s="183" t="s">
        <v>167</v>
      </c>
      <c r="L278" s="42"/>
      <c r="M278" s="188" t="s">
        <v>19</v>
      </c>
      <c r="N278" s="189" t="s">
        <v>40</v>
      </c>
      <c r="O278" s="67"/>
      <c r="P278" s="190">
        <f>O278*H278</f>
        <v>0</v>
      </c>
      <c r="Q278" s="190">
        <v>2.9999999999999997E-4</v>
      </c>
      <c r="R278" s="190">
        <f>Q278*H278</f>
        <v>1.8E-3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279</v>
      </c>
      <c r="AT278" s="192" t="s">
        <v>163</v>
      </c>
      <c r="AU278" s="192" t="s">
        <v>180</v>
      </c>
      <c r="AY278" s="20" t="s">
        <v>161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77</v>
      </c>
      <c r="BK278" s="193">
        <f>ROUND(I278*H278,2)</f>
        <v>0</v>
      </c>
      <c r="BL278" s="20" t="s">
        <v>279</v>
      </c>
      <c r="BM278" s="192" t="s">
        <v>3263</v>
      </c>
    </row>
    <row r="279" spans="1:65" s="2" customFormat="1">
      <c r="A279" s="37"/>
      <c r="B279" s="38"/>
      <c r="C279" s="39"/>
      <c r="D279" s="194" t="s">
        <v>170</v>
      </c>
      <c r="E279" s="39"/>
      <c r="F279" s="195" t="s">
        <v>3264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170</v>
      </c>
      <c r="AU279" s="20" t="s">
        <v>180</v>
      </c>
    </row>
    <row r="280" spans="1:65" s="14" customFormat="1">
      <c r="B280" s="212"/>
      <c r="C280" s="213"/>
      <c r="D280" s="199" t="s">
        <v>178</v>
      </c>
      <c r="E280" s="214" t="s">
        <v>19</v>
      </c>
      <c r="F280" s="215" t="s">
        <v>3265</v>
      </c>
      <c r="G280" s="213"/>
      <c r="H280" s="214" t="s">
        <v>19</v>
      </c>
      <c r="I280" s="216"/>
      <c r="J280" s="213"/>
      <c r="K280" s="213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178</v>
      </c>
      <c r="AU280" s="221" t="s">
        <v>180</v>
      </c>
      <c r="AV280" s="14" t="s">
        <v>77</v>
      </c>
      <c r="AW280" s="14" t="s">
        <v>31</v>
      </c>
      <c r="AX280" s="14" t="s">
        <v>69</v>
      </c>
      <c r="AY280" s="221" t="s">
        <v>161</v>
      </c>
    </row>
    <row r="281" spans="1:65" s="13" customFormat="1">
      <c r="B281" s="201"/>
      <c r="C281" s="202"/>
      <c r="D281" s="199" t="s">
        <v>178</v>
      </c>
      <c r="E281" s="203" t="s">
        <v>19</v>
      </c>
      <c r="F281" s="204" t="s">
        <v>3266</v>
      </c>
      <c r="G281" s="202"/>
      <c r="H281" s="205">
        <v>14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178</v>
      </c>
      <c r="AU281" s="211" t="s">
        <v>180</v>
      </c>
      <c r="AV281" s="13" t="s">
        <v>79</v>
      </c>
      <c r="AW281" s="13" t="s">
        <v>31</v>
      </c>
      <c r="AX281" s="13" t="s">
        <v>69</v>
      </c>
      <c r="AY281" s="211" t="s">
        <v>161</v>
      </c>
    </row>
    <row r="282" spans="1:65" s="13" customFormat="1">
      <c r="B282" s="201"/>
      <c r="C282" s="202"/>
      <c r="D282" s="199" t="s">
        <v>178</v>
      </c>
      <c r="E282" s="203" t="s">
        <v>19</v>
      </c>
      <c r="F282" s="204" t="s">
        <v>3267</v>
      </c>
      <c r="G282" s="202"/>
      <c r="H282" s="205">
        <v>-8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178</v>
      </c>
      <c r="AU282" s="211" t="s">
        <v>180</v>
      </c>
      <c r="AV282" s="13" t="s">
        <v>79</v>
      </c>
      <c r="AW282" s="13" t="s">
        <v>31</v>
      </c>
      <c r="AX282" s="13" t="s">
        <v>69</v>
      </c>
      <c r="AY282" s="211" t="s">
        <v>161</v>
      </c>
    </row>
    <row r="283" spans="1:65" s="15" customFormat="1">
      <c r="B283" s="222"/>
      <c r="C283" s="223"/>
      <c r="D283" s="199" t="s">
        <v>178</v>
      </c>
      <c r="E283" s="224" t="s">
        <v>19</v>
      </c>
      <c r="F283" s="225" t="s">
        <v>221</v>
      </c>
      <c r="G283" s="223"/>
      <c r="H283" s="226">
        <v>6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178</v>
      </c>
      <c r="AU283" s="232" t="s">
        <v>180</v>
      </c>
      <c r="AV283" s="15" t="s">
        <v>168</v>
      </c>
      <c r="AW283" s="15" t="s">
        <v>31</v>
      </c>
      <c r="AX283" s="15" t="s">
        <v>77</v>
      </c>
      <c r="AY283" s="232" t="s">
        <v>161</v>
      </c>
    </row>
    <row r="284" spans="1:65" s="2" customFormat="1" ht="24.15" customHeight="1">
      <c r="A284" s="37"/>
      <c r="B284" s="38"/>
      <c r="C284" s="181" t="s">
        <v>332</v>
      </c>
      <c r="D284" s="181" t="s">
        <v>163</v>
      </c>
      <c r="E284" s="182" t="s">
        <v>3268</v>
      </c>
      <c r="F284" s="183" t="s">
        <v>3269</v>
      </c>
      <c r="G284" s="184" t="s">
        <v>387</v>
      </c>
      <c r="H284" s="185">
        <v>12</v>
      </c>
      <c r="I284" s="186"/>
      <c r="J284" s="187">
        <f>ROUND(I284*H284,2)</f>
        <v>0</v>
      </c>
      <c r="K284" s="183" t="s">
        <v>167</v>
      </c>
      <c r="L284" s="42"/>
      <c r="M284" s="188" t="s">
        <v>19</v>
      </c>
      <c r="N284" s="189" t="s">
        <v>40</v>
      </c>
      <c r="O284" s="67"/>
      <c r="P284" s="190">
        <f>O284*H284</f>
        <v>0</v>
      </c>
      <c r="Q284" s="190">
        <v>5.4000000000000001E-4</v>
      </c>
      <c r="R284" s="190">
        <f>Q284*H284</f>
        <v>6.4799999999999996E-3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279</v>
      </c>
      <c r="AT284" s="192" t="s">
        <v>163</v>
      </c>
      <c r="AU284" s="192" t="s">
        <v>180</v>
      </c>
      <c r="AY284" s="20" t="s">
        <v>161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77</v>
      </c>
      <c r="BK284" s="193">
        <f>ROUND(I284*H284,2)</f>
        <v>0</v>
      </c>
      <c r="BL284" s="20" t="s">
        <v>279</v>
      </c>
      <c r="BM284" s="192" t="s">
        <v>3270</v>
      </c>
    </row>
    <row r="285" spans="1:65" s="2" customFormat="1">
      <c r="A285" s="37"/>
      <c r="B285" s="38"/>
      <c r="C285" s="39"/>
      <c r="D285" s="194" t="s">
        <v>170</v>
      </c>
      <c r="E285" s="39"/>
      <c r="F285" s="195" t="s">
        <v>3271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170</v>
      </c>
      <c r="AU285" s="20" t="s">
        <v>180</v>
      </c>
    </row>
    <row r="286" spans="1:65" s="14" customFormat="1">
      <c r="B286" s="212"/>
      <c r="C286" s="213"/>
      <c r="D286" s="199" t="s">
        <v>178</v>
      </c>
      <c r="E286" s="214" t="s">
        <v>19</v>
      </c>
      <c r="F286" s="215" t="s">
        <v>3272</v>
      </c>
      <c r="G286" s="213"/>
      <c r="H286" s="214" t="s">
        <v>19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178</v>
      </c>
      <c r="AU286" s="221" t="s">
        <v>180</v>
      </c>
      <c r="AV286" s="14" t="s">
        <v>77</v>
      </c>
      <c r="AW286" s="14" t="s">
        <v>31</v>
      </c>
      <c r="AX286" s="14" t="s">
        <v>69</v>
      </c>
      <c r="AY286" s="221" t="s">
        <v>161</v>
      </c>
    </row>
    <row r="287" spans="1:65" s="13" customFormat="1">
      <c r="B287" s="201"/>
      <c r="C287" s="202"/>
      <c r="D287" s="199" t="s">
        <v>178</v>
      </c>
      <c r="E287" s="203" t="s">
        <v>19</v>
      </c>
      <c r="F287" s="204" t="s">
        <v>3273</v>
      </c>
      <c r="G287" s="202"/>
      <c r="H287" s="205">
        <v>26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178</v>
      </c>
      <c r="AU287" s="211" t="s">
        <v>180</v>
      </c>
      <c r="AV287" s="13" t="s">
        <v>79</v>
      </c>
      <c r="AW287" s="13" t="s">
        <v>31</v>
      </c>
      <c r="AX287" s="13" t="s">
        <v>69</v>
      </c>
      <c r="AY287" s="211" t="s">
        <v>161</v>
      </c>
    </row>
    <row r="288" spans="1:65" s="13" customFormat="1">
      <c r="B288" s="201"/>
      <c r="C288" s="202"/>
      <c r="D288" s="199" t="s">
        <v>178</v>
      </c>
      <c r="E288" s="203" t="s">
        <v>19</v>
      </c>
      <c r="F288" s="204" t="s">
        <v>3274</v>
      </c>
      <c r="G288" s="202"/>
      <c r="H288" s="205">
        <v>-14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178</v>
      </c>
      <c r="AU288" s="211" t="s">
        <v>180</v>
      </c>
      <c r="AV288" s="13" t="s">
        <v>79</v>
      </c>
      <c r="AW288" s="13" t="s">
        <v>31</v>
      </c>
      <c r="AX288" s="13" t="s">
        <v>69</v>
      </c>
      <c r="AY288" s="211" t="s">
        <v>161</v>
      </c>
    </row>
    <row r="289" spans="1:65" s="15" customFormat="1">
      <c r="B289" s="222"/>
      <c r="C289" s="223"/>
      <c r="D289" s="199" t="s">
        <v>178</v>
      </c>
      <c r="E289" s="224" t="s">
        <v>19</v>
      </c>
      <c r="F289" s="225" t="s">
        <v>221</v>
      </c>
      <c r="G289" s="223"/>
      <c r="H289" s="226">
        <v>12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178</v>
      </c>
      <c r="AU289" s="232" t="s">
        <v>180</v>
      </c>
      <c r="AV289" s="15" t="s">
        <v>168</v>
      </c>
      <c r="AW289" s="15" t="s">
        <v>31</v>
      </c>
      <c r="AX289" s="15" t="s">
        <v>77</v>
      </c>
      <c r="AY289" s="232" t="s">
        <v>161</v>
      </c>
    </row>
    <row r="290" spans="1:65" s="2" customFormat="1" ht="21.75" customHeight="1">
      <c r="A290" s="37"/>
      <c r="B290" s="38"/>
      <c r="C290" s="181" t="s">
        <v>337</v>
      </c>
      <c r="D290" s="181" t="s">
        <v>163</v>
      </c>
      <c r="E290" s="182" t="s">
        <v>3275</v>
      </c>
      <c r="F290" s="183" t="s">
        <v>3276</v>
      </c>
      <c r="G290" s="184" t="s">
        <v>387</v>
      </c>
      <c r="H290" s="185">
        <v>15</v>
      </c>
      <c r="I290" s="186"/>
      <c r="J290" s="187">
        <f>ROUND(I290*H290,2)</f>
        <v>0</v>
      </c>
      <c r="K290" s="183" t="s">
        <v>167</v>
      </c>
      <c r="L290" s="42"/>
      <c r="M290" s="188" t="s">
        <v>19</v>
      </c>
      <c r="N290" s="189" t="s">
        <v>40</v>
      </c>
      <c r="O290" s="67"/>
      <c r="P290" s="190">
        <f>O290*H290</f>
        <v>0</v>
      </c>
      <c r="Q290" s="190">
        <v>2.0000000000000002E-5</v>
      </c>
      <c r="R290" s="190">
        <f>Q290*H290</f>
        <v>3.0000000000000003E-4</v>
      </c>
      <c r="S290" s="190">
        <v>2.15E-3</v>
      </c>
      <c r="T290" s="191">
        <f>S290*H290</f>
        <v>3.2250000000000001E-2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279</v>
      </c>
      <c r="AT290" s="192" t="s">
        <v>163</v>
      </c>
      <c r="AU290" s="192" t="s">
        <v>180</v>
      </c>
      <c r="AY290" s="20" t="s">
        <v>161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77</v>
      </c>
      <c r="BK290" s="193">
        <f>ROUND(I290*H290,2)</f>
        <v>0</v>
      </c>
      <c r="BL290" s="20" t="s">
        <v>279</v>
      </c>
      <c r="BM290" s="192" t="s">
        <v>3277</v>
      </c>
    </row>
    <row r="291" spans="1:65" s="2" customFormat="1">
      <c r="A291" s="37"/>
      <c r="B291" s="38"/>
      <c r="C291" s="39"/>
      <c r="D291" s="194" t="s">
        <v>170</v>
      </c>
      <c r="E291" s="39"/>
      <c r="F291" s="195" t="s">
        <v>3278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170</v>
      </c>
      <c r="AU291" s="20" t="s">
        <v>180</v>
      </c>
    </row>
    <row r="292" spans="1:65" s="14" customFormat="1">
      <c r="B292" s="212"/>
      <c r="C292" s="213"/>
      <c r="D292" s="199" t="s">
        <v>178</v>
      </c>
      <c r="E292" s="214" t="s">
        <v>19</v>
      </c>
      <c r="F292" s="215" t="s">
        <v>3279</v>
      </c>
      <c r="G292" s="213"/>
      <c r="H292" s="214" t="s">
        <v>19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178</v>
      </c>
      <c r="AU292" s="221" t="s">
        <v>180</v>
      </c>
      <c r="AV292" s="14" t="s">
        <v>77</v>
      </c>
      <c r="AW292" s="14" t="s">
        <v>31</v>
      </c>
      <c r="AX292" s="14" t="s">
        <v>69</v>
      </c>
      <c r="AY292" s="221" t="s">
        <v>161</v>
      </c>
    </row>
    <row r="293" spans="1:65" s="13" customFormat="1">
      <c r="B293" s="201"/>
      <c r="C293" s="202"/>
      <c r="D293" s="199" t="s">
        <v>178</v>
      </c>
      <c r="E293" s="203" t="s">
        <v>19</v>
      </c>
      <c r="F293" s="204" t="s">
        <v>8</v>
      </c>
      <c r="G293" s="202"/>
      <c r="H293" s="205">
        <v>15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178</v>
      </c>
      <c r="AU293" s="211" t="s">
        <v>180</v>
      </c>
      <c r="AV293" s="13" t="s">
        <v>79</v>
      </c>
      <c r="AW293" s="13" t="s">
        <v>31</v>
      </c>
      <c r="AX293" s="13" t="s">
        <v>69</v>
      </c>
      <c r="AY293" s="211" t="s">
        <v>161</v>
      </c>
    </row>
    <row r="294" spans="1:65" s="15" customFormat="1">
      <c r="B294" s="222"/>
      <c r="C294" s="223"/>
      <c r="D294" s="199" t="s">
        <v>178</v>
      </c>
      <c r="E294" s="224" t="s">
        <v>19</v>
      </c>
      <c r="F294" s="225" t="s">
        <v>221</v>
      </c>
      <c r="G294" s="223"/>
      <c r="H294" s="226">
        <v>15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178</v>
      </c>
      <c r="AU294" s="232" t="s">
        <v>180</v>
      </c>
      <c r="AV294" s="15" t="s">
        <v>168</v>
      </c>
      <c r="AW294" s="15" t="s">
        <v>31</v>
      </c>
      <c r="AX294" s="15" t="s">
        <v>77</v>
      </c>
      <c r="AY294" s="232" t="s">
        <v>161</v>
      </c>
    </row>
    <row r="295" spans="1:65" s="2" customFormat="1" ht="16.5" customHeight="1">
      <c r="A295" s="37"/>
      <c r="B295" s="38"/>
      <c r="C295" s="181" t="s">
        <v>343</v>
      </c>
      <c r="D295" s="181" t="s">
        <v>163</v>
      </c>
      <c r="E295" s="182" t="s">
        <v>3280</v>
      </c>
      <c r="F295" s="183" t="s">
        <v>3281</v>
      </c>
      <c r="G295" s="184" t="s">
        <v>189</v>
      </c>
      <c r="H295" s="185">
        <v>118.65</v>
      </c>
      <c r="I295" s="186"/>
      <c r="J295" s="187">
        <f>ROUND(I295*H295,2)</f>
        <v>0</v>
      </c>
      <c r="K295" s="183" t="s">
        <v>19</v>
      </c>
      <c r="L295" s="42"/>
      <c r="M295" s="188" t="s">
        <v>19</v>
      </c>
      <c r="N295" s="189" t="s">
        <v>40</v>
      </c>
      <c r="O295" s="67"/>
      <c r="P295" s="190">
        <f>O295*H295</f>
        <v>0</v>
      </c>
      <c r="Q295" s="190">
        <v>4.6999999999999999E-4</v>
      </c>
      <c r="R295" s="190">
        <f>Q295*H295</f>
        <v>5.5765500000000003E-2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279</v>
      </c>
      <c r="AT295" s="192" t="s">
        <v>163</v>
      </c>
      <c r="AU295" s="192" t="s">
        <v>180</v>
      </c>
      <c r="AY295" s="20" t="s">
        <v>161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77</v>
      </c>
      <c r="BK295" s="193">
        <f>ROUND(I295*H295,2)</f>
        <v>0</v>
      </c>
      <c r="BL295" s="20" t="s">
        <v>279</v>
      </c>
      <c r="BM295" s="192" t="s">
        <v>3282</v>
      </c>
    </row>
    <row r="296" spans="1:65" s="14" customFormat="1">
      <c r="B296" s="212"/>
      <c r="C296" s="213"/>
      <c r="D296" s="199" t="s">
        <v>178</v>
      </c>
      <c r="E296" s="214" t="s">
        <v>19</v>
      </c>
      <c r="F296" s="215" t="s">
        <v>3128</v>
      </c>
      <c r="G296" s="213"/>
      <c r="H296" s="214" t="s">
        <v>19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178</v>
      </c>
      <c r="AU296" s="221" t="s">
        <v>180</v>
      </c>
      <c r="AV296" s="14" t="s">
        <v>77</v>
      </c>
      <c r="AW296" s="14" t="s">
        <v>31</v>
      </c>
      <c r="AX296" s="14" t="s">
        <v>69</v>
      </c>
      <c r="AY296" s="221" t="s">
        <v>161</v>
      </c>
    </row>
    <row r="297" spans="1:65" s="14" customFormat="1">
      <c r="B297" s="212"/>
      <c r="C297" s="213"/>
      <c r="D297" s="199" t="s">
        <v>178</v>
      </c>
      <c r="E297" s="214" t="s">
        <v>19</v>
      </c>
      <c r="F297" s="215" t="s">
        <v>3129</v>
      </c>
      <c r="G297" s="213"/>
      <c r="H297" s="214" t="s">
        <v>19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178</v>
      </c>
      <c r="AU297" s="221" t="s">
        <v>180</v>
      </c>
      <c r="AV297" s="14" t="s">
        <v>77</v>
      </c>
      <c r="AW297" s="14" t="s">
        <v>31</v>
      </c>
      <c r="AX297" s="14" t="s">
        <v>69</v>
      </c>
      <c r="AY297" s="221" t="s">
        <v>161</v>
      </c>
    </row>
    <row r="298" spans="1:65" s="13" customFormat="1">
      <c r="B298" s="201"/>
      <c r="C298" s="202"/>
      <c r="D298" s="199" t="s">
        <v>178</v>
      </c>
      <c r="E298" s="203" t="s">
        <v>19</v>
      </c>
      <c r="F298" s="204" t="s">
        <v>3283</v>
      </c>
      <c r="G298" s="202"/>
      <c r="H298" s="205">
        <v>64.400000000000006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178</v>
      </c>
      <c r="AU298" s="211" t="s">
        <v>180</v>
      </c>
      <c r="AV298" s="13" t="s">
        <v>79</v>
      </c>
      <c r="AW298" s="13" t="s">
        <v>31</v>
      </c>
      <c r="AX298" s="13" t="s">
        <v>69</v>
      </c>
      <c r="AY298" s="211" t="s">
        <v>161</v>
      </c>
    </row>
    <row r="299" spans="1:65" s="14" customFormat="1">
      <c r="B299" s="212"/>
      <c r="C299" s="213"/>
      <c r="D299" s="199" t="s">
        <v>178</v>
      </c>
      <c r="E299" s="214" t="s">
        <v>19</v>
      </c>
      <c r="F299" s="215" t="s">
        <v>3284</v>
      </c>
      <c r="G299" s="213"/>
      <c r="H299" s="214" t="s">
        <v>19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178</v>
      </c>
      <c r="AU299" s="221" t="s">
        <v>180</v>
      </c>
      <c r="AV299" s="14" t="s">
        <v>77</v>
      </c>
      <c r="AW299" s="14" t="s">
        <v>31</v>
      </c>
      <c r="AX299" s="14" t="s">
        <v>69</v>
      </c>
      <c r="AY299" s="221" t="s">
        <v>161</v>
      </c>
    </row>
    <row r="300" spans="1:65" s="13" customFormat="1">
      <c r="B300" s="201"/>
      <c r="C300" s="202"/>
      <c r="D300" s="199" t="s">
        <v>178</v>
      </c>
      <c r="E300" s="203" t="s">
        <v>19</v>
      </c>
      <c r="F300" s="204" t="s">
        <v>3285</v>
      </c>
      <c r="G300" s="202"/>
      <c r="H300" s="205">
        <v>15.15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178</v>
      </c>
      <c r="AU300" s="211" t="s">
        <v>180</v>
      </c>
      <c r="AV300" s="13" t="s">
        <v>79</v>
      </c>
      <c r="AW300" s="13" t="s">
        <v>31</v>
      </c>
      <c r="AX300" s="13" t="s">
        <v>69</v>
      </c>
      <c r="AY300" s="211" t="s">
        <v>161</v>
      </c>
    </row>
    <row r="301" spans="1:65" s="14" customFormat="1">
      <c r="B301" s="212"/>
      <c r="C301" s="213"/>
      <c r="D301" s="199" t="s">
        <v>178</v>
      </c>
      <c r="E301" s="214" t="s">
        <v>19</v>
      </c>
      <c r="F301" s="215" t="s">
        <v>3286</v>
      </c>
      <c r="G301" s="213"/>
      <c r="H301" s="214" t="s">
        <v>19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178</v>
      </c>
      <c r="AU301" s="221" t="s">
        <v>180</v>
      </c>
      <c r="AV301" s="14" t="s">
        <v>77</v>
      </c>
      <c r="AW301" s="14" t="s">
        <v>31</v>
      </c>
      <c r="AX301" s="14" t="s">
        <v>69</v>
      </c>
      <c r="AY301" s="221" t="s">
        <v>161</v>
      </c>
    </row>
    <row r="302" spans="1:65" s="13" customFormat="1">
      <c r="B302" s="201"/>
      <c r="C302" s="202"/>
      <c r="D302" s="199" t="s">
        <v>178</v>
      </c>
      <c r="E302" s="203" t="s">
        <v>19</v>
      </c>
      <c r="F302" s="204" t="s">
        <v>3287</v>
      </c>
      <c r="G302" s="202"/>
      <c r="H302" s="205">
        <v>14.49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178</v>
      </c>
      <c r="AU302" s="211" t="s">
        <v>180</v>
      </c>
      <c r="AV302" s="13" t="s">
        <v>79</v>
      </c>
      <c r="AW302" s="13" t="s">
        <v>31</v>
      </c>
      <c r="AX302" s="13" t="s">
        <v>69</v>
      </c>
      <c r="AY302" s="211" t="s">
        <v>161</v>
      </c>
    </row>
    <row r="303" spans="1:65" s="14" customFormat="1">
      <c r="B303" s="212"/>
      <c r="C303" s="213"/>
      <c r="D303" s="199" t="s">
        <v>178</v>
      </c>
      <c r="E303" s="214" t="s">
        <v>19</v>
      </c>
      <c r="F303" s="215" t="s">
        <v>3288</v>
      </c>
      <c r="G303" s="213"/>
      <c r="H303" s="214" t="s">
        <v>19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178</v>
      </c>
      <c r="AU303" s="221" t="s">
        <v>180</v>
      </c>
      <c r="AV303" s="14" t="s">
        <v>77</v>
      </c>
      <c r="AW303" s="14" t="s">
        <v>31</v>
      </c>
      <c r="AX303" s="14" t="s">
        <v>69</v>
      </c>
      <c r="AY303" s="221" t="s">
        <v>161</v>
      </c>
    </row>
    <row r="304" spans="1:65" s="13" customFormat="1">
      <c r="B304" s="201"/>
      <c r="C304" s="202"/>
      <c r="D304" s="199" t="s">
        <v>178</v>
      </c>
      <c r="E304" s="203" t="s">
        <v>19</v>
      </c>
      <c r="F304" s="204" t="s">
        <v>3289</v>
      </c>
      <c r="G304" s="202"/>
      <c r="H304" s="205">
        <v>56.35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178</v>
      </c>
      <c r="AU304" s="211" t="s">
        <v>180</v>
      </c>
      <c r="AV304" s="13" t="s">
        <v>79</v>
      </c>
      <c r="AW304" s="13" t="s">
        <v>31</v>
      </c>
      <c r="AX304" s="13" t="s">
        <v>69</v>
      </c>
      <c r="AY304" s="211" t="s">
        <v>161</v>
      </c>
    </row>
    <row r="305" spans="1:65" s="13" customFormat="1">
      <c r="B305" s="201"/>
      <c r="C305" s="202"/>
      <c r="D305" s="199" t="s">
        <v>178</v>
      </c>
      <c r="E305" s="203" t="s">
        <v>19</v>
      </c>
      <c r="F305" s="204" t="s">
        <v>3290</v>
      </c>
      <c r="G305" s="202"/>
      <c r="H305" s="205">
        <v>-31.74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178</v>
      </c>
      <c r="AU305" s="211" t="s">
        <v>180</v>
      </c>
      <c r="AV305" s="13" t="s">
        <v>79</v>
      </c>
      <c r="AW305" s="13" t="s">
        <v>31</v>
      </c>
      <c r="AX305" s="13" t="s">
        <v>69</v>
      </c>
      <c r="AY305" s="211" t="s">
        <v>161</v>
      </c>
    </row>
    <row r="306" spans="1:65" s="15" customFormat="1">
      <c r="B306" s="222"/>
      <c r="C306" s="223"/>
      <c r="D306" s="199" t="s">
        <v>178</v>
      </c>
      <c r="E306" s="224" t="s">
        <v>19</v>
      </c>
      <c r="F306" s="225" t="s">
        <v>221</v>
      </c>
      <c r="G306" s="223"/>
      <c r="H306" s="226">
        <v>118.65</v>
      </c>
      <c r="I306" s="227"/>
      <c r="J306" s="223"/>
      <c r="K306" s="223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178</v>
      </c>
      <c r="AU306" s="232" t="s">
        <v>180</v>
      </c>
      <c r="AV306" s="15" t="s">
        <v>168</v>
      </c>
      <c r="AW306" s="15" t="s">
        <v>31</v>
      </c>
      <c r="AX306" s="15" t="s">
        <v>77</v>
      </c>
      <c r="AY306" s="232" t="s">
        <v>161</v>
      </c>
    </row>
    <row r="307" spans="1:65" s="2" customFormat="1" ht="16.5" customHeight="1">
      <c r="A307" s="37"/>
      <c r="B307" s="38"/>
      <c r="C307" s="181" t="s">
        <v>353</v>
      </c>
      <c r="D307" s="181" t="s">
        <v>163</v>
      </c>
      <c r="E307" s="182" t="s">
        <v>3291</v>
      </c>
      <c r="F307" s="183" t="s">
        <v>3292</v>
      </c>
      <c r="G307" s="184" t="s">
        <v>189</v>
      </c>
      <c r="H307" s="185">
        <v>118.65</v>
      </c>
      <c r="I307" s="186"/>
      <c r="J307" s="187">
        <f>ROUND(I307*H307,2)</f>
        <v>0</v>
      </c>
      <c r="K307" s="183" t="s">
        <v>167</v>
      </c>
      <c r="L307" s="42"/>
      <c r="M307" s="188" t="s">
        <v>19</v>
      </c>
      <c r="N307" s="189" t="s">
        <v>40</v>
      </c>
      <c r="O307" s="67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279</v>
      </c>
      <c r="AT307" s="192" t="s">
        <v>163</v>
      </c>
      <c r="AU307" s="192" t="s">
        <v>180</v>
      </c>
      <c r="AY307" s="20" t="s">
        <v>161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77</v>
      </c>
      <c r="BK307" s="193">
        <f>ROUND(I307*H307,2)</f>
        <v>0</v>
      </c>
      <c r="BL307" s="20" t="s">
        <v>279</v>
      </c>
      <c r="BM307" s="192" t="s">
        <v>3293</v>
      </c>
    </row>
    <row r="308" spans="1:65" s="2" customFormat="1">
      <c r="A308" s="37"/>
      <c r="B308" s="38"/>
      <c r="C308" s="39"/>
      <c r="D308" s="194" t="s">
        <v>170</v>
      </c>
      <c r="E308" s="39"/>
      <c r="F308" s="195" t="s">
        <v>3294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170</v>
      </c>
      <c r="AU308" s="20" t="s">
        <v>180</v>
      </c>
    </row>
    <row r="309" spans="1:65" s="14" customFormat="1">
      <c r="B309" s="212"/>
      <c r="C309" s="213"/>
      <c r="D309" s="199" t="s">
        <v>178</v>
      </c>
      <c r="E309" s="214" t="s">
        <v>19</v>
      </c>
      <c r="F309" s="215" t="s">
        <v>3128</v>
      </c>
      <c r="G309" s="213"/>
      <c r="H309" s="214" t="s">
        <v>19</v>
      </c>
      <c r="I309" s="216"/>
      <c r="J309" s="213"/>
      <c r="K309" s="213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178</v>
      </c>
      <c r="AU309" s="221" t="s">
        <v>180</v>
      </c>
      <c r="AV309" s="14" t="s">
        <v>77</v>
      </c>
      <c r="AW309" s="14" t="s">
        <v>31</v>
      </c>
      <c r="AX309" s="14" t="s">
        <v>69</v>
      </c>
      <c r="AY309" s="221" t="s">
        <v>161</v>
      </c>
    </row>
    <row r="310" spans="1:65" s="14" customFormat="1">
      <c r="B310" s="212"/>
      <c r="C310" s="213"/>
      <c r="D310" s="199" t="s">
        <v>178</v>
      </c>
      <c r="E310" s="214" t="s">
        <v>19</v>
      </c>
      <c r="F310" s="215" t="s">
        <v>3295</v>
      </c>
      <c r="G310" s="213"/>
      <c r="H310" s="214" t="s">
        <v>19</v>
      </c>
      <c r="I310" s="216"/>
      <c r="J310" s="213"/>
      <c r="K310" s="213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178</v>
      </c>
      <c r="AU310" s="221" t="s">
        <v>180</v>
      </c>
      <c r="AV310" s="14" t="s">
        <v>77</v>
      </c>
      <c r="AW310" s="14" t="s">
        <v>31</v>
      </c>
      <c r="AX310" s="14" t="s">
        <v>69</v>
      </c>
      <c r="AY310" s="221" t="s">
        <v>161</v>
      </c>
    </row>
    <row r="311" spans="1:65" s="14" customFormat="1">
      <c r="B311" s="212"/>
      <c r="C311" s="213"/>
      <c r="D311" s="199" t="s">
        <v>178</v>
      </c>
      <c r="E311" s="214" t="s">
        <v>19</v>
      </c>
      <c r="F311" s="215" t="s">
        <v>3129</v>
      </c>
      <c r="G311" s="213"/>
      <c r="H311" s="214" t="s">
        <v>19</v>
      </c>
      <c r="I311" s="216"/>
      <c r="J311" s="213"/>
      <c r="K311" s="213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178</v>
      </c>
      <c r="AU311" s="221" t="s">
        <v>180</v>
      </c>
      <c r="AV311" s="14" t="s">
        <v>77</v>
      </c>
      <c r="AW311" s="14" t="s">
        <v>31</v>
      </c>
      <c r="AX311" s="14" t="s">
        <v>69</v>
      </c>
      <c r="AY311" s="221" t="s">
        <v>161</v>
      </c>
    </row>
    <row r="312" spans="1:65" s="13" customFormat="1">
      <c r="B312" s="201"/>
      <c r="C312" s="202"/>
      <c r="D312" s="199" t="s">
        <v>178</v>
      </c>
      <c r="E312" s="203" t="s">
        <v>19</v>
      </c>
      <c r="F312" s="204" t="s">
        <v>3283</v>
      </c>
      <c r="G312" s="202"/>
      <c r="H312" s="205">
        <v>64.400000000000006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178</v>
      </c>
      <c r="AU312" s="211" t="s">
        <v>180</v>
      </c>
      <c r="AV312" s="13" t="s">
        <v>79</v>
      </c>
      <c r="AW312" s="13" t="s">
        <v>31</v>
      </c>
      <c r="AX312" s="13" t="s">
        <v>69</v>
      </c>
      <c r="AY312" s="211" t="s">
        <v>161</v>
      </c>
    </row>
    <row r="313" spans="1:65" s="14" customFormat="1">
      <c r="B313" s="212"/>
      <c r="C313" s="213"/>
      <c r="D313" s="199" t="s">
        <v>178</v>
      </c>
      <c r="E313" s="214" t="s">
        <v>19</v>
      </c>
      <c r="F313" s="215" t="s">
        <v>3284</v>
      </c>
      <c r="G313" s="213"/>
      <c r="H313" s="214" t="s">
        <v>19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178</v>
      </c>
      <c r="AU313" s="221" t="s">
        <v>180</v>
      </c>
      <c r="AV313" s="14" t="s">
        <v>77</v>
      </c>
      <c r="AW313" s="14" t="s">
        <v>31</v>
      </c>
      <c r="AX313" s="14" t="s">
        <v>69</v>
      </c>
      <c r="AY313" s="221" t="s">
        <v>161</v>
      </c>
    </row>
    <row r="314" spans="1:65" s="13" customFormat="1">
      <c r="B314" s="201"/>
      <c r="C314" s="202"/>
      <c r="D314" s="199" t="s">
        <v>178</v>
      </c>
      <c r="E314" s="203" t="s">
        <v>19</v>
      </c>
      <c r="F314" s="204" t="s">
        <v>3285</v>
      </c>
      <c r="G314" s="202"/>
      <c r="H314" s="205">
        <v>15.15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178</v>
      </c>
      <c r="AU314" s="211" t="s">
        <v>180</v>
      </c>
      <c r="AV314" s="13" t="s">
        <v>79</v>
      </c>
      <c r="AW314" s="13" t="s">
        <v>31</v>
      </c>
      <c r="AX314" s="13" t="s">
        <v>69</v>
      </c>
      <c r="AY314" s="211" t="s">
        <v>161</v>
      </c>
    </row>
    <row r="315" spans="1:65" s="14" customFormat="1">
      <c r="B315" s="212"/>
      <c r="C315" s="213"/>
      <c r="D315" s="199" t="s">
        <v>178</v>
      </c>
      <c r="E315" s="214" t="s">
        <v>19</v>
      </c>
      <c r="F315" s="215" t="s">
        <v>3286</v>
      </c>
      <c r="G315" s="213"/>
      <c r="H315" s="214" t="s">
        <v>19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178</v>
      </c>
      <c r="AU315" s="221" t="s">
        <v>180</v>
      </c>
      <c r="AV315" s="14" t="s">
        <v>77</v>
      </c>
      <c r="AW315" s="14" t="s">
        <v>31</v>
      </c>
      <c r="AX315" s="14" t="s">
        <v>69</v>
      </c>
      <c r="AY315" s="221" t="s">
        <v>161</v>
      </c>
    </row>
    <row r="316" spans="1:65" s="13" customFormat="1">
      <c r="B316" s="201"/>
      <c r="C316" s="202"/>
      <c r="D316" s="199" t="s">
        <v>178</v>
      </c>
      <c r="E316" s="203" t="s">
        <v>19</v>
      </c>
      <c r="F316" s="204" t="s">
        <v>3287</v>
      </c>
      <c r="G316" s="202"/>
      <c r="H316" s="205">
        <v>14.49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178</v>
      </c>
      <c r="AU316" s="211" t="s">
        <v>180</v>
      </c>
      <c r="AV316" s="13" t="s">
        <v>79</v>
      </c>
      <c r="AW316" s="13" t="s">
        <v>31</v>
      </c>
      <c r="AX316" s="13" t="s">
        <v>69</v>
      </c>
      <c r="AY316" s="211" t="s">
        <v>161</v>
      </c>
    </row>
    <row r="317" spans="1:65" s="14" customFormat="1">
      <c r="B317" s="212"/>
      <c r="C317" s="213"/>
      <c r="D317" s="199" t="s">
        <v>178</v>
      </c>
      <c r="E317" s="214" t="s">
        <v>19</v>
      </c>
      <c r="F317" s="215" t="s">
        <v>3288</v>
      </c>
      <c r="G317" s="213"/>
      <c r="H317" s="214" t="s">
        <v>19</v>
      </c>
      <c r="I317" s="216"/>
      <c r="J317" s="213"/>
      <c r="K317" s="213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178</v>
      </c>
      <c r="AU317" s="221" t="s">
        <v>180</v>
      </c>
      <c r="AV317" s="14" t="s">
        <v>77</v>
      </c>
      <c r="AW317" s="14" t="s">
        <v>31</v>
      </c>
      <c r="AX317" s="14" t="s">
        <v>69</v>
      </c>
      <c r="AY317" s="221" t="s">
        <v>161</v>
      </c>
    </row>
    <row r="318" spans="1:65" s="13" customFormat="1">
      <c r="B318" s="201"/>
      <c r="C318" s="202"/>
      <c r="D318" s="199" t="s">
        <v>178</v>
      </c>
      <c r="E318" s="203" t="s">
        <v>19</v>
      </c>
      <c r="F318" s="204" t="s">
        <v>3289</v>
      </c>
      <c r="G318" s="202"/>
      <c r="H318" s="205">
        <v>56.35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178</v>
      </c>
      <c r="AU318" s="211" t="s">
        <v>180</v>
      </c>
      <c r="AV318" s="13" t="s">
        <v>79</v>
      </c>
      <c r="AW318" s="13" t="s">
        <v>31</v>
      </c>
      <c r="AX318" s="13" t="s">
        <v>69</v>
      </c>
      <c r="AY318" s="211" t="s">
        <v>161</v>
      </c>
    </row>
    <row r="319" spans="1:65" s="13" customFormat="1">
      <c r="B319" s="201"/>
      <c r="C319" s="202"/>
      <c r="D319" s="199" t="s">
        <v>178</v>
      </c>
      <c r="E319" s="203" t="s">
        <v>19</v>
      </c>
      <c r="F319" s="204" t="s">
        <v>3290</v>
      </c>
      <c r="G319" s="202"/>
      <c r="H319" s="205">
        <v>-31.74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178</v>
      </c>
      <c r="AU319" s="211" t="s">
        <v>180</v>
      </c>
      <c r="AV319" s="13" t="s">
        <v>79</v>
      </c>
      <c r="AW319" s="13" t="s">
        <v>31</v>
      </c>
      <c r="AX319" s="13" t="s">
        <v>69</v>
      </c>
      <c r="AY319" s="211" t="s">
        <v>161</v>
      </c>
    </row>
    <row r="320" spans="1:65" s="15" customFormat="1">
      <c r="B320" s="222"/>
      <c r="C320" s="223"/>
      <c r="D320" s="199" t="s">
        <v>178</v>
      </c>
      <c r="E320" s="224" t="s">
        <v>19</v>
      </c>
      <c r="F320" s="225" t="s">
        <v>221</v>
      </c>
      <c r="G320" s="223"/>
      <c r="H320" s="226">
        <v>118.65</v>
      </c>
      <c r="I320" s="227"/>
      <c r="J320" s="223"/>
      <c r="K320" s="223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178</v>
      </c>
      <c r="AU320" s="232" t="s">
        <v>180</v>
      </c>
      <c r="AV320" s="15" t="s">
        <v>168</v>
      </c>
      <c r="AW320" s="15" t="s">
        <v>31</v>
      </c>
      <c r="AX320" s="15" t="s">
        <v>77</v>
      </c>
      <c r="AY320" s="232" t="s">
        <v>161</v>
      </c>
    </row>
    <row r="321" spans="1:65" s="2" customFormat="1" ht="24.15" customHeight="1">
      <c r="A321" s="37"/>
      <c r="B321" s="38"/>
      <c r="C321" s="181" t="s">
        <v>359</v>
      </c>
      <c r="D321" s="181" t="s">
        <v>163</v>
      </c>
      <c r="E321" s="182" t="s">
        <v>3296</v>
      </c>
      <c r="F321" s="183" t="s">
        <v>3297</v>
      </c>
      <c r="G321" s="184" t="s">
        <v>214</v>
      </c>
      <c r="H321" s="185">
        <v>0.65600000000000003</v>
      </c>
      <c r="I321" s="186"/>
      <c r="J321" s="187">
        <f>ROUND(I321*H321,2)</f>
        <v>0</v>
      </c>
      <c r="K321" s="183" t="s">
        <v>19</v>
      </c>
      <c r="L321" s="42"/>
      <c r="M321" s="188" t="s">
        <v>19</v>
      </c>
      <c r="N321" s="189" t="s">
        <v>40</v>
      </c>
      <c r="O321" s="67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279</v>
      </c>
      <c r="AT321" s="192" t="s">
        <v>163</v>
      </c>
      <c r="AU321" s="192" t="s">
        <v>180</v>
      </c>
      <c r="AY321" s="20" t="s">
        <v>161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77</v>
      </c>
      <c r="BK321" s="193">
        <f>ROUND(I321*H321,2)</f>
        <v>0</v>
      </c>
      <c r="BL321" s="20" t="s">
        <v>279</v>
      </c>
      <c r="BM321" s="192" t="s">
        <v>3298</v>
      </c>
    </row>
    <row r="322" spans="1:65" s="14" customFormat="1">
      <c r="B322" s="212"/>
      <c r="C322" s="213"/>
      <c r="D322" s="199" t="s">
        <v>178</v>
      </c>
      <c r="E322" s="214" t="s">
        <v>19</v>
      </c>
      <c r="F322" s="215" t="s">
        <v>3142</v>
      </c>
      <c r="G322" s="213"/>
      <c r="H322" s="214" t="s">
        <v>19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178</v>
      </c>
      <c r="AU322" s="221" t="s">
        <v>180</v>
      </c>
      <c r="AV322" s="14" t="s">
        <v>77</v>
      </c>
      <c r="AW322" s="14" t="s">
        <v>31</v>
      </c>
      <c r="AX322" s="14" t="s">
        <v>69</v>
      </c>
      <c r="AY322" s="221" t="s">
        <v>161</v>
      </c>
    </row>
    <row r="323" spans="1:65" s="13" customFormat="1">
      <c r="B323" s="201"/>
      <c r="C323" s="202"/>
      <c r="D323" s="199" t="s">
        <v>178</v>
      </c>
      <c r="E323" s="203" t="s">
        <v>19</v>
      </c>
      <c r="F323" s="204" t="s">
        <v>3143</v>
      </c>
      <c r="G323" s="202"/>
      <c r="H323" s="205">
        <v>0.69099999999999995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178</v>
      </c>
      <c r="AU323" s="211" t="s">
        <v>180</v>
      </c>
      <c r="AV323" s="13" t="s">
        <v>79</v>
      </c>
      <c r="AW323" s="13" t="s">
        <v>31</v>
      </c>
      <c r="AX323" s="13" t="s">
        <v>69</v>
      </c>
      <c r="AY323" s="211" t="s">
        <v>161</v>
      </c>
    </row>
    <row r="324" spans="1:65" s="13" customFormat="1">
      <c r="B324" s="201"/>
      <c r="C324" s="202"/>
      <c r="D324" s="199" t="s">
        <v>178</v>
      </c>
      <c r="E324" s="203" t="s">
        <v>19</v>
      </c>
      <c r="F324" s="204" t="s">
        <v>3299</v>
      </c>
      <c r="G324" s="202"/>
      <c r="H324" s="205">
        <v>-3.5000000000000003E-2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178</v>
      </c>
      <c r="AU324" s="211" t="s">
        <v>180</v>
      </c>
      <c r="AV324" s="13" t="s">
        <v>79</v>
      </c>
      <c r="AW324" s="13" t="s">
        <v>31</v>
      </c>
      <c r="AX324" s="13" t="s">
        <v>69</v>
      </c>
      <c r="AY324" s="211" t="s">
        <v>161</v>
      </c>
    </row>
    <row r="325" spans="1:65" s="15" customFormat="1">
      <c r="B325" s="222"/>
      <c r="C325" s="223"/>
      <c r="D325" s="199" t="s">
        <v>178</v>
      </c>
      <c r="E325" s="224" t="s">
        <v>19</v>
      </c>
      <c r="F325" s="225" t="s">
        <v>221</v>
      </c>
      <c r="G325" s="223"/>
      <c r="H325" s="226">
        <v>0.65600000000000003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178</v>
      </c>
      <c r="AU325" s="232" t="s">
        <v>180</v>
      </c>
      <c r="AV325" s="15" t="s">
        <v>168</v>
      </c>
      <c r="AW325" s="15" t="s">
        <v>31</v>
      </c>
      <c r="AX325" s="15" t="s">
        <v>77</v>
      </c>
      <c r="AY325" s="232" t="s">
        <v>161</v>
      </c>
    </row>
    <row r="326" spans="1:65" s="2" customFormat="1" ht="24.15" customHeight="1">
      <c r="A326" s="37"/>
      <c r="B326" s="38"/>
      <c r="C326" s="181" t="s">
        <v>368</v>
      </c>
      <c r="D326" s="181" t="s">
        <v>163</v>
      </c>
      <c r="E326" s="182" t="s">
        <v>3300</v>
      </c>
      <c r="F326" s="183" t="s">
        <v>3301</v>
      </c>
      <c r="G326" s="184" t="s">
        <v>214</v>
      </c>
      <c r="H326" s="185">
        <v>0.38</v>
      </c>
      <c r="I326" s="186"/>
      <c r="J326" s="187">
        <f>ROUND(I326*H326,2)</f>
        <v>0</v>
      </c>
      <c r="K326" s="183" t="s">
        <v>167</v>
      </c>
      <c r="L326" s="42"/>
      <c r="M326" s="188" t="s">
        <v>19</v>
      </c>
      <c r="N326" s="189" t="s">
        <v>40</v>
      </c>
      <c r="O326" s="67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279</v>
      </c>
      <c r="AT326" s="192" t="s">
        <v>163</v>
      </c>
      <c r="AU326" s="192" t="s">
        <v>180</v>
      </c>
      <c r="AY326" s="20" t="s">
        <v>161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77</v>
      </c>
      <c r="BK326" s="193">
        <f>ROUND(I326*H326,2)</f>
        <v>0</v>
      </c>
      <c r="BL326" s="20" t="s">
        <v>279</v>
      </c>
      <c r="BM326" s="192" t="s">
        <v>3302</v>
      </c>
    </row>
    <row r="327" spans="1:65" s="2" customFormat="1">
      <c r="A327" s="37"/>
      <c r="B327" s="38"/>
      <c r="C327" s="39"/>
      <c r="D327" s="194" t="s">
        <v>170</v>
      </c>
      <c r="E327" s="39"/>
      <c r="F327" s="195" t="s">
        <v>3303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170</v>
      </c>
      <c r="AU327" s="20" t="s">
        <v>180</v>
      </c>
    </row>
    <row r="328" spans="1:65" s="14" customFormat="1">
      <c r="B328" s="212"/>
      <c r="C328" s="213"/>
      <c r="D328" s="199" t="s">
        <v>178</v>
      </c>
      <c r="E328" s="214" t="s">
        <v>19</v>
      </c>
      <c r="F328" s="215" t="s">
        <v>3304</v>
      </c>
      <c r="G328" s="213"/>
      <c r="H328" s="214" t="s">
        <v>19</v>
      </c>
      <c r="I328" s="216"/>
      <c r="J328" s="213"/>
      <c r="K328" s="213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178</v>
      </c>
      <c r="AU328" s="221" t="s">
        <v>180</v>
      </c>
      <c r="AV328" s="14" t="s">
        <v>77</v>
      </c>
      <c r="AW328" s="14" t="s">
        <v>31</v>
      </c>
      <c r="AX328" s="14" t="s">
        <v>69</v>
      </c>
      <c r="AY328" s="221" t="s">
        <v>161</v>
      </c>
    </row>
    <row r="329" spans="1:65" s="13" customFormat="1">
      <c r="B329" s="201"/>
      <c r="C329" s="202"/>
      <c r="D329" s="199" t="s">
        <v>178</v>
      </c>
      <c r="E329" s="203" t="s">
        <v>19</v>
      </c>
      <c r="F329" s="204" t="s">
        <v>3305</v>
      </c>
      <c r="G329" s="202"/>
      <c r="H329" s="205">
        <v>0.40500000000000003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178</v>
      </c>
      <c r="AU329" s="211" t="s">
        <v>180</v>
      </c>
      <c r="AV329" s="13" t="s">
        <v>79</v>
      </c>
      <c r="AW329" s="13" t="s">
        <v>31</v>
      </c>
      <c r="AX329" s="13" t="s">
        <v>69</v>
      </c>
      <c r="AY329" s="211" t="s">
        <v>161</v>
      </c>
    </row>
    <row r="330" spans="1:65" s="13" customFormat="1">
      <c r="B330" s="201"/>
      <c r="C330" s="202"/>
      <c r="D330" s="199" t="s">
        <v>178</v>
      </c>
      <c r="E330" s="203" t="s">
        <v>19</v>
      </c>
      <c r="F330" s="204" t="s">
        <v>3306</v>
      </c>
      <c r="G330" s="202"/>
      <c r="H330" s="205">
        <v>-2.5000000000000001E-2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178</v>
      </c>
      <c r="AU330" s="211" t="s">
        <v>180</v>
      </c>
      <c r="AV330" s="13" t="s">
        <v>79</v>
      </c>
      <c r="AW330" s="13" t="s">
        <v>31</v>
      </c>
      <c r="AX330" s="13" t="s">
        <v>69</v>
      </c>
      <c r="AY330" s="211" t="s">
        <v>161</v>
      </c>
    </row>
    <row r="331" spans="1:65" s="15" customFormat="1">
      <c r="B331" s="222"/>
      <c r="C331" s="223"/>
      <c r="D331" s="199" t="s">
        <v>178</v>
      </c>
      <c r="E331" s="224" t="s">
        <v>19</v>
      </c>
      <c r="F331" s="225" t="s">
        <v>221</v>
      </c>
      <c r="G331" s="223"/>
      <c r="H331" s="226">
        <v>0.38</v>
      </c>
      <c r="I331" s="227"/>
      <c r="J331" s="223"/>
      <c r="K331" s="223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178</v>
      </c>
      <c r="AU331" s="232" t="s">
        <v>180</v>
      </c>
      <c r="AV331" s="15" t="s">
        <v>168</v>
      </c>
      <c r="AW331" s="15" t="s">
        <v>31</v>
      </c>
      <c r="AX331" s="15" t="s">
        <v>77</v>
      </c>
      <c r="AY331" s="232" t="s">
        <v>161</v>
      </c>
    </row>
    <row r="332" spans="1:65" s="2" customFormat="1" ht="37.799999999999997" customHeight="1">
      <c r="A332" s="37"/>
      <c r="B332" s="38"/>
      <c r="C332" s="181" t="s">
        <v>375</v>
      </c>
      <c r="D332" s="181" t="s">
        <v>163</v>
      </c>
      <c r="E332" s="182" t="s">
        <v>3307</v>
      </c>
      <c r="F332" s="183" t="s">
        <v>3308</v>
      </c>
      <c r="G332" s="184" t="s">
        <v>214</v>
      </c>
      <c r="H332" s="185">
        <v>0.38</v>
      </c>
      <c r="I332" s="186"/>
      <c r="J332" s="187">
        <f>ROUND(I332*H332,2)</f>
        <v>0</v>
      </c>
      <c r="K332" s="183" t="s">
        <v>167</v>
      </c>
      <c r="L332" s="42"/>
      <c r="M332" s="188" t="s">
        <v>19</v>
      </c>
      <c r="N332" s="189" t="s">
        <v>40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279</v>
      </c>
      <c r="AT332" s="192" t="s">
        <v>163</v>
      </c>
      <c r="AU332" s="192" t="s">
        <v>180</v>
      </c>
      <c r="AY332" s="20" t="s">
        <v>161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77</v>
      </c>
      <c r="BK332" s="193">
        <f>ROUND(I332*H332,2)</f>
        <v>0</v>
      </c>
      <c r="BL332" s="20" t="s">
        <v>279</v>
      </c>
      <c r="BM332" s="192" t="s">
        <v>3309</v>
      </c>
    </row>
    <row r="333" spans="1:65" s="2" customFormat="1">
      <c r="A333" s="37"/>
      <c r="B333" s="38"/>
      <c r="C333" s="39"/>
      <c r="D333" s="194" t="s">
        <v>170</v>
      </c>
      <c r="E333" s="39"/>
      <c r="F333" s="195" t="s">
        <v>3310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170</v>
      </c>
      <c r="AU333" s="20" t="s">
        <v>180</v>
      </c>
    </row>
    <row r="334" spans="1:65" s="14" customFormat="1">
      <c r="B334" s="212"/>
      <c r="C334" s="213"/>
      <c r="D334" s="199" t="s">
        <v>178</v>
      </c>
      <c r="E334" s="214" t="s">
        <v>19</v>
      </c>
      <c r="F334" s="215" t="s">
        <v>3304</v>
      </c>
      <c r="G334" s="213"/>
      <c r="H334" s="214" t="s">
        <v>19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178</v>
      </c>
      <c r="AU334" s="221" t="s">
        <v>180</v>
      </c>
      <c r="AV334" s="14" t="s">
        <v>77</v>
      </c>
      <c r="AW334" s="14" t="s">
        <v>31</v>
      </c>
      <c r="AX334" s="14" t="s">
        <v>69</v>
      </c>
      <c r="AY334" s="221" t="s">
        <v>161</v>
      </c>
    </row>
    <row r="335" spans="1:65" s="13" customFormat="1">
      <c r="B335" s="201"/>
      <c r="C335" s="202"/>
      <c r="D335" s="199" t="s">
        <v>178</v>
      </c>
      <c r="E335" s="203" t="s">
        <v>19</v>
      </c>
      <c r="F335" s="204" t="s">
        <v>3305</v>
      </c>
      <c r="G335" s="202"/>
      <c r="H335" s="205">
        <v>0.40500000000000003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178</v>
      </c>
      <c r="AU335" s="211" t="s">
        <v>180</v>
      </c>
      <c r="AV335" s="13" t="s">
        <v>79</v>
      </c>
      <c r="AW335" s="13" t="s">
        <v>31</v>
      </c>
      <c r="AX335" s="13" t="s">
        <v>69</v>
      </c>
      <c r="AY335" s="211" t="s">
        <v>161</v>
      </c>
    </row>
    <row r="336" spans="1:65" s="13" customFormat="1">
      <c r="B336" s="201"/>
      <c r="C336" s="202"/>
      <c r="D336" s="199" t="s">
        <v>178</v>
      </c>
      <c r="E336" s="203" t="s">
        <v>19</v>
      </c>
      <c r="F336" s="204" t="s">
        <v>3306</v>
      </c>
      <c r="G336" s="202"/>
      <c r="H336" s="205">
        <v>-2.5000000000000001E-2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178</v>
      </c>
      <c r="AU336" s="211" t="s">
        <v>180</v>
      </c>
      <c r="AV336" s="13" t="s">
        <v>79</v>
      </c>
      <c r="AW336" s="13" t="s">
        <v>31</v>
      </c>
      <c r="AX336" s="13" t="s">
        <v>69</v>
      </c>
      <c r="AY336" s="211" t="s">
        <v>161</v>
      </c>
    </row>
    <row r="337" spans="1:65" s="15" customFormat="1">
      <c r="B337" s="222"/>
      <c r="C337" s="223"/>
      <c r="D337" s="199" t="s">
        <v>178</v>
      </c>
      <c r="E337" s="224" t="s">
        <v>19</v>
      </c>
      <c r="F337" s="225" t="s">
        <v>221</v>
      </c>
      <c r="G337" s="223"/>
      <c r="H337" s="226">
        <v>0.38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178</v>
      </c>
      <c r="AU337" s="232" t="s">
        <v>180</v>
      </c>
      <c r="AV337" s="15" t="s">
        <v>168</v>
      </c>
      <c r="AW337" s="15" t="s">
        <v>31</v>
      </c>
      <c r="AX337" s="15" t="s">
        <v>77</v>
      </c>
      <c r="AY337" s="232" t="s">
        <v>161</v>
      </c>
    </row>
    <row r="338" spans="1:65" s="12" customFormat="1" ht="25.95" customHeight="1">
      <c r="B338" s="165"/>
      <c r="C338" s="166"/>
      <c r="D338" s="167" t="s">
        <v>68</v>
      </c>
      <c r="E338" s="168" t="s">
        <v>525</v>
      </c>
      <c r="F338" s="168" t="s">
        <v>526</v>
      </c>
      <c r="G338" s="166"/>
      <c r="H338" s="166"/>
      <c r="I338" s="169"/>
      <c r="J338" s="170">
        <f>BK338</f>
        <v>0</v>
      </c>
      <c r="K338" s="166"/>
      <c r="L338" s="171"/>
      <c r="M338" s="172"/>
      <c r="N338" s="173"/>
      <c r="O338" s="173"/>
      <c r="P338" s="174">
        <f>P339+P390+P406+P442+P480+P527+P965</f>
        <v>0</v>
      </c>
      <c r="Q338" s="173"/>
      <c r="R338" s="174">
        <f>R339+R390+R406+R442+R480+R527+R965</f>
        <v>1.1164517088000001</v>
      </c>
      <c r="S338" s="173"/>
      <c r="T338" s="175">
        <f>T339+T390+T406+T442+T480+T527+T965</f>
        <v>1.887969</v>
      </c>
      <c r="AR338" s="176" t="s">
        <v>79</v>
      </c>
      <c r="AT338" s="177" t="s">
        <v>68</v>
      </c>
      <c r="AU338" s="177" t="s">
        <v>69</v>
      </c>
      <c r="AY338" s="176" t="s">
        <v>161</v>
      </c>
      <c r="BK338" s="178">
        <f>BK339+BK390+BK406+BK442+BK480+BK527+BK965</f>
        <v>0</v>
      </c>
    </row>
    <row r="339" spans="1:65" s="12" customFormat="1" ht="22.8" customHeight="1">
      <c r="B339" s="165"/>
      <c r="C339" s="166"/>
      <c r="D339" s="167" t="s">
        <v>68</v>
      </c>
      <c r="E339" s="179" t="s">
        <v>1568</v>
      </c>
      <c r="F339" s="179" t="s">
        <v>1569</v>
      </c>
      <c r="G339" s="166"/>
      <c r="H339" s="166"/>
      <c r="I339" s="169"/>
      <c r="J339" s="180">
        <f>BK339</f>
        <v>0</v>
      </c>
      <c r="K339" s="166"/>
      <c r="L339" s="171"/>
      <c r="M339" s="172"/>
      <c r="N339" s="173"/>
      <c r="O339" s="173"/>
      <c r="P339" s="174">
        <f>SUM(P340:P389)</f>
        <v>0</v>
      </c>
      <c r="Q339" s="173"/>
      <c r="R339" s="174">
        <f>SUM(R340:R389)</f>
        <v>8.8723753599999997E-2</v>
      </c>
      <c r="S339" s="173"/>
      <c r="T339" s="175">
        <f>SUM(T340:T389)</f>
        <v>0.18443999999999999</v>
      </c>
      <c r="AR339" s="176" t="s">
        <v>79</v>
      </c>
      <c r="AT339" s="177" t="s">
        <v>68</v>
      </c>
      <c r="AU339" s="177" t="s">
        <v>77</v>
      </c>
      <c r="AY339" s="176" t="s">
        <v>161</v>
      </c>
      <c r="BK339" s="178">
        <f>SUM(BK340:BK389)</f>
        <v>0</v>
      </c>
    </row>
    <row r="340" spans="1:65" s="2" customFormat="1" ht="24.15" customHeight="1">
      <c r="A340" s="37"/>
      <c r="B340" s="38"/>
      <c r="C340" s="181" t="s">
        <v>384</v>
      </c>
      <c r="D340" s="181" t="s">
        <v>163</v>
      </c>
      <c r="E340" s="182" t="s">
        <v>3311</v>
      </c>
      <c r="F340" s="183" t="s">
        <v>3312</v>
      </c>
      <c r="G340" s="184" t="s">
        <v>189</v>
      </c>
      <c r="H340" s="185">
        <v>34.799999999999997</v>
      </c>
      <c r="I340" s="186"/>
      <c r="J340" s="187">
        <f>ROUND(I340*H340,2)</f>
        <v>0</v>
      </c>
      <c r="K340" s="183" t="s">
        <v>167</v>
      </c>
      <c r="L340" s="42"/>
      <c r="M340" s="188" t="s">
        <v>19</v>
      </c>
      <c r="N340" s="189" t="s">
        <v>40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5.3E-3</v>
      </c>
      <c r="T340" s="191">
        <f>S340*H340</f>
        <v>0.18443999999999999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279</v>
      </c>
      <c r="AT340" s="192" t="s">
        <v>163</v>
      </c>
      <c r="AU340" s="192" t="s">
        <v>79</v>
      </c>
      <c r="AY340" s="20" t="s">
        <v>161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77</v>
      </c>
      <c r="BK340" s="193">
        <f>ROUND(I340*H340,2)</f>
        <v>0</v>
      </c>
      <c r="BL340" s="20" t="s">
        <v>279</v>
      </c>
      <c r="BM340" s="192" t="s">
        <v>3313</v>
      </c>
    </row>
    <row r="341" spans="1:65" s="2" customFormat="1">
      <c r="A341" s="37"/>
      <c r="B341" s="38"/>
      <c r="C341" s="39"/>
      <c r="D341" s="194" t="s">
        <v>170</v>
      </c>
      <c r="E341" s="39"/>
      <c r="F341" s="195" t="s">
        <v>3314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170</v>
      </c>
      <c r="AU341" s="20" t="s">
        <v>79</v>
      </c>
    </row>
    <row r="342" spans="1:65" s="14" customFormat="1">
      <c r="B342" s="212"/>
      <c r="C342" s="213"/>
      <c r="D342" s="199" t="s">
        <v>178</v>
      </c>
      <c r="E342" s="214" t="s">
        <v>19</v>
      </c>
      <c r="F342" s="215" t="s">
        <v>3224</v>
      </c>
      <c r="G342" s="213"/>
      <c r="H342" s="214" t="s">
        <v>19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178</v>
      </c>
      <c r="AU342" s="221" t="s">
        <v>79</v>
      </c>
      <c r="AV342" s="14" t="s">
        <v>77</v>
      </c>
      <c r="AW342" s="14" t="s">
        <v>31</v>
      </c>
      <c r="AX342" s="14" t="s">
        <v>69</v>
      </c>
      <c r="AY342" s="221" t="s">
        <v>161</v>
      </c>
    </row>
    <row r="343" spans="1:65" s="14" customFormat="1">
      <c r="B343" s="212"/>
      <c r="C343" s="213"/>
      <c r="D343" s="199" t="s">
        <v>178</v>
      </c>
      <c r="E343" s="214" t="s">
        <v>19</v>
      </c>
      <c r="F343" s="215" t="s">
        <v>3315</v>
      </c>
      <c r="G343" s="213"/>
      <c r="H343" s="214" t="s">
        <v>19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178</v>
      </c>
      <c r="AU343" s="221" t="s">
        <v>79</v>
      </c>
      <c r="AV343" s="14" t="s">
        <v>77</v>
      </c>
      <c r="AW343" s="14" t="s">
        <v>31</v>
      </c>
      <c r="AX343" s="14" t="s">
        <v>69</v>
      </c>
      <c r="AY343" s="221" t="s">
        <v>161</v>
      </c>
    </row>
    <row r="344" spans="1:65" s="13" customFormat="1">
      <c r="B344" s="201"/>
      <c r="C344" s="202"/>
      <c r="D344" s="199" t="s">
        <v>178</v>
      </c>
      <c r="E344" s="203" t="s">
        <v>19</v>
      </c>
      <c r="F344" s="204" t="s">
        <v>3239</v>
      </c>
      <c r="G344" s="202"/>
      <c r="H344" s="205">
        <v>34.799999999999997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178</v>
      </c>
      <c r="AU344" s="211" t="s">
        <v>79</v>
      </c>
      <c r="AV344" s="13" t="s">
        <v>79</v>
      </c>
      <c r="AW344" s="13" t="s">
        <v>31</v>
      </c>
      <c r="AX344" s="13" t="s">
        <v>69</v>
      </c>
      <c r="AY344" s="211" t="s">
        <v>161</v>
      </c>
    </row>
    <row r="345" spans="1:65" s="15" customFormat="1">
      <c r="B345" s="222"/>
      <c r="C345" s="223"/>
      <c r="D345" s="199" t="s">
        <v>178</v>
      </c>
      <c r="E345" s="224" t="s">
        <v>19</v>
      </c>
      <c r="F345" s="225" t="s">
        <v>221</v>
      </c>
      <c r="G345" s="223"/>
      <c r="H345" s="226">
        <v>34.799999999999997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178</v>
      </c>
      <c r="AU345" s="232" t="s">
        <v>79</v>
      </c>
      <c r="AV345" s="15" t="s">
        <v>168</v>
      </c>
      <c r="AW345" s="15" t="s">
        <v>31</v>
      </c>
      <c r="AX345" s="15" t="s">
        <v>77</v>
      </c>
      <c r="AY345" s="232" t="s">
        <v>161</v>
      </c>
    </row>
    <row r="346" spans="1:65" s="2" customFormat="1" ht="24.15" customHeight="1">
      <c r="A346" s="37"/>
      <c r="B346" s="38"/>
      <c r="C346" s="181" t="s">
        <v>391</v>
      </c>
      <c r="D346" s="181" t="s">
        <v>163</v>
      </c>
      <c r="E346" s="182" t="s">
        <v>3316</v>
      </c>
      <c r="F346" s="183" t="s">
        <v>3317</v>
      </c>
      <c r="G346" s="184" t="s">
        <v>189</v>
      </c>
      <c r="H346" s="185">
        <v>89.01</v>
      </c>
      <c r="I346" s="186"/>
      <c r="J346" s="187">
        <f>ROUND(I346*H346,2)</f>
        <v>0</v>
      </c>
      <c r="K346" s="183" t="s">
        <v>167</v>
      </c>
      <c r="L346" s="42"/>
      <c r="M346" s="188" t="s">
        <v>19</v>
      </c>
      <c r="N346" s="189" t="s">
        <v>40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279</v>
      </c>
      <c r="AT346" s="192" t="s">
        <v>163</v>
      </c>
      <c r="AU346" s="192" t="s">
        <v>79</v>
      </c>
      <c r="AY346" s="20" t="s">
        <v>161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77</v>
      </c>
      <c r="BK346" s="193">
        <f>ROUND(I346*H346,2)</f>
        <v>0</v>
      </c>
      <c r="BL346" s="20" t="s">
        <v>279</v>
      </c>
      <c r="BM346" s="192" t="s">
        <v>3318</v>
      </c>
    </row>
    <row r="347" spans="1:65" s="2" customFormat="1">
      <c r="A347" s="37"/>
      <c r="B347" s="38"/>
      <c r="C347" s="39"/>
      <c r="D347" s="194" t="s">
        <v>170</v>
      </c>
      <c r="E347" s="39"/>
      <c r="F347" s="195" t="s">
        <v>3319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170</v>
      </c>
      <c r="AU347" s="20" t="s">
        <v>79</v>
      </c>
    </row>
    <row r="348" spans="1:65" s="2" customFormat="1" ht="16.5" customHeight="1">
      <c r="A348" s="37"/>
      <c r="B348" s="38"/>
      <c r="C348" s="237" t="s">
        <v>397</v>
      </c>
      <c r="D348" s="237" t="s">
        <v>715</v>
      </c>
      <c r="E348" s="238" t="s">
        <v>3320</v>
      </c>
      <c r="F348" s="239" t="s">
        <v>3321</v>
      </c>
      <c r="G348" s="240" t="s">
        <v>189</v>
      </c>
      <c r="H348" s="241">
        <v>89.01</v>
      </c>
      <c r="I348" s="242"/>
      <c r="J348" s="243">
        <f>ROUND(I348*H348,2)</f>
        <v>0</v>
      </c>
      <c r="K348" s="239" t="s">
        <v>167</v>
      </c>
      <c r="L348" s="244"/>
      <c r="M348" s="245" t="s">
        <v>19</v>
      </c>
      <c r="N348" s="246" t="s">
        <v>40</v>
      </c>
      <c r="O348" s="67"/>
      <c r="P348" s="190">
        <f>O348*H348</f>
        <v>0</v>
      </c>
      <c r="Q348" s="190">
        <v>5.0000000000000002E-5</v>
      </c>
      <c r="R348" s="190">
        <f>Q348*H348</f>
        <v>4.4505000000000005E-3</v>
      </c>
      <c r="S348" s="190">
        <v>0</v>
      </c>
      <c r="T348" s="19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406</v>
      </c>
      <c r="AT348" s="192" t="s">
        <v>715</v>
      </c>
      <c r="AU348" s="192" t="s">
        <v>79</v>
      </c>
      <c r="AY348" s="20" t="s">
        <v>161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77</v>
      </c>
      <c r="BK348" s="193">
        <f>ROUND(I348*H348,2)</f>
        <v>0</v>
      </c>
      <c r="BL348" s="20" t="s">
        <v>279</v>
      </c>
      <c r="BM348" s="192" t="s">
        <v>3322</v>
      </c>
    </row>
    <row r="349" spans="1:65" s="14" customFormat="1">
      <c r="B349" s="212"/>
      <c r="C349" s="213"/>
      <c r="D349" s="199" t="s">
        <v>178</v>
      </c>
      <c r="E349" s="214" t="s">
        <v>19</v>
      </c>
      <c r="F349" s="215" t="s">
        <v>3128</v>
      </c>
      <c r="G349" s="213"/>
      <c r="H349" s="214" t="s">
        <v>19</v>
      </c>
      <c r="I349" s="216"/>
      <c r="J349" s="213"/>
      <c r="K349" s="213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178</v>
      </c>
      <c r="AU349" s="221" t="s">
        <v>79</v>
      </c>
      <c r="AV349" s="14" t="s">
        <v>77</v>
      </c>
      <c r="AW349" s="14" t="s">
        <v>31</v>
      </c>
      <c r="AX349" s="14" t="s">
        <v>69</v>
      </c>
      <c r="AY349" s="221" t="s">
        <v>161</v>
      </c>
    </row>
    <row r="350" spans="1:65" s="14" customFormat="1">
      <c r="B350" s="212"/>
      <c r="C350" s="213"/>
      <c r="D350" s="199" t="s">
        <v>178</v>
      </c>
      <c r="E350" s="214" t="s">
        <v>19</v>
      </c>
      <c r="F350" s="215" t="s">
        <v>3129</v>
      </c>
      <c r="G350" s="213"/>
      <c r="H350" s="214" t="s">
        <v>19</v>
      </c>
      <c r="I350" s="216"/>
      <c r="J350" s="213"/>
      <c r="K350" s="213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178</v>
      </c>
      <c r="AU350" s="221" t="s">
        <v>79</v>
      </c>
      <c r="AV350" s="14" t="s">
        <v>77</v>
      </c>
      <c r="AW350" s="14" t="s">
        <v>31</v>
      </c>
      <c r="AX350" s="14" t="s">
        <v>69</v>
      </c>
      <c r="AY350" s="221" t="s">
        <v>161</v>
      </c>
    </row>
    <row r="351" spans="1:65" s="13" customFormat="1">
      <c r="B351" s="201"/>
      <c r="C351" s="202"/>
      <c r="D351" s="199" t="s">
        <v>178</v>
      </c>
      <c r="E351" s="203" t="s">
        <v>19</v>
      </c>
      <c r="F351" s="204" t="s">
        <v>3283</v>
      </c>
      <c r="G351" s="202"/>
      <c r="H351" s="205">
        <v>64.400000000000006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178</v>
      </c>
      <c r="AU351" s="211" t="s">
        <v>79</v>
      </c>
      <c r="AV351" s="13" t="s">
        <v>79</v>
      </c>
      <c r="AW351" s="13" t="s">
        <v>31</v>
      </c>
      <c r="AX351" s="13" t="s">
        <v>69</v>
      </c>
      <c r="AY351" s="211" t="s">
        <v>161</v>
      </c>
    </row>
    <row r="352" spans="1:65" s="14" customFormat="1">
      <c r="B352" s="212"/>
      <c r="C352" s="213"/>
      <c r="D352" s="199" t="s">
        <v>178</v>
      </c>
      <c r="E352" s="214" t="s">
        <v>19</v>
      </c>
      <c r="F352" s="215" t="s">
        <v>3288</v>
      </c>
      <c r="G352" s="213"/>
      <c r="H352" s="214" t="s">
        <v>19</v>
      </c>
      <c r="I352" s="216"/>
      <c r="J352" s="213"/>
      <c r="K352" s="213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178</v>
      </c>
      <c r="AU352" s="221" t="s">
        <v>79</v>
      </c>
      <c r="AV352" s="14" t="s">
        <v>77</v>
      </c>
      <c r="AW352" s="14" t="s">
        <v>31</v>
      </c>
      <c r="AX352" s="14" t="s">
        <v>69</v>
      </c>
      <c r="AY352" s="221" t="s">
        <v>161</v>
      </c>
    </row>
    <row r="353" spans="1:65" s="13" customFormat="1">
      <c r="B353" s="201"/>
      <c r="C353" s="202"/>
      <c r="D353" s="199" t="s">
        <v>178</v>
      </c>
      <c r="E353" s="203" t="s">
        <v>19</v>
      </c>
      <c r="F353" s="204" t="s">
        <v>3289</v>
      </c>
      <c r="G353" s="202"/>
      <c r="H353" s="205">
        <v>56.35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178</v>
      </c>
      <c r="AU353" s="211" t="s">
        <v>79</v>
      </c>
      <c r="AV353" s="13" t="s">
        <v>79</v>
      </c>
      <c r="AW353" s="13" t="s">
        <v>31</v>
      </c>
      <c r="AX353" s="13" t="s">
        <v>69</v>
      </c>
      <c r="AY353" s="211" t="s">
        <v>161</v>
      </c>
    </row>
    <row r="354" spans="1:65" s="13" customFormat="1">
      <c r="B354" s="201"/>
      <c r="C354" s="202"/>
      <c r="D354" s="199" t="s">
        <v>178</v>
      </c>
      <c r="E354" s="203" t="s">
        <v>19</v>
      </c>
      <c r="F354" s="204" t="s">
        <v>3290</v>
      </c>
      <c r="G354" s="202"/>
      <c r="H354" s="205">
        <v>-31.74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178</v>
      </c>
      <c r="AU354" s="211" t="s">
        <v>79</v>
      </c>
      <c r="AV354" s="13" t="s">
        <v>79</v>
      </c>
      <c r="AW354" s="13" t="s">
        <v>31</v>
      </c>
      <c r="AX354" s="13" t="s">
        <v>69</v>
      </c>
      <c r="AY354" s="211" t="s">
        <v>161</v>
      </c>
    </row>
    <row r="355" spans="1:65" s="15" customFormat="1">
      <c r="B355" s="222"/>
      <c r="C355" s="223"/>
      <c r="D355" s="199" t="s">
        <v>178</v>
      </c>
      <c r="E355" s="224" t="s">
        <v>19</v>
      </c>
      <c r="F355" s="225" t="s">
        <v>221</v>
      </c>
      <c r="G355" s="223"/>
      <c r="H355" s="226">
        <v>89.01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178</v>
      </c>
      <c r="AU355" s="232" t="s">
        <v>79</v>
      </c>
      <c r="AV355" s="15" t="s">
        <v>168</v>
      </c>
      <c r="AW355" s="15" t="s">
        <v>31</v>
      </c>
      <c r="AX355" s="15" t="s">
        <v>77</v>
      </c>
      <c r="AY355" s="232" t="s">
        <v>161</v>
      </c>
    </row>
    <row r="356" spans="1:65" s="2" customFormat="1" ht="37.799999999999997" customHeight="1">
      <c r="A356" s="37"/>
      <c r="B356" s="38"/>
      <c r="C356" s="181" t="s">
        <v>406</v>
      </c>
      <c r="D356" s="181" t="s">
        <v>163</v>
      </c>
      <c r="E356" s="182" t="s">
        <v>3323</v>
      </c>
      <c r="F356" s="183" t="s">
        <v>3324</v>
      </c>
      <c r="G356" s="184" t="s">
        <v>189</v>
      </c>
      <c r="H356" s="185">
        <v>10.44</v>
      </c>
      <c r="I356" s="186"/>
      <c r="J356" s="187">
        <f>ROUND(I356*H356,2)</f>
        <v>0</v>
      </c>
      <c r="K356" s="183" t="s">
        <v>167</v>
      </c>
      <c r="L356" s="42"/>
      <c r="M356" s="188" t="s">
        <v>19</v>
      </c>
      <c r="N356" s="189" t="s">
        <v>40</v>
      </c>
      <c r="O356" s="67"/>
      <c r="P356" s="190">
        <f>O356*H356</f>
        <v>0</v>
      </c>
      <c r="Q356" s="190">
        <v>2.6694000000000002E-4</v>
      </c>
      <c r="R356" s="190">
        <f>Q356*H356</f>
        <v>2.7868535999999999E-3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279</v>
      </c>
      <c r="AT356" s="192" t="s">
        <v>163</v>
      </c>
      <c r="AU356" s="192" t="s">
        <v>79</v>
      </c>
      <c r="AY356" s="20" t="s">
        <v>161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77</v>
      </c>
      <c r="BK356" s="193">
        <f>ROUND(I356*H356,2)</f>
        <v>0</v>
      </c>
      <c r="BL356" s="20" t="s">
        <v>279</v>
      </c>
      <c r="BM356" s="192" t="s">
        <v>3325</v>
      </c>
    </row>
    <row r="357" spans="1:65" s="2" customFormat="1">
      <c r="A357" s="37"/>
      <c r="B357" s="38"/>
      <c r="C357" s="39"/>
      <c r="D357" s="194" t="s">
        <v>170</v>
      </c>
      <c r="E357" s="39"/>
      <c r="F357" s="195" t="s">
        <v>3326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170</v>
      </c>
      <c r="AU357" s="20" t="s">
        <v>79</v>
      </c>
    </row>
    <row r="358" spans="1:65" s="2" customFormat="1" ht="16.5" customHeight="1">
      <c r="A358" s="37"/>
      <c r="B358" s="38"/>
      <c r="C358" s="237" t="s">
        <v>412</v>
      </c>
      <c r="D358" s="237" t="s">
        <v>715</v>
      </c>
      <c r="E358" s="238" t="s">
        <v>3327</v>
      </c>
      <c r="F358" s="239" t="s">
        <v>3328</v>
      </c>
      <c r="G358" s="240" t="s">
        <v>189</v>
      </c>
      <c r="H358" s="241">
        <v>10.44</v>
      </c>
      <c r="I358" s="242"/>
      <c r="J358" s="243">
        <f>ROUND(I358*H358,2)</f>
        <v>0</v>
      </c>
      <c r="K358" s="239" t="s">
        <v>167</v>
      </c>
      <c r="L358" s="244"/>
      <c r="M358" s="245" t="s">
        <v>19</v>
      </c>
      <c r="N358" s="246" t="s">
        <v>40</v>
      </c>
      <c r="O358" s="67"/>
      <c r="P358" s="190">
        <f>O358*H358</f>
        <v>0</v>
      </c>
      <c r="Q358" s="190">
        <v>5.4000000000000001E-4</v>
      </c>
      <c r="R358" s="190">
        <f>Q358*H358</f>
        <v>5.6375999999999996E-3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406</v>
      </c>
      <c r="AT358" s="192" t="s">
        <v>715</v>
      </c>
      <c r="AU358" s="192" t="s">
        <v>79</v>
      </c>
      <c r="AY358" s="20" t="s">
        <v>161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77</v>
      </c>
      <c r="BK358" s="193">
        <f>ROUND(I358*H358,2)</f>
        <v>0</v>
      </c>
      <c r="BL358" s="20" t="s">
        <v>279</v>
      </c>
      <c r="BM358" s="192" t="s">
        <v>3329</v>
      </c>
    </row>
    <row r="359" spans="1:65" s="14" customFormat="1">
      <c r="B359" s="212"/>
      <c r="C359" s="213"/>
      <c r="D359" s="199" t="s">
        <v>178</v>
      </c>
      <c r="E359" s="214" t="s">
        <v>19</v>
      </c>
      <c r="F359" s="215" t="s">
        <v>3197</v>
      </c>
      <c r="G359" s="213"/>
      <c r="H359" s="214" t="s">
        <v>19</v>
      </c>
      <c r="I359" s="216"/>
      <c r="J359" s="213"/>
      <c r="K359" s="213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178</v>
      </c>
      <c r="AU359" s="221" t="s">
        <v>79</v>
      </c>
      <c r="AV359" s="14" t="s">
        <v>77</v>
      </c>
      <c r="AW359" s="14" t="s">
        <v>31</v>
      </c>
      <c r="AX359" s="14" t="s">
        <v>69</v>
      </c>
      <c r="AY359" s="221" t="s">
        <v>161</v>
      </c>
    </row>
    <row r="360" spans="1:65" s="14" customFormat="1">
      <c r="B360" s="212"/>
      <c r="C360" s="213"/>
      <c r="D360" s="199" t="s">
        <v>178</v>
      </c>
      <c r="E360" s="214" t="s">
        <v>19</v>
      </c>
      <c r="F360" s="215" t="s">
        <v>3244</v>
      </c>
      <c r="G360" s="213"/>
      <c r="H360" s="214" t="s">
        <v>19</v>
      </c>
      <c r="I360" s="216"/>
      <c r="J360" s="213"/>
      <c r="K360" s="213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178</v>
      </c>
      <c r="AU360" s="221" t="s">
        <v>79</v>
      </c>
      <c r="AV360" s="14" t="s">
        <v>77</v>
      </c>
      <c r="AW360" s="14" t="s">
        <v>31</v>
      </c>
      <c r="AX360" s="14" t="s">
        <v>69</v>
      </c>
      <c r="AY360" s="221" t="s">
        <v>161</v>
      </c>
    </row>
    <row r="361" spans="1:65" s="13" customFormat="1">
      <c r="B361" s="201"/>
      <c r="C361" s="202"/>
      <c r="D361" s="199" t="s">
        <v>178</v>
      </c>
      <c r="E361" s="203" t="s">
        <v>19</v>
      </c>
      <c r="F361" s="204" t="s">
        <v>3201</v>
      </c>
      <c r="G361" s="202"/>
      <c r="H361" s="205">
        <v>10.44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178</v>
      </c>
      <c r="AU361" s="211" t="s">
        <v>79</v>
      </c>
      <c r="AV361" s="13" t="s">
        <v>79</v>
      </c>
      <c r="AW361" s="13" t="s">
        <v>31</v>
      </c>
      <c r="AX361" s="13" t="s">
        <v>69</v>
      </c>
      <c r="AY361" s="211" t="s">
        <v>161</v>
      </c>
    </row>
    <row r="362" spans="1:65" s="15" customFormat="1">
      <c r="B362" s="222"/>
      <c r="C362" s="223"/>
      <c r="D362" s="199" t="s">
        <v>178</v>
      </c>
      <c r="E362" s="224" t="s">
        <v>19</v>
      </c>
      <c r="F362" s="225" t="s">
        <v>221</v>
      </c>
      <c r="G362" s="223"/>
      <c r="H362" s="226">
        <v>10.44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178</v>
      </c>
      <c r="AU362" s="232" t="s">
        <v>79</v>
      </c>
      <c r="AV362" s="15" t="s">
        <v>168</v>
      </c>
      <c r="AW362" s="15" t="s">
        <v>31</v>
      </c>
      <c r="AX362" s="15" t="s">
        <v>77</v>
      </c>
      <c r="AY362" s="232" t="s">
        <v>161</v>
      </c>
    </row>
    <row r="363" spans="1:65" s="2" customFormat="1" ht="37.799999999999997" customHeight="1">
      <c r="A363" s="37"/>
      <c r="B363" s="38"/>
      <c r="C363" s="181" t="s">
        <v>421</v>
      </c>
      <c r="D363" s="181" t="s">
        <v>163</v>
      </c>
      <c r="E363" s="182" t="s">
        <v>3330</v>
      </c>
      <c r="F363" s="183" t="s">
        <v>3331</v>
      </c>
      <c r="G363" s="184" t="s">
        <v>189</v>
      </c>
      <c r="H363" s="185">
        <v>58.66</v>
      </c>
      <c r="I363" s="186"/>
      <c r="J363" s="187">
        <f>ROUND(I363*H363,2)</f>
        <v>0</v>
      </c>
      <c r="K363" s="183" t="s">
        <v>167</v>
      </c>
      <c r="L363" s="42"/>
      <c r="M363" s="188" t="s">
        <v>19</v>
      </c>
      <c r="N363" s="189" t="s">
        <v>40</v>
      </c>
      <c r="O363" s="67"/>
      <c r="P363" s="190">
        <f>O363*H363</f>
        <v>0</v>
      </c>
      <c r="Q363" s="190">
        <v>4.0999999999999999E-4</v>
      </c>
      <c r="R363" s="190">
        <f>Q363*H363</f>
        <v>2.4050599999999998E-2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279</v>
      </c>
      <c r="AT363" s="192" t="s">
        <v>163</v>
      </c>
      <c r="AU363" s="192" t="s">
        <v>79</v>
      </c>
      <c r="AY363" s="20" t="s">
        <v>161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77</v>
      </c>
      <c r="BK363" s="193">
        <f>ROUND(I363*H363,2)</f>
        <v>0</v>
      </c>
      <c r="BL363" s="20" t="s">
        <v>279</v>
      </c>
      <c r="BM363" s="192" t="s">
        <v>3332</v>
      </c>
    </row>
    <row r="364" spans="1:65" s="2" customFormat="1">
      <c r="A364" s="37"/>
      <c r="B364" s="38"/>
      <c r="C364" s="39"/>
      <c r="D364" s="194" t="s">
        <v>170</v>
      </c>
      <c r="E364" s="39"/>
      <c r="F364" s="195" t="s">
        <v>3333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170</v>
      </c>
      <c r="AU364" s="20" t="s">
        <v>79</v>
      </c>
    </row>
    <row r="365" spans="1:65" s="2" customFormat="1" ht="16.5" customHeight="1">
      <c r="A365" s="37"/>
      <c r="B365" s="38"/>
      <c r="C365" s="237" t="s">
        <v>427</v>
      </c>
      <c r="D365" s="237" t="s">
        <v>715</v>
      </c>
      <c r="E365" s="238" t="s">
        <v>3334</v>
      </c>
      <c r="F365" s="239" t="s">
        <v>3335</v>
      </c>
      <c r="G365" s="240" t="s">
        <v>189</v>
      </c>
      <c r="H365" s="241">
        <v>24.1</v>
      </c>
      <c r="I365" s="242"/>
      <c r="J365" s="243">
        <f>ROUND(I365*H365,2)</f>
        <v>0</v>
      </c>
      <c r="K365" s="239" t="s">
        <v>167</v>
      </c>
      <c r="L365" s="244"/>
      <c r="M365" s="245" t="s">
        <v>19</v>
      </c>
      <c r="N365" s="246" t="s">
        <v>40</v>
      </c>
      <c r="O365" s="67"/>
      <c r="P365" s="190">
        <f>O365*H365</f>
        <v>0</v>
      </c>
      <c r="Q365" s="190">
        <v>8.3000000000000001E-4</v>
      </c>
      <c r="R365" s="190">
        <f>Q365*H365</f>
        <v>2.0003E-2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406</v>
      </c>
      <c r="AT365" s="192" t="s">
        <v>715</v>
      </c>
      <c r="AU365" s="192" t="s">
        <v>79</v>
      </c>
      <c r="AY365" s="20" t="s">
        <v>161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77</v>
      </c>
      <c r="BK365" s="193">
        <f>ROUND(I365*H365,2)</f>
        <v>0</v>
      </c>
      <c r="BL365" s="20" t="s">
        <v>279</v>
      </c>
      <c r="BM365" s="192" t="s">
        <v>3336</v>
      </c>
    </row>
    <row r="366" spans="1:65" s="14" customFormat="1">
      <c r="B366" s="212"/>
      <c r="C366" s="213"/>
      <c r="D366" s="199" t="s">
        <v>178</v>
      </c>
      <c r="E366" s="214" t="s">
        <v>19</v>
      </c>
      <c r="F366" s="215" t="s">
        <v>3197</v>
      </c>
      <c r="G366" s="213"/>
      <c r="H366" s="214" t="s">
        <v>19</v>
      </c>
      <c r="I366" s="216"/>
      <c r="J366" s="213"/>
      <c r="K366" s="213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178</v>
      </c>
      <c r="AU366" s="221" t="s">
        <v>79</v>
      </c>
      <c r="AV366" s="14" t="s">
        <v>77</v>
      </c>
      <c r="AW366" s="14" t="s">
        <v>31</v>
      </c>
      <c r="AX366" s="14" t="s">
        <v>69</v>
      </c>
      <c r="AY366" s="221" t="s">
        <v>161</v>
      </c>
    </row>
    <row r="367" spans="1:65" s="14" customFormat="1">
      <c r="B367" s="212"/>
      <c r="C367" s="213"/>
      <c r="D367" s="199" t="s">
        <v>178</v>
      </c>
      <c r="E367" s="214" t="s">
        <v>19</v>
      </c>
      <c r="F367" s="215" t="s">
        <v>3209</v>
      </c>
      <c r="G367" s="213"/>
      <c r="H367" s="214" t="s">
        <v>19</v>
      </c>
      <c r="I367" s="216"/>
      <c r="J367" s="213"/>
      <c r="K367" s="213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178</v>
      </c>
      <c r="AU367" s="221" t="s">
        <v>79</v>
      </c>
      <c r="AV367" s="14" t="s">
        <v>77</v>
      </c>
      <c r="AW367" s="14" t="s">
        <v>31</v>
      </c>
      <c r="AX367" s="14" t="s">
        <v>69</v>
      </c>
      <c r="AY367" s="221" t="s">
        <v>161</v>
      </c>
    </row>
    <row r="368" spans="1:65" s="13" customFormat="1">
      <c r="B368" s="201"/>
      <c r="C368" s="202"/>
      <c r="D368" s="199" t="s">
        <v>178</v>
      </c>
      <c r="E368" s="203" t="s">
        <v>19</v>
      </c>
      <c r="F368" s="204" t="s">
        <v>3210</v>
      </c>
      <c r="G368" s="202"/>
      <c r="H368" s="205">
        <v>21.6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178</v>
      </c>
      <c r="AU368" s="211" t="s">
        <v>79</v>
      </c>
      <c r="AV368" s="13" t="s">
        <v>79</v>
      </c>
      <c r="AW368" s="13" t="s">
        <v>31</v>
      </c>
      <c r="AX368" s="13" t="s">
        <v>69</v>
      </c>
      <c r="AY368" s="211" t="s">
        <v>161</v>
      </c>
    </row>
    <row r="369" spans="1:65" s="13" customFormat="1">
      <c r="B369" s="201"/>
      <c r="C369" s="202"/>
      <c r="D369" s="199" t="s">
        <v>178</v>
      </c>
      <c r="E369" s="203" t="s">
        <v>19</v>
      </c>
      <c r="F369" s="204" t="s">
        <v>3211</v>
      </c>
      <c r="G369" s="202"/>
      <c r="H369" s="205">
        <v>2.5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178</v>
      </c>
      <c r="AU369" s="211" t="s">
        <v>79</v>
      </c>
      <c r="AV369" s="13" t="s">
        <v>79</v>
      </c>
      <c r="AW369" s="13" t="s">
        <v>31</v>
      </c>
      <c r="AX369" s="13" t="s">
        <v>69</v>
      </c>
      <c r="AY369" s="211" t="s">
        <v>161</v>
      </c>
    </row>
    <row r="370" spans="1:65" s="15" customFormat="1">
      <c r="B370" s="222"/>
      <c r="C370" s="223"/>
      <c r="D370" s="199" t="s">
        <v>178</v>
      </c>
      <c r="E370" s="224" t="s">
        <v>19</v>
      </c>
      <c r="F370" s="225" t="s">
        <v>221</v>
      </c>
      <c r="G370" s="223"/>
      <c r="H370" s="226">
        <v>24.1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178</v>
      </c>
      <c r="AU370" s="232" t="s">
        <v>79</v>
      </c>
      <c r="AV370" s="15" t="s">
        <v>168</v>
      </c>
      <c r="AW370" s="15" t="s">
        <v>31</v>
      </c>
      <c r="AX370" s="15" t="s">
        <v>77</v>
      </c>
      <c r="AY370" s="232" t="s">
        <v>161</v>
      </c>
    </row>
    <row r="371" spans="1:65" s="2" customFormat="1" ht="16.5" customHeight="1">
      <c r="A371" s="37"/>
      <c r="B371" s="38"/>
      <c r="C371" s="237" t="s">
        <v>433</v>
      </c>
      <c r="D371" s="237" t="s">
        <v>715</v>
      </c>
      <c r="E371" s="238" t="s">
        <v>3337</v>
      </c>
      <c r="F371" s="239" t="s">
        <v>3338</v>
      </c>
      <c r="G371" s="240" t="s">
        <v>189</v>
      </c>
      <c r="H371" s="241">
        <v>34.56</v>
      </c>
      <c r="I371" s="242"/>
      <c r="J371" s="243">
        <f>ROUND(I371*H371,2)</f>
        <v>0</v>
      </c>
      <c r="K371" s="239" t="s">
        <v>167</v>
      </c>
      <c r="L371" s="244"/>
      <c r="M371" s="245" t="s">
        <v>19</v>
      </c>
      <c r="N371" s="246" t="s">
        <v>40</v>
      </c>
      <c r="O371" s="67"/>
      <c r="P371" s="190">
        <f>O371*H371</f>
        <v>0</v>
      </c>
      <c r="Q371" s="190">
        <v>9.2000000000000003E-4</v>
      </c>
      <c r="R371" s="190">
        <f>Q371*H371</f>
        <v>3.1795200000000003E-2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406</v>
      </c>
      <c r="AT371" s="192" t="s">
        <v>715</v>
      </c>
      <c r="AU371" s="192" t="s">
        <v>79</v>
      </c>
      <c r="AY371" s="20" t="s">
        <v>161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77</v>
      </c>
      <c r="BK371" s="193">
        <f>ROUND(I371*H371,2)</f>
        <v>0</v>
      </c>
      <c r="BL371" s="20" t="s">
        <v>279</v>
      </c>
      <c r="BM371" s="192" t="s">
        <v>3339</v>
      </c>
    </row>
    <row r="372" spans="1:65" s="14" customFormat="1">
      <c r="B372" s="212"/>
      <c r="C372" s="213"/>
      <c r="D372" s="199" t="s">
        <v>178</v>
      </c>
      <c r="E372" s="214" t="s">
        <v>19</v>
      </c>
      <c r="F372" s="215" t="s">
        <v>3197</v>
      </c>
      <c r="G372" s="213"/>
      <c r="H372" s="214" t="s">
        <v>19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178</v>
      </c>
      <c r="AU372" s="221" t="s">
        <v>79</v>
      </c>
      <c r="AV372" s="14" t="s">
        <v>77</v>
      </c>
      <c r="AW372" s="14" t="s">
        <v>31</v>
      </c>
      <c r="AX372" s="14" t="s">
        <v>69</v>
      </c>
      <c r="AY372" s="221" t="s">
        <v>161</v>
      </c>
    </row>
    <row r="373" spans="1:65" s="14" customFormat="1">
      <c r="B373" s="212"/>
      <c r="C373" s="213"/>
      <c r="D373" s="199" t="s">
        <v>178</v>
      </c>
      <c r="E373" s="214" t="s">
        <v>19</v>
      </c>
      <c r="F373" s="215" t="s">
        <v>3209</v>
      </c>
      <c r="G373" s="213"/>
      <c r="H373" s="214" t="s">
        <v>19</v>
      </c>
      <c r="I373" s="216"/>
      <c r="J373" s="213"/>
      <c r="K373" s="213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178</v>
      </c>
      <c r="AU373" s="221" t="s">
        <v>79</v>
      </c>
      <c r="AV373" s="14" t="s">
        <v>77</v>
      </c>
      <c r="AW373" s="14" t="s">
        <v>31</v>
      </c>
      <c r="AX373" s="14" t="s">
        <v>69</v>
      </c>
      <c r="AY373" s="221" t="s">
        <v>161</v>
      </c>
    </row>
    <row r="374" spans="1:65" s="13" customFormat="1">
      <c r="B374" s="201"/>
      <c r="C374" s="202"/>
      <c r="D374" s="199" t="s">
        <v>178</v>
      </c>
      <c r="E374" s="203" t="s">
        <v>19</v>
      </c>
      <c r="F374" s="204" t="s">
        <v>3199</v>
      </c>
      <c r="G374" s="202"/>
      <c r="H374" s="205">
        <v>34.56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178</v>
      </c>
      <c r="AU374" s="211" t="s">
        <v>79</v>
      </c>
      <c r="AV374" s="13" t="s">
        <v>79</v>
      </c>
      <c r="AW374" s="13" t="s">
        <v>31</v>
      </c>
      <c r="AX374" s="13" t="s">
        <v>69</v>
      </c>
      <c r="AY374" s="211" t="s">
        <v>161</v>
      </c>
    </row>
    <row r="375" spans="1:65" s="15" customFormat="1">
      <c r="B375" s="222"/>
      <c r="C375" s="223"/>
      <c r="D375" s="199" t="s">
        <v>178</v>
      </c>
      <c r="E375" s="224" t="s">
        <v>19</v>
      </c>
      <c r="F375" s="225" t="s">
        <v>221</v>
      </c>
      <c r="G375" s="223"/>
      <c r="H375" s="226">
        <v>34.56</v>
      </c>
      <c r="I375" s="227"/>
      <c r="J375" s="223"/>
      <c r="K375" s="223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178</v>
      </c>
      <c r="AU375" s="232" t="s">
        <v>79</v>
      </c>
      <c r="AV375" s="15" t="s">
        <v>168</v>
      </c>
      <c r="AW375" s="15" t="s">
        <v>31</v>
      </c>
      <c r="AX375" s="15" t="s">
        <v>77</v>
      </c>
      <c r="AY375" s="232" t="s">
        <v>161</v>
      </c>
    </row>
    <row r="376" spans="1:65" s="2" customFormat="1" ht="24.15" customHeight="1">
      <c r="A376" s="37"/>
      <c r="B376" s="38"/>
      <c r="C376" s="181" t="s">
        <v>440</v>
      </c>
      <c r="D376" s="181" t="s">
        <v>163</v>
      </c>
      <c r="E376" s="182" t="s">
        <v>3340</v>
      </c>
      <c r="F376" s="183" t="s">
        <v>3341</v>
      </c>
      <c r="G376" s="184" t="s">
        <v>214</v>
      </c>
      <c r="H376" s="185">
        <v>0.27500000000000002</v>
      </c>
      <c r="I376" s="186"/>
      <c r="J376" s="187">
        <f>ROUND(I376*H376,2)</f>
        <v>0</v>
      </c>
      <c r="K376" s="183" t="s">
        <v>167</v>
      </c>
      <c r="L376" s="42"/>
      <c r="M376" s="188" t="s">
        <v>19</v>
      </c>
      <c r="N376" s="189" t="s">
        <v>40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279</v>
      </c>
      <c r="AT376" s="192" t="s">
        <v>163</v>
      </c>
      <c r="AU376" s="192" t="s">
        <v>79</v>
      </c>
      <c r="AY376" s="20" t="s">
        <v>161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77</v>
      </c>
      <c r="BK376" s="193">
        <f>ROUND(I376*H376,2)</f>
        <v>0</v>
      </c>
      <c r="BL376" s="20" t="s">
        <v>279</v>
      </c>
      <c r="BM376" s="192" t="s">
        <v>3342</v>
      </c>
    </row>
    <row r="377" spans="1:65" s="2" customFormat="1">
      <c r="A377" s="37"/>
      <c r="B377" s="38"/>
      <c r="C377" s="39"/>
      <c r="D377" s="194" t="s">
        <v>170</v>
      </c>
      <c r="E377" s="39"/>
      <c r="F377" s="195" t="s">
        <v>3343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170</v>
      </c>
      <c r="AU377" s="20" t="s">
        <v>79</v>
      </c>
    </row>
    <row r="378" spans="1:65" s="14" customFormat="1">
      <c r="B378" s="212"/>
      <c r="C378" s="213"/>
      <c r="D378" s="199" t="s">
        <v>178</v>
      </c>
      <c r="E378" s="214" t="s">
        <v>19</v>
      </c>
      <c r="F378" s="215" t="s">
        <v>3144</v>
      </c>
      <c r="G378" s="213"/>
      <c r="H378" s="214" t="s">
        <v>19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178</v>
      </c>
      <c r="AU378" s="221" t="s">
        <v>79</v>
      </c>
      <c r="AV378" s="14" t="s">
        <v>77</v>
      </c>
      <c r="AW378" s="14" t="s">
        <v>31</v>
      </c>
      <c r="AX378" s="14" t="s">
        <v>69</v>
      </c>
      <c r="AY378" s="221" t="s">
        <v>161</v>
      </c>
    </row>
    <row r="379" spans="1:65" s="13" customFormat="1">
      <c r="B379" s="201"/>
      <c r="C379" s="202"/>
      <c r="D379" s="199" t="s">
        <v>178</v>
      </c>
      <c r="E379" s="203" t="s">
        <v>19</v>
      </c>
      <c r="F379" s="204" t="s">
        <v>3145</v>
      </c>
      <c r="G379" s="202"/>
      <c r="H379" s="205">
        <v>0.184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178</v>
      </c>
      <c r="AU379" s="211" t="s">
        <v>79</v>
      </c>
      <c r="AV379" s="13" t="s">
        <v>79</v>
      </c>
      <c r="AW379" s="13" t="s">
        <v>31</v>
      </c>
      <c r="AX379" s="13" t="s">
        <v>69</v>
      </c>
      <c r="AY379" s="211" t="s">
        <v>161</v>
      </c>
    </row>
    <row r="380" spans="1:65" s="14" customFormat="1">
      <c r="B380" s="212"/>
      <c r="C380" s="213"/>
      <c r="D380" s="199" t="s">
        <v>178</v>
      </c>
      <c r="E380" s="214" t="s">
        <v>19</v>
      </c>
      <c r="F380" s="215" t="s">
        <v>3344</v>
      </c>
      <c r="G380" s="213"/>
      <c r="H380" s="214" t="s">
        <v>19</v>
      </c>
      <c r="I380" s="216"/>
      <c r="J380" s="213"/>
      <c r="K380" s="213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178</v>
      </c>
      <c r="AU380" s="221" t="s">
        <v>79</v>
      </c>
      <c r="AV380" s="14" t="s">
        <v>77</v>
      </c>
      <c r="AW380" s="14" t="s">
        <v>31</v>
      </c>
      <c r="AX380" s="14" t="s">
        <v>69</v>
      </c>
      <c r="AY380" s="221" t="s">
        <v>161</v>
      </c>
    </row>
    <row r="381" spans="1:65" s="13" customFormat="1">
      <c r="B381" s="201"/>
      <c r="C381" s="202"/>
      <c r="D381" s="199" t="s">
        <v>178</v>
      </c>
      <c r="E381" s="203" t="s">
        <v>19</v>
      </c>
      <c r="F381" s="204" t="s">
        <v>3345</v>
      </c>
      <c r="G381" s="202"/>
      <c r="H381" s="205">
        <v>9.2999999999999999E-2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178</v>
      </c>
      <c r="AU381" s="211" t="s">
        <v>79</v>
      </c>
      <c r="AV381" s="13" t="s">
        <v>79</v>
      </c>
      <c r="AW381" s="13" t="s">
        <v>31</v>
      </c>
      <c r="AX381" s="13" t="s">
        <v>69</v>
      </c>
      <c r="AY381" s="211" t="s">
        <v>161</v>
      </c>
    </row>
    <row r="382" spans="1:65" s="13" customFormat="1">
      <c r="B382" s="201"/>
      <c r="C382" s="202"/>
      <c r="D382" s="199" t="s">
        <v>178</v>
      </c>
      <c r="E382" s="203" t="s">
        <v>19</v>
      </c>
      <c r="F382" s="204" t="s">
        <v>3346</v>
      </c>
      <c r="G382" s="202"/>
      <c r="H382" s="205">
        <v>-2E-3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178</v>
      </c>
      <c r="AU382" s="211" t="s">
        <v>79</v>
      </c>
      <c r="AV382" s="13" t="s">
        <v>79</v>
      </c>
      <c r="AW382" s="13" t="s">
        <v>31</v>
      </c>
      <c r="AX382" s="13" t="s">
        <v>69</v>
      </c>
      <c r="AY382" s="211" t="s">
        <v>161</v>
      </c>
    </row>
    <row r="383" spans="1:65" s="15" customFormat="1">
      <c r="B383" s="222"/>
      <c r="C383" s="223"/>
      <c r="D383" s="199" t="s">
        <v>178</v>
      </c>
      <c r="E383" s="224" t="s">
        <v>19</v>
      </c>
      <c r="F383" s="225" t="s">
        <v>221</v>
      </c>
      <c r="G383" s="223"/>
      <c r="H383" s="226">
        <v>0.27500000000000002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178</v>
      </c>
      <c r="AU383" s="232" t="s">
        <v>79</v>
      </c>
      <c r="AV383" s="15" t="s">
        <v>168</v>
      </c>
      <c r="AW383" s="15" t="s">
        <v>31</v>
      </c>
      <c r="AX383" s="15" t="s">
        <v>77</v>
      </c>
      <c r="AY383" s="232" t="s">
        <v>161</v>
      </c>
    </row>
    <row r="384" spans="1:65" s="2" customFormat="1" ht="37.799999999999997" customHeight="1">
      <c r="A384" s="37"/>
      <c r="B384" s="38"/>
      <c r="C384" s="181" t="s">
        <v>447</v>
      </c>
      <c r="D384" s="181" t="s">
        <v>163</v>
      </c>
      <c r="E384" s="182" t="s">
        <v>3347</v>
      </c>
      <c r="F384" s="183" t="s">
        <v>3348</v>
      </c>
      <c r="G384" s="184" t="s">
        <v>214</v>
      </c>
      <c r="H384" s="185">
        <v>9.0999999999999998E-2</v>
      </c>
      <c r="I384" s="186"/>
      <c r="J384" s="187">
        <f>ROUND(I384*H384,2)</f>
        <v>0</v>
      </c>
      <c r="K384" s="183" t="s">
        <v>167</v>
      </c>
      <c r="L384" s="42"/>
      <c r="M384" s="188" t="s">
        <v>19</v>
      </c>
      <c r="N384" s="189" t="s">
        <v>40</v>
      </c>
      <c r="O384" s="67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279</v>
      </c>
      <c r="AT384" s="192" t="s">
        <v>163</v>
      </c>
      <c r="AU384" s="192" t="s">
        <v>79</v>
      </c>
      <c r="AY384" s="20" t="s">
        <v>161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77</v>
      </c>
      <c r="BK384" s="193">
        <f>ROUND(I384*H384,2)</f>
        <v>0</v>
      </c>
      <c r="BL384" s="20" t="s">
        <v>279</v>
      </c>
      <c r="BM384" s="192" t="s">
        <v>3349</v>
      </c>
    </row>
    <row r="385" spans="1:65" s="2" customFormat="1">
      <c r="A385" s="37"/>
      <c r="B385" s="38"/>
      <c r="C385" s="39"/>
      <c r="D385" s="194" t="s">
        <v>170</v>
      </c>
      <c r="E385" s="39"/>
      <c r="F385" s="195" t="s">
        <v>3350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170</v>
      </c>
      <c r="AU385" s="20" t="s">
        <v>79</v>
      </c>
    </row>
    <row r="386" spans="1:65" s="14" customFormat="1">
      <c r="B386" s="212"/>
      <c r="C386" s="213"/>
      <c r="D386" s="199" t="s">
        <v>178</v>
      </c>
      <c r="E386" s="214" t="s">
        <v>19</v>
      </c>
      <c r="F386" s="215" t="s">
        <v>3344</v>
      </c>
      <c r="G386" s="213"/>
      <c r="H386" s="214" t="s">
        <v>19</v>
      </c>
      <c r="I386" s="216"/>
      <c r="J386" s="213"/>
      <c r="K386" s="213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178</v>
      </c>
      <c r="AU386" s="221" t="s">
        <v>79</v>
      </c>
      <c r="AV386" s="14" t="s">
        <v>77</v>
      </c>
      <c r="AW386" s="14" t="s">
        <v>31</v>
      </c>
      <c r="AX386" s="14" t="s">
        <v>69</v>
      </c>
      <c r="AY386" s="221" t="s">
        <v>161</v>
      </c>
    </row>
    <row r="387" spans="1:65" s="13" customFormat="1">
      <c r="B387" s="201"/>
      <c r="C387" s="202"/>
      <c r="D387" s="199" t="s">
        <v>178</v>
      </c>
      <c r="E387" s="203" t="s">
        <v>19</v>
      </c>
      <c r="F387" s="204" t="s">
        <v>3345</v>
      </c>
      <c r="G387" s="202"/>
      <c r="H387" s="205">
        <v>9.2999999999999999E-2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178</v>
      </c>
      <c r="AU387" s="211" t="s">
        <v>79</v>
      </c>
      <c r="AV387" s="13" t="s">
        <v>79</v>
      </c>
      <c r="AW387" s="13" t="s">
        <v>31</v>
      </c>
      <c r="AX387" s="13" t="s">
        <v>69</v>
      </c>
      <c r="AY387" s="211" t="s">
        <v>161</v>
      </c>
    </row>
    <row r="388" spans="1:65" s="13" customFormat="1">
      <c r="B388" s="201"/>
      <c r="C388" s="202"/>
      <c r="D388" s="199" t="s">
        <v>178</v>
      </c>
      <c r="E388" s="203" t="s">
        <v>19</v>
      </c>
      <c r="F388" s="204" t="s">
        <v>3351</v>
      </c>
      <c r="G388" s="202"/>
      <c r="H388" s="205">
        <v>-2E-3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178</v>
      </c>
      <c r="AU388" s="211" t="s">
        <v>79</v>
      </c>
      <c r="AV388" s="13" t="s">
        <v>79</v>
      </c>
      <c r="AW388" s="13" t="s">
        <v>31</v>
      </c>
      <c r="AX388" s="13" t="s">
        <v>69</v>
      </c>
      <c r="AY388" s="211" t="s">
        <v>161</v>
      </c>
    </row>
    <row r="389" spans="1:65" s="15" customFormat="1">
      <c r="B389" s="222"/>
      <c r="C389" s="223"/>
      <c r="D389" s="199" t="s">
        <v>178</v>
      </c>
      <c r="E389" s="224" t="s">
        <v>19</v>
      </c>
      <c r="F389" s="225" t="s">
        <v>221</v>
      </c>
      <c r="G389" s="223"/>
      <c r="H389" s="226">
        <v>9.0999999999999998E-2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178</v>
      </c>
      <c r="AU389" s="232" t="s">
        <v>79</v>
      </c>
      <c r="AV389" s="15" t="s">
        <v>168</v>
      </c>
      <c r="AW389" s="15" t="s">
        <v>31</v>
      </c>
      <c r="AX389" s="15" t="s">
        <v>77</v>
      </c>
      <c r="AY389" s="232" t="s">
        <v>161</v>
      </c>
    </row>
    <row r="390" spans="1:65" s="12" customFormat="1" ht="22.8" customHeight="1">
      <c r="B390" s="165"/>
      <c r="C390" s="166"/>
      <c r="D390" s="167" t="s">
        <v>68</v>
      </c>
      <c r="E390" s="179" t="s">
        <v>3352</v>
      </c>
      <c r="F390" s="179" t="s">
        <v>3353</v>
      </c>
      <c r="G390" s="166"/>
      <c r="H390" s="166"/>
      <c r="I390" s="169"/>
      <c r="J390" s="180">
        <f>BK390</f>
        <v>0</v>
      </c>
      <c r="K390" s="166"/>
      <c r="L390" s="171"/>
      <c r="M390" s="172"/>
      <c r="N390" s="173"/>
      <c r="O390" s="173"/>
      <c r="P390" s="174">
        <f>SUM(P391:P405)</f>
        <v>0</v>
      </c>
      <c r="Q390" s="173"/>
      <c r="R390" s="174">
        <f>SUM(R391:R405)</f>
        <v>4.0000000000000001E-3</v>
      </c>
      <c r="S390" s="173"/>
      <c r="T390" s="175">
        <f>SUM(T391:T405)</f>
        <v>0</v>
      </c>
      <c r="AR390" s="176" t="s">
        <v>79</v>
      </c>
      <c r="AT390" s="177" t="s">
        <v>68</v>
      </c>
      <c r="AU390" s="177" t="s">
        <v>77</v>
      </c>
      <c r="AY390" s="176" t="s">
        <v>161</v>
      </c>
      <c r="BK390" s="178">
        <f>SUM(BK391:BK405)</f>
        <v>0</v>
      </c>
    </row>
    <row r="391" spans="1:65" s="2" customFormat="1" ht="16.5" customHeight="1">
      <c r="A391" s="37"/>
      <c r="B391" s="38"/>
      <c r="C391" s="181" t="s">
        <v>453</v>
      </c>
      <c r="D391" s="181" t="s">
        <v>163</v>
      </c>
      <c r="E391" s="182" t="s">
        <v>3354</v>
      </c>
      <c r="F391" s="183" t="s">
        <v>3355</v>
      </c>
      <c r="G391" s="184" t="s">
        <v>189</v>
      </c>
      <c r="H391" s="185">
        <v>10</v>
      </c>
      <c r="I391" s="186"/>
      <c r="J391" s="187">
        <f>ROUND(I391*H391,2)</f>
        <v>0</v>
      </c>
      <c r="K391" s="183" t="s">
        <v>167</v>
      </c>
      <c r="L391" s="42"/>
      <c r="M391" s="188" t="s">
        <v>19</v>
      </c>
      <c r="N391" s="189" t="s">
        <v>40</v>
      </c>
      <c r="O391" s="67"/>
      <c r="P391" s="190">
        <f>O391*H391</f>
        <v>0</v>
      </c>
      <c r="Q391" s="190">
        <v>4.0000000000000002E-4</v>
      </c>
      <c r="R391" s="190">
        <f>Q391*H391</f>
        <v>4.0000000000000001E-3</v>
      </c>
      <c r="S391" s="190">
        <v>0</v>
      </c>
      <c r="T391" s="19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2" t="s">
        <v>279</v>
      </c>
      <c r="AT391" s="192" t="s">
        <v>163</v>
      </c>
      <c r="AU391" s="192" t="s">
        <v>79</v>
      </c>
      <c r="AY391" s="20" t="s">
        <v>161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0" t="s">
        <v>77</v>
      </c>
      <c r="BK391" s="193">
        <f>ROUND(I391*H391,2)</f>
        <v>0</v>
      </c>
      <c r="BL391" s="20" t="s">
        <v>279</v>
      </c>
      <c r="BM391" s="192" t="s">
        <v>3356</v>
      </c>
    </row>
    <row r="392" spans="1:65" s="2" customFormat="1">
      <c r="A392" s="37"/>
      <c r="B392" s="38"/>
      <c r="C392" s="39"/>
      <c r="D392" s="194" t="s">
        <v>170</v>
      </c>
      <c r="E392" s="39"/>
      <c r="F392" s="195" t="s">
        <v>3357</v>
      </c>
      <c r="G392" s="39"/>
      <c r="H392" s="39"/>
      <c r="I392" s="196"/>
      <c r="J392" s="39"/>
      <c r="K392" s="39"/>
      <c r="L392" s="42"/>
      <c r="M392" s="197"/>
      <c r="N392" s="198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170</v>
      </c>
      <c r="AU392" s="20" t="s">
        <v>79</v>
      </c>
    </row>
    <row r="393" spans="1:65" s="14" customFormat="1">
      <c r="B393" s="212"/>
      <c r="C393" s="213"/>
      <c r="D393" s="199" t="s">
        <v>178</v>
      </c>
      <c r="E393" s="214" t="s">
        <v>19</v>
      </c>
      <c r="F393" s="215" t="s">
        <v>3358</v>
      </c>
      <c r="G393" s="213"/>
      <c r="H393" s="214" t="s">
        <v>19</v>
      </c>
      <c r="I393" s="216"/>
      <c r="J393" s="213"/>
      <c r="K393" s="213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178</v>
      </c>
      <c r="AU393" s="221" t="s">
        <v>79</v>
      </c>
      <c r="AV393" s="14" t="s">
        <v>77</v>
      </c>
      <c r="AW393" s="14" t="s">
        <v>31</v>
      </c>
      <c r="AX393" s="14" t="s">
        <v>69</v>
      </c>
      <c r="AY393" s="221" t="s">
        <v>161</v>
      </c>
    </row>
    <row r="394" spans="1:65" s="13" customFormat="1">
      <c r="B394" s="201"/>
      <c r="C394" s="202"/>
      <c r="D394" s="199" t="s">
        <v>178</v>
      </c>
      <c r="E394" s="203" t="s">
        <v>19</v>
      </c>
      <c r="F394" s="204" t="s">
        <v>237</v>
      </c>
      <c r="G394" s="202"/>
      <c r="H394" s="205">
        <v>10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178</v>
      </c>
      <c r="AU394" s="211" t="s">
        <v>79</v>
      </c>
      <c r="AV394" s="13" t="s">
        <v>79</v>
      </c>
      <c r="AW394" s="13" t="s">
        <v>31</v>
      </c>
      <c r="AX394" s="13" t="s">
        <v>69</v>
      </c>
      <c r="AY394" s="211" t="s">
        <v>161</v>
      </c>
    </row>
    <row r="395" spans="1:65" s="15" customFormat="1">
      <c r="B395" s="222"/>
      <c r="C395" s="223"/>
      <c r="D395" s="199" t="s">
        <v>178</v>
      </c>
      <c r="E395" s="224" t="s">
        <v>19</v>
      </c>
      <c r="F395" s="225" t="s">
        <v>221</v>
      </c>
      <c r="G395" s="223"/>
      <c r="H395" s="226">
        <v>10</v>
      </c>
      <c r="I395" s="227"/>
      <c r="J395" s="223"/>
      <c r="K395" s="223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178</v>
      </c>
      <c r="AU395" s="232" t="s">
        <v>79</v>
      </c>
      <c r="AV395" s="15" t="s">
        <v>168</v>
      </c>
      <c r="AW395" s="15" t="s">
        <v>31</v>
      </c>
      <c r="AX395" s="15" t="s">
        <v>77</v>
      </c>
      <c r="AY395" s="232" t="s">
        <v>161</v>
      </c>
    </row>
    <row r="396" spans="1:65" s="2" customFormat="1" ht="24.15" customHeight="1">
      <c r="A396" s="37"/>
      <c r="B396" s="38"/>
      <c r="C396" s="181" t="s">
        <v>458</v>
      </c>
      <c r="D396" s="181" t="s">
        <v>163</v>
      </c>
      <c r="E396" s="182" t="s">
        <v>3359</v>
      </c>
      <c r="F396" s="183" t="s">
        <v>3360</v>
      </c>
      <c r="G396" s="184" t="s">
        <v>214</v>
      </c>
      <c r="H396" s="185">
        <v>4.0000000000000001E-3</v>
      </c>
      <c r="I396" s="186"/>
      <c r="J396" s="187">
        <f>ROUND(I396*H396,2)</f>
        <v>0</v>
      </c>
      <c r="K396" s="183" t="s">
        <v>167</v>
      </c>
      <c r="L396" s="42"/>
      <c r="M396" s="188" t="s">
        <v>19</v>
      </c>
      <c r="N396" s="189" t="s">
        <v>40</v>
      </c>
      <c r="O396" s="67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279</v>
      </c>
      <c r="AT396" s="192" t="s">
        <v>163</v>
      </c>
      <c r="AU396" s="192" t="s">
        <v>79</v>
      </c>
      <c r="AY396" s="20" t="s">
        <v>161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77</v>
      </c>
      <c r="BK396" s="193">
        <f>ROUND(I396*H396,2)</f>
        <v>0</v>
      </c>
      <c r="BL396" s="20" t="s">
        <v>279</v>
      </c>
      <c r="BM396" s="192" t="s">
        <v>3361</v>
      </c>
    </row>
    <row r="397" spans="1:65" s="2" customFormat="1">
      <c r="A397" s="37"/>
      <c r="B397" s="38"/>
      <c r="C397" s="39"/>
      <c r="D397" s="194" t="s">
        <v>170</v>
      </c>
      <c r="E397" s="39"/>
      <c r="F397" s="195" t="s">
        <v>3362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170</v>
      </c>
      <c r="AU397" s="20" t="s">
        <v>79</v>
      </c>
    </row>
    <row r="398" spans="1:65" s="14" customFormat="1">
      <c r="B398" s="212"/>
      <c r="C398" s="213"/>
      <c r="D398" s="199" t="s">
        <v>178</v>
      </c>
      <c r="E398" s="214" t="s">
        <v>19</v>
      </c>
      <c r="F398" s="215" t="s">
        <v>3363</v>
      </c>
      <c r="G398" s="213"/>
      <c r="H398" s="214" t="s">
        <v>19</v>
      </c>
      <c r="I398" s="216"/>
      <c r="J398" s="213"/>
      <c r="K398" s="213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178</v>
      </c>
      <c r="AU398" s="221" t="s">
        <v>79</v>
      </c>
      <c r="AV398" s="14" t="s">
        <v>77</v>
      </c>
      <c r="AW398" s="14" t="s">
        <v>31</v>
      </c>
      <c r="AX398" s="14" t="s">
        <v>69</v>
      </c>
      <c r="AY398" s="221" t="s">
        <v>161</v>
      </c>
    </row>
    <row r="399" spans="1:65" s="13" customFormat="1">
      <c r="B399" s="201"/>
      <c r="C399" s="202"/>
      <c r="D399" s="199" t="s">
        <v>178</v>
      </c>
      <c r="E399" s="203" t="s">
        <v>19</v>
      </c>
      <c r="F399" s="204" t="s">
        <v>3364</v>
      </c>
      <c r="G399" s="202"/>
      <c r="H399" s="205">
        <v>4.0000000000000001E-3</v>
      </c>
      <c r="I399" s="206"/>
      <c r="J399" s="202"/>
      <c r="K399" s="202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178</v>
      </c>
      <c r="AU399" s="211" t="s">
        <v>79</v>
      </c>
      <c r="AV399" s="13" t="s">
        <v>79</v>
      </c>
      <c r="AW399" s="13" t="s">
        <v>31</v>
      </c>
      <c r="AX399" s="13" t="s">
        <v>69</v>
      </c>
      <c r="AY399" s="211" t="s">
        <v>161</v>
      </c>
    </row>
    <row r="400" spans="1:65" s="15" customFormat="1">
      <c r="B400" s="222"/>
      <c r="C400" s="223"/>
      <c r="D400" s="199" t="s">
        <v>178</v>
      </c>
      <c r="E400" s="224" t="s">
        <v>19</v>
      </c>
      <c r="F400" s="225" t="s">
        <v>221</v>
      </c>
      <c r="G400" s="223"/>
      <c r="H400" s="226">
        <v>4.0000000000000001E-3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178</v>
      </c>
      <c r="AU400" s="232" t="s">
        <v>79</v>
      </c>
      <c r="AV400" s="15" t="s">
        <v>168</v>
      </c>
      <c r="AW400" s="15" t="s">
        <v>31</v>
      </c>
      <c r="AX400" s="15" t="s">
        <v>77</v>
      </c>
      <c r="AY400" s="232" t="s">
        <v>161</v>
      </c>
    </row>
    <row r="401" spans="1:65" s="2" customFormat="1" ht="37.799999999999997" customHeight="1">
      <c r="A401" s="37"/>
      <c r="B401" s="38"/>
      <c r="C401" s="181" t="s">
        <v>465</v>
      </c>
      <c r="D401" s="181" t="s">
        <v>163</v>
      </c>
      <c r="E401" s="182" t="s">
        <v>3365</v>
      </c>
      <c r="F401" s="183" t="s">
        <v>3366</v>
      </c>
      <c r="G401" s="184" t="s">
        <v>214</v>
      </c>
      <c r="H401" s="185">
        <v>4.0000000000000001E-3</v>
      </c>
      <c r="I401" s="186"/>
      <c r="J401" s="187">
        <f>ROUND(I401*H401,2)</f>
        <v>0</v>
      </c>
      <c r="K401" s="183" t="s">
        <v>167</v>
      </c>
      <c r="L401" s="42"/>
      <c r="M401" s="188" t="s">
        <v>19</v>
      </c>
      <c r="N401" s="189" t="s">
        <v>40</v>
      </c>
      <c r="O401" s="67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2" t="s">
        <v>279</v>
      </c>
      <c r="AT401" s="192" t="s">
        <v>163</v>
      </c>
      <c r="AU401" s="192" t="s">
        <v>79</v>
      </c>
      <c r="AY401" s="20" t="s">
        <v>161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0" t="s">
        <v>77</v>
      </c>
      <c r="BK401" s="193">
        <f>ROUND(I401*H401,2)</f>
        <v>0</v>
      </c>
      <c r="BL401" s="20" t="s">
        <v>279</v>
      </c>
      <c r="BM401" s="192" t="s">
        <v>3367</v>
      </c>
    </row>
    <row r="402" spans="1:65" s="2" customFormat="1">
      <c r="A402" s="37"/>
      <c r="B402" s="38"/>
      <c r="C402" s="39"/>
      <c r="D402" s="194" t="s">
        <v>170</v>
      </c>
      <c r="E402" s="39"/>
      <c r="F402" s="195" t="s">
        <v>3368</v>
      </c>
      <c r="G402" s="39"/>
      <c r="H402" s="39"/>
      <c r="I402" s="196"/>
      <c r="J402" s="39"/>
      <c r="K402" s="39"/>
      <c r="L402" s="42"/>
      <c r="M402" s="197"/>
      <c r="N402" s="198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170</v>
      </c>
      <c r="AU402" s="20" t="s">
        <v>79</v>
      </c>
    </row>
    <row r="403" spans="1:65" s="14" customFormat="1">
      <c r="B403" s="212"/>
      <c r="C403" s="213"/>
      <c r="D403" s="199" t="s">
        <v>178</v>
      </c>
      <c r="E403" s="214" t="s">
        <v>19</v>
      </c>
      <c r="F403" s="215" t="s">
        <v>3363</v>
      </c>
      <c r="G403" s="213"/>
      <c r="H403" s="214" t="s">
        <v>19</v>
      </c>
      <c r="I403" s="216"/>
      <c r="J403" s="213"/>
      <c r="K403" s="213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178</v>
      </c>
      <c r="AU403" s="221" t="s">
        <v>79</v>
      </c>
      <c r="AV403" s="14" t="s">
        <v>77</v>
      </c>
      <c r="AW403" s="14" t="s">
        <v>31</v>
      </c>
      <c r="AX403" s="14" t="s">
        <v>69</v>
      </c>
      <c r="AY403" s="221" t="s">
        <v>161</v>
      </c>
    </row>
    <row r="404" spans="1:65" s="13" customFormat="1">
      <c r="B404" s="201"/>
      <c r="C404" s="202"/>
      <c r="D404" s="199" t="s">
        <v>178</v>
      </c>
      <c r="E404" s="203" t="s">
        <v>19</v>
      </c>
      <c r="F404" s="204" t="s">
        <v>3364</v>
      </c>
      <c r="G404" s="202"/>
      <c r="H404" s="205">
        <v>4.0000000000000001E-3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178</v>
      </c>
      <c r="AU404" s="211" t="s">
        <v>79</v>
      </c>
      <c r="AV404" s="13" t="s">
        <v>79</v>
      </c>
      <c r="AW404" s="13" t="s">
        <v>31</v>
      </c>
      <c r="AX404" s="13" t="s">
        <v>69</v>
      </c>
      <c r="AY404" s="211" t="s">
        <v>161</v>
      </c>
    </row>
    <row r="405" spans="1:65" s="15" customFormat="1">
      <c r="B405" s="222"/>
      <c r="C405" s="223"/>
      <c r="D405" s="199" t="s">
        <v>178</v>
      </c>
      <c r="E405" s="224" t="s">
        <v>19</v>
      </c>
      <c r="F405" s="225" t="s">
        <v>221</v>
      </c>
      <c r="G405" s="223"/>
      <c r="H405" s="226">
        <v>4.0000000000000001E-3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178</v>
      </c>
      <c r="AU405" s="232" t="s">
        <v>79</v>
      </c>
      <c r="AV405" s="15" t="s">
        <v>168</v>
      </c>
      <c r="AW405" s="15" t="s">
        <v>31</v>
      </c>
      <c r="AX405" s="15" t="s">
        <v>77</v>
      </c>
      <c r="AY405" s="232" t="s">
        <v>161</v>
      </c>
    </row>
    <row r="406" spans="1:65" s="12" customFormat="1" ht="22.8" customHeight="1">
      <c r="B406" s="165"/>
      <c r="C406" s="166"/>
      <c r="D406" s="167" t="s">
        <v>68</v>
      </c>
      <c r="E406" s="179" t="s">
        <v>3369</v>
      </c>
      <c r="F406" s="179" t="s">
        <v>3370</v>
      </c>
      <c r="G406" s="166"/>
      <c r="H406" s="166"/>
      <c r="I406" s="169"/>
      <c r="J406" s="180">
        <f>BK406</f>
        <v>0</v>
      </c>
      <c r="K406" s="166"/>
      <c r="L406" s="171"/>
      <c r="M406" s="172"/>
      <c r="N406" s="173"/>
      <c r="O406" s="173"/>
      <c r="P406" s="174">
        <f>SUM(P407:P441)</f>
        <v>0</v>
      </c>
      <c r="Q406" s="173"/>
      <c r="R406" s="174">
        <f>SUM(R407:R441)</f>
        <v>3.9100000000000003E-3</v>
      </c>
      <c r="S406" s="173"/>
      <c r="T406" s="175">
        <f>SUM(T407:T441)</f>
        <v>0</v>
      </c>
      <c r="AR406" s="176" t="s">
        <v>79</v>
      </c>
      <c r="AT406" s="177" t="s">
        <v>68</v>
      </c>
      <c r="AU406" s="177" t="s">
        <v>77</v>
      </c>
      <c r="AY406" s="176" t="s">
        <v>161</v>
      </c>
      <c r="BK406" s="178">
        <f>SUM(BK407:BK441)</f>
        <v>0</v>
      </c>
    </row>
    <row r="407" spans="1:65" s="2" customFormat="1" ht="16.5" customHeight="1">
      <c r="A407" s="37"/>
      <c r="B407" s="38"/>
      <c r="C407" s="181" t="s">
        <v>469</v>
      </c>
      <c r="D407" s="181" t="s">
        <v>163</v>
      </c>
      <c r="E407" s="182" t="s">
        <v>3371</v>
      </c>
      <c r="F407" s="183" t="s">
        <v>3372</v>
      </c>
      <c r="G407" s="184" t="s">
        <v>387</v>
      </c>
      <c r="H407" s="185">
        <v>1</v>
      </c>
      <c r="I407" s="186"/>
      <c r="J407" s="187">
        <f>ROUND(I407*H407,2)</f>
        <v>0</v>
      </c>
      <c r="K407" s="183" t="s">
        <v>167</v>
      </c>
      <c r="L407" s="42"/>
      <c r="M407" s="188" t="s">
        <v>19</v>
      </c>
      <c r="N407" s="189" t="s">
        <v>40</v>
      </c>
      <c r="O407" s="67"/>
      <c r="P407" s="190">
        <f>O407*H407</f>
        <v>0</v>
      </c>
      <c r="Q407" s="190">
        <v>3.5E-4</v>
      </c>
      <c r="R407" s="190">
        <f>Q407*H407</f>
        <v>3.5E-4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279</v>
      </c>
      <c r="AT407" s="192" t="s">
        <v>163</v>
      </c>
      <c r="AU407" s="192" t="s">
        <v>79</v>
      </c>
      <c r="AY407" s="20" t="s">
        <v>161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77</v>
      </c>
      <c r="BK407" s="193">
        <f>ROUND(I407*H407,2)</f>
        <v>0</v>
      </c>
      <c r="BL407" s="20" t="s">
        <v>279</v>
      </c>
      <c r="BM407" s="192" t="s">
        <v>3373</v>
      </c>
    </row>
    <row r="408" spans="1:65" s="2" customFormat="1">
      <c r="A408" s="37"/>
      <c r="B408" s="38"/>
      <c r="C408" s="39"/>
      <c r="D408" s="194" t="s">
        <v>170</v>
      </c>
      <c r="E408" s="39"/>
      <c r="F408" s="195" t="s">
        <v>3374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170</v>
      </c>
      <c r="AU408" s="20" t="s">
        <v>79</v>
      </c>
    </row>
    <row r="409" spans="1:65" s="14" customFormat="1">
      <c r="B409" s="212"/>
      <c r="C409" s="213"/>
      <c r="D409" s="199" t="s">
        <v>178</v>
      </c>
      <c r="E409" s="214" t="s">
        <v>19</v>
      </c>
      <c r="F409" s="215" t="s">
        <v>3375</v>
      </c>
      <c r="G409" s="213"/>
      <c r="H409" s="214" t="s">
        <v>19</v>
      </c>
      <c r="I409" s="216"/>
      <c r="J409" s="213"/>
      <c r="K409" s="213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178</v>
      </c>
      <c r="AU409" s="221" t="s">
        <v>79</v>
      </c>
      <c r="AV409" s="14" t="s">
        <v>77</v>
      </c>
      <c r="AW409" s="14" t="s">
        <v>31</v>
      </c>
      <c r="AX409" s="14" t="s">
        <v>69</v>
      </c>
      <c r="AY409" s="221" t="s">
        <v>161</v>
      </c>
    </row>
    <row r="410" spans="1:65" s="13" customFormat="1">
      <c r="B410" s="201"/>
      <c r="C410" s="202"/>
      <c r="D410" s="199" t="s">
        <v>178</v>
      </c>
      <c r="E410" s="203" t="s">
        <v>19</v>
      </c>
      <c r="F410" s="204" t="s">
        <v>77</v>
      </c>
      <c r="G410" s="202"/>
      <c r="H410" s="205">
        <v>1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178</v>
      </c>
      <c r="AU410" s="211" t="s">
        <v>79</v>
      </c>
      <c r="AV410" s="13" t="s">
        <v>79</v>
      </c>
      <c r="AW410" s="13" t="s">
        <v>31</v>
      </c>
      <c r="AX410" s="13" t="s">
        <v>69</v>
      </c>
      <c r="AY410" s="211" t="s">
        <v>161</v>
      </c>
    </row>
    <row r="411" spans="1:65" s="15" customFormat="1">
      <c r="B411" s="222"/>
      <c r="C411" s="223"/>
      <c r="D411" s="199" t="s">
        <v>178</v>
      </c>
      <c r="E411" s="224" t="s">
        <v>19</v>
      </c>
      <c r="F411" s="225" t="s">
        <v>221</v>
      </c>
      <c r="G411" s="223"/>
      <c r="H411" s="226">
        <v>1</v>
      </c>
      <c r="I411" s="227"/>
      <c r="J411" s="223"/>
      <c r="K411" s="223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178</v>
      </c>
      <c r="AU411" s="232" t="s">
        <v>79</v>
      </c>
      <c r="AV411" s="15" t="s">
        <v>168</v>
      </c>
      <c r="AW411" s="15" t="s">
        <v>31</v>
      </c>
      <c r="AX411" s="15" t="s">
        <v>77</v>
      </c>
      <c r="AY411" s="232" t="s">
        <v>161</v>
      </c>
    </row>
    <row r="412" spans="1:65" s="2" customFormat="1" ht="16.5" customHeight="1">
      <c r="A412" s="37"/>
      <c r="B412" s="38"/>
      <c r="C412" s="181" t="s">
        <v>475</v>
      </c>
      <c r="D412" s="181" t="s">
        <v>163</v>
      </c>
      <c r="E412" s="182" t="s">
        <v>3376</v>
      </c>
      <c r="F412" s="183" t="s">
        <v>3377</v>
      </c>
      <c r="G412" s="184" t="s">
        <v>387</v>
      </c>
      <c r="H412" s="185">
        <v>1</v>
      </c>
      <c r="I412" s="186"/>
      <c r="J412" s="187">
        <f>ROUND(I412*H412,2)</f>
        <v>0</v>
      </c>
      <c r="K412" s="183" t="s">
        <v>167</v>
      </c>
      <c r="L412" s="42"/>
      <c r="M412" s="188" t="s">
        <v>19</v>
      </c>
      <c r="N412" s="189" t="s">
        <v>40</v>
      </c>
      <c r="O412" s="67"/>
      <c r="P412" s="190">
        <f>O412*H412</f>
        <v>0</v>
      </c>
      <c r="Q412" s="190">
        <v>2.1000000000000001E-4</v>
      </c>
      <c r="R412" s="190">
        <f>Q412*H412</f>
        <v>2.1000000000000001E-4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279</v>
      </c>
      <c r="AT412" s="192" t="s">
        <v>163</v>
      </c>
      <c r="AU412" s="192" t="s">
        <v>79</v>
      </c>
      <c r="AY412" s="20" t="s">
        <v>161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77</v>
      </c>
      <c r="BK412" s="193">
        <f>ROUND(I412*H412,2)</f>
        <v>0</v>
      </c>
      <c r="BL412" s="20" t="s">
        <v>279</v>
      </c>
      <c r="BM412" s="192" t="s">
        <v>3378</v>
      </c>
    </row>
    <row r="413" spans="1:65" s="2" customFormat="1">
      <c r="A413" s="37"/>
      <c r="B413" s="38"/>
      <c r="C413" s="39"/>
      <c r="D413" s="194" t="s">
        <v>170</v>
      </c>
      <c r="E413" s="39"/>
      <c r="F413" s="195" t="s">
        <v>3379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170</v>
      </c>
      <c r="AU413" s="20" t="s">
        <v>79</v>
      </c>
    </row>
    <row r="414" spans="1:65" s="14" customFormat="1">
      <c r="B414" s="212"/>
      <c r="C414" s="213"/>
      <c r="D414" s="199" t="s">
        <v>178</v>
      </c>
      <c r="E414" s="214" t="s">
        <v>19</v>
      </c>
      <c r="F414" s="215" t="s">
        <v>3375</v>
      </c>
      <c r="G414" s="213"/>
      <c r="H414" s="214" t="s">
        <v>19</v>
      </c>
      <c r="I414" s="216"/>
      <c r="J414" s="213"/>
      <c r="K414" s="213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178</v>
      </c>
      <c r="AU414" s="221" t="s">
        <v>79</v>
      </c>
      <c r="AV414" s="14" t="s">
        <v>77</v>
      </c>
      <c r="AW414" s="14" t="s">
        <v>31</v>
      </c>
      <c r="AX414" s="14" t="s">
        <v>69</v>
      </c>
      <c r="AY414" s="221" t="s">
        <v>161</v>
      </c>
    </row>
    <row r="415" spans="1:65" s="13" customFormat="1">
      <c r="B415" s="201"/>
      <c r="C415" s="202"/>
      <c r="D415" s="199" t="s">
        <v>178</v>
      </c>
      <c r="E415" s="203" t="s">
        <v>19</v>
      </c>
      <c r="F415" s="204" t="s">
        <v>77</v>
      </c>
      <c r="G415" s="202"/>
      <c r="H415" s="205">
        <v>1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178</v>
      </c>
      <c r="AU415" s="211" t="s">
        <v>79</v>
      </c>
      <c r="AV415" s="13" t="s">
        <v>79</v>
      </c>
      <c r="AW415" s="13" t="s">
        <v>31</v>
      </c>
      <c r="AX415" s="13" t="s">
        <v>69</v>
      </c>
      <c r="AY415" s="211" t="s">
        <v>161</v>
      </c>
    </row>
    <row r="416" spans="1:65" s="15" customFormat="1">
      <c r="B416" s="222"/>
      <c r="C416" s="223"/>
      <c r="D416" s="199" t="s">
        <v>178</v>
      </c>
      <c r="E416" s="224" t="s">
        <v>19</v>
      </c>
      <c r="F416" s="225" t="s">
        <v>221</v>
      </c>
      <c r="G416" s="223"/>
      <c r="H416" s="226">
        <v>1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178</v>
      </c>
      <c r="AU416" s="232" t="s">
        <v>79</v>
      </c>
      <c r="AV416" s="15" t="s">
        <v>168</v>
      </c>
      <c r="AW416" s="15" t="s">
        <v>31</v>
      </c>
      <c r="AX416" s="15" t="s">
        <v>77</v>
      </c>
      <c r="AY416" s="232" t="s">
        <v>161</v>
      </c>
    </row>
    <row r="417" spans="1:65" s="2" customFormat="1" ht="16.5" customHeight="1">
      <c r="A417" s="37"/>
      <c r="B417" s="38"/>
      <c r="C417" s="181" t="s">
        <v>481</v>
      </c>
      <c r="D417" s="181" t="s">
        <v>163</v>
      </c>
      <c r="E417" s="182" t="s">
        <v>3380</v>
      </c>
      <c r="F417" s="183" t="s">
        <v>3381</v>
      </c>
      <c r="G417" s="184" t="s">
        <v>387</v>
      </c>
      <c r="H417" s="185">
        <v>1</v>
      </c>
      <c r="I417" s="186"/>
      <c r="J417" s="187">
        <f>ROUND(I417*H417,2)</f>
        <v>0</v>
      </c>
      <c r="K417" s="183" t="s">
        <v>167</v>
      </c>
      <c r="L417" s="42"/>
      <c r="M417" s="188" t="s">
        <v>19</v>
      </c>
      <c r="N417" s="189" t="s">
        <v>40</v>
      </c>
      <c r="O417" s="67"/>
      <c r="P417" s="190">
        <f>O417*H417</f>
        <v>0</v>
      </c>
      <c r="Q417" s="190">
        <v>1.8600000000000001E-3</v>
      </c>
      <c r="R417" s="190">
        <f>Q417*H417</f>
        <v>1.8600000000000001E-3</v>
      </c>
      <c r="S417" s="190">
        <v>0</v>
      </c>
      <c r="T417" s="19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2" t="s">
        <v>279</v>
      </c>
      <c r="AT417" s="192" t="s">
        <v>163</v>
      </c>
      <c r="AU417" s="192" t="s">
        <v>79</v>
      </c>
      <c r="AY417" s="20" t="s">
        <v>161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20" t="s">
        <v>77</v>
      </c>
      <c r="BK417" s="193">
        <f>ROUND(I417*H417,2)</f>
        <v>0</v>
      </c>
      <c r="BL417" s="20" t="s">
        <v>279</v>
      </c>
      <c r="BM417" s="192" t="s">
        <v>3382</v>
      </c>
    </row>
    <row r="418" spans="1:65" s="2" customFormat="1">
      <c r="A418" s="37"/>
      <c r="B418" s="38"/>
      <c r="C418" s="39"/>
      <c r="D418" s="194" t="s">
        <v>170</v>
      </c>
      <c r="E418" s="39"/>
      <c r="F418" s="195" t="s">
        <v>3383</v>
      </c>
      <c r="G418" s="39"/>
      <c r="H418" s="39"/>
      <c r="I418" s="196"/>
      <c r="J418" s="39"/>
      <c r="K418" s="39"/>
      <c r="L418" s="42"/>
      <c r="M418" s="197"/>
      <c r="N418" s="198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170</v>
      </c>
      <c r="AU418" s="20" t="s">
        <v>79</v>
      </c>
    </row>
    <row r="419" spans="1:65" s="14" customFormat="1">
      <c r="B419" s="212"/>
      <c r="C419" s="213"/>
      <c r="D419" s="199" t="s">
        <v>178</v>
      </c>
      <c r="E419" s="214" t="s">
        <v>19</v>
      </c>
      <c r="F419" s="215" t="s">
        <v>3375</v>
      </c>
      <c r="G419" s="213"/>
      <c r="H419" s="214" t="s">
        <v>19</v>
      </c>
      <c r="I419" s="216"/>
      <c r="J419" s="213"/>
      <c r="K419" s="213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178</v>
      </c>
      <c r="AU419" s="221" t="s">
        <v>79</v>
      </c>
      <c r="AV419" s="14" t="s">
        <v>77</v>
      </c>
      <c r="AW419" s="14" t="s">
        <v>31</v>
      </c>
      <c r="AX419" s="14" t="s">
        <v>69</v>
      </c>
      <c r="AY419" s="221" t="s">
        <v>161</v>
      </c>
    </row>
    <row r="420" spans="1:65" s="13" customFormat="1">
      <c r="B420" s="201"/>
      <c r="C420" s="202"/>
      <c r="D420" s="199" t="s">
        <v>178</v>
      </c>
      <c r="E420" s="203" t="s">
        <v>19</v>
      </c>
      <c r="F420" s="204" t="s">
        <v>77</v>
      </c>
      <c r="G420" s="202"/>
      <c r="H420" s="205">
        <v>1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178</v>
      </c>
      <c r="AU420" s="211" t="s">
        <v>79</v>
      </c>
      <c r="AV420" s="13" t="s">
        <v>79</v>
      </c>
      <c r="AW420" s="13" t="s">
        <v>31</v>
      </c>
      <c r="AX420" s="13" t="s">
        <v>69</v>
      </c>
      <c r="AY420" s="211" t="s">
        <v>161</v>
      </c>
    </row>
    <row r="421" spans="1:65" s="15" customFormat="1">
      <c r="B421" s="222"/>
      <c r="C421" s="223"/>
      <c r="D421" s="199" t="s">
        <v>178</v>
      </c>
      <c r="E421" s="224" t="s">
        <v>19</v>
      </c>
      <c r="F421" s="225" t="s">
        <v>221</v>
      </c>
      <c r="G421" s="223"/>
      <c r="H421" s="226">
        <v>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178</v>
      </c>
      <c r="AU421" s="232" t="s">
        <v>79</v>
      </c>
      <c r="AV421" s="15" t="s">
        <v>168</v>
      </c>
      <c r="AW421" s="15" t="s">
        <v>31</v>
      </c>
      <c r="AX421" s="15" t="s">
        <v>77</v>
      </c>
      <c r="AY421" s="232" t="s">
        <v>161</v>
      </c>
    </row>
    <row r="422" spans="1:65" s="2" customFormat="1" ht="16.5" customHeight="1">
      <c r="A422" s="37"/>
      <c r="B422" s="38"/>
      <c r="C422" s="181" t="s">
        <v>487</v>
      </c>
      <c r="D422" s="181" t="s">
        <v>163</v>
      </c>
      <c r="E422" s="182" t="s">
        <v>3384</v>
      </c>
      <c r="F422" s="183" t="s">
        <v>3385</v>
      </c>
      <c r="G422" s="184" t="s">
        <v>387</v>
      </c>
      <c r="H422" s="185">
        <v>1</v>
      </c>
      <c r="I422" s="186"/>
      <c r="J422" s="187">
        <f>ROUND(I422*H422,2)</f>
        <v>0</v>
      </c>
      <c r="K422" s="183" t="s">
        <v>167</v>
      </c>
      <c r="L422" s="42"/>
      <c r="M422" s="188" t="s">
        <v>19</v>
      </c>
      <c r="N422" s="189" t="s">
        <v>40</v>
      </c>
      <c r="O422" s="67"/>
      <c r="P422" s="190">
        <f>O422*H422</f>
        <v>0</v>
      </c>
      <c r="Q422" s="190">
        <v>2.2000000000000001E-4</v>
      </c>
      <c r="R422" s="190">
        <f>Q422*H422</f>
        <v>2.2000000000000001E-4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279</v>
      </c>
      <c r="AT422" s="192" t="s">
        <v>163</v>
      </c>
      <c r="AU422" s="192" t="s">
        <v>79</v>
      </c>
      <c r="AY422" s="20" t="s">
        <v>161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77</v>
      </c>
      <c r="BK422" s="193">
        <f>ROUND(I422*H422,2)</f>
        <v>0</v>
      </c>
      <c r="BL422" s="20" t="s">
        <v>279</v>
      </c>
      <c r="BM422" s="192" t="s">
        <v>3386</v>
      </c>
    </row>
    <row r="423" spans="1:65" s="2" customFormat="1">
      <c r="A423" s="37"/>
      <c r="B423" s="38"/>
      <c r="C423" s="39"/>
      <c r="D423" s="194" t="s">
        <v>170</v>
      </c>
      <c r="E423" s="39"/>
      <c r="F423" s="195" t="s">
        <v>3387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170</v>
      </c>
      <c r="AU423" s="20" t="s">
        <v>79</v>
      </c>
    </row>
    <row r="424" spans="1:65" s="14" customFormat="1">
      <c r="B424" s="212"/>
      <c r="C424" s="213"/>
      <c r="D424" s="199" t="s">
        <v>178</v>
      </c>
      <c r="E424" s="214" t="s">
        <v>19</v>
      </c>
      <c r="F424" s="215" t="s">
        <v>3375</v>
      </c>
      <c r="G424" s="213"/>
      <c r="H424" s="214" t="s">
        <v>19</v>
      </c>
      <c r="I424" s="216"/>
      <c r="J424" s="213"/>
      <c r="K424" s="213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178</v>
      </c>
      <c r="AU424" s="221" t="s">
        <v>79</v>
      </c>
      <c r="AV424" s="14" t="s">
        <v>77</v>
      </c>
      <c r="AW424" s="14" t="s">
        <v>31</v>
      </c>
      <c r="AX424" s="14" t="s">
        <v>69</v>
      </c>
      <c r="AY424" s="221" t="s">
        <v>161</v>
      </c>
    </row>
    <row r="425" spans="1:65" s="13" customFormat="1">
      <c r="B425" s="201"/>
      <c r="C425" s="202"/>
      <c r="D425" s="199" t="s">
        <v>178</v>
      </c>
      <c r="E425" s="203" t="s">
        <v>19</v>
      </c>
      <c r="F425" s="204" t="s">
        <v>77</v>
      </c>
      <c r="G425" s="202"/>
      <c r="H425" s="205">
        <v>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178</v>
      </c>
      <c r="AU425" s="211" t="s">
        <v>79</v>
      </c>
      <c r="AV425" s="13" t="s">
        <v>79</v>
      </c>
      <c r="AW425" s="13" t="s">
        <v>31</v>
      </c>
      <c r="AX425" s="13" t="s">
        <v>69</v>
      </c>
      <c r="AY425" s="211" t="s">
        <v>161</v>
      </c>
    </row>
    <row r="426" spans="1:65" s="15" customFormat="1">
      <c r="B426" s="222"/>
      <c r="C426" s="223"/>
      <c r="D426" s="199" t="s">
        <v>178</v>
      </c>
      <c r="E426" s="224" t="s">
        <v>19</v>
      </c>
      <c r="F426" s="225" t="s">
        <v>221</v>
      </c>
      <c r="G426" s="223"/>
      <c r="H426" s="226">
        <v>1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178</v>
      </c>
      <c r="AU426" s="232" t="s">
        <v>79</v>
      </c>
      <c r="AV426" s="15" t="s">
        <v>168</v>
      </c>
      <c r="AW426" s="15" t="s">
        <v>31</v>
      </c>
      <c r="AX426" s="15" t="s">
        <v>77</v>
      </c>
      <c r="AY426" s="232" t="s">
        <v>161</v>
      </c>
    </row>
    <row r="427" spans="1:65" s="2" customFormat="1" ht="21.75" customHeight="1">
      <c r="A427" s="37"/>
      <c r="B427" s="38"/>
      <c r="C427" s="181" t="s">
        <v>493</v>
      </c>
      <c r="D427" s="181" t="s">
        <v>163</v>
      </c>
      <c r="E427" s="182" t="s">
        <v>3388</v>
      </c>
      <c r="F427" s="183" t="s">
        <v>3389</v>
      </c>
      <c r="G427" s="184" t="s">
        <v>387</v>
      </c>
      <c r="H427" s="185">
        <v>1</v>
      </c>
      <c r="I427" s="186"/>
      <c r="J427" s="187">
        <f>ROUND(I427*H427,2)</f>
        <v>0</v>
      </c>
      <c r="K427" s="183" t="s">
        <v>167</v>
      </c>
      <c r="L427" s="42"/>
      <c r="M427" s="188" t="s">
        <v>19</v>
      </c>
      <c r="N427" s="189" t="s">
        <v>40</v>
      </c>
      <c r="O427" s="67"/>
      <c r="P427" s="190">
        <f>O427*H427</f>
        <v>0</v>
      </c>
      <c r="Q427" s="190">
        <v>1.2700000000000001E-3</v>
      </c>
      <c r="R427" s="190">
        <f>Q427*H427</f>
        <v>1.2700000000000001E-3</v>
      </c>
      <c r="S427" s="190">
        <v>0</v>
      </c>
      <c r="T427" s="19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2" t="s">
        <v>279</v>
      </c>
      <c r="AT427" s="192" t="s">
        <v>163</v>
      </c>
      <c r="AU427" s="192" t="s">
        <v>79</v>
      </c>
      <c r="AY427" s="20" t="s">
        <v>161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0" t="s">
        <v>77</v>
      </c>
      <c r="BK427" s="193">
        <f>ROUND(I427*H427,2)</f>
        <v>0</v>
      </c>
      <c r="BL427" s="20" t="s">
        <v>279</v>
      </c>
      <c r="BM427" s="192" t="s">
        <v>3390</v>
      </c>
    </row>
    <row r="428" spans="1:65" s="2" customFormat="1">
      <c r="A428" s="37"/>
      <c r="B428" s="38"/>
      <c r="C428" s="39"/>
      <c r="D428" s="194" t="s">
        <v>170</v>
      </c>
      <c r="E428" s="39"/>
      <c r="F428" s="195" t="s">
        <v>3391</v>
      </c>
      <c r="G428" s="39"/>
      <c r="H428" s="39"/>
      <c r="I428" s="196"/>
      <c r="J428" s="39"/>
      <c r="K428" s="39"/>
      <c r="L428" s="42"/>
      <c r="M428" s="197"/>
      <c r="N428" s="198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170</v>
      </c>
      <c r="AU428" s="20" t="s">
        <v>79</v>
      </c>
    </row>
    <row r="429" spans="1:65" s="14" customFormat="1">
      <c r="B429" s="212"/>
      <c r="C429" s="213"/>
      <c r="D429" s="199" t="s">
        <v>178</v>
      </c>
      <c r="E429" s="214" t="s">
        <v>19</v>
      </c>
      <c r="F429" s="215" t="s">
        <v>3375</v>
      </c>
      <c r="G429" s="213"/>
      <c r="H429" s="214" t="s">
        <v>19</v>
      </c>
      <c r="I429" s="216"/>
      <c r="J429" s="213"/>
      <c r="K429" s="213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178</v>
      </c>
      <c r="AU429" s="221" t="s">
        <v>79</v>
      </c>
      <c r="AV429" s="14" t="s">
        <v>77</v>
      </c>
      <c r="AW429" s="14" t="s">
        <v>31</v>
      </c>
      <c r="AX429" s="14" t="s">
        <v>69</v>
      </c>
      <c r="AY429" s="221" t="s">
        <v>161</v>
      </c>
    </row>
    <row r="430" spans="1:65" s="13" customFormat="1">
      <c r="B430" s="201"/>
      <c r="C430" s="202"/>
      <c r="D430" s="199" t="s">
        <v>178</v>
      </c>
      <c r="E430" s="203" t="s">
        <v>19</v>
      </c>
      <c r="F430" s="204" t="s">
        <v>77</v>
      </c>
      <c r="G430" s="202"/>
      <c r="H430" s="205">
        <v>1</v>
      </c>
      <c r="I430" s="206"/>
      <c r="J430" s="202"/>
      <c r="K430" s="202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178</v>
      </c>
      <c r="AU430" s="211" t="s">
        <v>79</v>
      </c>
      <c r="AV430" s="13" t="s">
        <v>79</v>
      </c>
      <c r="AW430" s="13" t="s">
        <v>31</v>
      </c>
      <c r="AX430" s="13" t="s">
        <v>69</v>
      </c>
      <c r="AY430" s="211" t="s">
        <v>161</v>
      </c>
    </row>
    <row r="431" spans="1:65" s="15" customFormat="1">
      <c r="B431" s="222"/>
      <c r="C431" s="223"/>
      <c r="D431" s="199" t="s">
        <v>178</v>
      </c>
      <c r="E431" s="224" t="s">
        <v>19</v>
      </c>
      <c r="F431" s="225" t="s">
        <v>221</v>
      </c>
      <c r="G431" s="223"/>
      <c r="H431" s="226">
        <v>1</v>
      </c>
      <c r="I431" s="227"/>
      <c r="J431" s="223"/>
      <c r="K431" s="223"/>
      <c r="L431" s="228"/>
      <c r="M431" s="229"/>
      <c r="N431" s="230"/>
      <c r="O431" s="230"/>
      <c r="P431" s="230"/>
      <c r="Q431" s="230"/>
      <c r="R431" s="230"/>
      <c r="S431" s="230"/>
      <c r="T431" s="231"/>
      <c r="AT431" s="232" t="s">
        <v>178</v>
      </c>
      <c r="AU431" s="232" t="s">
        <v>79</v>
      </c>
      <c r="AV431" s="15" t="s">
        <v>168</v>
      </c>
      <c r="AW431" s="15" t="s">
        <v>31</v>
      </c>
      <c r="AX431" s="15" t="s">
        <v>77</v>
      </c>
      <c r="AY431" s="232" t="s">
        <v>161</v>
      </c>
    </row>
    <row r="432" spans="1:65" s="2" customFormat="1" ht="24.15" customHeight="1">
      <c r="A432" s="37"/>
      <c r="B432" s="38"/>
      <c r="C432" s="181" t="s">
        <v>499</v>
      </c>
      <c r="D432" s="181" t="s">
        <v>163</v>
      </c>
      <c r="E432" s="182" t="s">
        <v>3392</v>
      </c>
      <c r="F432" s="183" t="s">
        <v>3393</v>
      </c>
      <c r="G432" s="184" t="s">
        <v>214</v>
      </c>
      <c r="H432" s="185">
        <v>4.0000000000000001E-3</v>
      </c>
      <c r="I432" s="186"/>
      <c r="J432" s="187">
        <f>ROUND(I432*H432,2)</f>
        <v>0</v>
      </c>
      <c r="K432" s="183" t="s">
        <v>167</v>
      </c>
      <c r="L432" s="42"/>
      <c r="M432" s="188" t="s">
        <v>19</v>
      </c>
      <c r="N432" s="189" t="s">
        <v>40</v>
      </c>
      <c r="O432" s="67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279</v>
      </c>
      <c r="AT432" s="192" t="s">
        <v>163</v>
      </c>
      <c r="AU432" s="192" t="s">
        <v>79</v>
      </c>
      <c r="AY432" s="20" t="s">
        <v>161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77</v>
      </c>
      <c r="BK432" s="193">
        <f>ROUND(I432*H432,2)</f>
        <v>0</v>
      </c>
      <c r="BL432" s="20" t="s">
        <v>279</v>
      </c>
      <c r="BM432" s="192" t="s">
        <v>3394</v>
      </c>
    </row>
    <row r="433" spans="1:65" s="2" customFormat="1">
      <c r="A433" s="37"/>
      <c r="B433" s="38"/>
      <c r="C433" s="39"/>
      <c r="D433" s="194" t="s">
        <v>170</v>
      </c>
      <c r="E433" s="39"/>
      <c r="F433" s="195" t="s">
        <v>3395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170</v>
      </c>
      <c r="AU433" s="20" t="s">
        <v>79</v>
      </c>
    </row>
    <row r="434" spans="1:65" s="14" customFormat="1">
      <c r="B434" s="212"/>
      <c r="C434" s="213"/>
      <c r="D434" s="199" t="s">
        <v>178</v>
      </c>
      <c r="E434" s="214" t="s">
        <v>19</v>
      </c>
      <c r="F434" s="215" t="s">
        <v>3396</v>
      </c>
      <c r="G434" s="213"/>
      <c r="H434" s="214" t="s">
        <v>19</v>
      </c>
      <c r="I434" s="216"/>
      <c r="J434" s="213"/>
      <c r="K434" s="213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178</v>
      </c>
      <c r="AU434" s="221" t="s">
        <v>79</v>
      </c>
      <c r="AV434" s="14" t="s">
        <v>77</v>
      </c>
      <c r="AW434" s="14" t="s">
        <v>31</v>
      </c>
      <c r="AX434" s="14" t="s">
        <v>69</v>
      </c>
      <c r="AY434" s="221" t="s">
        <v>161</v>
      </c>
    </row>
    <row r="435" spans="1:65" s="13" customFormat="1">
      <c r="B435" s="201"/>
      <c r="C435" s="202"/>
      <c r="D435" s="199" t="s">
        <v>178</v>
      </c>
      <c r="E435" s="203" t="s">
        <v>19</v>
      </c>
      <c r="F435" s="204" t="s">
        <v>3364</v>
      </c>
      <c r="G435" s="202"/>
      <c r="H435" s="205">
        <v>4.0000000000000001E-3</v>
      </c>
      <c r="I435" s="206"/>
      <c r="J435" s="202"/>
      <c r="K435" s="202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178</v>
      </c>
      <c r="AU435" s="211" t="s">
        <v>79</v>
      </c>
      <c r="AV435" s="13" t="s">
        <v>79</v>
      </c>
      <c r="AW435" s="13" t="s">
        <v>31</v>
      </c>
      <c r="AX435" s="13" t="s">
        <v>69</v>
      </c>
      <c r="AY435" s="211" t="s">
        <v>161</v>
      </c>
    </row>
    <row r="436" spans="1:65" s="15" customFormat="1">
      <c r="B436" s="222"/>
      <c r="C436" s="223"/>
      <c r="D436" s="199" t="s">
        <v>178</v>
      </c>
      <c r="E436" s="224" t="s">
        <v>19</v>
      </c>
      <c r="F436" s="225" t="s">
        <v>221</v>
      </c>
      <c r="G436" s="223"/>
      <c r="H436" s="226">
        <v>4.0000000000000001E-3</v>
      </c>
      <c r="I436" s="227"/>
      <c r="J436" s="223"/>
      <c r="K436" s="223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178</v>
      </c>
      <c r="AU436" s="232" t="s">
        <v>79</v>
      </c>
      <c r="AV436" s="15" t="s">
        <v>168</v>
      </c>
      <c r="AW436" s="15" t="s">
        <v>31</v>
      </c>
      <c r="AX436" s="15" t="s">
        <v>77</v>
      </c>
      <c r="AY436" s="232" t="s">
        <v>161</v>
      </c>
    </row>
    <row r="437" spans="1:65" s="2" customFormat="1" ht="37.799999999999997" customHeight="1">
      <c r="A437" s="37"/>
      <c r="B437" s="38"/>
      <c r="C437" s="181" t="s">
        <v>505</v>
      </c>
      <c r="D437" s="181" t="s">
        <v>163</v>
      </c>
      <c r="E437" s="182" t="s">
        <v>3397</v>
      </c>
      <c r="F437" s="183" t="s">
        <v>3398</v>
      </c>
      <c r="G437" s="184" t="s">
        <v>214</v>
      </c>
      <c r="H437" s="185">
        <v>4.0000000000000001E-3</v>
      </c>
      <c r="I437" s="186"/>
      <c r="J437" s="187">
        <f>ROUND(I437*H437,2)</f>
        <v>0</v>
      </c>
      <c r="K437" s="183" t="s">
        <v>167</v>
      </c>
      <c r="L437" s="42"/>
      <c r="M437" s="188" t="s">
        <v>19</v>
      </c>
      <c r="N437" s="189" t="s">
        <v>40</v>
      </c>
      <c r="O437" s="67"/>
      <c r="P437" s="190">
        <f>O437*H437</f>
        <v>0</v>
      </c>
      <c r="Q437" s="190">
        <v>0</v>
      </c>
      <c r="R437" s="190">
        <f>Q437*H437</f>
        <v>0</v>
      </c>
      <c r="S437" s="190">
        <v>0</v>
      </c>
      <c r="T437" s="19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2" t="s">
        <v>279</v>
      </c>
      <c r="AT437" s="192" t="s">
        <v>163</v>
      </c>
      <c r="AU437" s="192" t="s">
        <v>79</v>
      </c>
      <c r="AY437" s="20" t="s">
        <v>161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0" t="s">
        <v>77</v>
      </c>
      <c r="BK437" s="193">
        <f>ROUND(I437*H437,2)</f>
        <v>0</v>
      </c>
      <c r="BL437" s="20" t="s">
        <v>279</v>
      </c>
      <c r="BM437" s="192" t="s">
        <v>3399</v>
      </c>
    </row>
    <row r="438" spans="1:65" s="2" customFormat="1">
      <c r="A438" s="37"/>
      <c r="B438" s="38"/>
      <c r="C438" s="39"/>
      <c r="D438" s="194" t="s">
        <v>170</v>
      </c>
      <c r="E438" s="39"/>
      <c r="F438" s="195" t="s">
        <v>3400</v>
      </c>
      <c r="G438" s="39"/>
      <c r="H438" s="39"/>
      <c r="I438" s="196"/>
      <c r="J438" s="39"/>
      <c r="K438" s="39"/>
      <c r="L438" s="42"/>
      <c r="M438" s="197"/>
      <c r="N438" s="198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170</v>
      </c>
      <c r="AU438" s="20" t="s">
        <v>79</v>
      </c>
    </row>
    <row r="439" spans="1:65" s="14" customFormat="1">
      <c r="B439" s="212"/>
      <c r="C439" s="213"/>
      <c r="D439" s="199" t="s">
        <v>178</v>
      </c>
      <c r="E439" s="214" t="s">
        <v>19</v>
      </c>
      <c r="F439" s="215" t="s">
        <v>3396</v>
      </c>
      <c r="G439" s="213"/>
      <c r="H439" s="214" t="s">
        <v>19</v>
      </c>
      <c r="I439" s="216"/>
      <c r="J439" s="213"/>
      <c r="K439" s="213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178</v>
      </c>
      <c r="AU439" s="221" t="s">
        <v>79</v>
      </c>
      <c r="AV439" s="14" t="s">
        <v>77</v>
      </c>
      <c r="AW439" s="14" t="s">
        <v>31</v>
      </c>
      <c r="AX439" s="14" t="s">
        <v>69</v>
      </c>
      <c r="AY439" s="221" t="s">
        <v>161</v>
      </c>
    </row>
    <row r="440" spans="1:65" s="13" customFormat="1">
      <c r="B440" s="201"/>
      <c r="C440" s="202"/>
      <c r="D440" s="199" t="s">
        <v>178</v>
      </c>
      <c r="E440" s="203" t="s">
        <v>19</v>
      </c>
      <c r="F440" s="204" t="s">
        <v>3364</v>
      </c>
      <c r="G440" s="202"/>
      <c r="H440" s="205">
        <v>4.0000000000000001E-3</v>
      </c>
      <c r="I440" s="206"/>
      <c r="J440" s="202"/>
      <c r="K440" s="202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178</v>
      </c>
      <c r="AU440" s="211" t="s">
        <v>79</v>
      </c>
      <c r="AV440" s="13" t="s">
        <v>79</v>
      </c>
      <c r="AW440" s="13" t="s">
        <v>31</v>
      </c>
      <c r="AX440" s="13" t="s">
        <v>69</v>
      </c>
      <c r="AY440" s="211" t="s">
        <v>161</v>
      </c>
    </row>
    <row r="441" spans="1:65" s="15" customFormat="1">
      <c r="B441" s="222"/>
      <c r="C441" s="223"/>
      <c r="D441" s="199" t="s">
        <v>178</v>
      </c>
      <c r="E441" s="224" t="s">
        <v>19</v>
      </c>
      <c r="F441" s="225" t="s">
        <v>221</v>
      </c>
      <c r="G441" s="223"/>
      <c r="H441" s="226">
        <v>4.0000000000000001E-3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178</v>
      </c>
      <c r="AU441" s="232" t="s">
        <v>79</v>
      </c>
      <c r="AV441" s="15" t="s">
        <v>168</v>
      </c>
      <c r="AW441" s="15" t="s">
        <v>31</v>
      </c>
      <c r="AX441" s="15" t="s">
        <v>77</v>
      </c>
      <c r="AY441" s="232" t="s">
        <v>161</v>
      </c>
    </row>
    <row r="442" spans="1:65" s="12" customFormat="1" ht="22.8" customHeight="1">
      <c r="B442" s="165"/>
      <c r="C442" s="166"/>
      <c r="D442" s="167" t="s">
        <v>68</v>
      </c>
      <c r="E442" s="179" t="s">
        <v>3401</v>
      </c>
      <c r="F442" s="179" t="s">
        <v>3402</v>
      </c>
      <c r="G442" s="166"/>
      <c r="H442" s="166"/>
      <c r="I442" s="169"/>
      <c r="J442" s="180">
        <f>BK442</f>
        <v>0</v>
      </c>
      <c r="K442" s="166"/>
      <c r="L442" s="171"/>
      <c r="M442" s="172"/>
      <c r="N442" s="173"/>
      <c r="O442" s="173"/>
      <c r="P442" s="174">
        <f>SUM(P443:P479)</f>
        <v>0</v>
      </c>
      <c r="Q442" s="173"/>
      <c r="R442" s="174">
        <f>SUM(R443:R479)</f>
        <v>4.7579999999999997E-2</v>
      </c>
      <c r="S442" s="173"/>
      <c r="T442" s="175">
        <f>SUM(T443:T479)</f>
        <v>1.0687500000000001</v>
      </c>
      <c r="AR442" s="176" t="s">
        <v>79</v>
      </c>
      <c r="AT442" s="177" t="s">
        <v>68</v>
      </c>
      <c r="AU442" s="177" t="s">
        <v>77</v>
      </c>
      <c r="AY442" s="176" t="s">
        <v>161</v>
      </c>
      <c r="BK442" s="178">
        <f>SUM(BK443:BK479)</f>
        <v>0</v>
      </c>
    </row>
    <row r="443" spans="1:65" s="2" customFormat="1" ht="24.15" customHeight="1">
      <c r="A443" s="37"/>
      <c r="B443" s="38"/>
      <c r="C443" s="181" t="s">
        <v>511</v>
      </c>
      <c r="D443" s="181" t="s">
        <v>163</v>
      </c>
      <c r="E443" s="182" t="s">
        <v>3403</v>
      </c>
      <c r="F443" s="183" t="s">
        <v>3404</v>
      </c>
      <c r="G443" s="184" t="s">
        <v>532</v>
      </c>
      <c r="H443" s="185">
        <v>3</v>
      </c>
      <c r="I443" s="186"/>
      <c r="J443" s="187">
        <f>ROUND(I443*H443,2)</f>
        <v>0</v>
      </c>
      <c r="K443" s="183" t="s">
        <v>167</v>
      </c>
      <c r="L443" s="42"/>
      <c r="M443" s="188" t="s">
        <v>19</v>
      </c>
      <c r="N443" s="189" t="s">
        <v>40</v>
      </c>
      <c r="O443" s="67"/>
      <c r="P443" s="190">
        <f>O443*H443</f>
        <v>0</v>
      </c>
      <c r="Q443" s="190">
        <v>1.2630000000000001E-2</v>
      </c>
      <c r="R443" s="190">
        <f>Q443*H443</f>
        <v>3.789E-2</v>
      </c>
      <c r="S443" s="190">
        <v>0</v>
      </c>
      <c r="T443" s="19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2" t="s">
        <v>279</v>
      </c>
      <c r="AT443" s="192" t="s">
        <v>163</v>
      </c>
      <c r="AU443" s="192" t="s">
        <v>79</v>
      </c>
      <c r="AY443" s="20" t="s">
        <v>161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20" t="s">
        <v>77</v>
      </c>
      <c r="BK443" s="193">
        <f>ROUND(I443*H443,2)</f>
        <v>0</v>
      </c>
      <c r="BL443" s="20" t="s">
        <v>279</v>
      </c>
      <c r="BM443" s="192" t="s">
        <v>3405</v>
      </c>
    </row>
    <row r="444" spans="1:65" s="2" customFormat="1">
      <c r="A444" s="37"/>
      <c r="B444" s="38"/>
      <c r="C444" s="39"/>
      <c r="D444" s="194" t="s">
        <v>170</v>
      </c>
      <c r="E444" s="39"/>
      <c r="F444" s="195" t="s">
        <v>3406</v>
      </c>
      <c r="G444" s="39"/>
      <c r="H444" s="39"/>
      <c r="I444" s="196"/>
      <c r="J444" s="39"/>
      <c r="K444" s="39"/>
      <c r="L444" s="42"/>
      <c r="M444" s="197"/>
      <c r="N444" s="198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170</v>
      </c>
      <c r="AU444" s="20" t="s">
        <v>79</v>
      </c>
    </row>
    <row r="445" spans="1:65" s="14" customFormat="1">
      <c r="B445" s="212"/>
      <c r="C445" s="213"/>
      <c r="D445" s="199" t="s">
        <v>178</v>
      </c>
      <c r="E445" s="214" t="s">
        <v>19</v>
      </c>
      <c r="F445" s="215" t="s">
        <v>3052</v>
      </c>
      <c r="G445" s="213"/>
      <c r="H445" s="214" t="s">
        <v>19</v>
      </c>
      <c r="I445" s="216"/>
      <c r="J445" s="213"/>
      <c r="K445" s="213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178</v>
      </c>
      <c r="AU445" s="221" t="s">
        <v>79</v>
      </c>
      <c r="AV445" s="14" t="s">
        <v>77</v>
      </c>
      <c r="AW445" s="14" t="s">
        <v>31</v>
      </c>
      <c r="AX445" s="14" t="s">
        <v>69</v>
      </c>
      <c r="AY445" s="221" t="s">
        <v>161</v>
      </c>
    </row>
    <row r="446" spans="1:65" s="13" customFormat="1">
      <c r="B446" s="201"/>
      <c r="C446" s="202"/>
      <c r="D446" s="199" t="s">
        <v>178</v>
      </c>
      <c r="E446" s="203" t="s">
        <v>19</v>
      </c>
      <c r="F446" s="204" t="s">
        <v>180</v>
      </c>
      <c r="G446" s="202"/>
      <c r="H446" s="205">
        <v>3</v>
      </c>
      <c r="I446" s="206"/>
      <c r="J446" s="202"/>
      <c r="K446" s="202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178</v>
      </c>
      <c r="AU446" s="211" t="s">
        <v>79</v>
      </c>
      <c r="AV446" s="13" t="s">
        <v>79</v>
      </c>
      <c r="AW446" s="13" t="s">
        <v>31</v>
      </c>
      <c r="AX446" s="13" t="s">
        <v>69</v>
      </c>
      <c r="AY446" s="211" t="s">
        <v>161</v>
      </c>
    </row>
    <row r="447" spans="1:65" s="15" customFormat="1">
      <c r="B447" s="222"/>
      <c r="C447" s="223"/>
      <c r="D447" s="199" t="s">
        <v>178</v>
      </c>
      <c r="E447" s="224" t="s">
        <v>19</v>
      </c>
      <c r="F447" s="225" t="s">
        <v>221</v>
      </c>
      <c r="G447" s="223"/>
      <c r="H447" s="226">
        <v>3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178</v>
      </c>
      <c r="AU447" s="232" t="s">
        <v>79</v>
      </c>
      <c r="AV447" s="15" t="s">
        <v>168</v>
      </c>
      <c r="AW447" s="15" t="s">
        <v>31</v>
      </c>
      <c r="AX447" s="15" t="s">
        <v>77</v>
      </c>
      <c r="AY447" s="232" t="s">
        <v>161</v>
      </c>
    </row>
    <row r="448" spans="1:65" s="2" customFormat="1" ht="16.5" customHeight="1">
      <c r="A448" s="37"/>
      <c r="B448" s="38"/>
      <c r="C448" s="181" t="s">
        <v>519</v>
      </c>
      <c r="D448" s="181" t="s">
        <v>163</v>
      </c>
      <c r="E448" s="182" t="s">
        <v>3407</v>
      </c>
      <c r="F448" s="183" t="s">
        <v>3408</v>
      </c>
      <c r="G448" s="184" t="s">
        <v>387</v>
      </c>
      <c r="H448" s="185">
        <v>3</v>
      </c>
      <c r="I448" s="186"/>
      <c r="J448" s="187">
        <f>ROUND(I448*H448,2)</f>
        <v>0</v>
      </c>
      <c r="K448" s="183" t="s">
        <v>167</v>
      </c>
      <c r="L448" s="42"/>
      <c r="M448" s="188" t="s">
        <v>19</v>
      </c>
      <c r="N448" s="189" t="s">
        <v>40</v>
      </c>
      <c r="O448" s="67"/>
      <c r="P448" s="190">
        <f>O448*H448</f>
        <v>0</v>
      </c>
      <c r="Q448" s="190">
        <v>3.0599999999999998E-3</v>
      </c>
      <c r="R448" s="190">
        <f>Q448*H448</f>
        <v>9.1799999999999989E-3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279</v>
      </c>
      <c r="AT448" s="192" t="s">
        <v>163</v>
      </c>
      <c r="AU448" s="192" t="s">
        <v>79</v>
      </c>
      <c r="AY448" s="20" t="s">
        <v>161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77</v>
      </c>
      <c r="BK448" s="193">
        <f>ROUND(I448*H448,2)</f>
        <v>0</v>
      </c>
      <c r="BL448" s="20" t="s">
        <v>279</v>
      </c>
      <c r="BM448" s="192" t="s">
        <v>3409</v>
      </c>
    </row>
    <row r="449" spans="1:65" s="2" customFormat="1">
      <c r="A449" s="37"/>
      <c r="B449" s="38"/>
      <c r="C449" s="39"/>
      <c r="D449" s="194" t="s">
        <v>170</v>
      </c>
      <c r="E449" s="39"/>
      <c r="F449" s="195" t="s">
        <v>3410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170</v>
      </c>
      <c r="AU449" s="20" t="s">
        <v>79</v>
      </c>
    </row>
    <row r="450" spans="1:65" s="14" customFormat="1">
      <c r="B450" s="212"/>
      <c r="C450" s="213"/>
      <c r="D450" s="199" t="s">
        <v>178</v>
      </c>
      <c r="E450" s="214" t="s">
        <v>19</v>
      </c>
      <c r="F450" s="215" t="s">
        <v>3411</v>
      </c>
      <c r="G450" s="213"/>
      <c r="H450" s="214" t="s">
        <v>19</v>
      </c>
      <c r="I450" s="216"/>
      <c r="J450" s="213"/>
      <c r="K450" s="213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178</v>
      </c>
      <c r="AU450" s="221" t="s">
        <v>79</v>
      </c>
      <c r="AV450" s="14" t="s">
        <v>77</v>
      </c>
      <c r="AW450" s="14" t="s">
        <v>31</v>
      </c>
      <c r="AX450" s="14" t="s">
        <v>69</v>
      </c>
      <c r="AY450" s="221" t="s">
        <v>161</v>
      </c>
    </row>
    <row r="451" spans="1:65" s="13" customFormat="1">
      <c r="B451" s="201"/>
      <c r="C451" s="202"/>
      <c r="D451" s="199" t="s">
        <v>178</v>
      </c>
      <c r="E451" s="203" t="s">
        <v>19</v>
      </c>
      <c r="F451" s="204" t="s">
        <v>180</v>
      </c>
      <c r="G451" s="202"/>
      <c r="H451" s="205">
        <v>3</v>
      </c>
      <c r="I451" s="206"/>
      <c r="J451" s="202"/>
      <c r="K451" s="202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178</v>
      </c>
      <c r="AU451" s="211" t="s">
        <v>79</v>
      </c>
      <c r="AV451" s="13" t="s">
        <v>79</v>
      </c>
      <c r="AW451" s="13" t="s">
        <v>31</v>
      </c>
      <c r="AX451" s="13" t="s">
        <v>69</v>
      </c>
      <c r="AY451" s="211" t="s">
        <v>161</v>
      </c>
    </row>
    <row r="452" spans="1:65" s="15" customFormat="1">
      <c r="B452" s="222"/>
      <c r="C452" s="223"/>
      <c r="D452" s="199" t="s">
        <v>178</v>
      </c>
      <c r="E452" s="224" t="s">
        <v>19</v>
      </c>
      <c r="F452" s="225" t="s">
        <v>221</v>
      </c>
      <c r="G452" s="223"/>
      <c r="H452" s="226">
        <v>3</v>
      </c>
      <c r="I452" s="227"/>
      <c r="J452" s="223"/>
      <c r="K452" s="223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178</v>
      </c>
      <c r="AU452" s="232" t="s">
        <v>79</v>
      </c>
      <c r="AV452" s="15" t="s">
        <v>168</v>
      </c>
      <c r="AW452" s="15" t="s">
        <v>31</v>
      </c>
      <c r="AX452" s="15" t="s">
        <v>77</v>
      </c>
      <c r="AY452" s="232" t="s">
        <v>161</v>
      </c>
    </row>
    <row r="453" spans="1:65" s="2" customFormat="1" ht="21.75" customHeight="1">
      <c r="A453" s="37"/>
      <c r="B453" s="38"/>
      <c r="C453" s="181" t="s">
        <v>529</v>
      </c>
      <c r="D453" s="181" t="s">
        <v>163</v>
      </c>
      <c r="E453" s="182" t="s">
        <v>3412</v>
      </c>
      <c r="F453" s="183" t="s">
        <v>3413</v>
      </c>
      <c r="G453" s="184" t="s">
        <v>387</v>
      </c>
      <c r="H453" s="185">
        <v>3</v>
      </c>
      <c r="I453" s="186"/>
      <c r="J453" s="187">
        <f>ROUND(I453*H453,2)</f>
        <v>0</v>
      </c>
      <c r="K453" s="183" t="s">
        <v>167</v>
      </c>
      <c r="L453" s="42"/>
      <c r="M453" s="188" t="s">
        <v>19</v>
      </c>
      <c r="N453" s="189" t="s">
        <v>40</v>
      </c>
      <c r="O453" s="67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2" t="s">
        <v>279</v>
      </c>
      <c r="AT453" s="192" t="s">
        <v>163</v>
      </c>
      <c r="AU453" s="192" t="s">
        <v>79</v>
      </c>
      <c r="AY453" s="20" t="s">
        <v>161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0" t="s">
        <v>77</v>
      </c>
      <c r="BK453" s="193">
        <f>ROUND(I453*H453,2)</f>
        <v>0</v>
      </c>
      <c r="BL453" s="20" t="s">
        <v>279</v>
      </c>
      <c r="BM453" s="192" t="s">
        <v>3414</v>
      </c>
    </row>
    <row r="454" spans="1:65" s="2" customFormat="1">
      <c r="A454" s="37"/>
      <c r="B454" s="38"/>
      <c r="C454" s="39"/>
      <c r="D454" s="194" t="s">
        <v>170</v>
      </c>
      <c r="E454" s="39"/>
      <c r="F454" s="195" t="s">
        <v>3415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170</v>
      </c>
      <c r="AU454" s="20" t="s">
        <v>79</v>
      </c>
    </row>
    <row r="455" spans="1:65" s="14" customFormat="1">
      <c r="B455" s="212"/>
      <c r="C455" s="213"/>
      <c r="D455" s="199" t="s">
        <v>178</v>
      </c>
      <c r="E455" s="214" t="s">
        <v>19</v>
      </c>
      <c r="F455" s="215" t="s">
        <v>3416</v>
      </c>
      <c r="G455" s="213"/>
      <c r="H455" s="214" t="s">
        <v>19</v>
      </c>
      <c r="I455" s="216"/>
      <c r="J455" s="213"/>
      <c r="K455" s="213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178</v>
      </c>
      <c r="AU455" s="221" t="s">
        <v>79</v>
      </c>
      <c r="AV455" s="14" t="s">
        <v>77</v>
      </c>
      <c r="AW455" s="14" t="s">
        <v>31</v>
      </c>
      <c r="AX455" s="14" t="s">
        <v>69</v>
      </c>
      <c r="AY455" s="221" t="s">
        <v>161</v>
      </c>
    </row>
    <row r="456" spans="1:65" s="13" customFormat="1">
      <c r="B456" s="201"/>
      <c r="C456" s="202"/>
      <c r="D456" s="199" t="s">
        <v>178</v>
      </c>
      <c r="E456" s="203" t="s">
        <v>19</v>
      </c>
      <c r="F456" s="204" t="s">
        <v>180</v>
      </c>
      <c r="G456" s="202"/>
      <c r="H456" s="205">
        <v>3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178</v>
      </c>
      <c r="AU456" s="211" t="s">
        <v>79</v>
      </c>
      <c r="AV456" s="13" t="s">
        <v>79</v>
      </c>
      <c r="AW456" s="13" t="s">
        <v>31</v>
      </c>
      <c r="AX456" s="13" t="s">
        <v>69</v>
      </c>
      <c r="AY456" s="211" t="s">
        <v>161</v>
      </c>
    </row>
    <row r="457" spans="1:65" s="15" customFormat="1">
      <c r="B457" s="222"/>
      <c r="C457" s="223"/>
      <c r="D457" s="199" t="s">
        <v>178</v>
      </c>
      <c r="E457" s="224" t="s">
        <v>19</v>
      </c>
      <c r="F457" s="225" t="s">
        <v>221</v>
      </c>
      <c r="G457" s="223"/>
      <c r="H457" s="226">
        <v>3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178</v>
      </c>
      <c r="AU457" s="232" t="s">
        <v>79</v>
      </c>
      <c r="AV457" s="15" t="s">
        <v>168</v>
      </c>
      <c r="AW457" s="15" t="s">
        <v>31</v>
      </c>
      <c r="AX457" s="15" t="s">
        <v>77</v>
      </c>
      <c r="AY457" s="232" t="s">
        <v>161</v>
      </c>
    </row>
    <row r="458" spans="1:65" s="2" customFormat="1" ht="16.5" customHeight="1">
      <c r="A458" s="37"/>
      <c r="B458" s="38"/>
      <c r="C458" s="181" t="s">
        <v>538</v>
      </c>
      <c r="D458" s="181" t="s">
        <v>163</v>
      </c>
      <c r="E458" s="182" t="s">
        <v>3417</v>
      </c>
      <c r="F458" s="183" t="s">
        <v>3418</v>
      </c>
      <c r="G458" s="184" t="s">
        <v>387</v>
      </c>
      <c r="H458" s="185">
        <v>3</v>
      </c>
      <c r="I458" s="186"/>
      <c r="J458" s="187">
        <f>ROUND(I458*H458,2)</f>
        <v>0</v>
      </c>
      <c r="K458" s="183" t="s">
        <v>167</v>
      </c>
      <c r="L458" s="42"/>
      <c r="M458" s="188" t="s">
        <v>19</v>
      </c>
      <c r="N458" s="189" t="s">
        <v>40</v>
      </c>
      <c r="O458" s="67"/>
      <c r="P458" s="190">
        <f>O458*H458</f>
        <v>0</v>
      </c>
      <c r="Q458" s="190">
        <v>1.7000000000000001E-4</v>
      </c>
      <c r="R458" s="190">
        <f>Q458*H458</f>
        <v>5.1000000000000004E-4</v>
      </c>
      <c r="S458" s="190">
        <v>0.35625000000000001</v>
      </c>
      <c r="T458" s="191">
        <f>S458*H458</f>
        <v>1.0687500000000001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279</v>
      </c>
      <c r="AT458" s="192" t="s">
        <v>163</v>
      </c>
      <c r="AU458" s="192" t="s">
        <v>79</v>
      </c>
      <c r="AY458" s="20" t="s">
        <v>161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77</v>
      </c>
      <c r="BK458" s="193">
        <f>ROUND(I458*H458,2)</f>
        <v>0</v>
      </c>
      <c r="BL458" s="20" t="s">
        <v>279</v>
      </c>
      <c r="BM458" s="192" t="s">
        <v>3419</v>
      </c>
    </row>
    <row r="459" spans="1:65" s="2" customFormat="1">
      <c r="A459" s="37"/>
      <c r="B459" s="38"/>
      <c r="C459" s="39"/>
      <c r="D459" s="194" t="s">
        <v>170</v>
      </c>
      <c r="E459" s="39"/>
      <c r="F459" s="195" t="s">
        <v>3420</v>
      </c>
      <c r="G459" s="39"/>
      <c r="H459" s="39"/>
      <c r="I459" s="196"/>
      <c r="J459" s="39"/>
      <c r="K459" s="39"/>
      <c r="L459" s="42"/>
      <c r="M459" s="197"/>
      <c r="N459" s="198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170</v>
      </c>
      <c r="AU459" s="20" t="s">
        <v>79</v>
      </c>
    </row>
    <row r="460" spans="1:65" s="2" customFormat="1" ht="28.8">
      <c r="A460" s="37"/>
      <c r="B460" s="38"/>
      <c r="C460" s="39"/>
      <c r="D460" s="199" t="s">
        <v>176</v>
      </c>
      <c r="E460" s="39"/>
      <c r="F460" s="200" t="s">
        <v>3421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176</v>
      </c>
      <c r="AU460" s="20" t="s">
        <v>79</v>
      </c>
    </row>
    <row r="461" spans="1:65" s="14" customFormat="1">
      <c r="B461" s="212"/>
      <c r="C461" s="213"/>
      <c r="D461" s="199" t="s">
        <v>178</v>
      </c>
      <c r="E461" s="214" t="s">
        <v>19</v>
      </c>
      <c r="F461" s="215" t="s">
        <v>3422</v>
      </c>
      <c r="G461" s="213"/>
      <c r="H461" s="214" t="s">
        <v>19</v>
      </c>
      <c r="I461" s="216"/>
      <c r="J461" s="213"/>
      <c r="K461" s="213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178</v>
      </c>
      <c r="AU461" s="221" t="s">
        <v>79</v>
      </c>
      <c r="AV461" s="14" t="s">
        <v>77</v>
      </c>
      <c r="AW461" s="14" t="s">
        <v>31</v>
      </c>
      <c r="AX461" s="14" t="s">
        <v>69</v>
      </c>
      <c r="AY461" s="221" t="s">
        <v>161</v>
      </c>
    </row>
    <row r="462" spans="1:65" s="13" customFormat="1">
      <c r="B462" s="201"/>
      <c r="C462" s="202"/>
      <c r="D462" s="199" t="s">
        <v>178</v>
      </c>
      <c r="E462" s="203" t="s">
        <v>19</v>
      </c>
      <c r="F462" s="204" t="s">
        <v>180</v>
      </c>
      <c r="G462" s="202"/>
      <c r="H462" s="205">
        <v>3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178</v>
      </c>
      <c r="AU462" s="211" t="s">
        <v>79</v>
      </c>
      <c r="AV462" s="13" t="s">
        <v>79</v>
      </c>
      <c r="AW462" s="13" t="s">
        <v>31</v>
      </c>
      <c r="AX462" s="13" t="s">
        <v>69</v>
      </c>
      <c r="AY462" s="211" t="s">
        <v>161</v>
      </c>
    </row>
    <row r="463" spans="1:65" s="15" customFormat="1">
      <c r="B463" s="222"/>
      <c r="C463" s="223"/>
      <c r="D463" s="199" t="s">
        <v>178</v>
      </c>
      <c r="E463" s="224" t="s">
        <v>19</v>
      </c>
      <c r="F463" s="225" t="s">
        <v>221</v>
      </c>
      <c r="G463" s="223"/>
      <c r="H463" s="226">
        <v>3</v>
      </c>
      <c r="I463" s="227"/>
      <c r="J463" s="223"/>
      <c r="K463" s="223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178</v>
      </c>
      <c r="AU463" s="232" t="s">
        <v>79</v>
      </c>
      <c r="AV463" s="15" t="s">
        <v>168</v>
      </c>
      <c r="AW463" s="15" t="s">
        <v>31</v>
      </c>
      <c r="AX463" s="15" t="s">
        <v>77</v>
      </c>
      <c r="AY463" s="232" t="s">
        <v>161</v>
      </c>
    </row>
    <row r="464" spans="1:65" s="2" customFormat="1" ht="16.5" customHeight="1">
      <c r="A464" s="37"/>
      <c r="B464" s="38"/>
      <c r="C464" s="181" t="s">
        <v>547</v>
      </c>
      <c r="D464" s="181" t="s">
        <v>163</v>
      </c>
      <c r="E464" s="182" t="s">
        <v>3423</v>
      </c>
      <c r="F464" s="183" t="s">
        <v>3424</v>
      </c>
      <c r="G464" s="184" t="s">
        <v>387</v>
      </c>
      <c r="H464" s="185">
        <v>3</v>
      </c>
      <c r="I464" s="186"/>
      <c r="J464" s="187">
        <f>ROUND(I464*H464,2)</f>
        <v>0</v>
      </c>
      <c r="K464" s="183" t="s">
        <v>167</v>
      </c>
      <c r="L464" s="42"/>
      <c r="M464" s="188" t="s">
        <v>19</v>
      </c>
      <c r="N464" s="189" t="s">
        <v>40</v>
      </c>
      <c r="O464" s="67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279</v>
      </c>
      <c r="AT464" s="192" t="s">
        <v>163</v>
      </c>
      <c r="AU464" s="192" t="s">
        <v>79</v>
      </c>
      <c r="AY464" s="20" t="s">
        <v>161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77</v>
      </c>
      <c r="BK464" s="193">
        <f>ROUND(I464*H464,2)</f>
        <v>0</v>
      </c>
      <c r="BL464" s="20" t="s">
        <v>279</v>
      </c>
      <c r="BM464" s="192" t="s">
        <v>3425</v>
      </c>
    </row>
    <row r="465" spans="1:65" s="2" customFormat="1">
      <c r="A465" s="37"/>
      <c r="B465" s="38"/>
      <c r="C465" s="39"/>
      <c r="D465" s="194" t="s">
        <v>170</v>
      </c>
      <c r="E465" s="39"/>
      <c r="F465" s="195" t="s">
        <v>3426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170</v>
      </c>
      <c r="AU465" s="20" t="s">
        <v>79</v>
      </c>
    </row>
    <row r="466" spans="1:65" s="2" customFormat="1" ht="24.15" customHeight="1">
      <c r="A466" s="37"/>
      <c r="B466" s="38"/>
      <c r="C466" s="181" t="s">
        <v>553</v>
      </c>
      <c r="D466" s="181" t="s">
        <v>163</v>
      </c>
      <c r="E466" s="182" t="s">
        <v>3427</v>
      </c>
      <c r="F466" s="183" t="s">
        <v>3428</v>
      </c>
      <c r="G466" s="184" t="s">
        <v>214</v>
      </c>
      <c r="H466" s="185">
        <v>1.069</v>
      </c>
      <c r="I466" s="186"/>
      <c r="J466" s="187">
        <f>ROUND(I466*H466,2)</f>
        <v>0</v>
      </c>
      <c r="K466" s="183" t="s">
        <v>19</v>
      </c>
      <c r="L466" s="42"/>
      <c r="M466" s="188" t="s">
        <v>19</v>
      </c>
      <c r="N466" s="189" t="s">
        <v>40</v>
      </c>
      <c r="O466" s="67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279</v>
      </c>
      <c r="AT466" s="192" t="s">
        <v>163</v>
      </c>
      <c r="AU466" s="192" t="s">
        <v>79</v>
      </c>
      <c r="AY466" s="20" t="s">
        <v>161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77</v>
      </c>
      <c r="BK466" s="193">
        <f>ROUND(I466*H466,2)</f>
        <v>0</v>
      </c>
      <c r="BL466" s="20" t="s">
        <v>279</v>
      </c>
      <c r="BM466" s="192" t="s">
        <v>3429</v>
      </c>
    </row>
    <row r="467" spans="1:65" s="14" customFormat="1">
      <c r="B467" s="212"/>
      <c r="C467" s="213"/>
      <c r="D467" s="199" t="s">
        <v>178</v>
      </c>
      <c r="E467" s="214" t="s">
        <v>19</v>
      </c>
      <c r="F467" s="215" t="s">
        <v>3146</v>
      </c>
      <c r="G467" s="213"/>
      <c r="H467" s="214" t="s">
        <v>19</v>
      </c>
      <c r="I467" s="216"/>
      <c r="J467" s="213"/>
      <c r="K467" s="213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178</v>
      </c>
      <c r="AU467" s="221" t="s">
        <v>79</v>
      </c>
      <c r="AV467" s="14" t="s">
        <v>77</v>
      </c>
      <c r="AW467" s="14" t="s">
        <v>31</v>
      </c>
      <c r="AX467" s="14" t="s">
        <v>69</v>
      </c>
      <c r="AY467" s="221" t="s">
        <v>161</v>
      </c>
    </row>
    <row r="468" spans="1:65" s="13" customFormat="1">
      <c r="B468" s="201"/>
      <c r="C468" s="202"/>
      <c r="D468" s="199" t="s">
        <v>178</v>
      </c>
      <c r="E468" s="203" t="s">
        <v>19</v>
      </c>
      <c r="F468" s="204" t="s">
        <v>3147</v>
      </c>
      <c r="G468" s="202"/>
      <c r="H468" s="205">
        <v>1.069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178</v>
      </c>
      <c r="AU468" s="211" t="s">
        <v>79</v>
      </c>
      <c r="AV468" s="13" t="s">
        <v>79</v>
      </c>
      <c r="AW468" s="13" t="s">
        <v>31</v>
      </c>
      <c r="AX468" s="13" t="s">
        <v>69</v>
      </c>
      <c r="AY468" s="211" t="s">
        <v>161</v>
      </c>
    </row>
    <row r="469" spans="1:65" s="15" customFormat="1">
      <c r="B469" s="222"/>
      <c r="C469" s="223"/>
      <c r="D469" s="199" t="s">
        <v>178</v>
      </c>
      <c r="E469" s="224" t="s">
        <v>19</v>
      </c>
      <c r="F469" s="225" t="s">
        <v>221</v>
      </c>
      <c r="G469" s="223"/>
      <c r="H469" s="226">
        <v>1.069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178</v>
      </c>
      <c r="AU469" s="232" t="s">
        <v>79</v>
      </c>
      <c r="AV469" s="15" t="s">
        <v>168</v>
      </c>
      <c r="AW469" s="15" t="s">
        <v>31</v>
      </c>
      <c r="AX469" s="15" t="s">
        <v>77</v>
      </c>
      <c r="AY469" s="232" t="s">
        <v>161</v>
      </c>
    </row>
    <row r="470" spans="1:65" s="2" customFormat="1" ht="24.15" customHeight="1">
      <c r="A470" s="37"/>
      <c r="B470" s="38"/>
      <c r="C470" s="181" t="s">
        <v>561</v>
      </c>
      <c r="D470" s="181" t="s">
        <v>163</v>
      </c>
      <c r="E470" s="182" t="s">
        <v>3430</v>
      </c>
      <c r="F470" s="183" t="s">
        <v>3431</v>
      </c>
      <c r="G470" s="184" t="s">
        <v>214</v>
      </c>
      <c r="H470" s="185">
        <v>2.8000000000000001E-2</v>
      </c>
      <c r="I470" s="186"/>
      <c r="J470" s="187">
        <f>ROUND(I470*H470,2)</f>
        <v>0</v>
      </c>
      <c r="K470" s="183" t="s">
        <v>167</v>
      </c>
      <c r="L470" s="42"/>
      <c r="M470" s="188" t="s">
        <v>19</v>
      </c>
      <c r="N470" s="189" t="s">
        <v>40</v>
      </c>
      <c r="O470" s="67"/>
      <c r="P470" s="190">
        <f>O470*H470</f>
        <v>0</v>
      </c>
      <c r="Q470" s="190">
        <v>0</v>
      </c>
      <c r="R470" s="190">
        <f>Q470*H470</f>
        <v>0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279</v>
      </c>
      <c r="AT470" s="192" t="s">
        <v>163</v>
      </c>
      <c r="AU470" s="192" t="s">
        <v>79</v>
      </c>
      <c r="AY470" s="20" t="s">
        <v>161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77</v>
      </c>
      <c r="BK470" s="193">
        <f>ROUND(I470*H470,2)</f>
        <v>0</v>
      </c>
      <c r="BL470" s="20" t="s">
        <v>279</v>
      </c>
      <c r="BM470" s="192" t="s">
        <v>3432</v>
      </c>
    </row>
    <row r="471" spans="1:65" s="2" customFormat="1">
      <c r="A471" s="37"/>
      <c r="B471" s="38"/>
      <c r="C471" s="39"/>
      <c r="D471" s="194" t="s">
        <v>170</v>
      </c>
      <c r="E471" s="39"/>
      <c r="F471" s="195" t="s">
        <v>3433</v>
      </c>
      <c r="G471" s="39"/>
      <c r="H471" s="39"/>
      <c r="I471" s="196"/>
      <c r="J471" s="39"/>
      <c r="K471" s="39"/>
      <c r="L471" s="42"/>
      <c r="M471" s="197"/>
      <c r="N471" s="198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170</v>
      </c>
      <c r="AU471" s="20" t="s">
        <v>79</v>
      </c>
    </row>
    <row r="472" spans="1:65" s="14" customFormat="1">
      <c r="B472" s="212"/>
      <c r="C472" s="213"/>
      <c r="D472" s="199" t="s">
        <v>178</v>
      </c>
      <c r="E472" s="214" t="s">
        <v>19</v>
      </c>
      <c r="F472" s="215" t="s">
        <v>3434</v>
      </c>
      <c r="G472" s="213"/>
      <c r="H472" s="214" t="s">
        <v>19</v>
      </c>
      <c r="I472" s="216"/>
      <c r="J472" s="213"/>
      <c r="K472" s="213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178</v>
      </c>
      <c r="AU472" s="221" t="s">
        <v>79</v>
      </c>
      <c r="AV472" s="14" t="s">
        <v>77</v>
      </c>
      <c r="AW472" s="14" t="s">
        <v>31</v>
      </c>
      <c r="AX472" s="14" t="s">
        <v>69</v>
      </c>
      <c r="AY472" s="221" t="s">
        <v>161</v>
      </c>
    </row>
    <row r="473" spans="1:65" s="13" customFormat="1">
      <c r="B473" s="201"/>
      <c r="C473" s="202"/>
      <c r="D473" s="199" t="s">
        <v>178</v>
      </c>
      <c r="E473" s="203" t="s">
        <v>19</v>
      </c>
      <c r="F473" s="204" t="s">
        <v>3435</v>
      </c>
      <c r="G473" s="202"/>
      <c r="H473" s="205">
        <v>2.8000000000000001E-2</v>
      </c>
      <c r="I473" s="206"/>
      <c r="J473" s="202"/>
      <c r="K473" s="202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178</v>
      </c>
      <c r="AU473" s="211" t="s">
        <v>79</v>
      </c>
      <c r="AV473" s="13" t="s">
        <v>79</v>
      </c>
      <c r="AW473" s="13" t="s">
        <v>31</v>
      </c>
      <c r="AX473" s="13" t="s">
        <v>69</v>
      </c>
      <c r="AY473" s="211" t="s">
        <v>161</v>
      </c>
    </row>
    <row r="474" spans="1:65" s="15" customFormat="1">
      <c r="B474" s="222"/>
      <c r="C474" s="223"/>
      <c r="D474" s="199" t="s">
        <v>178</v>
      </c>
      <c r="E474" s="224" t="s">
        <v>19</v>
      </c>
      <c r="F474" s="225" t="s">
        <v>221</v>
      </c>
      <c r="G474" s="223"/>
      <c r="H474" s="226">
        <v>2.8000000000000001E-2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178</v>
      </c>
      <c r="AU474" s="232" t="s">
        <v>79</v>
      </c>
      <c r="AV474" s="15" t="s">
        <v>168</v>
      </c>
      <c r="AW474" s="15" t="s">
        <v>31</v>
      </c>
      <c r="AX474" s="15" t="s">
        <v>77</v>
      </c>
      <c r="AY474" s="232" t="s">
        <v>161</v>
      </c>
    </row>
    <row r="475" spans="1:65" s="2" customFormat="1" ht="33" customHeight="1">
      <c r="A475" s="37"/>
      <c r="B475" s="38"/>
      <c r="C475" s="181" t="s">
        <v>569</v>
      </c>
      <c r="D475" s="181" t="s">
        <v>163</v>
      </c>
      <c r="E475" s="182" t="s">
        <v>3436</v>
      </c>
      <c r="F475" s="183" t="s">
        <v>3437</v>
      </c>
      <c r="G475" s="184" t="s">
        <v>214</v>
      </c>
      <c r="H475" s="185">
        <v>2.8000000000000001E-2</v>
      </c>
      <c r="I475" s="186"/>
      <c r="J475" s="187">
        <f>ROUND(I475*H475,2)</f>
        <v>0</v>
      </c>
      <c r="K475" s="183" t="s">
        <v>167</v>
      </c>
      <c r="L475" s="42"/>
      <c r="M475" s="188" t="s">
        <v>19</v>
      </c>
      <c r="N475" s="189" t="s">
        <v>40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279</v>
      </c>
      <c r="AT475" s="192" t="s">
        <v>163</v>
      </c>
      <c r="AU475" s="192" t="s">
        <v>79</v>
      </c>
      <c r="AY475" s="20" t="s">
        <v>161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77</v>
      </c>
      <c r="BK475" s="193">
        <f>ROUND(I475*H475,2)</f>
        <v>0</v>
      </c>
      <c r="BL475" s="20" t="s">
        <v>279</v>
      </c>
      <c r="BM475" s="192" t="s">
        <v>3438</v>
      </c>
    </row>
    <row r="476" spans="1:65" s="2" customFormat="1">
      <c r="A476" s="37"/>
      <c r="B476" s="38"/>
      <c r="C476" s="39"/>
      <c r="D476" s="194" t="s">
        <v>170</v>
      </c>
      <c r="E476" s="39"/>
      <c r="F476" s="195" t="s">
        <v>3439</v>
      </c>
      <c r="G476" s="39"/>
      <c r="H476" s="39"/>
      <c r="I476" s="196"/>
      <c r="J476" s="39"/>
      <c r="K476" s="39"/>
      <c r="L476" s="42"/>
      <c r="M476" s="197"/>
      <c r="N476" s="198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170</v>
      </c>
      <c r="AU476" s="20" t="s">
        <v>79</v>
      </c>
    </row>
    <row r="477" spans="1:65" s="14" customFormat="1">
      <c r="B477" s="212"/>
      <c r="C477" s="213"/>
      <c r="D477" s="199" t="s">
        <v>178</v>
      </c>
      <c r="E477" s="214" t="s">
        <v>19</v>
      </c>
      <c r="F477" s="215" t="s">
        <v>3434</v>
      </c>
      <c r="G477" s="213"/>
      <c r="H477" s="214" t="s">
        <v>19</v>
      </c>
      <c r="I477" s="216"/>
      <c r="J477" s="213"/>
      <c r="K477" s="213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178</v>
      </c>
      <c r="AU477" s="221" t="s">
        <v>79</v>
      </c>
      <c r="AV477" s="14" t="s">
        <v>77</v>
      </c>
      <c r="AW477" s="14" t="s">
        <v>31</v>
      </c>
      <c r="AX477" s="14" t="s">
        <v>69</v>
      </c>
      <c r="AY477" s="221" t="s">
        <v>161</v>
      </c>
    </row>
    <row r="478" spans="1:65" s="13" customFormat="1">
      <c r="B478" s="201"/>
      <c r="C478" s="202"/>
      <c r="D478" s="199" t="s">
        <v>178</v>
      </c>
      <c r="E478" s="203" t="s">
        <v>19</v>
      </c>
      <c r="F478" s="204" t="s">
        <v>3435</v>
      </c>
      <c r="G478" s="202"/>
      <c r="H478" s="205">
        <v>2.8000000000000001E-2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178</v>
      </c>
      <c r="AU478" s="211" t="s">
        <v>79</v>
      </c>
      <c r="AV478" s="13" t="s">
        <v>79</v>
      </c>
      <c r="AW478" s="13" t="s">
        <v>31</v>
      </c>
      <c r="AX478" s="13" t="s">
        <v>69</v>
      </c>
      <c r="AY478" s="211" t="s">
        <v>161</v>
      </c>
    </row>
    <row r="479" spans="1:65" s="15" customFormat="1">
      <c r="B479" s="222"/>
      <c r="C479" s="223"/>
      <c r="D479" s="199" t="s">
        <v>178</v>
      </c>
      <c r="E479" s="224" t="s">
        <v>19</v>
      </c>
      <c r="F479" s="225" t="s">
        <v>221</v>
      </c>
      <c r="G479" s="223"/>
      <c r="H479" s="226">
        <v>2.8000000000000001E-2</v>
      </c>
      <c r="I479" s="227"/>
      <c r="J479" s="223"/>
      <c r="K479" s="223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178</v>
      </c>
      <c r="AU479" s="232" t="s">
        <v>79</v>
      </c>
      <c r="AV479" s="15" t="s">
        <v>168</v>
      </c>
      <c r="AW479" s="15" t="s">
        <v>31</v>
      </c>
      <c r="AX479" s="15" t="s">
        <v>77</v>
      </c>
      <c r="AY479" s="232" t="s">
        <v>161</v>
      </c>
    </row>
    <row r="480" spans="1:65" s="12" customFormat="1" ht="22.8" customHeight="1">
      <c r="B480" s="165"/>
      <c r="C480" s="166"/>
      <c r="D480" s="167" t="s">
        <v>68</v>
      </c>
      <c r="E480" s="179" t="s">
        <v>3440</v>
      </c>
      <c r="F480" s="179" t="s">
        <v>3441</v>
      </c>
      <c r="G480" s="166"/>
      <c r="H480" s="166"/>
      <c r="I480" s="169"/>
      <c r="J480" s="180">
        <f>BK480</f>
        <v>0</v>
      </c>
      <c r="K480" s="166"/>
      <c r="L480" s="171"/>
      <c r="M480" s="172"/>
      <c r="N480" s="173"/>
      <c r="O480" s="173"/>
      <c r="P480" s="174">
        <f>SUM(P481:P526)</f>
        <v>0</v>
      </c>
      <c r="Q480" s="173"/>
      <c r="R480" s="174">
        <f>SUM(R481:R526)</f>
        <v>4.7109999999999999E-2</v>
      </c>
      <c r="S480" s="173"/>
      <c r="T480" s="175">
        <f>SUM(T481:T526)</f>
        <v>0.15750000000000003</v>
      </c>
      <c r="AR480" s="176" t="s">
        <v>79</v>
      </c>
      <c r="AT480" s="177" t="s">
        <v>68</v>
      </c>
      <c r="AU480" s="177" t="s">
        <v>77</v>
      </c>
      <c r="AY480" s="176" t="s">
        <v>161</v>
      </c>
      <c r="BK480" s="178">
        <f>SUM(BK481:BK526)</f>
        <v>0</v>
      </c>
    </row>
    <row r="481" spans="1:65" s="2" customFormat="1" ht="16.5" customHeight="1">
      <c r="A481" s="37"/>
      <c r="B481" s="38"/>
      <c r="C481" s="181" t="s">
        <v>579</v>
      </c>
      <c r="D481" s="181" t="s">
        <v>163</v>
      </c>
      <c r="E481" s="182" t="s">
        <v>3442</v>
      </c>
      <c r="F481" s="183" t="s">
        <v>3443</v>
      </c>
      <c r="G481" s="184" t="s">
        <v>532</v>
      </c>
      <c r="H481" s="185">
        <v>12</v>
      </c>
      <c r="I481" s="186"/>
      <c r="J481" s="187">
        <f>ROUND(I481*H481,2)</f>
        <v>0</v>
      </c>
      <c r="K481" s="183" t="s">
        <v>167</v>
      </c>
      <c r="L481" s="42"/>
      <c r="M481" s="188" t="s">
        <v>19</v>
      </c>
      <c r="N481" s="189" t="s">
        <v>40</v>
      </c>
      <c r="O481" s="67"/>
      <c r="P481" s="190">
        <f>O481*H481</f>
        <v>0</v>
      </c>
      <c r="Q481" s="190">
        <v>1.14E-3</v>
      </c>
      <c r="R481" s="190">
        <f>Q481*H481</f>
        <v>1.3679999999999999E-2</v>
      </c>
      <c r="S481" s="190">
        <v>0</v>
      </c>
      <c r="T481" s="19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2" t="s">
        <v>279</v>
      </c>
      <c r="AT481" s="192" t="s">
        <v>163</v>
      </c>
      <c r="AU481" s="192" t="s">
        <v>79</v>
      </c>
      <c r="AY481" s="20" t="s">
        <v>161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0" t="s">
        <v>77</v>
      </c>
      <c r="BK481" s="193">
        <f>ROUND(I481*H481,2)</f>
        <v>0</v>
      </c>
      <c r="BL481" s="20" t="s">
        <v>279</v>
      </c>
      <c r="BM481" s="192" t="s">
        <v>3444</v>
      </c>
    </row>
    <row r="482" spans="1:65" s="2" customFormat="1">
      <c r="A482" s="37"/>
      <c r="B482" s="38"/>
      <c r="C482" s="39"/>
      <c r="D482" s="194" t="s">
        <v>170</v>
      </c>
      <c r="E482" s="39"/>
      <c r="F482" s="195" t="s">
        <v>3445</v>
      </c>
      <c r="G482" s="39"/>
      <c r="H482" s="39"/>
      <c r="I482" s="196"/>
      <c r="J482" s="39"/>
      <c r="K482" s="39"/>
      <c r="L482" s="42"/>
      <c r="M482" s="197"/>
      <c r="N482" s="198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20" t="s">
        <v>170</v>
      </c>
      <c r="AU482" s="20" t="s">
        <v>79</v>
      </c>
    </row>
    <row r="483" spans="1:65" s="2" customFormat="1" ht="16.5" customHeight="1">
      <c r="A483" s="37"/>
      <c r="B483" s="38"/>
      <c r="C483" s="237" t="s">
        <v>591</v>
      </c>
      <c r="D483" s="237" t="s">
        <v>715</v>
      </c>
      <c r="E483" s="238" t="s">
        <v>3446</v>
      </c>
      <c r="F483" s="239" t="s">
        <v>3447</v>
      </c>
      <c r="G483" s="240" t="s">
        <v>387</v>
      </c>
      <c r="H483" s="241">
        <v>12</v>
      </c>
      <c r="I483" s="242"/>
      <c r="J483" s="243">
        <f>ROUND(I483*H483,2)</f>
        <v>0</v>
      </c>
      <c r="K483" s="239" t="s">
        <v>167</v>
      </c>
      <c r="L483" s="244"/>
      <c r="M483" s="245" t="s">
        <v>19</v>
      </c>
      <c r="N483" s="246" t="s">
        <v>40</v>
      </c>
      <c r="O483" s="67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406</v>
      </c>
      <c r="AT483" s="192" t="s">
        <v>715</v>
      </c>
      <c r="AU483" s="192" t="s">
        <v>79</v>
      </c>
      <c r="AY483" s="20" t="s">
        <v>161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77</v>
      </c>
      <c r="BK483" s="193">
        <f>ROUND(I483*H483,2)</f>
        <v>0</v>
      </c>
      <c r="BL483" s="20" t="s">
        <v>279</v>
      </c>
      <c r="BM483" s="192" t="s">
        <v>3448</v>
      </c>
    </row>
    <row r="484" spans="1:65" s="14" customFormat="1">
      <c r="B484" s="212"/>
      <c r="C484" s="213"/>
      <c r="D484" s="199" t="s">
        <v>178</v>
      </c>
      <c r="E484" s="214" t="s">
        <v>19</v>
      </c>
      <c r="F484" s="215" t="s">
        <v>3449</v>
      </c>
      <c r="G484" s="213"/>
      <c r="H484" s="214" t="s">
        <v>19</v>
      </c>
      <c r="I484" s="216"/>
      <c r="J484" s="213"/>
      <c r="K484" s="213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178</v>
      </c>
      <c r="AU484" s="221" t="s">
        <v>79</v>
      </c>
      <c r="AV484" s="14" t="s">
        <v>77</v>
      </c>
      <c r="AW484" s="14" t="s">
        <v>31</v>
      </c>
      <c r="AX484" s="14" t="s">
        <v>69</v>
      </c>
      <c r="AY484" s="221" t="s">
        <v>161</v>
      </c>
    </row>
    <row r="485" spans="1:65" s="13" customFormat="1">
      <c r="B485" s="201"/>
      <c r="C485" s="202"/>
      <c r="D485" s="199" t="s">
        <v>178</v>
      </c>
      <c r="E485" s="203" t="s">
        <v>19</v>
      </c>
      <c r="F485" s="204" t="s">
        <v>3450</v>
      </c>
      <c r="G485" s="202"/>
      <c r="H485" s="205">
        <v>12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178</v>
      </c>
      <c r="AU485" s="211" t="s">
        <v>79</v>
      </c>
      <c r="AV485" s="13" t="s">
        <v>79</v>
      </c>
      <c r="AW485" s="13" t="s">
        <v>31</v>
      </c>
      <c r="AX485" s="13" t="s">
        <v>69</v>
      </c>
      <c r="AY485" s="211" t="s">
        <v>161</v>
      </c>
    </row>
    <row r="486" spans="1:65" s="15" customFormat="1">
      <c r="B486" s="222"/>
      <c r="C486" s="223"/>
      <c r="D486" s="199" t="s">
        <v>178</v>
      </c>
      <c r="E486" s="224" t="s">
        <v>19</v>
      </c>
      <c r="F486" s="225" t="s">
        <v>221</v>
      </c>
      <c r="G486" s="223"/>
      <c r="H486" s="226">
        <v>12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178</v>
      </c>
      <c r="AU486" s="232" t="s">
        <v>79</v>
      </c>
      <c r="AV486" s="15" t="s">
        <v>168</v>
      </c>
      <c r="AW486" s="15" t="s">
        <v>31</v>
      </c>
      <c r="AX486" s="15" t="s">
        <v>77</v>
      </c>
      <c r="AY486" s="232" t="s">
        <v>161</v>
      </c>
    </row>
    <row r="487" spans="1:65" s="2" customFormat="1" ht="16.5" customHeight="1">
      <c r="A487" s="37"/>
      <c r="B487" s="38"/>
      <c r="C487" s="181" t="s">
        <v>986</v>
      </c>
      <c r="D487" s="181" t="s">
        <v>163</v>
      </c>
      <c r="E487" s="182" t="s">
        <v>3451</v>
      </c>
      <c r="F487" s="183" t="s">
        <v>3452</v>
      </c>
      <c r="G487" s="184" t="s">
        <v>387</v>
      </c>
      <c r="H487" s="185">
        <v>3</v>
      </c>
      <c r="I487" s="186"/>
      <c r="J487" s="187">
        <f>ROUND(I487*H487,2)</f>
        <v>0</v>
      </c>
      <c r="K487" s="183" t="s">
        <v>167</v>
      </c>
      <c r="L487" s="42"/>
      <c r="M487" s="188" t="s">
        <v>19</v>
      </c>
      <c r="N487" s="189" t="s">
        <v>40</v>
      </c>
      <c r="O487" s="67"/>
      <c r="P487" s="190">
        <f>O487*H487</f>
        <v>0</v>
      </c>
      <c r="Q487" s="190">
        <v>0</v>
      </c>
      <c r="R487" s="190">
        <f>Q487*H487</f>
        <v>0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279</v>
      </c>
      <c r="AT487" s="192" t="s">
        <v>163</v>
      </c>
      <c r="AU487" s="192" t="s">
        <v>79</v>
      </c>
      <c r="AY487" s="20" t="s">
        <v>161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77</v>
      </c>
      <c r="BK487" s="193">
        <f>ROUND(I487*H487,2)</f>
        <v>0</v>
      </c>
      <c r="BL487" s="20" t="s">
        <v>279</v>
      </c>
      <c r="BM487" s="192" t="s">
        <v>3453</v>
      </c>
    </row>
    <row r="488" spans="1:65" s="2" customFormat="1">
      <c r="A488" s="37"/>
      <c r="B488" s="38"/>
      <c r="C488" s="39"/>
      <c r="D488" s="194" t="s">
        <v>170</v>
      </c>
      <c r="E488" s="39"/>
      <c r="F488" s="195" t="s">
        <v>3454</v>
      </c>
      <c r="G488" s="39"/>
      <c r="H488" s="39"/>
      <c r="I488" s="196"/>
      <c r="J488" s="39"/>
      <c r="K488" s="39"/>
      <c r="L488" s="42"/>
      <c r="M488" s="197"/>
      <c r="N488" s="198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170</v>
      </c>
      <c r="AU488" s="20" t="s">
        <v>79</v>
      </c>
    </row>
    <row r="489" spans="1:65" s="14" customFormat="1">
      <c r="B489" s="212"/>
      <c r="C489" s="213"/>
      <c r="D489" s="199" t="s">
        <v>178</v>
      </c>
      <c r="E489" s="214" t="s">
        <v>19</v>
      </c>
      <c r="F489" s="215" t="s">
        <v>3455</v>
      </c>
      <c r="G489" s="213"/>
      <c r="H489" s="214" t="s">
        <v>19</v>
      </c>
      <c r="I489" s="216"/>
      <c r="J489" s="213"/>
      <c r="K489" s="213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178</v>
      </c>
      <c r="AU489" s="221" t="s">
        <v>79</v>
      </c>
      <c r="AV489" s="14" t="s">
        <v>77</v>
      </c>
      <c r="AW489" s="14" t="s">
        <v>31</v>
      </c>
      <c r="AX489" s="14" t="s">
        <v>69</v>
      </c>
      <c r="AY489" s="221" t="s">
        <v>161</v>
      </c>
    </row>
    <row r="490" spans="1:65" s="13" customFormat="1">
      <c r="B490" s="201"/>
      <c r="C490" s="202"/>
      <c r="D490" s="199" t="s">
        <v>178</v>
      </c>
      <c r="E490" s="203" t="s">
        <v>19</v>
      </c>
      <c r="F490" s="204" t="s">
        <v>180</v>
      </c>
      <c r="G490" s="202"/>
      <c r="H490" s="205">
        <v>3</v>
      </c>
      <c r="I490" s="206"/>
      <c r="J490" s="202"/>
      <c r="K490" s="202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178</v>
      </c>
      <c r="AU490" s="211" t="s">
        <v>79</v>
      </c>
      <c r="AV490" s="13" t="s">
        <v>79</v>
      </c>
      <c r="AW490" s="13" t="s">
        <v>31</v>
      </c>
      <c r="AX490" s="13" t="s">
        <v>69</v>
      </c>
      <c r="AY490" s="211" t="s">
        <v>161</v>
      </c>
    </row>
    <row r="491" spans="1:65" s="15" customFormat="1">
      <c r="B491" s="222"/>
      <c r="C491" s="223"/>
      <c r="D491" s="199" t="s">
        <v>178</v>
      </c>
      <c r="E491" s="224" t="s">
        <v>19</v>
      </c>
      <c r="F491" s="225" t="s">
        <v>221</v>
      </c>
      <c r="G491" s="223"/>
      <c r="H491" s="226">
        <v>3</v>
      </c>
      <c r="I491" s="227"/>
      <c r="J491" s="223"/>
      <c r="K491" s="223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178</v>
      </c>
      <c r="AU491" s="232" t="s">
        <v>79</v>
      </c>
      <c r="AV491" s="15" t="s">
        <v>168</v>
      </c>
      <c r="AW491" s="15" t="s">
        <v>31</v>
      </c>
      <c r="AX491" s="15" t="s">
        <v>77</v>
      </c>
      <c r="AY491" s="232" t="s">
        <v>161</v>
      </c>
    </row>
    <row r="492" spans="1:65" s="2" customFormat="1" ht="24.15" customHeight="1">
      <c r="A492" s="37"/>
      <c r="B492" s="38"/>
      <c r="C492" s="181" t="s">
        <v>991</v>
      </c>
      <c r="D492" s="181" t="s">
        <v>163</v>
      </c>
      <c r="E492" s="182" t="s">
        <v>3456</v>
      </c>
      <c r="F492" s="183" t="s">
        <v>3457</v>
      </c>
      <c r="G492" s="184" t="s">
        <v>387</v>
      </c>
      <c r="H492" s="185">
        <v>3</v>
      </c>
      <c r="I492" s="186"/>
      <c r="J492" s="187">
        <f>ROUND(I492*H492,2)</f>
        <v>0</v>
      </c>
      <c r="K492" s="183" t="s">
        <v>167</v>
      </c>
      <c r="L492" s="42"/>
      <c r="M492" s="188" t="s">
        <v>19</v>
      </c>
      <c r="N492" s="189" t="s">
        <v>40</v>
      </c>
      <c r="O492" s="67"/>
      <c r="P492" s="190">
        <f>O492*H492</f>
        <v>0</v>
      </c>
      <c r="Q492" s="190">
        <v>0</v>
      </c>
      <c r="R492" s="190">
        <f>Q492*H492</f>
        <v>0</v>
      </c>
      <c r="S492" s="190">
        <v>4.8000000000000001E-2</v>
      </c>
      <c r="T492" s="191">
        <f>S492*H492</f>
        <v>0.14400000000000002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2" t="s">
        <v>279</v>
      </c>
      <c r="AT492" s="192" t="s">
        <v>163</v>
      </c>
      <c r="AU492" s="192" t="s">
        <v>79</v>
      </c>
      <c r="AY492" s="20" t="s">
        <v>161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20" t="s">
        <v>77</v>
      </c>
      <c r="BK492" s="193">
        <f>ROUND(I492*H492,2)</f>
        <v>0</v>
      </c>
      <c r="BL492" s="20" t="s">
        <v>279</v>
      </c>
      <c r="BM492" s="192" t="s">
        <v>3458</v>
      </c>
    </row>
    <row r="493" spans="1:65" s="2" customFormat="1">
      <c r="A493" s="37"/>
      <c r="B493" s="38"/>
      <c r="C493" s="39"/>
      <c r="D493" s="194" t="s">
        <v>170</v>
      </c>
      <c r="E493" s="39"/>
      <c r="F493" s="195" t="s">
        <v>3459</v>
      </c>
      <c r="G493" s="39"/>
      <c r="H493" s="39"/>
      <c r="I493" s="196"/>
      <c r="J493" s="39"/>
      <c r="K493" s="39"/>
      <c r="L493" s="42"/>
      <c r="M493" s="197"/>
      <c r="N493" s="198"/>
      <c r="O493" s="67"/>
      <c r="P493" s="67"/>
      <c r="Q493" s="67"/>
      <c r="R493" s="67"/>
      <c r="S493" s="67"/>
      <c r="T493" s="68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20" t="s">
        <v>170</v>
      </c>
      <c r="AU493" s="20" t="s">
        <v>79</v>
      </c>
    </row>
    <row r="494" spans="1:65" s="14" customFormat="1">
      <c r="B494" s="212"/>
      <c r="C494" s="213"/>
      <c r="D494" s="199" t="s">
        <v>178</v>
      </c>
      <c r="E494" s="214" t="s">
        <v>19</v>
      </c>
      <c r="F494" s="215" t="s">
        <v>3460</v>
      </c>
      <c r="G494" s="213"/>
      <c r="H494" s="214" t="s">
        <v>19</v>
      </c>
      <c r="I494" s="216"/>
      <c r="J494" s="213"/>
      <c r="K494" s="213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178</v>
      </c>
      <c r="AU494" s="221" t="s">
        <v>79</v>
      </c>
      <c r="AV494" s="14" t="s">
        <v>77</v>
      </c>
      <c r="AW494" s="14" t="s">
        <v>31</v>
      </c>
      <c r="AX494" s="14" t="s">
        <v>69</v>
      </c>
      <c r="AY494" s="221" t="s">
        <v>161</v>
      </c>
    </row>
    <row r="495" spans="1:65" s="13" customFormat="1">
      <c r="B495" s="201"/>
      <c r="C495" s="202"/>
      <c r="D495" s="199" t="s">
        <v>178</v>
      </c>
      <c r="E495" s="203" t="s">
        <v>19</v>
      </c>
      <c r="F495" s="204" t="s">
        <v>180</v>
      </c>
      <c r="G495" s="202"/>
      <c r="H495" s="205">
        <v>3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178</v>
      </c>
      <c r="AU495" s="211" t="s">
        <v>79</v>
      </c>
      <c r="AV495" s="13" t="s">
        <v>79</v>
      </c>
      <c r="AW495" s="13" t="s">
        <v>31</v>
      </c>
      <c r="AX495" s="13" t="s">
        <v>69</v>
      </c>
      <c r="AY495" s="211" t="s">
        <v>161</v>
      </c>
    </row>
    <row r="496" spans="1:65" s="15" customFormat="1">
      <c r="B496" s="222"/>
      <c r="C496" s="223"/>
      <c r="D496" s="199" t="s">
        <v>178</v>
      </c>
      <c r="E496" s="224" t="s">
        <v>19</v>
      </c>
      <c r="F496" s="225" t="s">
        <v>221</v>
      </c>
      <c r="G496" s="223"/>
      <c r="H496" s="226">
        <v>3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178</v>
      </c>
      <c r="AU496" s="232" t="s">
        <v>79</v>
      </c>
      <c r="AV496" s="15" t="s">
        <v>168</v>
      </c>
      <c r="AW496" s="15" t="s">
        <v>31</v>
      </c>
      <c r="AX496" s="15" t="s">
        <v>77</v>
      </c>
      <c r="AY496" s="232" t="s">
        <v>161</v>
      </c>
    </row>
    <row r="497" spans="1:65" s="2" customFormat="1" ht="16.5" customHeight="1">
      <c r="A497" s="37"/>
      <c r="B497" s="38"/>
      <c r="C497" s="181" t="s">
        <v>997</v>
      </c>
      <c r="D497" s="181" t="s">
        <v>163</v>
      </c>
      <c r="E497" s="182" t="s">
        <v>3461</v>
      </c>
      <c r="F497" s="183" t="s">
        <v>3462</v>
      </c>
      <c r="G497" s="184" t="s">
        <v>387</v>
      </c>
      <c r="H497" s="185">
        <v>3</v>
      </c>
      <c r="I497" s="186"/>
      <c r="J497" s="187">
        <f>ROUND(I497*H497,2)</f>
        <v>0</v>
      </c>
      <c r="K497" s="183" t="s">
        <v>167</v>
      </c>
      <c r="L497" s="42"/>
      <c r="M497" s="188" t="s">
        <v>19</v>
      </c>
      <c r="N497" s="189" t="s">
        <v>40</v>
      </c>
      <c r="O497" s="67"/>
      <c r="P497" s="190">
        <f>O497*H497</f>
        <v>0</v>
      </c>
      <c r="Q497" s="190">
        <v>6.9999999999999994E-5</v>
      </c>
      <c r="R497" s="190">
        <f>Q497*H497</f>
        <v>2.0999999999999998E-4</v>
      </c>
      <c r="S497" s="190">
        <v>4.4999999999999997E-3</v>
      </c>
      <c r="T497" s="191">
        <f>S497*H497</f>
        <v>1.3499999999999998E-2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2" t="s">
        <v>279</v>
      </c>
      <c r="AT497" s="192" t="s">
        <v>163</v>
      </c>
      <c r="AU497" s="192" t="s">
        <v>79</v>
      </c>
      <c r="AY497" s="20" t="s">
        <v>161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20" t="s">
        <v>77</v>
      </c>
      <c r="BK497" s="193">
        <f>ROUND(I497*H497,2)</f>
        <v>0</v>
      </c>
      <c r="BL497" s="20" t="s">
        <v>279</v>
      </c>
      <c r="BM497" s="192" t="s">
        <v>3463</v>
      </c>
    </row>
    <row r="498" spans="1:65" s="2" customFormat="1">
      <c r="A498" s="37"/>
      <c r="B498" s="38"/>
      <c r="C498" s="39"/>
      <c r="D498" s="194" t="s">
        <v>170</v>
      </c>
      <c r="E498" s="39"/>
      <c r="F498" s="195" t="s">
        <v>3464</v>
      </c>
      <c r="G498" s="39"/>
      <c r="H498" s="39"/>
      <c r="I498" s="196"/>
      <c r="J498" s="39"/>
      <c r="K498" s="39"/>
      <c r="L498" s="42"/>
      <c r="M498" s="197"/>
      <c r="N498" s="198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170</v>
      </c>
      <c r="AU498" s="20" t="s">
        <v>79</v>
      </c>
    </row>
    <row r="499" spans="1:65" s="2" customFormat="1" ht="28.8">
      <c r="A499" s="37"/>
      <c r="B499" s="38"/>
      <c r="C499" s="39"/>
      <c r="D499" s="199" t="s">
        <v>176</v>
      </c>
      <c r="E499" s="39"/>
      <c r="F499" s="200" t="s">
        <v>3421</v>
      </c>
      <c r="G499" s="39"/>
      <c r="H499" s="39"/>
      <c r="I499" s="196"/>
      <c r="J499" s="39"/>
      <c r="K499" s="39"/>
      <c r="L499" s="42"/>
      <c r="M499" s="197"/>
      <c r="N499" s="198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176</v>
      </c>
      <c r="AU499" s="20" t="s">
        <v>79</v>
      </c>
    </row>
    <row r="500" spans="1:65" s="14" customFormat="1">
      <c r="B500" s="212"/>
      <c r="C500" s="213"/>
      <c r="D500" s="199" t="s">
        <v>178</v>
      </c>
      <c r="E500" s="214" t="s">
        <v>19</v>
      </c>
      <c r="F500" s="215" t="s">
        <v>3465</v>
      </c>
      <c r="G500" s="213"/>
      <c r="H500" s="214" t="s">
        <v>19</v>
      </c>
      <c r="I500" s="216"/>
      <c r="J500" s="213"/>
      <c r="K500" s="213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178</v>
      </c>
      <c r="AU500" s="221" t="s">
        <v>79</v>
      </c>
      <c r="AV500" s="14" t="s">
        <v>77</v>
      </c>
      <c r="AW500" s="14" t="s">
        <v>31</v>
      </c>
      <c r="AX500" s="14" t="s">
        <v>69</v>
      </c>
      <c r="AY500" s="221" t="s">
        <v>161</v>
      </c>
    </row>
    <row r="501" spans="1:65" s="13" customFormat="1">
      <c r="B501" s="201"/>
      <c r="C501" s="202"/>
      <c r="D501" s="199" t="s">
        <v>178</v>
      </c>
      <c r="E501" s="203" t="s">
        <v>19</v>
      </c>
      <c r="F501" s="204" t="s">
        <v>180</v>
      </c>
      <c r="G501" s="202"/>
      <c r="H501" s="205">
        <v>3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178</v>
      </c>
      <c r="AU501" s="211" t="s">
        <v>79</v>
      </c>
      <c r="AV501" s="13" t="s">
        <v>79</v>
      </c>
      <c r="AW501" s="13" t="s">
        <v>31</v>
      </c>
      <c r="AX501" s="13" t="s">
        <v>69</v>
      </c>
      <c r="AY501" s="211" t="s">
        <v>161</v>
      </c>
    </row>
    <row r="502" spans="1:65" s="15" customFormat="1">
      <c r="B502" s="222"/>
      <c r="C502" s="223"/>
      <c r="D502" s="199" t="s">
        <v>178</v>
      </c>
      <c r="E502" s="224" t="s">
        <v>19</v>
      </c>
      <c r="F502" s="225" t="s">
        <v>221</v>
      </c>
      <c r="G502" s="223"/>
      <c r="H502" s="226">
        <v>3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178</v>
      </c>
      <c r="AU502" s="232" t="s">
        <v>79</v>
      </c>
      <c r="AV502" s="15" t="s">
        <v>168</v>
      </c>
      <c r="AW502" s="15" t="s">
        <v>31</v>
      </c>
      <c r="AX502" s="15" t="s">
        <v>77</v>
      </c>
      <c r="AY502" s="232" t="s">
        <v>161</v>
      </c>
    </row>
    <row r="503" spans="1:65" s="2" customFormat="1" ht="24.15" customHeight="1">
      <c r="A503" s="37"/>
      <c r="B503" s="38"/>
      <c r="C503" s="181" t="s">
        <v>1005</v>
      </c>
      <c r="D503" s="181" t="s">
        <v>163</v>
      </c>
      <c r="E503" s="182" t="s">
        <v>3466</v>
      </c>
      <c r="F503" s="183" t="s">
        <v>3467</v>
      </c>
      <c r="G503" s="184" t="s">
        <v>532</v>
      </c>
      <c r="H503" s="185">
        <v>2</v>
      </c>
      <c r="I503" s="186"/>
      <c r="J503" s="187">
        <f>ROUND(I503*H503,2)</f>
        <v>0</v>
      </c>
      <c r="K503" s="183" t="s">
        <v>19</v>
      </c>
      <c r="L503" s="42"/>
      <c r="M503" s="188" t="s">
        <v>19</v>
      </c>
      <c r="N503" s="189" t="s">
        <v>40</v>
      </c>
      <c r="O503" s="67"/>
      <c r="P503" s="190">
        <f>O503*H503</f>
        <v>0</v>
      </c>
      <c r="Q503" s="190">
        <v>6.5900000000000004E-3</v>
      </c>
      <c r="R503" s="190">
        <f>Q503*H503</f>
        <v>1.3180000000000001E-2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279</v>
      </c>
      <c r="AT503" s="192" t="s">
        <v>163</v>
      </c>
      <c r="AU503" s="192" t="s">
        <v>79</v>
      </c>
      <c r="AY503" s="20" t="s">
        <v>161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77</v>
      </c>
      <c r="BK503" s="193">
        <f>ROUND(I503*H503,2)</f>
        <v>0</v>
      </c>
      <c r="BL503" s="20" t="s">
        <v>279</v>
      </c>
      <c r="BM503" s="192" t="s">
        <v>3468</v>
      </c>
    </row>
    <row r="504" spans="1:65" s="14" customFormat="1">
      <c r="B504" s="212"/>
      <c r="C504" s="213"/>
      <c r="D504" s="199" t="s">
        <v>178</v>
      </c>
      <c r="E504" s="214" t="s">
        <v>19</v>
      </c>
      <c r="F504" s="215" t="s">
        <v>3469</v>
      </c>
      <c r="G504" s="213"/>
      <c r="H504" s="214" t="s">
        <v>19</v>
      </c>
      <c r="I504" s="216"/>
      <c r="J504" s="213"/>
      <c r="K504" s="213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178</v>
      </c>
      <c r="AU504" s="221" t="s">
        <v>79</v>
      </c>
      <c r="AV504" s="14" t="s">
        <v>77</v>
      </c>
      <c r="AW504" s="14" t="s">
        <v>31</v>
      </c>
      <c r="AX504" s="14" t="s">
        <v>69</v>
      </c>
      <c r="AY504" s="221" t="s">
        <v>161</v>
      </c>
    </row>
    <row r="505" spans="1:65" s="13" customFormat="1">
      <c r="B505" s="201"/>
      <c r="C505" s="202"/>
      <c r="D505" s="199" t="s">
        <v>178</v>
      </c>
      <c r="E505" s="203" t="s">
        <v>19</v>
      </c>
      <c r="F505" s="204" t="s">
        <v>79</v>
      </c>
      <c r="G505" s="202"/>
      <c r="H505" s="205">
        <v>2</v>
      </c>
      <c r="I505" s="206"/>
      <c r="J505" s="202"/>
      <c r="K505" s="202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178</v>
      </c>
      <c r="AU505" s="211" t="s">
        <v>79</v>
      </c>
      <c r="AV505" s="13" t="s">
        <v>79</v>
      </c>
      <c r="AW505" s="13" t="s">
        <v>31</v>
      </c>
      <c r="AX505" s="13" t="s">
        <v>69</v>
      </c>
      <c r="AY505" s="211" t="s">
        <v>161</v>
      </c>
    </row>
    <row r="506" spans="1:65" s="15" customFormat="1">
      <c r="B506" s="222"/>
      <c r="C506" s="223"/>
      <c r="D506" s="199" t="s">
        <v>178</v>
      </c>
      <c r="E506" s="224" t="s">
        <v>19</v>
      </c>
      <c r="F506" s="225" t="s">
        <v>221</v>
      </c>
      <c r="G506" s="223"/>
      <c r="H506" s="226">
        <v>2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178</v>
      </c>
      <c r="AU506" s="232" t="s">
        <v>79</v>
      </c>
      <c r="AV506" s="15" t="s">
        <v>168</v>
      </c>
      <c r="AW506" s="15" t="s">
        <v>31</v>
      </c>
      <c r="AX506" s="15" t="s">
        <v>77</v>
      </c>
      <c r="AY506" s="232" t="s">
        <v>161</v>
      </c>
    </row>
    <row r="507" spans="1:65" s="2" customFormat="1" ht="24.15" customHeight="1">
      <c r="A507" s="37"/>
      <c r="B507" s="38"/>
      <c r="C507" s="181" t="s">
        <v>1010</v>
      </c>
      <c r="D507" s="181" t="s">
        <v>163</v>
      </c>
      <c r="E507" s="182" t="s">
        <v>3470</v>
      </c>
      <c r="F507" s="183" t="s">
        <v>3471</v>
      </c>
      <c r="G507" s="184" t="s">
        <v>532</v>
      </c>
      <c r="H507" s="185">
        <v>3</v>
      </c>
      <c r="I507" s="186"/>
      <c r="J507" s="187">
        <f>ROUND(I507*H507,2)</f>
        <v>0</v>
      </c>
      <c r="K507" s="183" t="s">
        <v>167</v>
      </c>
      <c r="L507" s="42"/>
      <c r="M507" s="188" t="s">
        <v>19</v>
      </c>
      <c r="N507" s="189" t="s">
        <v>40</v>
      </c>
      <c r="O507" s="67"/>
      <c r="P507" s="190">
        <f>O507*H507</f>
        <v>0</v>
      </c>
      <c r="Q507" s="190">
        <v>6.8000000000000005E-4</v>
      </c>
      <c r="R507" s="190">
        <f>Q507*H507</f>
        <v>2.0400000000000001E-3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279</v>
      </c>
      <c r="AT507" s="192" t="s">
        <v>163</v>
      </c>
      <c r="AU507" s="192" t="s">
        <v>79</v>
      </c>
      <c r="AY507" s="20" t="s">
        <v>161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77</v>
      </c>
      <c r="BK507" s="193">
        <f>ROUND(I507*H507,2)</f>
        <v>0</v>
      </c>
      <c r="BL507" s="20" t="s">
        <v>279</v>
      </c>
      <c r="BM507" s="192" t="s">
        <v>3472</v>
      </c>
    </row>
    <row r="508" spans="1:65" s="2" customFormat="1">
      <c r="A508" s="37"/>
      <c r="B508" s="38"/>
      <c r="C508" s="39"/>
      <c r="D508" s="194" t="s">
        <v>170</v>
      </c>
      <c r="E508" s="39"/>
      <c r="F508" s="195" t="s">
        <v>3473</v>
      </c>
      <c r="G508" s="39"/>
      <c r="H508" s="39"/>
      <c r="I508" s="196"/>
      <c r="J508" s="39"/>
      <c r="K508" s="39"/>
      <c r="L508" s="42"/>
      <c r="M508" s="197"/>
      <c r="N508" s="198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170</v>
      </c>
      <c r="AU508" s="20" t="s">
        <v>79</v>
      </c>
    </row>
    <row r="509" spans="1:65" s="2" customFormat="1" ht="49.05" customHeight="1">
      <c r="A509" s="37"/>
      <c r="B509" s="38"/>
      <c r="C509" s="237" t="s">
        <v>1015</v>
      </c>
      <c r="D509" s="237" t="s">
        <v>715</v>
      </c>
      <c r="E509" s="238" t="s">
        <v>3474</v>
      </c>
      <c r="F509" s="239" t="s">
        <v>3475</v>
      </c>
      <c r="G509" s="240" t="s">
        <v>387</v>
      </c>
      <c r="H509" s="241">
        <v>3</v>
      </c>
      <c r="I509" s="242"/>
      <c r="J509" s="243">
        <f>ROUND(I509*H509,2)</f>
        <v>0</v>
      </c>
      <c r="K509" s="239" t="s">
        <v>19</v>
      </c>
      <c r="L509" s="244"/>
      <c r="M509" s="245" t="s">
        <v>19</v>
      </c>
      <c r="N509" s="246" t="s">
        <v>40</v>
      </c>
      <c r="O509" s="67"/>
      <c r="P509" s="190">
        <f>O509*H509</f>
        <v>0</v>
      </c>
      <c r="Q509" s="190">
        <v>6.0000000000000001E-3</v>
      </c>
      <c r="R509" s="190">
        <f>Q509*H509</f>
        <v>1.8000000000000002E-2</v>
      </c>
      <c r="S509" s="190">
        <v>0</v>
      </c>
      <c r="T509" s="19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2" t="s">
        <v>406</v>
      </c>
      <c r="AT509" s="192" t="s">
        <v>715</v>
      </c>
      <c r="AU509" s="192" t="s">
        <v>79</v>
      </c>
      <c r="AY509" s="20" t="s">
        <v>161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0" t="s">
        <v>77</v>
      </c>
      <c r="BK509" s="193">
        <f>ROUND(I509*H509,2)</f>
        <v>0</v>
      </c>
      <c r="BL509" s="20" t="s">
        <v>279</v>
      </c>
      <c r="BM509" s="192" t="s">
        <v>3476</v>
      </c>
    </row>
    <row r="510" spans="1:65" s="14" customFormat="1">
      <c r="B510" s="212"/>
      <c r="C510" s="213"/>
      <c r="D510" s="199" t="s">
        <v>178</v>
      </c>
      <c r="E510" s="214" t="s">
        <v>19</v>
      </c>
      <c r="F510" s="215" t="s">
        <v>3477</v>
      </c>
      <c r="G510" s="213"/>
      <c r="H510" s="214" t="s">
        <v>19</v>
      </c>
      <c r="I510" s="216"/>
      <c r="J510" s="213"/>
      <c r="K510" s="213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178</v>
      </c>
      <c r="AU510" s="221" t="s">
        <v>79</v>
      </c>
      <c r="AV510" s="14" t="s">
        <v>77</v>
      </c>
      <c r="AW510" s="14" t="s">
        <v>31</v>
      </c>
      <c r="AX510" s="14" t="s">
        <v>69</v>
      </c>
      <c r="AY510" s="221" t="s">
        <v>161</v>
      </c>
    </row>
    <row r="511" spans="1:65" s="13" customFormat="1">
      <c r="B511" s="201"/>
      <c r="C511" s="202"/>
      <c r="D511" s="199" t="s">
        <v>178</v>
      </c>
      <c r="E511" s="203" t="s">
        <v>19</v>
      </c>
      <c r="F511" s="204" t="s">
        <v>180</v>
      </c>
      <c r="G511" s="202"/>
      <c r="H511" s="205">
        <v>3</v>
      </c>
      <c r="I511" s="206"/>
      <c r="J511" s="202"/>
      <c r="K511" s="202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178</v>
      </c>
      <c r="AU511" s="211" t="s">
        <v>79</v>
      </c>
      <c r="AV511" s="13" t="s">
        <v>79</v>
      </c>
      <c r="AW511" s="13" t="s">
        <v>31</v>
      </c>
      <c r="AX511" s="13" t="s">
        <v>69</v>
      </c>
      <c r="AY511" s="211" t="s">
        <v>161</v>
      </c>
    </row>
    <row r="512" spans="1:65" s="15" customFormat="1">
      <c r="B512" s="222"/>
      <c r="C512" s="223"/>
      <c r="D512" s="199" t="s">
        <v>178</v>
      </c>
      <c r="E512" s="224" t="s">
        <v>19</v>
      </c>
      <c r="F512" s="225" t="s">
        <v>221</v>
      </c>
      <c r="G512" s="223"/>
      <c r="H512" s="226">
        <v>3</v>
      </c>
      <c r="I512" s="227"/>
      <c r="J512" s="223"/>
      <c r="K512" s="223"/>
      <c r="L512" s="228"/>
      <c r="M512" s="229"/>
      <c r="N512" s="230"/>
      <c r="O512" s="230"/>
      <c r="P512" s="230"/>
      <c r="Q512" s="230"/>
      <c r="R512" s="230"/>
      <c r="S512" s="230"/>
      <c r="T512" s="231"/>
      <c r="AT512" s="232" t="s">
        <v>178</v>
      </c>
      <c r="AU512" s="232" t="s">
        <v>79</v>
      </c>
      <c r="AV512" s="15" t="s">
        <v>168</v>
      </c>
      <c r="AW512" s="15" t="s">
        <v>31</v>
      </c>
      <c r="AX512" s="15" t="s">
        <v>77</v>
      </c>
      <c r="AY512" s="232" t="s">
        <v>161</v>
      </c>
    </row>
    <row r="513" spans="1:65" s="2" customFormat="1" ht="24.15" customHeight="1">
      <c r="A513" s="37"/>
      <c r="B513" s="38"/>
      <c r="C513" s="181" t="s">
        <v>1021</v>
      </c>
      <c r="D513" s="181" t="s">
        <v>163</v>
      </c>
      <c r="E513" s="182" t="s">
        <v>3478</v>
      </c>
      <c r="F513" s="183" t="s">
        <v>3479</v>
      </c>
      <c r="G513" s="184" t="s">
        <v>214</v>
      </c>
      <c r="H513" s="185">
        <v>0.158</v>
      </c>
      <c r="I513" s="186"/>
      <c r="J513" s="187">
        <f>ROUND(I513*H513,2)</f>
        <v>0</v>
      </c>
      <c r="K513" s="183" t="s">
        <v>19</v>
      </c>
      <c r="L513" s="42"/>
      <c r="M513" s="188" t="s">
        <v>19</v>
      </c>
      <c r="N513" s="189" t="s">
        <v>40</v>
      </c>
      <c r="O513" s="67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2" t="s">
        <v>279</v>
      </c>
      <c r="AT513" s="192" t="s">
        <v>163</v>
      </c>
      <c r="AU513" s="192" t="s">
        <v>79</v>
      </c>
      <c r="AY513" s="20" t="s">
        <v>161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20" t="s">
        <v>77</v>
      </c>
      <c r="BK513" s="193">
        <f>ROUND(I513*H513,2)</f>
        <v>0</v>
      </c>
      <c r="BL513" s="20" t="s">
        <v>279</v>
      </c>
      <c r="BM513" s="192" t="s">
        <v>3480</v>
      </c>
    </row>
    <row r="514" spans="1:65" s="14" customFormat="1">
      <c r="B514" s="212"/>
      <c r="C514" s="213"/>
      <c r="D514" s="199" t="s">
        <v>178</v>
      </c>
      <c r="E514" s="214" t="s">
        <v>19</v>
      </c>
      <c r="F514" s="215" t="s">
        <v>3148</v>
      </c>
      <c r="G514" s="213"/>
      <c r="H514" s="214" t="s">
        <v>19</v>
      </c>
      <c r="I514" s="216"/>
      <c r="J514" s="213"/>
      <c r="K514" s="213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178</v>
      </c>
      <c r="AU514" s="221" t="s">
        <v>79</v>
      </c>
      <c r="AV514" s="14" t="s">
        <v>77</v>
      </c>
      <c r="AW514" s="14" t="s">
        <v>31</v>
      </c>
      <c r="AX514" s="14" t="s">
        <v>69</v>
      </c>
      <c r="AY514" s="221" t="s">
        <v>161</v>
      </c>
    </row>
    <row r="515" spans="1:65" s="13" customFormat="1">
      <c r="B515" s="201"/>
      <c r="C515" s="202"/>
      <c r="D515" s="199" t="s">
        <v>178</v>
      </c>
      <c r="E515" s="203" t="s">
        <v>19</v>
      </c>
      <c r="F515" s="204" t="s">
        <v>3149</v>
      </c>
      <c r="G515" s="202"/>
      <c r="H515" s="205">
        <v>0.158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178</v>
      </c>
      <c r="AU515" s="211" t="s">
        <v>79</v>
      </c>
      <c r="AV515" s="13" t="s">
        <v>79</v>
      </c>
      <c r="AW515" s="13" t="s">
        <v>31</v>
      </c>
      <c r="AX515" s="13" t="s">
        <v>69</v>
      </c>
      <c r="AY515" s="211" t="s">
        <v>161</v>
      </c>
    </row>
    <row r="516" spans="1:65" s="15" customFormat="1">
      <c r="B516" s="222"/>
      <c r="C516" s="223"/>
      <c r="D516" s="199" t="s">
        <v>178</v>
      </c>
      <c r="E516" s="224" t="s">
        <v>19</v>
      </c>
      <c r="F516" s="225" t="s">
        <v>221</v>
      </c>
      <c r="G516" s="223"/>
      <c r="H516" s="226">
        <v>0.158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178</v>
      </c>
      <c r="AU516" s="232" t="s">
        <v>79</v>
      </c>
      <c r="AV516" s="15" t="s">
        <v>168</v>
      </c>
      <c r="AW516" s="15" t="s">
        <v>31</v>
      </c>
      <c r="AX516" s="15" t="s">
        <v>77</v>
      </c>
      <c r="AY516" s="232" t="s">
        <v>161</v>
      </c>
    </row>
    <row r="517" spans="1:65" s="2" customFormat="1" ht="24.15" customHeight="1">
      <c r="A517" s="37"/>
      <c r="B517" s="38"/>
      <c r="C517" s="181" t="s">
        <v>1028</v>
      </c>
      <c r="D517" s="181" t="s">
        <v>163</v>
      </c>
      <c r="E517" s="182" t="s">
        <v>3481</v>
      </c>
      <c r="F517" s="183" t="s">
        <v>3482</v>
      </c>
      <c r="G517" s="184" t="s">
        <v>214</v>
      </c>
      <c r="H517" s="185">
        <v>4.7E-2</v>
      </c>
      <c r="I517" s="186"/>
      <c r="J517" s="187">
        <f>ROUND(I517*H517,2)</f>
        <v>0</v>
      </c>
      <c r="K517" s="183" t="s">
        <v>167</v>
      </c>
      <c r="L517" s="42"/>
      <c r="M517" s="188" t="s">
        <v>19</v>
      </c>
      <c r="N517" s="189" t="s">
        <v>40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2" t="s">
        <v>279</v>
      </c>
      <c r="AT517" s="192" t="s">
        <v>163</v>
      </c>
      <c r="AU517" s="192" t="s">
        <v>79</v>
      </c>
      <c r="AY517" s="20" t="s">
        <v>161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0" t="s">
        <v>77</v>
      </c>
      <c r="BK517" s="193">
        <f>ROUND(I517*H517,2)</f>
        <v>0</v>
      </c>
      <c r="BL517" s="20" t="s">
        <v>279</v>
      </c>
      <c r="BM517" s="192" t="s">
        <v>3483</v>
      </c>
    </row>
    <row r="518" spans="1:65" s="2" customFormat="1">
      <c r="A518" s="37"/>
      <c r="B518" s="38"/>
      <c r="C518" s="39"/>
      <c r="D518" s="194" t="s">
        <v>170</v>
      </c>
      <c r="E518" s="39"/>
      <c r="F518" s="195" t="s">
        <v>3484</v>
      </c>
      <c r="G518" s="39"/>
      <c r="H518" s="39"/>
      <c r="I518" s="196"/>
      <c r="J518" s="39"/>
      <c r="K518" s="39"/>
      <c r="L518" s="42"/>
      <c r="M518" s="197"/>
      <c r="N518" s="198"/>
      <c r="O518" s="67"/>
      <c r="P518" s="67"/>
      <c r="Q518" s="67"/>
      <c r="R518" s="67"/>
      <c r="S518" s="67"/>
      <c r="T518" s="68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20" t="s">
        <v>170</v>
      </c>
      <c r="AU518" s="20" t="s">
        <v>79</v>
      </c>
    </row>
    <row r="519" spans="1:65" s="14" customFormat="1">
      <c r="B519" s="212"/>
      <c r="C519" s="213"/>
      <c r="D519" s="199" t="s">
        <v>178</v>
      </c>
      <c r="E519" s="214" t="s">
        <v>19</v>
      </c>
      <c r="F519" s="215" t="s">
        <v>3485</v>
      </c>
      <c r="G519" s="213"/>
      <c r="H519" s="214" t="s">
        <v>19</v>
      </c>
      <c r="I519" s="216"/>
      <c r="J519" s="213"/>
      <c r="K519" s="213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178</v>
      </c>
      <c r="AU519" s="221" t="s">
        <v>79</v>
      </c>
      <c r="AV519" s="14" t="s">
        <v>77</v>
      </c>
      <c r="AW519" s="14" t="s">
        <v>31</v>
      </c>
      <c r="AX519" s="14" t="s">
        <v>69</v>
      </c>
      <c r="AY519" s="221" t="s">
        <v>161</v>
      </c>
    </row>
    <row r="520" spans="1:65" s="13" customFormat="1">
      <c r="B520" s="201"/>
      <c r="C520" s="202"/>
      <c r="D520" s="199" t="s">
        <v>178</v>
      </c>
      <c r="E520" s="203" t="s">
        <v>19</v>
      </c>
      <c r="F520" s="204" t="s">
        <v>3486</v>
      </c>
      <c r="G520" s="202"/>
      <c r="H520" s="205">
        <v>4.7E-2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178</v>
      </c>
      <c r="AU520" s="211" t="s">
        <v>79</v>
      </c>
      <c r="AV520" s="13" t="s">
        <v>79</v>
      </c>
      <c r="AW520" s="13" t="s">
        <v>31</v>
      </c>
      <c r="AX520" s="13" t="s">
        <v>69</v>
      </c>
      <c r="AY520" s="211" t="s">
        <v>161</v>
      </c>
    </row>
    <row r="521" spans="1:65" s="15" customFormat="1">
      <c r="B521" s="222"/>
      <c r="C521" s="223"/>
      <c r="D521" s="199" t="s">
        <v>178</v>
      </c>
      <c r="E521" s="224" t="s">
        <v>19</v>
      </c>
      <c r="F521" s="225" t="s">
        <v>221</v>
      </c>
      <c r="G521" s="223"/>
      <c r="H521" s="226">
        <v>4.7E-2</v>
      </c>
      <c r="I521" s="227"/>
      <c r="J521" s="223"/>
      <c r="K521" s="223"/>
      <c r="L521" s="228"/>
      <c r="M521" s="229"/>
      <c r="N521" s="230"/>
      <c r="O521" s="230"/>
      <c r="P521" s="230"/>
      <c r="Q521" s="230"/>
      <c r="R521" s="230"/>
      <c r="S521" s="230"/>
      <c r="T521" s="231"/>
      <c r="AT521" s="232" t="s">
        <v>178</v>
      </c>
      <c r="AU521" s="232" t="s">
        <v>79</v>
      </c>
      <c r="AV521" s="15" t="s">
        <v>168</v>
      </c>
      <c r="AW521" s="15" t="s">
        <v>31</v>
      </c>
      <c r="AX521" s="15" t="s">
        <v>77</v>
      </c>
      <c r="AY521" s="232" t="s">
        <v>161</v>
      </c>
    </row>
    <row r="522" spans="1:65" s="2" customFormat="1" ht="33" customHeight="1">
      <c r="A522" s="37"/>
      <c r="B522" s="38"/>
      <c r="C522" s="181" t="s">
        <v>1035</v>
      </c>
      <c r="D522" s="181" t="s">
        <v>163</v>
      </c>
      <c r="E522" s="182" t="s">
        <v>3487</v>
      </c>
      <c r="F522" s="183" t="s">
        <v>3488</v>
      </c>
      <c r="G522" s="184" t="s">
        <v>214</v>
      </c>
      <c r="H522" s="185">
        <v>4.7E-2</v>
      </c>
      <c r="I522" s="186"/>
      <c r="J522" s="187">
        <f>ROUND(I522*H522,2)</f>
        <v>0</v>
      </c>
      <c r="K522" s="183" t="s">
        <v>167</v>
      </c>
      <c r="L522" s="42"/>
      <c r="M522" s="188" t="s">
        <v>19</v>
      </c>
      <c r="N522" s="189" t="s">
        <v>40</v>
      </c>
      <c r="O522" s="67"/>
      <c r="P522" s="190">
        <f>O522*H522</f>
        <v>0</v>
      </c>
      <c r="Q522" s="190">
        <v>0</v>
      </c>
      <c r="R522" s="190">
        <f>Q522*H522</f>
        <v>0</v>
      </c>
      <c r="S522" s="190">
        <v>0</v>
      </c>
      <c r="T522" s="191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2" t="s">
        <v>279</v>
      </c>
      <c r="AT522" s="192" t="s">
        <v>163</v>
      </c>
      <c r="AU522" s="192" t="s">
        <v>79</v>
      </c>
      <c r="AY522" s="20" t="s">
        <v>161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20" t="s">
        <v>77</v>
      </c>
      <c r="BK522" s="193">
        <f>ROUND(I522*H522,2)</f>
        <v>0</v>
      </c>
      <c r="BL522" s="20" t="s">
        <v>279</v>
      </c>
      <c r="BM522" s="192" t="s">
        <v>3489</v>
      </c>
    </row>
    <row r="523" spans="1:65" s="2" customFormat="1">
      <c r="A523" s="37"/>
      <c r="B523" s="38"/>
      <c r="C523" s="39"/>
      <c r="D523" s="194" t="s">
        <v>170</v>
      </c>
      <c r="E523" s="39"/>
      <c r="F523" s="195" t="s">
        <v>3490</v>
      </c>
      <c r="G523" s="39"/>
      <c r="H523" s="39"/>
      <c r="I523" s="196"/>
      <c r="J523" s="39"/>
      <c r="K523" s="39"/>
      <c r="L523" s="42"/>
      <c r="M523" s="197"/>
      <c r="N523" s="198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170</v>
      </c>
      <c r="AU523" s="20" t="s">
        <v>79</v>
      </c>
    </row>
    <row r="524" spans="1:65" s="14" customFormat="1">
      <c r="B524" s="212"/>
      <c r="C524" s="213"/>
      <c r="D524" s="199" t="s">
        <v>178</v>
      </c>
      <c r="E524" s="214" t="s">
        <v>19</v>
      </c>
      <c r="F524" s="215" t="s">
        <v>3485</v>
      </c>
      <c r="G524" s="213"/>
      <c r="H524" s="214" t="s">
        <v>19</v>
      </c>
      <c r="I524" s="216"/>
      <c r="J524" s="213"/>
      <c r="K524" s="213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178</v>
      </c>
      <c r="AU524" s="221" t="s">
        <v>79</v>
      </c>
      <c r="AV524" s="14" t="s">
        <v>77</v>
      </c>
      <c r="AW524" s="14" t="s">
        <v>31</v>
      </c>
      <c r="AX524" s="14" t="s">
        <v>69</v>
      </c>
      <c r="AY524" s="221" t="s">
        <v>161</v>
      </c>
    </row>
    <row r="525" spans="1:65" s="13" customFormat="1">
      <c r="B525" s="201"/>
      <c r="C525" s="202"/>
      <c r="D525" s="199" t="s">
        <v>178</v>
      </c>
      <c r="E525" s="203" t="s">
        <v>19</v>
      </c>
      <c r="F525" s="204" t="s">
        <v>3486</v>
      </c>
      <c r="G525" s="202"/>
      <c r="H525" s="205">
        <v>4.7E-2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178</v>
      </c>
      <c r="AU525" s="211" t="s">
        <v>79</v>
      </c>
      <c r="AV525" s="13" t="s">
        <v>79</v>
      </c>
      <c r="AW525" s="13" t="s">
        <v>31</v>
      </c>
      <c r="AX525" s="13" t="s">
        <v>69</v>
      </c>
      <c r="AY525" s="211" t="s">
        <v>161</v>
      </c>
    </row>
    <row r="526" spans="1:65" s="15" customFormat="1">
      <c r="B526" s="222"/>
      <c r="C526" s="223"/>
      <c r="D526" s="199" t="s">
        <v>178</v>
      </c>
      <c r="E526" s="224" t="s">
        <v>19</v>
      </c>
      <c r="F526" s="225" t="s">
        <v>221</v>
      </c>
      <c r="G526" s="223"/>
      <c r="H526" s="226">
        <v>4.7E-2</v>
      </c>
      <c r="I526" s="227"/>
      <c r="J526" s="223"/>
      <c r="K526" s="223"/>
      <c r="L526" s="228"/>
      <c r="M526" s="229"/>
      <c r="N526" s="230"/>
      <c r="O526" s="230"/>
      <c r="P526" s="230"/>
      <c r="Q526" s="230"/>
      <c r="R526" s="230"/>
      <c r="S526" s="230"/>
      <c r="T526" s="231"/>
      <c r="AT526" s="232" t="s">
        <v>178</v>
      </c>
      <c r="AU526" s="232" t="s">
        <v>79</v>
      </c>
      <c r="AV526" s="15" t="s">
        <v>168</v>
      </c>
      <c r="AW526" s="15" t="s">
        <v>31</v>
      </c>
      <c r="AX526" s="15" t="s">
        <v>77</v>
      </c>
      <c r="AY526" s="232" t="s">
        <v>161</v>
      </c>
    </row>
    <row r="527" spans="1:65" s="12" customFormat="1" ht="22.8" customHeight="1">
      <c r="B527" s="165"/>
      <c r="C527" s="166"/>
      <c r="D527" s="167" t="s">
        <v>68</v>
      </c>
      <c r="E527" s="179" t="s">
        <v>3491</v>
      </c>
      <c r="F527" s="179" t="s">
        <v>3492</v>
      </c>
      <c r="G527" s="166"/>
      <c r="H527" s="166"/>
      <c r="I527" s="169"/>
      <c r="J527" s="180">
        <f>BK527</f>
        <v>0</v>
      </c>
      <c r="K527" s="166"/>
      <c r="L527" s="171"/>
      <c r="M527" s="172"/>
      <c r="N527" s="173"/>
      <c r="O527" s="173"/>
      <c r="P527" s="174">
        <f>SUM(P528:P964)</f>
        <v>0</v>
      </c>
      <c r="Q527" s="173"/>
      <c r="R527" s="174">
        <f>SUM(R528:R964)</f>
        <v>0.32075325519999998</v>
      </c>
      <c r="S527" s="173"/>
      <c r="T527" s="175">
        <f>SUM(T528:T964)</f>
        <v>0.270949</v>
      </c>
      <c r="AR527" s="176" t="s">
        <v>79</v>
      </c>
      <c r="AT527" s="177" t="s">
        <v>68</v>
      </c>
      <c r="AU527" s="177" t="s">
        <v>77</v>
      </c>
      <c r="AY527" s="176" t="s">
        <v>161</v>
      </c>
      <c r="BK527" s="178">
        <f>SUM(BK528:BK964)</f>
        <v>0</v>
      </c>
    </row>
    <row r="528" spans="1:65" s="2" customFormat="1" ht="16.5" customHeight="1">
      <c r="A528" s="37"/>
      <c r="B528" s="38"/>
      <c r="C528" s="181" t="s">
        <v>1044</v>
      </c>
      <c r="D528" s="181" t="s">
        <v>163</v>
      </c>
      <c r="E528" s="182" t="s">
        <v>3493</v>
      </c>
      <c r="F528" s="183" t="s">
        <v>3494</v>
      </c>
      <c r="G528" s="184" t="s">
        <v>387</v>
      </c>
      <c r="H528" s="185">
        <v>15</v>
      </c>
      <c r="I528" s="186"/>
      <c r="J528" s="187">
        <f>ROUND(I528*H528,2)</f>
        <v>0</v>
      </c>
      <c r="K528" s="183" t="s">
        <v>167</v>
      </c>
      <c r="L528" s="42"/>
      <c r="M528" s="188" t="s">
        <v>19</v>
      </c>
      <c r="N528" s="189" t="s">
        <v>40</v>
      </c>
      <c r="O528" s="67"/>
      <c r="P528" s="190">
        <f>O528*H528</f>
        <v>0</v>
      </c>
      <c r="Q528" s="190">
        <v>6.0000000000000002E-5</v>
      </c>
      <c r="R528" s="190">
        <f>Q528*H528</f>
        <v>8.9999999999999998E-4</v>
      </c>
      <c r="S528" s="190">
        <v>1.1000000000000001E-3</v>
      </c>
      <c r="T528" s="191">
        <f>S528*H528</f>
        <v>1.6500000000000001E-2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2" t="s">
        <v>279</v>
      </c>
      <c r="AT528" s="192" t="s">
        <v>163</v>
      </c>
      <c r="AU528" s="192" t="s">
        <v>79</v>
      </c>
      <c r="AY528" s="20" t="s">
        <v>161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20" t="s">
        <v>77</v>
      </c>
      <c r="BK528" s="193">
        <f>ROUND(I528*H528,2)</f>
        <v>0</v>
      </c>
      <c r="BL528" s="20" t="s">
        <v>279</v>
      </c>
      <c r="BM528" s="192" t="s">
        <v>3495</v>
      </c>
    </row>
    <row r="529" spans="1:65" s="2" customFormat="1">
      <c r="A529" s="37"/>
      <c r="B529" s="38"/>
      <c r="C529" s="39"/>
      <c r="D529" s="194" t="s">
        <v>170</v>
      </c>
      <c r="E529" s="39"/>
      <c r="F529" s="195" t="s">
        <v>3496</v>
      </c>
      <c r="G529" s="39"/>
      <c r="H529" s="39"/>
      <c r="I529" s="196"/>
      <c r="J529" s="39"/>
      <c r="K529" s="39"/>
      <c r="L529" s="42"/>
      <c r="M529" s="197"/>
      <c r="N529" s="198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170</v>
      </c>
      <c r="AU529" s="20" t="s">
        <v>79</v>
      </c>
    </row>
    <row r="530" spans="1:65" s="2" customFormat="1" ht="28.8">
      <c r="A530" s="37"/>
      <c r="B530" s="38"/>
      <c r="C530" s="39"/>
      <c r="D530" s="199" t="s">
        <v>176</v>
      </c>
      <c r="E530" s="39"/>
      <c r="F530" s="200" t="s">
        <v>3421</v>
      </c>
      <c r="G530" s="39"/>
      <c r="H530" s="39"/>
      <c r="I530" s="196"/>
      <c r="J530" s="39"/>
      <c r="K530" s="39"/>
      <c r="L530" s="42"/>
      <c r="M530" s="197"/>
      <c r="N530" s="198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176</v>
      </c>
      <c r="AU530" s="20" t="s">
        <v>79</v>
      </c>
    </row>
    <row r="531" spans="1:65" s="14" customFormat="1">
      <c r="B531" s="212"/>
      <c r="C531" s="213"/>
      <c r="D531" s="199" t="s">
        <v>178</v>
      </c>
      <c r="E531" s="214" t="s">
        <v>19</v>
      </c>
      <c r="F531" s="215" t="s">
        <v>3497</v>
      </c>
      <c r="G531" s="213"/>
      <c r="H531" s="214" t="s">
        <v>19</v>
      </c>
      <c r="I531" s="216"/>
      <c r="J531" s="213"/>
      <c r="K531" s="213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178</v>
      </c>
      <c r="AU531" s="221" t="s">
        <v>79</v>
      </c>
      <c r="AV531" s="14" t="s">
        <v>77</v>
      </c>
      <c r="AW531" s="14" t="s">
        <v>31</v>
      </c>
      <c r="AX531" s="14" t="s">
        <v>69</v>
      </c>
      <c r="AY531" s="221" t="s">
        <v>161</v>
      </c>
    </row>
    <row r="532" spans="1:65" s="13" customFormat="1">
      <c r="B532" s="201"/>
      <c r="C532" s="202"/>
      <c r="D532" s="199" t="s">
        <v>178</v>
      </c>
      <c r="E532" s="203" t="s">
        <v>19</v>
      </c>
      <c r="F532" s="204" t="s">
        <v>3498</v>
      </c>
      <c r="G532" s="202"/>
      <c r="H532" s="205">
        <v>9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178</v>
      </c>
      <c r="AU532" s="211" t="s">
        <v>79</v>
      </c>
      <c r="AV532" s="13" t="s">
        <v>79</v>
      </c>
      <c r="AW532" s="13" t="s">
        <v>31</v>
      </c>
      <c r="AX532" s="13" t="s">
        <v>69</v>
      </c>
      <c r="AY532" s="211" t="s">
        <v>161</v>
      </c>
    </row>
    <row r="533" spans="1:65" s="14" customFormat="1">
      <c r="B533" s="212"/>
      <c r="C533" s="213"/>
      <c r="D533" s="199" t="s">
        <v>178</v>
      </c>
      <c r="E533" s="214" t="s">
        <v>19</v>
      </c>
      <c r="F533" s="215" t="s">
        <v>3499</v>
      </c>
      <c r="G533" s="213"/>
      <c r="H533" s="214" t="s">
        <v>19</v>
      </c>
      <c r="I533" s="216"/>
      <c r="J533" s="213"/>
      <c r="K533" s="213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178</v>
      </c>
      <c r="AU533" s="221" t="s">
        <v>79</v>
      </c>
      <c r="AV533" s="14" t="s">
        <v>77</v>
      </c>
      <c r="AW533" s="14" t="s">
        <v>31</v>
      </c>
      <c r="AX533" s="14" t="s">
        <v>69</v>
      </c>
      <c r="AY533" s="221" t="s">
        <v>161</v>
      </c>
    </row>
    <row r="534" spans="1:65" s="13" customFormat="1">
      <c r="B534" s="201"/>
      <c r="C534" s="202"/>
      <c r="D534" s="199" t="s">
        <v>178</v>
      </c>
      <c r="E534" s="203" t="s">
        <v>19</v>
      </c>
      <c r="F534" s="204" t="s">
        <v>3500</v>
      </c>
      <c r="G534" s="202"/>
      <c r="H534" s="205">
        <v>6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178</v>
      </c>
      <c r="AU534" s="211" t="s">
        <v>79</v>
      </c>
      <c r="AV534" s="13" t="s">
        <v>79</v>
      </c>
      <c r="AW534" s="13" t="s">
        <v>31</v>
      </c>
      <c r="AX534" s="13" t="s">
        <v>69</v>
      </c>
      <c r="AY534" s="211" t="s">
        <v>161</v>
      </c>
    </row>
    <row r="535" spans="1:65" s="15" customFormat="1">
      <c r="B535" s="222"/>
      <c r="C535" s="223"/>
      <c r="D535" s="199" t="s">
        <v>178</v>
      </c>
      <c r="E535" s="224" t="s">
        <v>19</v>
      </c>
      <c r="F535" s="225" t="s">
        <v>221</v>
      </c>
      <c r="G535" s="223"/>
      <c r="H535" s="226">
        <v>15</v>
      </c>
      <c r="I535" s="227"/>
      <c r="J535" s="223"/>
      <c r="K535" s="223"/>
      <c r="L535" s="228"/>
      <c r="M535" s="229"/>
      <c r="N535" s="230"/>
      <c r="O535" s="230"/>
      <c r="P535" s="230"/>
      <c r="Q535" s="230"/>
      <c r="R535" s="230"/>
      <c r="S535" s="230"/>
      <c r="T535" s="231"/>
      <c r="AT535" s="232" t="s">
        <v>178</v>
      </c>
      <c r="AU535" s="232" t="s">
        <v>79</v>
      </c>
      <c r="AV535" s="15" t="s">
        <v>168</v>
      </c>
      <c r="AW535" s="15" t="s">
        <v>31</v>
      </c>
      <c r="AX535" s="15" t="s">
        <v>77</v>
      </c>
      <c r="AY535" s="232" t="s">
        <v>161</v>
      </c>
    </row>
    <row r="536" spans="1:65" s="2" customFormat="1" ht="16.5" customHeight="1">
      <c r="A536" s="37"/>
      <c r="B536" s="38"/>
      <c r="C536" s="181" t="s">
        <v>1050</v>
      </c>
      <c r="D536" s="181" t="s">
        <v>163</v>
      </c>
      <c r="E536" s="182" t="s">
        <v>3501</v>
      </c>
      <c r="F536" s="183" t="s">
        <v>3502</v>
      </c>
      <c r="G536" s="184" t="s">
        <v>387</v>
      </c>
      <c r="H536" s="185">
        <v>210</v>
      </c>
      <c r="I536" s="186"/>
      <c r="J536" s="187">
        <f>ROUND(I536*H536,2)</f>
        <v>0</v>
      </c>
      <c r="K536" s="183" t="s">
        <v>167</v>
      </c>
      <c r="L536" s="42"/>
      <c r="M536" s="188" t="s">
        <v>19</v>
      </c>
      <c r="N536" s="189" t="s">
        <v>40</v>
      </c>
      <c r="O536" s="67"/>
      <c r="P536" s="190">
        <f>O536*H536</f>
        <v>0</v>
      </c>
      <c r="Q536" s="190">
        <v>1.2999999999999999E-4</v>
      </c>
      <c r="R536" s="190">
        <f>Q536*H536</f>
        <v>2.7299999999999998E-2</v>
      </c>
      <c r="S536" s="190">
        <v>1.1000000000000001E-3</v>
      </c>
      <c r="T536" s="191">
        <f>S536*H536</f>
        <v>0.23100000000000001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2" t="s">
        <v>279</v>
      </c>
      <c r="AT536" s="192" t="s">
        <v>163</v>
      </c>
      <c r="AU536" s="192" t="s">
        <v>79</v>
      </c>
      <c r="AY536" s="20" t="s">
        <v>161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20" t="s">
        <v>77</v>
      </c>
      <c r="BK536" s="193">
        <f>ROUND(I536*H536,2)</f>
        <v>0</v>
      </c>
      <c r="BL536" s="20" t="s">
        <v>279</v>
      </c>
      <c r="BM536" s="192" t="s">
        <v>3503</v>
      </c>
    </row>
    <row r="537" spans="1:65" s="2" customFormat="1">
      <c r="A537" s="37"/>
      <c r="B537" s="38"/>
      <c r="C537" s="39"/>
      <c r="D537" s="194" t="s">
        <v>170</v>
      </c>
      <c r="E537" s="39"/>
      <c r="F537" s="195" t="s">
        <v>3504</v>
      </c>
      <c r="G537" s="39"/>
      <c r="H537" s="39"/>
      <c r="I537" s="196"/>
      <c r="J537" s="39"/>
      <c r="K537" s="39"/>
      <c r="L537" s="42"/>
      <c r="M537" s="197"/>
      <c r="N537" s="198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170</v>
      </c>
      <c r="AU537" s="20" t="s">
        <v>79</v>
      </c>
    </row>
    <row r="538" spans="1:65" s="2" customFormat="1" ht="28.8">
      <c r="A538" s="37"/>
      <c r="B538" s="38"/>
      <c r="C538" s="39"/>
      <c r="D538" s="199" t="s">
        <v>176</v>
      </c>
      <c r="E538" s="39"/>
      <c r="F538" s="200" t="s">
        <v>3421</v>
      </c>
      <c r="G538" s="39"/>
      <c r="H538" s="39"/>
      <c r="I538" s="196"/>
      <c r="J538" s="39"/>
      <c r="K538" s="39"/>
      <c r="L538" s="42"/>
      <c r="M538" s="197"/>
      <c r="N538" s="198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176</v>
      </c>
      <c r="AU538" s="20" t="s">
        <v>79</v>
      </c>
    </row>
    <row r="539" spans="1:65" s="14" customFormat="1">
      <c r="B539" s="212"/>
      <c r="C539" s="213"/>
      <c r="D539" s="199" t="s">
        <v>178</v>
      </c>
      <c r="E539" s="214" t="s">
        <v>19</v>
      </c>
      <c r="F539" s="215" t="s">
        <v>3505</v>
      </c>
      <c r="G539" s="213"/>
      <c r="H539" s="214" t="s">
        <v>19</v>
      </c>
      <c r="I539" s="216"/>
      <c r="J539" s="213"/>
      <c r="K539" s="213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178</v>
      </c>
      <c r="AU539" s="221" t="s">
        <v>79</v>
      </c>
      <c r="AV539" s="14" t="s">
        <v>77</v>
      </c>
      <c r="AW539" s="14" t="s">
        <v>31</v>
      </c>
      <c r="AX539" s="14" t="s">
        <v>69</v>
      </c>
      <c r="AY539" s="221" t="s">
        <v>161</v>
      </c>
    </row>
    <row r="540" spans="1:65" s="14" customFormat="1">
      <c r="B540" s="212"/>
      <c r="C540" s="213"/>
      <c r="D540" s="199" t="s">
        <v>178</v>
      </c>
      <c r="E540" s="214" t="s">
        <v>19</v>
      </c>
      <c r="F540" s="215" t="s">
        <v>3506</v>
      </c>
      <c r="G540" s="213"/>
      <c r="H540" s="214" t="s">
        <v>19</v>
      </c>
      <c r="I540" s="216"/>
      <c r="J540" s="213"/>
      <c r="K540" s="213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178</v>
      </c>
      <c r="AU540" s="221" t="s">
        <v>79</v>
      </c>
      <c r="AV540" s="14" t="s">
        <v>77</v>
      </c>
      <c r="AW540" s="14" t="s">
        <v>31</v>
      </c>
      <c r="AX540" s="14" t="s">
        <v>69</v>
      </c>
      <c r="AY540" s="221" t="s">
        <v>161</v>
      </c>
    </row>
    <row r="541" spans="1:65" s="14" customFormat="1">
      <c r="B541" s="212"/>
      <c r="C541" s="213"/>
      <c r="D541" s="199" t="s">
        <v>178</v>
      </c>
      <c r="E541" s="214" t="s">
        <v>19</v>
      </c>
      <c r="F541" s="215" t="s">
        <v>3507</v>
      </c>
      <c r="G541" s="213"/>
      <c r="H541" s="214" t="s">
        <v>19</v>
      </c>
      <c r="I541" s="216"/>
      <c r="J541" s="213"/>
      <c r="K541" s="213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178</v>
      </c>
      <c r="AU541" s="221" t="s">
        <v>79</v>
      </c>
      <c r="AV541" s="14" t="s">
        <v>77</v>
      </c>
      <c r="AW541" s="14" t="s">
        <v>31</v>
      </c>
      <c r="AX541" s="14" t="s">
        <v>69</v>
      </c>
      <c r="AY541" s="221" t="s">
        <v>161</v>
      </c>
    </row>
    <row r="542" spans="1:65" s="13" customFormat="1">
      <c r="B542" s="201"/>
      <c r="C542" s="202"/>
      <c r="D542" s="199" t="s">
        <v>178</v>
      </c>
      <c r="E542" s="203" t="s">
        <v>19</v>
      </c>
      <c r="F542" s="204" t="s">
        <v>3508</v>
      </c>
      <c r="G542" s="202"/>
      <c r="H542" s="205">
        <v>2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178</v>
      </c>
      <c r="AU542" s="211" t="s">
        <v>79</v>
      </c>
      <c r="AV542" s="13" t="s">
        <v>79</v>
      </c>
      <c r="AW542" s="13" t="s">
        <v>31</v>
      </c>
      <c r="AX542" s="13" t="s">
        <v>69</v>
      </c>
      <c r="AY542" s="211" t="s">
        <v>161</v>
      </c>
    </row>
    <row r="543" spans="1:65" s="14" customFormat="1">
      <c r="B543" s="212"/>
      <c r="C543" s="213"/>
      <c r="D543" s="199" t="s">
        <v>178</v>
      </c>
      <c r="E543" s="214" t="s">
        <v>19</v>
      </c>
      <c r="F543" s="215" t="s">
        <v>3509</v>
      </c>
      <c r="G543" s="213"/>
      <c r="H543" s="214" t="s">
        <v>19</v>
      </c>
      <c r="I543" s="216"/>
      <c r="J543" s="213"/>
      <c r="K543" s="213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178</v>
      </c>
      <c r="AU543" s="221" t="s">
        <v>79</v>
      </c>
      <c r="AV543" s="14" t="s">
        <v>77</v>
      </c>
      <c r="AW543" s="14" t="s">
        <v>31</v>
      </c>
      <c r="AX543" s="14" t="s">
        <v>69</v>
      </c>
      <c r="AY543" s="221" t="s">
        <v>161</v>
      </c>
    </row>
    <row r="544" spans="1:65" s="13" customFormat="1">
      <c r="B544" s="201"/>
      <c r="C544" s="202"/>
      <c r="D544" s="199" t="s">
        <v>178</v>
      </c>
      <c r="E544" s="203" t="s">
        <v>19</v>
      </c>
      <c r="F544" s="204" t="s">
        <v>3508</v>
      </c>
      <c r="G544" s="202"/>
      <c r="H544" s="205">
        <v>2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178</v>
      </c>
      <c r="AU544" s="211" t="s">
        <v>79</v>
      </c>
      <c r="AV544" s="13" t="s">
        <v>79</v>
      </c>
      <c r="AW544" s="13" t="s">
        <v>31</v>
      </c>
      <c r="AX544" s="13" t="s">
        <v>69</v>
      </c>
      <c r="AY544" s="211" t="s">
        <v>161</v>
      </c>
    </row>
    <row r="545" spans="2:51" s="14" customFormat="1">
      <c r="B545" s="212"/>
      <c r="C545" s="213"/>
      <c r="D545" s="199" t="s">
        <v>178</v>
      </c>
      <c r="E545" s="214" t="s">
        <v>19</v>
      </c>
      <c r="F545" s="215" t="s">
        <v>3510</v>
      </c>
      <c r="G545" s="213"/>
      <c r="H545" s="214" t="s">
        <v>19</v>
      </c>
      <c r="I545" s="216"/>
      <c r="J545" s="213"/>
      <c r="K545" s="213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178</v>
      </c>
      <c r="AU545" s="221" t="s">
        <v>79</v>
      </c>
      <c r="AV545" s="14" t="s">
        <v>77</v>
      </c>
      <c r="AW545" s="14" t="s">
        <v>31</v>
      </c>
      <c r="AX545" s="14" t="s">
        <v>69</v>
      </c>
      <c r="AY545" s="221" t="s">
        <v>161</v>
      </c>
    </row>
    <row r="546" spans="2:51" s="13" customFormat="1">
      <c r="B546" s="201"/>
      <c r="C546" s="202"/>
      <c r="D546" s="199" t="s">
        <v>178</v>
      </c>
      <c r="E546" s="203" t="s">
        <v>19</v>
      </c>
      <c r="F546" s="204" t="s">
        <v>3508</v>
      </c>
      <c r="G546" s="202"/>
      <c r="H546" s="205">
        <v>2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178</v>
      </c>
      <c r="AU546" s="211" t="s">
        <v>79</v>
      </c>
      <c r="AV546" s="13" t="s">
        <v>79</v>
      </c>
      <c r="AW546" s="13" t="s">
        <v>31</v>
      </c>
      <c r="AX546" s="13" t="s">
        <v>69</v>
      </c>
      <c r="AY546" s="211" t="s">
        <v>161</v>
      </c>
    </row>
    <row r="547" spans="2:51" s="14" customFormat="1">
      <c r="B547" s="212"/>
      <c r="C547" s="213"/>
      <c r="D547" s="199" t="s">
        <v>178</v>
      </c>
      <c r="E547" s="214" t="s">
        <v>19</v>
      </c>
      <c r="F547" s="215" t="s">
        <v>3511</v>
      </c>
      <c r="G547" s="213"/>
      <c r="H547" s="214" t="s">
        <v>19</v>
      </c>
      <c r="I547" s="216"/>
      <c r="J547" s="213"/>
      <c r="K547" s="213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178</v>
      </c>
      <c r="AU547" s="221" t="s">
        <v>79</v>
      </c>
      <c r="AV547" s="14" t="s">
        <v>77</v>
      </c>
      <c r="AW547" s="14" t="s">
        <v>31</v>
      </c>
      <c r="AX547" s="14" t="s">
        <v>69</v>
      </c>
      <c r="AY547" s="221" t="s">
        <v>161</v>
      </c>
    </row>
    <row r="548" spans="2:51" s="13" customFormat="1">
      <c r="B548" s="201"/>
      <c r="C548" s="202"/>
      <c r="D548" s="199" t="s">
        <v>178</v>
      </c>
      <c r="E548" s="203" t="s">
        <v>19</v>
      </c>
      <c r="F548" s="204" t="s">
        <v>3508</v>
      </c>
      <c r="G548" s="202"/>
      <c r="H548" s="205">
        <v>2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178</v>
      </c>
      <c r="AU548" s="211" t="s">
        <v>79</v>
      </c>
      <c r="AV548" s="13" t="s">
        <v>79</v>
      </c>
      <c r="AW548" s="13" t="s">
        <v>31</v>
      </c>
      <c r="AX548" s="13" t="s">
        <v>69</v>
      </c>
      <c r="AY548" s="211" t="s">
        <v>161</v>
      </c>
    </row>
    <row r="549" spans="2:51" s="14" customFormat="1">
      <c r="B549" s="212"/>
      <c r="C549" s="213"/>
      <c r="D549" s="199" t="s">
        <v>178</v>
      </c>
      <c r="E549" s="214" t="s">
        <v>19</v>
      </c>
      <c r="F549" s="215" t="s">
        <v>3512</v>
      </c>
      <c r="G549" s="213"/>
      <c r="H549" s="214" t="s">
        <v>19</v>
      </c>
      <c r="I549" s="216"/>
      <c r="J549" s="213"/>
      <c r="K549" s="213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178</v>
      </c>
      <c r="AU549" s="221" t="s">
        <v>79</v>
      </c>
      <c r="AV549" s="14" t="s">
        <v>77</v>
      </c>
      <c r="AW549" s="14" t="s">
        <v>31</v>
      </c>
      <c r="AX549" s="14" t="s">
        <v>69</v>
      </c>
      <c r="AY549" s="221" t="s">
        <v>161</v>
      </c>
    </row>
    <row r="550" spans="2:51" s="13" customFormat="1">
      <c r="B550" s="201"/>
      <c r="C550" s="202"/>
      <c r="D550" s="199" t="s">
        <v>178</v>
      </c>
      <c r="E550" s="203" t="s">
        <v>19</v>
      </c>
      <c r="F550" s="204" t="s">
        <v>3508</v>
      </c>
      <c r="G550" s="202"/>
      <c r="H550" s="205">
        <v>2</v>
      </c>
      <c r="I550" s="206"/>
      <c r="J550" s="202"/>
      <c r="K550" s="202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178</v>
      </c>
      <c r="AU550" s="211" t="s">
        <v>79</v>
      </c>
      <c r="AV550" s="13" t="s">
        <v>79</v>
      </c>
      <c r="AW550" s="13" t="s">
        <v>31</v>
      </c>
      <c r="AX550" s="13" t="s">
        <v>69</v>
      </c>
      <c r="AY550" s="211" t="s">
        <v>161</v>
      </c>
    </row>
    <row r="551" spans="2:51" s="16" customFormat="1">
      <c r="B551" s="247"/>
      <c r="C551" s="248"/>
      <c r="D551" s="199" t="s">
        <v>178</v>
      </c>
      <c r="E551" s="249" t="s">
        <v>19</v>
      </c>
      <c r="F551" s="250" t="s">
        <v>2226</v>
      </c>
      <c r="G551" s="248"/>
      <c r="H551" s="251">
        <v>10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AT551" s="257" t="s">
        <v>178</v>
      </c>
      <c r="AU551" s="257" t="s">
        <v>79</v>
      </c>
      <c r="AV551" s="16" t="s">
        <v>180</v>
      </c>
      <c r="AW551" s="16" t="s">
        <v>31</v>
      </c>
      <c r="AX551" s="16" t="s">
        <v>69</v>
      </c>
      <c r="AY551" s="257" t="s">
        <v>161</v>
      </c>
    </row>
    <row r="552" spans="2:51" s="14" customFormat="1">
      <c r="B552" s="212"/>
      <c r="C552" s="213"/>
      <c r="D552" s="199" t="s">
        <v>178</v>
      </c>
      <c r="E552" s="214" t="s">
        <v>19</v>
      </c>
      <c r="F552" s="215" t="s">
        <v>3513</v>
      </c>
      <c r="G552" s="213"/>
      <c r="H552" s="214" t="s">
        <v>19</v>
      </c>
      <c r="I552" s="216"/>
      <c r="J552" s="213"/>
      <c r="K552" s="213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178</v>
      </c>
      <c r="AU552" s="221" t="s">
        <v>79</v>
      </c>
      <c r="AV552" s="14" t="s">
        <v>77</v>
      </c>
      <c r="AW552" s="14" t="s">
        <v>31</v>
      </c>
      <c r="AX552" s="14" t="s">
        <v>69</v>
      </c>
      <c r="AY552" s="221" t="s">
        <v>161</v>
      </c>
    </row>
    <row r="553" spans="2:51" s="14" customFormat="1">
      <c r="B553" s="212"/>
      <c r="C553" s="213"/>
      <c r="D553" s="199" t="s">
        <v>178</v>
      </c>
      <c r="E553" s="214" t="s">
        <v>19</v>
      </c>
      <c r="F553" s="215" t="s">
        <v>3182</v>
      </c>
      <c r="G553" s="213"/>
      <c r="H553" s="214" t="s">
        <v>19</v>
      </c>
      <c r="I553" s="216"/>
      <c r="J553" s="213"/>
      <c r="K553" s="213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178</v>
      </c>
      <c r="AU553" s="221" t="s">
        <v>79</v>
      </c>
      <c r="AV553" s="14" t="s">
        <v>77</v>
      </c>
      <c r="AW553" s="14" t="s">
        <v>31</v>
      </c>
      <c r="AX553" s="14" t="s">
        <v>69</v>
      </c>
      <c r="AY553" s="221" t="s">
        <v>161</v>
      </c>
    </row>
    <row r="554" spans="2:51" s="13" customFormat="1">
      <c r="B554" s="201"/>
      <c r="C554" s="202"/>
      <c r="D554" s="199" t="s">
        <v>178</v>
      </c>
      <c r="E554" s="203" t="s">
        <v>19</v>
      </c>
      <c r="F554" s="204" t="s">
        <v>3183</v>
      </c>
      <c r="G554" s="202"/>
      <c r="H554" s="205">
        <v>48</v>
      </c>
      <c r="I554" s="206"/>
      <c r="J554" s="202"/>
      <c r="K554" s="202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178</v>
      </c>
      <c r="AU554" s="211" t="s">
        <v>79</v>
      </c>
      <c r="AV554" s="13" t="s">
        <v>79</v>
      </c>
      <c r="AW554" s="13" t="s">
        <v>31</v>
      </c>
      <c r="AX554" s="13" t="s">
        <v>69</v>
      </c>
      <c r="AY554" s="211" t="s">
        <v>161</v>
      </c>
    </row>
    <row r="555" spans="2:51" s="14" customFormat="1">
      <c r="B555" s="212"/>
      <c r="C555" s="213"/>
      <c r="D555" s="199" t="s">
        <v>178</v>
      </c>
      <c r="E555" s="214" t="s">
        <v>19</v>
      </c>
      <c r="F555" s="215" t="s">
        <v>3184</v>
      </c>
      <c r="G555" s="213"/>
      <c r="H555" s="214" t="s">
        <v>19</v>
      </c>
      <c r="I555" s="216"/>
      <c r="J555" s="213"/>
      <c r="K555" s="213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178</v>
      </c>
      <c r="AU555" s="221" t="s">
        <v>79</v>
      </c>
      <c r="AV555" s="14" t="s">
        <v>77</v>
      </c>
      <c r="AW555" s="14" t="s">
        <v>31</v>
      </c>
      <c r="AX555" s="14" t="s">
        <v>69</v>
      </c>
      <c r="AY555" s="221" t="s">
        <v>161</v>
      </c>
    </row>
    <row r="556" spans="2:51" s="13" customFormat="1">
      <c r="B556" s="201"/>
      <c r="C556" s="202"/>
      <c r="D556" s="199" t="s">
        <v>178</v>
      </c>
      <c r="E556" s="203" t="s">
        <v>19</v>
      </c>
      <c r="F556" s="204" t="s">
        <v>3185</v>
      </c>
      <c r="G556" s="202"/>
      <c r="H556" s="205">
        <v>44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178</v>
      </c>
      <c r="AU556" s="211" t="s">
        <v>79</v>
      </c>
      <c r="AV556" s="13" t="s">
        <v>79</v>
      </c>
      <c r="AW556" s="13" t="s">
        <v>31</v>
      </c>
      <c r="AX556" s="13" t="s">
        <v>69</v>
      </c>
      <c r="AY556" s="211" t="s">
        <v>161</v>
      </c>
    </row>
    <row r="557" spans="2:51" s="14" customFormat="1">
      <c r="B557" s="212"/>
      <c r="C557" s="213"/>
      <c r="D557" s="199" t="s">
        <v>178</v>
      </c>
      <c r="E557" s="214" t="s">
        <v>19</v>
      </c>
      <c r="F557" s="215" t="s">
        <v>3186</v>
      </c>
      <c r="G557" s="213"/>
      <c r="H557" s="214" t="s">
        <v>19</v>
      </c>
      <c r="I557" s="216"/>
      <c r="J557" s="213"/>
      <c r="K557" s="213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178</v>
      </c>
      <c r="AU557" s="221" t="s">
        <v>79</v>
      </c>
      <c r="AV557" s="14" t="s">
        <v>77</v>
      </c>
      <c r="AW557" s="14" t="s">
        <v>31</v>
      </c>
      <c r="AX557" s="14" t="s">
        <v>69</v>
      </c>
      <c r="AY557" s="221" t="s">
        <v>161</v>
      </c>
    </row>
    <row r="558" spans="2:51" s="13" customFormat="1">
      <c r="B558" s="201"/>
      <c r="C558" s="202"/>
      <c r="D558" s="199" t="s">
        <v>178</v>
      </c>
      <c r="E558" s="203" t="s">
        <v>19</v>
      </c>
      <c r="F558" s="204" t="s">
        <v>3185</v>
      </c>
      <c r="G558" s="202"/>
      <c r="H558" s="205">
        <v>44</v>
      </c>
      <c r="I558" s="206"/>
      <c r="J558" s="202"/>
      <c r="K558" s="202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178</v>
      </c>
      <c r="AU558" s="211" t="s">
        <v>79</v>
      </c>
      <c r="AV558" s="13" t="s">
        <v>79</v>
      </c>
      <c r="AW558" s="13" t="s">
        <v>31</v>
      </c>
      <c r="AX558" s="13" t="s">
        <v>69</v>
      </c>
      <c r="AY558" s="211" t="s">
        <v>161</v>
      </c>
    </row>
    <row r="559" spans="2:51" s="14" customFormat="1">
      <c r="B559" s="212"/>
      <c r="C559" s="213"/>
      <c r="D559" s="199" t="s">
        <v>178</v>
      </c>
      <c r="E559" s="214" t="s">
        <v>19</v>
      </c>
      <c r="F559" s="215" t="s">
        <v>3187</v>
      </c>
      <c r="G559" s="213"/>
      <c r="H559" s="214" t="s">
        <v>19</v>
      </c>
      <c r="I559" s="216"/>
      <c r="J559" s="213"/>
      <c r="K559" s="213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178</v>
      </c>
      <c r="AU559" s="221" t="s">
        <v>79</v>
      </c>
      <c r="AV559" s="14" t="s">
        <v>77</v>
      </c>
      <c r="AW559" s="14" t="s">
        <v>31</v>
      </c>
      <c r="AX559" s="14" t="s">
        <v>69</v>
      </c>
      <c r="AY559" s="221" t="s">
        <v>161</v>
      </c>
    </row>
    <row r="560" spans="2:51" s="13" customFormat="1">
      <c r="B560" s="201"/>
      <c r="C560" s="202"/>
      <c r="D560" s="199" t="s">
        <v>178</v>
      </c>
      <c r="E560" s="203" t="s">
        <v>19</v>
      </c>
      <c r="F560" s="204" t="s">
        <v>3188</v>
      </c>
      <c r="G560" s="202"/>
      <c r="H560" s="205">
        <v>46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178</v>
      </c>
      <c r="AU560" s="211" t="s">
        <v>79</v>
      </c>
      <c r="AV560" s="13" t="s">
        <v>79</v>
      </c>
      <c r="AW560" s="13" t="s">
        <v>31</v>
      </c>
      <c r="AX560" s="13" t="s">
        <v>69</v>
      </c>
      <c r="AY560" s="211" t="s">
        <v>161</v>
      </c>
    </row>
    <row r="561" spans="1:65" s="14" customFormat="1">
      <c r="B561" s="212"/>
      <c r="C561" s="213"/>
      <c r="D561" s="199" t="s">
        <v>178</v>
      </c>
      <c r="E561" s="214" t="s">
        <v>19</v>
      </c>
      <c r="F561" s="215" t="s">
        <v>3189</v>
      </c>
      <c r="G561" s="213"/>
      <c r="H561" s="214" t="s">
        <v>19</v>
      </c>
      <c r="I561" s="216"/>
      <c r="J561" s="213"/>
      <c r="K561" s="213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178</v>
      </c>
      <c r="AU561" s="221" t="s">
        <v>79</v>
      </c>
      <c r="AV561" s="14" t="s">
        <v>77</v>
      </c>
      <c r="AW561" s="14" t="s">
        <v>31</v>
      </c>
      <c r="AX561" s="14" t="s">
        <v>69</v>
      </c>
      <c r="AY561" s="221" t="s">
        <v>161</v>
      </c>
    </row>
    <row r="562" spans="1:65" s="13" customFormat="1">
      <c r="B562" s="201"/>
      <c r="C562" s="202"/>
      <c r="D562" s="199" t="s">
        <v>178</v>
      </c>
      <c r="E562" s="203" t="s">
        <v>19</v>
      </c>
      <c r="F562" s="204" t="s">
        <v>3190</v>
      </c>
      <c r="G562" s="202"/>
      <c r="H562" s="205">
        <v>4</v>
      </c>
      <c r="I562" s="206"/>
      <c r="J562" s="202"/>
      <c r="K562" s="202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178</v>
      </c>
      <c r="AU562" s="211" t="s">
        <v>79</v>
      </c>
      <c r="AV562" s="13" t="s">
        <v>79</v>
      </c>
      <c r="AW562" s="13" t="s">
        <v>31</v>
      </c>
      <c r="AX562" s="13" t="s">
        <v>69</v>
      </c>
      <c r="AY562" s="211" t="s">
        <v>161</v>
      </c>
    </row>
    <row r="563" spans="1:65" s="16" customFormat="1">
      <c r="B563" s="247"/>
      <c r="C563" s="248"/>
      <c r="D563" s="199" t="s">
        <v>178</v>
      </c>
      <c r="E563" s="249" t="s">
        <v>19</v>
      </c>
      <c r="F563" s="250" t="s">
        <v>2226</v>
      </c>
      <c r="G563" s="248"/>
      <c r="H563" s="251">
        <v>186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AT563" s="257" t="s">
        <v>178</v>
      </c>
      <c r="AU563" s="257" t="s">
        <v>79</v>
      </c>
      <c r="AV563" s="16" t="s">
        <v>180</v>
      </c>
      <c r="AW563" s="16" t="s">
        <v>31</v>
      </c>
      <c r="AX563" s="16" t="s">
        <v>69</v>
      </c>
      <c r="AY563" s="257" t="s">
        <v>161</v>
      </c>
    </row>
    <row r="564" spans="1:65" s="14" customFormat="1">
      <c r="B564" s="212"/>
      <c r="C564" s="213"/>
      <c r="D564" s="199" t="s">
        <v>178</v>
      </c>
      <c r="E564" s="214" t="s">
        <v>19</v>
      </c>
      <c r="F564" s="215" t="s">
        <v>3514</v>
      </c>
      <c r="G564" s="213"/>
      <c r="H564" s="214" t="s">
        <v>19</v>
      </c>
      <c r="I564" s="216"/>
      <c r="J564" s="213"/>
      <c r="K564" s="213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178</v>
      </c>
      <c r="AU564" s="221" t="s">
        <v>79</v>
      </c>
      <c r="AV564" s="14" t="s">
        <v>77</v>
      </c>
      <c r="AW564" s="14" t="s">
        <v>31</v>
      </c>
      <c r="AX564" s="14" t="s">
        <v>69</v>
      </c>
      <c r="AY564" s="221" t="s">
        <v>161</v>
      </c>
    </row>
    <row r="565" spans="1:65" s="13" customFormat="1">
      <c r="B565" s="201"/>
      <c r="C565" s="202"/>
      <c r="D565" s="199" t="s">
        <v>178</v>
      </c>
      <c r="E565" s="203" t="s">
        <v>19</v>
      </c>
      <c r="F565" s="204" t="s">
        <v>3508</v>
      </c>
      <c r="G565" s="202"/>
      <c r="H565" s="205">
        <v>2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178</v>
      </c>
      <c r="AU565" s="211" t="s">
        <v>79</v>
      </c>
      <c r="AV565" s="13" t="s">
        <v>79</v>
      </c>
      <c r="AW565" s="13" t="s">
        <v>31</v>
      </c>
      <c r="AX565" s="13" t="s">
        <v>69</v>
      </c>
      <c r="AY565" s="211" t="s">
        <v>161</v>
      </c>
    </row>
    <row r="566" spans="1:65" s="14" customFormat="1">
      <c r="B566" s="212"/>
      <c r="C566" s="213"/>
      <c r="D566" s="199" t="s">
        <v>178</v>
      </c>
      <c r="E566" s="214" t="s">
        <v>19</v>
      </c>
      <c r="F566" s="215" t="s">
        <v>3515</v>
      </c>
      <c r="G566" s="213"/>
      <c r="H566" s="214" t="s">
        <v>19</v>
      </c>
      <c r="I566" s="216"/>
      <c r="J566" s="213"/>
      <c r="K566" s="213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178</v>
      </c>
      <c r="AU566" s="221" t="s">
        <v>79</v>
      </c>
      <c r="AV566" s="14" t="s">
        <v>77</v>
      </c>
      <c r="AW566" s="14" t="s">
        <v>31</v>
      </c>
      <c r="AX566" s="14" t="s">
        <v>69</v>
      </c>
      <c r="AY566" s="221" t="s">
        <v>161</v>
      </c>
    </row>
    <row r="567" spans="1:65" s="13" customFormat="1">
      <c r="B567" s="201"/>
      <c r="C567" s="202"/>
      <c r="D567" s="199" t="s">
        <v>178</v>
      </c>
      <c r="E567" s="203" t="s">
        <v>19</v>
      </c>
      <c r="F567" s="204" t="s">
        <v>3516</v>
      </c>
      <c r="G567" s="202"/>
      <c r="H567" s="205">
        <v>4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178</v>
      </c>
      <c r="AU567" s="211" t="s">
        <v>79</v>
      </c>
      <c r="AV567" s="13" t="s">
        <v>79</v>
      </c>
      <c r="AW567" s="13" t="s">
        <v>31</v>
      </c>
      <c r="AX567" s="13" t="s">
        <v>69</v>
      </c>
      <c r="AY567" s="211" t="s">
        <v>161</v>
      </c>
    </row>
    <row r="568" spans="1:65" s="14" customFormat="1">
      <c r="B568" s="212"/>
      <c r="C568" s="213"/>
      <c r="D568" s="199" t="s">
        <v>178</v>
      </c>
      <c r="E568" s="214" t="s">
        <v>19</v>
      </c>
      <c r="F568" s="215" t="s">
        <v>3517</v>
      </c>
      <c r="G568" s="213"/>
      <c r="H568" s="214" t="s">
        <v>19</v>
      </c>
      <c r="I568" s="216"/>
      <c r="J568" s="213"/>
      <c r="K568" s="213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178</v>
      </c>
      <c r="AU568" s="221" t="s">
        <v>79</v>
      </c>
      <c r="AV568" s="14" t="s">
        <v>77</v>
      </c>
      <c r="AW568" s="14" t="s">
        <v>31</v>
      </c>
      <c r="AX568" s="14" t="s">
        <v>69</v>
      </c>
      <c r="AY568" s="221" t="s">
        <v>161</v>
      </c>
    </row>
    <row r="569" spans="1:65" s="13" customFormat="1">
      <c r="B569" s="201"/>
      <c r="C569" s="202"/>
      <c r="D569" s="199" t="s">
        <v>178</v>
      </c>
      <c r="E569" s="203" t="s">
        <v>19</v>
      </c>
      <c r="F569" s="204" t="s">
        <v>3518</v>
      </c>
      <c r="G569" s="202"/>
      <c r="H569" s="205">
        <v>15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178</v>
      </c>
      <c r="AU569" s="211" t="s">
        <v>79</v>
      </c>
      <c r="AV569" s="13" t="s">
        <v>79</v>
      </c>
      <c r="AW569" s="13" t="s">
        <v>31</v>
      </c>
      <c r="AX569" s="13" t="s">
        <v>69</v>
      </c>
      <c r="AY569" s="211" t="s">
        <v>161</v>
      </c>
    </row>
    <row r="570" spans="1:65" s="14" customFormat="1">
      <c r="B570" s="212"/>
      <c r="C570" s="213"/>
      <c r="D570" s="199" t="s">
        <v>178</v>
      </c>
      <c r="E570" s="214" t="s">
        <v>19</v>
      </c>
      <c r="F570" s="215" t="s">
        <v>3519</v>
      </c>
      <c r="G570" s="213"/>
      <c r="H570" s="214" t="s">
        <v>19</v>
      </c>
      <c r="I570" s="216"/>
      <c r="J570" s="213"/>
      <c r="K570" s="213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178</v>
      </c>
      <c r="AU570" s="221" t="s">
        <v>79</v>
      </c>
      <c r="AV570" s="14" t="s">
        <v>77</v>
      </c>
      <c r="AW570" s="14" t="s">
        <v>31</v>
      </c>
      <c r="AX570" s="14" t="s">
        <v>69</v>
      </c>
      <c r="AY570" s="221" t="s">
        <v>161</v>
      </c>
    </row>
    <row r="571" spans="1:65" s="13" customFormat="1">
      <c r="B571" s="201"/>
      <c r="C571" s="202"/>
      <c r="D571" s="199" t="s">
        <v>178</v>
      </c>
      <c r="E571" s="203" t="s">
        <v>19</v>
      </c>
      <c r="F571" s="204" t="s">
        <v>180</v>
      </c>
      <c r="G571" s="202"/>
      <c r="H571" s="205">
        <v>3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178</v>
      </c>
      <c r="AU571" s="211" t="s">
        <v>79</v>
      </c>
      <c r="AV571" s="13" t="s">
        <v>79</v>
      </c>
      <c r="AW571" s="13" t="s">
        <v>31</v>
      </c>
      <c r="AX571" s="13" t="s">
        <v>69</v>
      </c>
      <c r="AY571" s="211" t="s">
        <v>161</v>
      </c>
    </row>
    <row r="572" spans="1:65" s="13" customFormat="1">
      <c r="B572" s="201"/>
      <c r="C572" s="202"/>
      <c r="D572" s="199" t="s">
        <v>178</v>
      </c>
      <c r="E572" s="203" t="s">
        <v>19</v>
      </c>
      <c r="F572" s="204" t="s">
        <v>3520</v>
      </c>
      <c r="G572" s="202"/>
      <c r="H572" s="205">
        <v>-10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178</v>
      </c>
      <c r="AU572" s="211" t="s">
        <v>79</v>
      </c>
      <c r="AV572" s="13" t="s">
        <v>79</v>
      </c>
      <c r="AW572" s="13" t="s">
        <v>31</v>
      </c>
      <c r="AX572" s="13" t="s">
        <v>69</v>
      </c>
      <c r="AY572" s="211" t="s">
        <v>161</v>
      </c>
    </row>
    <row r="573" spans="1:65" s="15" customFormat="1">
      <c r="B573" s="222"/>
      <c r="C573" s="223"/>
      <c r="D573" s="199" t="s">
        <v>178</v>
      </c>
      <c r="E573" s="224" t="s">
        <v>19</v>
      </c>
      <c r="F573" s="225" t="s">
        <v>221</v>
      </c>
      <c r="G573" s="223"/>
      <c r="H573" s="226">
        <v>210</v>
      </c>
      <c r="I573" s="227"/>
      <c r="J573" s="223"/>
      <c r="K573" s="223"/>
      <c r="L573" s="228"/>
      <c r="M573" s="229"/>
      <c r="N573" s="230"/>
      <c r="O573" s="230"/>
      <c r="P573" s="230"/>
      <c r="Q573" s="230"/>
      <c r="R573" s="230"/>
      <c r="S573" s="230"/>
      <c r="T573" s="231"/>
      <c r="AT573" s="232" t="s">
        <v>178</v>
      </c>
      <c r="AU573" s="232" t="s">
        <v>79</v>
      </c>
      <c r="AV573" s="15" t="s">
        <v>168</v>
      </c>
      <c r="AW573" s="15" t="s">
        <v>31</v>
      </c>
      <c r="AX573" s="15" t="s">
        <v>77</v>
      </c>
      <c r="AY573" s="232" t="s">
        <v>161</v>
      </c>
    </row>
    <row r="574" spans="1:65" s="2" customFormat="1" ht="16.5" customHeight="1">
      <c r="A574" s="37"/>
      <c r="B574" s="38"/>
      <c r="C574" s="181" t="s">
        <v>1056</v>
      </c>
      <c r="D574" s="181" t="s">
        <v>163</v>
      </c>
      <c r="E574" s="182" t="s">
        <v>3521</v>
      </c>
      <c r="F574" s="183" t="s">
        <v>3522</v>
      </c>
      <c r="G574" s="184" t="s">
        <v>387</v>
      </c>
      <c r="H574" s="185">
        <v>382</v>
      </c>
      <c r="I574" s="186"/>
      <c r="J574" s="187">
        <f>ROUND(I574*H574,2)</f>
        <v>0</v>
      </c>
      <c r="K574" s="183" t="s">
        <v>167</v>
      </c>
      <c r="L574" s="42"/>
      <c r="M574" s="188" t="s">
        <v>19</v>
      </c>
      <c r="N574" s="189" t="s">
        <v>40</v>
      </c>
      <c r="O574" s="67"/>
      <c r="P574" s="190">
        <f>O574*H574</f>
        <v>0</v>
      </c>
      <c r="Q574" s="190">
        <v>9.0000000000000006E-5</v>
      </c>
      <c r="R574" s="190">
        <f>Q574*H574</f>
        <v>3.4380000000000001E-2</v>
      </c>
      <c r="S574" s="190">
        <v>0</v>
      </c>
      <c r="T574" s="191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2" t="s">
        <v>279</v>
      </c>
      <c r="AT574" s="192" t="s">
        <v>163</v>
      </c>
      <c r="AU574" s="192" t="s">
        <v>79</v>
      </c>
      <c r="AY574" s="20" t="s">
        <v>161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20" t="s">
        <v>77</v>
      </c>
      <c r="BK574" s="193">
        <f>ROUND(I574*H574,2)</f>
        <v>0</v>
      </c>
      <c r="BL574" s="20" t="s">
        <v>279</v>
      </c>
      <c r="BM574" s="192" t="s">
        <v>3523</v>
      </c>
    </row>
    <row r="575" spans="1:65" s="2" customFormat="1">
      <c r="A575" s="37"/>
      <c r="B575" s="38"/>
      <c r="C575" s="39"/>
      <c r="D575" s="194" t="s">
        <v>170</v>
      </c>
      <c r="E575" s="39"/>
      <c r="F575" s="195" t="s">
        <v>3524</v>
      </c>
      <c r="G575" s="39"/>
      <c r="H575" s="39"/>
      <c r="I575" s="196"/>
      <c r="J575" s="39"/>
      <c r="K575" s="39"/>
      <c r="L575" s="42"/>
      <c r="M575" s="197"/>
      <c r="N575" s="198"/>
      <c r="O575" s="67"/>
      <c r="P575" s="67"/>
      <c r="Q575" s="67"/>
      <c r="R575" s="67"/>
      <c r="S575" s="67"/>
      <c r="T575" s="68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170</v>
      </c>
      <c r="AU575" s="20" t="s">
        <v>79</v>
      </c>
    </row>
    <row r="576" spans="1:65" s="2" customFormat="1" ht="16.5" customHeight="1">
      <c r="A576" s="37"/>
      <c r="B576" s="38"/>
      <c r="C576" s="237" t="s">
        <v>1062</v>
      </c>
      <c r="D576" s="237" t="s">
        <v>715</v>
      </c>
      <c r="E576" s="238" t="s">
        <v>3525</v>
      </c>
      <c r="F576" s="239" t="s">
        <v>3526</v>
      </c>
      <c r="G576" s="240" t="s">
        <v>387</v>
      </c>
      <c r="H576" s="241">
        <v>382</v>
      </c>
      <c r="I576" s="242"/>
      <c r="J576" s="243">
        <f>ROUND(I576*H576,2)</f>
        <v>0</v>
      </c>
      <c r="K576" s="239" t="s">
        <v>167</v>
      </c>
      <c r="L576" s="244"/>
      <c r="M576" s="245" t="s">
        <v>19</v>
      </c>
      <c r="N576" s="246" t="s">
        <v>40</v>
      </c>
      <c r="O576" s="67"/>
      <c r="P576" s="190">
        <f>O576*H576</f>
        <v>0</v>
      </c>
      <c r="Q576" s="190">
        <v>4.0000000000000003E-5</v>
      </c>
      <c r="R576" s="190">
        <f>Q576*H576</f>
        <v>1.5280000000000002E-2</v>
      </c>
      <c r="S576" s="190">
        <v>0</v>
      </c>
      <c r="T576" s="191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2" t="s">
        <v>406</v>
      </c>
      <c r="AT576" s="192" t="s">
        <v>715</v>
      </c>
      <c r="AU576" s="192" t="s">
        <v>79</v>
      </c>
      <c r="AY576" s="20" t="s">
        <v>161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0" t="s">
        <v>77</v>
      </c>
      <c r="BK576" s="193">
        <f>ROUND(I576*H576,2)</f>
        <v>0</v>
      </c>
      <c r="BL576" s="20" t="s">
        <v>279</v>
      </c>
      <c r="BM576" s="192" t="s">
        <v>3527</v>
      </c>
    </row>
    <row r="577" spans="2:51" s="14" customFormat="1">
      <c r="B577" s="212"/>
      <c r="C577" s="213"/>
      <c r="D577" s="199" t="s">
        <v>178</v>
      </c>
      <c r="E577" s="214" t="s">
        <v>19</v>
      </c>
      <c r="F577" s="215" t="s">
        <v>3528</v>
      </c>
      <c r="G577" s="213"/>
      <c r="H577" s="214" t="s">
        <v>19</v>
      </c>
      <c r="I577" s="216"/>
      <c r="J577" s="213"/>
      <c r="K577" s="213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178</v>
      </c>
      <c r="AU577" s="221" t="s">
        <v>79</v>
      </c>
      <c r="AV577" s="14" t="s">
        <v>77</v>
      </c>
      <c r="AW577" s="14" t="s">
        <v>31</v>
      </c>
      <c r="AX577" s="14" t="s">
        <v>69</v>
      </c>
      <c r="AY577" s="221" t="s">
        <v>161</v>
      </c>
    </row>
    <row r="578" spans="2:51" s="14" customFormat="1">
      <c r="B578" s="212"/>
      <c r="C578" s="213"/>
      <c r="D578" s="199" t="s">
        <v>178</v>
      </c>
      <c r="E578" s="214" t="s">
        <v>19</v>
      </c>
      <c r="F578" s="215" t="s">
        <v>3529</v>
      </c>
      <c r="G578" s="213"/>
      <c r="H578" s="214" t="s">
        <v>19</v>
      </c>
      <c r="I578" s="216"/>
      <c r="J578" s="213"/>
      <c r="K578" s="213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178</v>
      </c>
      <c r="AU578" s="221" t="s">
        <v>79</v>
      </c>
      <c r="AV578" s="14" t="s">
        <v>77</v>
      </c>
      <c r="AW578" s="14" t="s">
        <v>31</v>
      </c>
      <c r="AX578" s="14" t="s">
        <v>69</v>
      </c>
      <c r="AY578" s="221" t="s">
        <v>161</v>
      </c>
    </row>
    <row r="579" spans="2:51" s="13" customFormat="1">
      <c r="B579" s="201"/>
      <c r="C579" s="202"/>
      <c r="D579" s="199" t="s">
        <v>178</v>
      </c>
      <c r="E579" s="203" t="s">
        <v>19</v>
      </c>
      <c r="F579" s="204" t="s">
        <v>3530</v>
      </c>
      <c r="G579" s="202"/>
      <c r="H579" s="205">
        <v>4</v>
      </c>
      <c r="I579" s="206"/>
      <c r="J579" s="202"/>
      <c r="K579" s="202"/>
      <c r="L579" s="207"/>
      <c r="M579" s="208"/>
      <c r="N579" s="209"/>
      <c r="O579" s="209"/>
      <c r="P579" s="209"/>
      <c r="Q579" s="209"/>
      <c r="R579" s="209"/>
      <c r="S579" s="209"/>
      <c r="T579" s="210"/>
      <c r="AT579" s="211" t="s">
        <v>178</v>
      </c>
      <c r="AU579" s="211" t="s">
        <v>79</v>
      </c>
      <c r="AV579" s="13" t="s">
        <v>79</v>
      </c>
      <c r="AW579" s="13" t="s">
        <v>31</v>
      </c>
      <c r="AX579" s="13" t="s">
        <v>69</v>
      </c>
      <c r="AY579" s="211" t="s">
        <v>161</v>
      </c>
    </row>
    <row r="580" spans="2:51" s="14" customFormat="1">
      <c r="B580" s="212"/>
      <c r="C580" s="213"/>
      <c r="D580" s="199" t="s">
        <v>178</v>
      </c>
      <c r="E580" s="214" t="s">
        <v>19</v>
      </c>
      <c r="F580" s="215" t="s">
        <v>3507</v>
      </c>
      <c r="G580" s="213"/>
      <c r="H580" s="214" t="s">
        <v>19</v>
      </c>
      <c r="I580" s="216"/>
      <c r="J580" s="213"/>
      <c r="K580" s="213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178</v>
      </c>
      <c r="AU580" s="221" t="s">
        <v>79</v>
      </c>
      <c r="AV580" s="14" t="s">
        <v>77</v>
      </c>
      <c r="AW580" s="14" t="s">
        <v>31</v>
      </c>
      <c r="AX580" s="14" t="s">
        <v>69</v>
      </c>
      <c r="AY580" s="221" t="s">
        <v>161</v>
      </c>
    </row>
    <row r="581" spans="2:51" s="13" customFormat="1">
      <c r="B581" s="201"/>
      <c r="C581" s="202"/>
      <c r="D581" s="199" t="s">
        <v>178</v>
      </c>
      <c r="E581" s="203" t="s">
        <v>19</v>
      </c>
      <c r="F581" s="204" t="s">
        <v>79</v>
      </c>
      <c r="G581" s="202"/>
      <c r="H581" s="205">
        <v>2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178</v>
      </c>
      <c r="AU581" s="211" t="s">
        <v>79</v>
      </c>
      <c r="AV581" s="13" t="s">
        <v>79</v>
      </c>
      <c r="AW581" s="13" t="s">
        <v>31</v>
      </c>
      <c r="AX581" s="13" t="s">
        <v>69</v>
      </c>
      <c r="AY581" s="211" t="s">
        <v>161</v>
      </c>
    </row>
    <row r="582" spans="2:51" s="14" customFormat="1">
      <c r="B582" s="212"/>
      <c r="C582" s="213"/>
      <c r="D582" s="199" t="s">
        <v>178</v>
      </c>
      <c r="E582" s="214" t="s">
        <v>19</v>
      </c>
      <c r="F582" s="215" t="s">
        <v>3531</v>
      </c>
      <c r="G582" s="213"/>
      <c r="H582" s="214" t="s">
        <v>19</v>
      </c>
      <c r="I582" s="216"/>
      <c r="J582" s="213"/>
      <c r="K582" s="213"/>
      <c r="L582" s="217"/>
      <c r="M582" s="218"/>
      <c r="N582" s="219"/>
      <c r="O582" s="219"/>
      <c r="P582" s="219"/>
      <c r="Q582" s="219"/>
      <c r="R582" s="219"/>
      <c r="S582" s="219"/>
      <c r="T582" s="220"/>
      <c r="AT582" s="221" t="s">
        <v>178</v>
      </c>
      <c r="AU582" s="221" t="s">
        <v>79</v>
      </c>
      <c r="AV582" s="14" t="s">
        <v>77</v>
      </c>
      <c r="AW582" s="14" t="s">
        <v>31</v>
      </c>
      <c r="AX582" s="14" t="s">
        <v>69</v>
      </c>
      <c r="AY582" s="221" t="s">
        <v>161</v>
      </c>
    </row>
    <row r="583" spans="2:51" s="13" customFormat="1">
      <c r="B583" s="201"/>
      <c r="C583" s="202"/>
      <c r="D583" s="199" t="s">
        <v>178</v>
      </c>
      <c r="E583" s="203" t="s">
        <v>19</v>
      </c>
      <c r="F583" s="204" t="s">
        <v>3530</v>
      </c>
      <c r="G583" s="202"/>
      <c r="H583" s="205">
        <v>4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178</v>
      </c>
      <c r="AU583" s="211" t="s">
        <v>79</v>
      </c>
      <c r="AV583" s="13" t="s">
        <v>79</v>
      </c>
      <c r="AW583" s="13" t="s">
        <v>31</v>
      </c>
      <c r="AX583" s="13" t="s">
        <v>69</v>
      </c>
      <c r="AY583" s="211" t="s">
        <v>161</v>
      </c>
    </row>
    <row r="584" spans="2:51" s="14" customFormat="1">
      <c r="B584" s="212"/>
      <c r="C584" s="213"/>
      <c r="D584" s="199" t="s">
        <v>178</v>
      </c>
      <c r="E584" s="214" t="s">
        <v>19</v>
      </c>
      <c r="F584" s="215" t="s">
        <v>3509</v>
      </c>
      <c r="G584" s="213"/>
      <c r="H584" s="214" t="s">
        <v>19</v>
      </c>
      <c r="I584" s="216"/>
      <c r="J584" s="213"/>
      <c r="K584" s="213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178</v>
      </c>
      <c r="AU584" s="221" t="s">
        <v>79</v>
      </c>
      <c r="AV584" s="14" t="s">
        <v>77</v>
      </c>
      <c r="AW584" s="14" t="s">
        <v>31</v>
      </c>
      <c r="AX584" s="14" t="s">
        <v>69</v>
      </c>
      <c r="AY584" s="221" t="s">
        <v>161</v>
      </c>
    </row>
    <row r="585" spans="2:51" s="13" customFormat="1">
      <c r="B585" s="201"/>
      <c r="C585" s="202"/>
      <c r="D585" s="199" t="s">
        <v>178</v>
      </c>
      <c r="E585" s="203" t="s">
        <v>19</v>
      </c>
      <c r="F585" s="204" t="s">
        <v>79</v>
      </c>
      <c r="G585" s="202"/>
      <c r="H585" s="205">
        <v>2</v>
      </c>
      <c r="I585" s="206"/>
      <c r="J585" s="202"/>
      <c r="K585" s="202"/>
      <c r="L585" s="207"/>
      <c r="M585" s="208"/>
      <c r="N585" s="209"/>
      <c r="O585" s="209"/>
      <c r="P585" s="209"/>
      <c r="Q585" s="209"/>
      <c r="R585" s="209"/>
      <c r="S585" s="209"/>
      <c r="T585" s="210"/>
      <c r="AT585" s="211" t="s">
        <v>178</v>
      </c>
      <c r="AU585" s="211" t="s">
        <v>79</v>
      </c>
      <c r="AV585" s="13" t="s">
        <v>79</v>
      </c>
      <c r="AW585" s="13" t="s">
        <v>31</v>
      </c>
      <c r="AX585" s="13" t="s">
        <v>69</v>
      </c>
      <c r="AY585" s="211" t="s">
        <v>161</v>
      </c>
    </row>
    <row r="586" spans="2:51" s="14" customFormat="1">
      <c r="B586" s="212"/>
      <c r="C586" s="213"/>
      <c r="D586" s="199" t="s">
        <v>178</v>
      </c>
      <c r="E586" s="214" t="s">
        <v>19</v>
      </c>
      <c r="F586" s="215" t="s">
        <v>3510</v>
      </c>
      <c r="G586" s="213"/>
      <c r="H586" s="214" t="s">
        <v>19</v>
      </c>
      <c r="I586" s="216"/>
      <c r="J586" s="213"/>
      <c r="K586" s="213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178</v>
      </c>
      <c r="AU586" s="221" t="s">
        <v>79</v>
      </c>
      <c r="AV586" s="14" t="s">
        <v>77</v>
      </c>
      <c r="AW586" s="14" t="s">
        <v>31</v>
      </c>
      <c r="AX586" s="14" t="s">
        <v>69</v>
      </c>
      <c r="AY586" s="221" t="s">
        <v>161</v>
      </c>
    </row>
    <row r="587" spans="2:51" s="13" customFormat="1">
      <c r="B587" s="201"/>
      <c r="C587" s="202"/>
      <c r="D587" s="199" t="s">
        <v>178</v>
      </c>
      <c r="E587" s="203" t="s">
        <v>19</v>
      </c>
      <c r="F587" s="204" t="s">
        <v>79</v>
      </c>
      <c r="G587" s="202"/>
      <c r="H587" s="205">
        <v>2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178</v>
      </c>
      <c r="AU587" s="211" t="s">
        <v>79</v>
      </c>
      <c r="AV587" s="13" t="s">
        <v>79</v>
      </c>
      <c r="AW587" s="13" t="s">
        <v>31</v>
      </c>
      <c r="AX587" s="13" t="s">
        <v>69</v>
      </c>
      <c r="AY587" s="211" t="s">
        <v>161</v>
      </c>
    </row>
    <row r="588" spans="2:51" s="14" customFormat="1">
      <c r="B588" s="212"/>
      <c r="C588" s="213"/>
      <c r="D588" s="199" t="s">
        <v>178</v>
      </c>
      <c r="E588" s="214" t="s">
        <v>19</v>
      </c>
      <c r="F588" s="215" t="s">
        <v>3511</v>
      </c>
      <c r="G588" s="213"/>
      <c r="H588" s="214" t="s">
        <v>19</v>
      </c>
      <c r="I588" s="216"/>
      <c r="J588" s="213"/>
      <c r="K588" s="213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178</v>
      </c>
      <c r="AU588" s="221" t="s">
        <v>79</v>
      </c>
      <c r="AV588" s="14" t="s">
        <v>77</v>
      </c>
      <c r="AW588" s="14" t="s">
        <v>31</v>
      </c>
      <c r="AX588" s="14" t="s">
        <v>69</v>
      </c>
      <c r="AY588" s="221" t="s">
        <v>161</v>
      </c>
    </row>
    <row r="589" spans="2:51" s="13" customFormat="1">
      <c r="B589" s="201"/>
      <c r="C589" s="202"/>
      <c r="D589" s="199" t="s">
        <v>178</v>
      </c>
      <c r="E589" s="203" t="s">
        <v>19</v>
      </c>
      <c r="F589" s="204" t="s">
        <v>79</v>
      </c>
      <c r="G589" s="202"/>
      <c r="H589" s="205">
        <v>2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178</v>
      </c>
      <c r="AU589" s="211" t="s">
        <v>79</v>
      </c>
      <c r="AV589" s="13" t="s">
        <v>79</v>
      </c>
      <c r="AW589" s="13" t="s">
        <v>31</v>
      </c>
      <c r="AX589" s="13" t="s">
        <v>69</v>
      </c>
      <c r="AY589" s="211" t="s">
        <v>161</v>
      </c>
    </row>
    <row r="590" spans="2:51" s="14" customFormat="1">
      <c r="B590" s="212"/>
      <c r="C590" s="213"/>
      <c r="D590" s="199" t="s">
        <v>178</v>
      </c>
      <c r="E590" s="214" t="s">
        <v>19</v>
      </c>
      <c r="F590" s="215" t="s">
        <v>3512</v>
      </c>
      <c r="G590" s="213"/>
      <c r="H590" s="214" t="s">
        <v>19</v>
      </c>
      <c r="I590" s="216"/>
      <c r="J590" s="213"/>
      <c r="K590" s="213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178</v>
      </c>
      <c r="AU590" s="221" t="s">
        <v>79</v>
      </c>
      <c r="AV590" s="14" t="s">
        <v>77</v>
      </c>
      <c r="AW590" s="14" t="s">
        <v>31</v>
      </c>
      <c r="AX590" s="14" t="s">
        <v>69</v>
      </c>
      <c r="AY590" s="221" t="s">
        <v>161</v>
      </c>
    </row>
    <row r="591" spans="2:51" s="13" customFormat="1">
      <c r="B591" s="201"/>
      <c r="C591" s="202"/>
      <c r="D591" s="199" t="s">
        <v>178</v>
      </c>
      <c r="E591" s="203" t="s">
        <v>19</v>
      </c>
      <c r="F591" s="204" t="s">
        <v>79</v>
      </c>
      <c r="G591" s="202"/>
      <c r="H591" s="205">
        <v>2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178</v>
      </c>
      <c r="AU591" s="211" t="s">
        <v>79</v>
      </c>
      <c r="AV591" s="13" t="s">
        <v>79</v>
      </c>
      <c r="AW591" s="13" t="s">
        <v>31</v>
      </c>
      <c r="AX591" s="13" t="s">
        <v>69</v>
      </c>
      <c r="AY591" s="211" t="s">
        <v>161</v>
      </c>
    </row>
    <row r="592" spans="2:51" s="16" customFormat="1">
      <c r="B592" s="247"/>
      <c r="C592" s="248"/>
      <c r="D592" s="199" t="s">
        <v>178</v>
      </c>
      <c r="E592" s="249" t="s">
        <v>19</v>
      </c>
      <c r="F592" s="250" t="s">
        <v>2226</v>
      </c>
      <c r="G592" s="248"/>
      <c r="H592" s="251">
        <v>18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AT592" s="257" t="s">
        <v>178</v>
      </c>
      <c r="AU592" s="257" t="s">
        <v>79</v>
      </c>
      <c r="AV592" s="16" t="s">
        <v>180</v>
      </c>
      <c r="AW592" s="16" t="s">
        <v>31</v>
      </c>
      <c r="AX592" s="16" t="s">
        <v>69</v>
      </c>
      <c r="AY592" s="257" t="s">
        <v>161</v>
      </c>
    </row>
    <row r="593" spans="1:65" s="14" customFormat="1">
      <c r="B593" s="212"/>
      <c r="C593" s="213"/>
      <c r="D593" s="199" t="s">
        <v>178</v>
      </c>
      <c r="E593" s="214" t="s">
        <v>19</v>
      </c>
      <c r="F593" s="215" t="s">
        <v>3180</v>
      </c>
      <c r="G593" s="213"/>
      <c r="H593" s="214" t="s">
        <v>19</v>
      </c>
      <c r="I593" s="216"/>
      <c r="J593" s="213"/>
      <c r="K593" s="213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178</v>
      </c>
      <c r="AU593" s="221" t="s">
        <v>79</v>
      </c>
      <c r="AV593" s="14" t="s">
        <v>77</v>
      </c>
      <c r="AW593" s="14" t="s">
        <v>31</v>
      </c>
      <c r="AX593" s="14" t="s">
        <v>69</v>
      </c>
      <c r="AY593" s="221" t="s">
        <v>161</v>
      </c>
    </row>
    <row r="594" spans="1:65" s="14" customFormat="1">
      <c r="B594" s="212"/>
      <c r="C594" s="213"/>
      <c r="D594" s="199" t="s">
        <v>178</v>
      </c>
      <c r="E594" s="214" t="s">
        <v>19</v>
      </c>
      <c r="F594" s="215" t="s">
        <v>3532</v>
      </c>
      <c r="G594" s="213"/>
      <c r="H594" s="214" t="s">
        <v>19</v>
      </c>
      <c r="I594" s="216"/>
      <c r="J594" s="213"/>
      <c r="K594" s="213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178</v>
      </c>
      <c r="AU594" s="221" t="s">
        <v>79</v>
      </c>
      <c r="AV594" s="14" t="s">
        <v>77</v>
      </c>
      <c r="AW594" s="14" t="s">
        <v>31</v>
      </c>
      <c r="AX594" s="14" t="s">
        <v>69</v>
      </c>
      <c r="AY594" s="221" t="s">
        <v>161</v>
      </c>
    </row>
    <row r="595" spans="1:65" s="14" customFormat="1">
      <c r="B595" s="212"/>
      <c r="C595" s="213"/>
      <c r="D595" s="199" t="s">
        <v>178</v>
      </c>
      <c r="E595" s="214" t="s">
        <v>19</v>
      </c>
      <c r="F595" s="215" t="s">
        <v>3182</v>
      </c>
      <c r="G595" s="213"/>
      <c r="H595" s="214" t="s">
        <v>19</v>
      </c>
      <c r="I595" s="216"/>
      <c r="J595" s="213"/>
      <c r="K595" s="213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178</v>
      </c>
      <c r="AU595" s="221" t="s">
        <v>79</v>
      </c>
      <c r="AV595" s="14" t="s">
        <v>77</v>
      </c>
      <c r="AW595" s="14" t="s">
        <v>31</v>
      </c>
      <c r="AX595" s="14" t="s">
        <v>69</v>
      </c>
      <c r="AY595" s="221" t="s">
        <v>161</v>
      </c>
    </row>
    <row r="596" spans="1:65" s="13" customFormat="1">
      <c r="B596" s="201"/>
      <c r="C596" s="202"/>
      <c r="D596" s="199" t="s">
        <v>178</v>
      </c>
      <c r="E596" s="203" t="s">
        <v>19</v>
      </c>
      <c r="F596" s="204" t="s">
        <v>3533</v>
      </c>
      <c r="G596" s="202"/>
      <c r="H596" s="205">
        <v>96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178</v>
      </c>
      <c r="AU596" s="211" t="s">
        <v>79</v>
      </c>
      <c r="AV596" s="13" t="s">
        <v>79</v>
      </c>
      <c r="AW596" s="13" t="s">
        <v>31</v>
      </c>
      <c r="AX596" s="13" t="s">
        <v>69</v>
      </c>
      <c r="AY596" s="211" t="s">
        <v>161</v>
      </c>
    </row>
    <row r="597" spans="1:65" s="14" customFormat="1">
      <c r="B597" s="212"/>
      <c r="C597" s="213"/>
      <c r="D597" s="199" t="s">
        <v>178</v>
      </c>
      <c r="E597" s="214" t="s">
        <v>19</v>
      </c>
      <c r="F597" s="215" t="s">
        <v>3184</v>
      </c>
      <c r="G597" s="213"/>
      <c r="H597" s="214" t="s">
        <v>19</v>
      </c>
      <c r="I597" s="216"/>
      <c r="J597" s="213"/>
      <c r="K597" s="213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178</v>
      </c>
      <c r="AU597" s="221" t="s">
        <v>79</v>
      </c>
      <c r="AV597" s="14" t="s">
        <v>77</v>
      </c>
      <c r="AW597" s="14" t="s">
        <v>31</v>
      </c>
      <c r="AX597" s="14" t="s">
        <v>69</v>
      </c>
      <c r="AY597" s="221" t="s">
        <v>161</v>
      </c>
    </row>
    <row r="598" spans="1:65" s="13" customFormat="1">
      <c r="B598" s="201"/>
      <c r="C598" s="202"/>
      <c r="D598" s="199" t="s">
        <v>178</v>
      </c>
      <c r="E598" s="203" t="s">
        <v>19</v>
      </c>
      <c r="F598" s="204" t="s">
        <v>3534</v>
      </c>
      <c r="G598" s="202"/>
      <c r="H598" s="205">
        <v>88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178</v>
      </c>
      <c r="AU598" s="211" t="s">
        <v>79</v>
      </c>
      <c r="AV598" s="13" t="s">
        <v>79</v>
      </c>
      <c r="AW598" s="13" t="s">
        <v>31</v>
      </c>
      <c r="AX598" s="13" t="s">
        <v>69</v>
      </c>
      <c r="AY598" s="211" t="s">
        <v>161</v>
      </c>
    </row>
    <row r="599" spans="1:65" s="14" customFormat="1">
      <c r="B599" s="212"/>
      <c r="C599" s="213"/>
      <c r="D599" s="199" t="s">
        <v>178</v>
      </c>
      <c r="E599" s="214" t="s">
        <v>19</v>
      </c>
      <c r="F599" s="215" t="s">
        <v>3186</v>
      </c>
      <c r="G599" s="213"/>
      <c r="H599" s="214" t="s">
        <v>19</v>
      </c>
      <c r="I599" s="216"/>
      <c r="J599" s="213"/>
      <c r="K599" s="213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178</v>
      </c>
      <c r="AU599" s="221" t="s">
        <v>79</v>
      </c>
      <c r="AV599" s="14" t="s">
        <v>77</v>
      </c>
      <c r="AW599" s="14" t="s">
        <v>31</v>
      </c>
      <c r="AX599" s="14" t="s">
        <v>69</v>
      </c>
      <c r="AY599" s="221" t="s">
        <v>161</v>
      </c>
    </row>
    <row r="600" spans="1:65" s="13" customFormat="1">
      <c r="B600" s="201"/>
      <c r="C600" s="202"/>
      <c r="D600" s="199" t="s">
        <v>178</v>
      </c>
      <c r="E600" s="203" t="s">
        <v>19</v>
      </c>
      <c r="F600" s="204" t="s">
        <v>3534</v>
      </c>
      <c r="G600" s="202"/>
      <c r="H600" s="205">
        <v>88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178</v>
      </c>
      <c r="AU600" s="211" t="s">
        <v>79</v>
      </c>
      <c r="AV600" s="13" t="s">
        <v>79</v>
      </c>
      <c r="AW600" s="13" t="s">
        <v>31</v>
      </c>
      <c r="AX600" s="13" t="s">
        <v>69</v>
      </c>
      <c r="AY600" s="211" t="s">
        <v>161</v>
      </c>
    </row>
    <row r="601" spans="1:65" s="14" customFormat="1">
      <c r="B601" s="212"/>
      <c r="C601" s="213"/>
      <c r="D601" s="199" t="s">
        <v>178</v>
      </c>
      <c r="E601" s="214" t="s">
        <v>19</v>
      </c>
      <c r="F601" s="215" t="s">
        <v>3187</v>
      </c>
      <c r="G601" s="213"/>
      <c r="H601" s="214" t="s">
        <v>19</v>
      </c>
      <c r="I601" s="216"/>
      <c r="J601" s="213"/>
      <c r="K601" s="213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178</v>
      </c>
      <c r="AU601" s="221" t="s">
        <v>79</v>
      </c>
      <c r="AV601" s="14" t="s">
        <v>77</v>
      </c>
      <c r="AW601" s="14" t="s">
        <v>31</v>
      </c>
      <c r="AX601" s="14" t="s">
        <v>69</v>
      </c>
      <c r="AY601" s="221" t="s">
        <v>161</v>
      </c>
    </row>
    <row r="602" spans="1:65" s="13" customFormat="1">
      <c r="B602" s="201"/>
      <c r="C602" s="202"/>
      <c r="D602" s="199" t="s">
        <v>178</v>
      </c>
      <c r="E602" s="203" t="s">
        <v>19</v>
      </c>
      <c r="F602" s="204" t="s">
        <v>3535</v>
      </c>
      <c r="G602" s="202"/>
      <c r="H602" s="205">
        <v>92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178</v>
      </c>
      <c r="AU602" s="211" t="s">
        <v>79</v>
      </c>
      <c r="AV602" s="13" t="s">
        <v>79</v>
      </c>
      <c r="AW602" s="13" t="s">
        <v>31</v>
      </c>
      <c r="AX602" s="13" t="s">
        <v>69</v>
      </c>
      <c r="AY602" s="211" t="s">
        <v>161</v>
      </c>
    </row>
    <row r="603" spans="1:65" s="14" customFormat="1">
      <c r="B603" s="212"/>
      <c r="C603" s="213"/>
      <c r="D603" s="199" t="s">
        <v>178</v>
      </c>
      <c r="E603" s="214" t="s">
        <v>19</v>
      </c>
      <c r="F603" s="215" t="s">
        <v>3189</v>
      </c>
      <c r="G603" s="213"/>
      <c r="H603" s="214" t="s">
        <v>19</v>
      </c>
      <c r="I603" s="216"/>
      <c r="J603" s="213"/>
      <c r="K603" s="213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178</v>
      </c>
      <c r="AU603" s="221" t="s">
        <v>79</v>
      </c>
      <c r="AV603" s="14" t="s">
        <v>77</v>
      </c>
      <c r="AW603" s="14" t="s">
        <v>31</v>
      </c>
      <c r="AX603" s="14" t="s">
        <v>69</v>
      </c>
      <c r="AY603" s="221" t="s">
        <v>161</v>
      </c>
    </row>
    <row r="604" spans="1:65" s="13" customFormat="1">
      <c r="B604" s="201"/>
      <c r="C604" s="202"/>
      <c r="D604" s="199" t="s">
        <v>178</v>
      </c>
      <c r="E604" s="203" t="s">
        <v>19</v>
      </c>
      <c r="F604" s="204" t="s">
        <v>3536</v>
      </c>
      <c r="G604" s="202"/>
      <c r="H604" s="205">
        <v>8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178</v>
      </c>
      <c r="AU604" s="211" t="s">
        <v>79</v>
      </c>
      <c r="AV604" s="13" t="s">
        <v>79</v>
      </c>
      <c r="AW604" s="13" t="s">
        <v>31</v>
      </c>
      <c r="AX604" s="13" t="s">
        <v>69</v>
      </c>
      <c r="AY604" s="211" t="s">
        <v>161</v>
      </c>
    </row>
    <row r="605" spans="1:65" s="16" customFormat="1">
      <c r="B605" s="247"/>
      <c r="C605" s="248"/>
      <c r="D605" s="199" t="s">
        <v>178</v>
      </c>
      <c r="E605" s="249" t="s">
        <v>19</v>
      </c>
      <c r="F605" s="250" t="s">
        <v>2226</v>
      </c>
      <c r="G605" s="248"/>
      <c r="H605" s="251">
        <v>372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AT605" s="257" t="s">
        <v>178</v>
      </c>
      <c r="AU605" s="257" t="s">
        <v>79</v>
      </c>
      <c r="AV605" s="16" t="s">
        <v>180</v>
      </c>
      <c r="AW605" s="16" t="s">
        <v>31</v>
      </c>
      <c r="AX605" s="16" t="s">
        <v>69</v>
      </c>
      <c r="AY605" s="257" t="s">
        <v>161</v>
      </c>
    </row>
    <row r="606" spans="1:65" s="13" customFormat="1">
      <c r="B606" s="201"/>
      <c r="C606" s="202"/>
      <c r="D606" s="199" t="s">
        <v>178</v>
      </c>
      <c r="E606" s="203" t="s">
        <v>19</v>
      </c>
      <c r="F606" s="204" t="s">
        <v>3267</v>
      </c>
      <c r="G606" s="202"/>
      <c r="H606" s="205">
        <v>-8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178</v>
      </c>
      <c r="AU606" s="211" t="s">
        <v>79</v>
      </c>
      <c r="AV606" s="13" t="s">
        <v>79</v>
      </c>
      <c r="AW606" s="13" t="s">
        <v>31</v>
      </c>
      <c r="AX606" s="13" t="s">
        <v>69</v>
      </c>
      <c r="AY606" s="211" t="s">
        <v>161</v>
      </c>
    </row>
    <row r="607" spans="1:65" s="15" customFormat="1">
      <c r="B607" s="222"/>
      <c r="C607" s="223"/>
      <c r="D607" s="199" t="s">
        <v>178</v>
      </c>
      <c r="E607" s="224" t="s">
        <v>19</v>
      </c>
      <c r="F607" s="225" t="s">
        <v>221</v>
      </c>
      <c r="G607" s="223"/>
      <c r="H607" s="226">
        <v>382</v>
      </c>
      <c r="I607" s="227"/>
      <c r="J607" s="223"/>
      <c r="K607" s="223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178</v>
      </c>
      <c r="AU607" s="232" t="s">
        <v>79</v>
      </c>
      <c r="AV607" s="15" t="s">
        <v>168</v>
      </c>
      <c r="AW607" s="15" t="s">
        <v>31</v>
      </c>
      <c r="AX607" s="15" t="s">
        <v>77</v>
      </c>
      <c r="AY607" s="232" t="s">
        <v>161</v>
      </c>
    </row>
    <row r="608" spans="1:65" s="2" customFormat="1" ht="62.7" customHeight="1">
      <c r="A608" s="37"/>
      <c r="B608" s="38"/>
      <c r="C608" s="237" t="s">
        <v>1068</v>
      </c>
      <c r="D608" s="237" t="s">
        <v>715</v>
      </c>
      <c r="E608" s="238" t="s">
        <v>3537</v>
      </c>
      <c r="F608" s="239" t="s">
        <v>3538</v>
      </c>
      <c r="G608" s="240" t="s">
        <v>387</v>
      </c>
      <c r="H608" s="241">
        <v>4</v>
      </c>
      <c r="I608" s="242"/>
      <c r="J608" s="243">
        <f>ROUND(I608*H608,2)</f>
        <v>0</v>
      </c>
      <c r="K608" s="239" t="s">
        <v>19</v>
      </c>
      <c r="L608" s="244"/>
      <c r="M608" s="245" t="s">
        <v>19</v>
      </c>
      <c r="N608" s="246" t="s">
        <v>40</v>
      </c>
      <c r="O608" s="67"/>
      <c r="P608" s="190">
        <f>O608*H608</f>
        <v>0</v>
      </c>
      <c r="Q608" s="190">
        <v>1E-3</v>
      </c>
      <c r="R608" s="190">
        <f>Q608*H608</f>
        <v>4.0000000000000001E-3</v>
      </c>
      <c r="S608" s="190">
        <v>0</v>
      </c>
      <c r="T608" s="191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92" t="s">
        <v>406</v>
      </c>
      <c r="AT608" s="192" t="s">
        <v>715</v>
      </c>
      <c r="AU608" s="192" t="s">
        <v>79</v>
      </c>
      <c r="AY608" s="20" t="s">
        <v>161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20" t="s">
        <v>77</v>
      </c>
      <c r="BK608" s="193">
        <f>ROUND(I608*H608,2)</f>
        <v>0</v>
      </c>
      <c r="BL608" s="20" t="s">
        <v>279</v>
      </c>
      <c r="BM608" s="192" t="s">
        <v>3539</v>
      </c>
    </row>
    <row r="609" spans="1:65" s="2" customFormat="1" ht="24.15" customHeight="1">
      <c r="A609" s="37"/>
      <c r="B609" s="38"/>
      <c r="C609" s="237" t="s">
        <v>1074</v>
      </c>
      <c r="D609" s="237" t="s">
        <v>715</v>
      </c>
      <c r="E609" s="238" t="s">
        <v>3540</v>
      </c>
      <c r="F609" s="239" t="s">
        <v>3541</v>
      </c>
      <c r="G609" s="240" t="s">
        <v>387</v>
      </c>
      <c r="H609" s="241">
        <v>4</v>
      </c>
      <c r="I609" s="242"/>
      <c r="J609" s="243">
        <f>ROUND(I609*H609,2)</f>
        <v>0</v>
      </c>
      <c r="K609" s="239" t="s">
        <v>19</v>
      </c>
      <c r="L609" s="244"/>
      <c r="M609" s="245" t="s">
        <v>19</v>
      </c>
      <c r="N609" s="246" t="s">
        <v>40</v>
      </c>
      <c r="O609" s="67"/>
      <c r="P609" s="190">
        <f>O609*H609</f>
        <v>0</v>
      </c>
      <c r="Q609" s="190">
        <v>1.0000000000000001E-5</v>
      </c>
      <c r="R609" s="190">
        <f>Q609*H609</f>
        <v>4.0000000000000003E-5</v>
      </c>
      <c r="S609" s="190">
        <v>0</v>
      </c>
      <c r="T609" s="19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2" t="s">
        <v>406</v>
      </c>
      <c r="AT609" s="192" t="s">
        <v>715</v>
      </c>
      <c r="AU609" s="192" t="s">
        <v>79</v>
      </c>
      <c r="AY609" s="20" t="s">
        <v>161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0" t="s">
        <v>77</v>
      </c>
      <c r="BK609" s="193">
        <f>ROUND(I609*H609,2)</f>
        <v>0</v>
      </c>
      <c r="BL609" s="20" t="s">
        <v>279</v>
      </c>
      <c r="BM609" s="192" t="s">
        <v>3542</v>
      </c>
    </row>
    <row r="610" spans="1:65" s="2" customFormat="1" ht="16.5" customHeight="1">
      <c r="A610" s="37"/>
      <c r="B610" s="38"/>
      <c r="C610" s="181" t="s">
        <v>1079</v>
      </c>
      <c r="D610" s="181" t="s">
        <v>163</v>
      </c>
      <c r="E610" s="182" t="s">
        <v>3543</v>
      </c>
      <c r="F610" s="183" t="s">
        <v>3544</v>
      </c>
      <c r="G610" s="184" t="s">
        <v>387</v>
      </c>
      <c r="H610" s="185">
        <v>98</v>
      </c>
      <c r="I610" s="186"/>
      <c r="J610" s="187">
        <f>ROUND(I610*H610,2)</f>
        <v>0</v>
      </c>
      <c r="K610" s="183" t="s">
        <v>167</v>
      </c>
      <c r="L610" s="42"/>
      <c r="M610" s="188" t="s">
        <v>19</v>
      </c>
      <c r="N610" s="189" t="s">
        <v>40</v>
      </c>
      <c r="O610" s="67"/>
      <c r="P610" s="190">
        <f>O610*H610</f>
        <v>0</v>
      </c>
      <c r="Q610" s="190">
        <v>8.0000000000000007E-5</v>
      </c>
      <c r="R610" s="190">
        <f>Q610*H610</f>
        <v>7.8400000000000015E-3</v>
      </c>
      <c r="S610" s="190">
        <v>0</v>
      </c>
      <c r="T610" s="191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92" t="s">
        <v>279</v>
      </c>
      <c r="AT610" s="192" t="s">
        <v>163</v>
      </c>
      <c r="AU610" s="192" t="s">
        <v>79</v>
      </c>
      <c r="AY610" s="20" t="s">
        <v>161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0" t="s">
        <v>77</v>
      </c>
      <c r="BK610" s="193">
        <f>ROUND(I610*H610,2)</f>
        <v>0</v>
      </c>
      <c r="BL610" s="20" t="s">
        <v>279</v>
      </c>
      <c r="BM610" s="192" t="s">
        <v>3545</v>
      </c>
    </row>
    <row r="611" spans="1:65" s="2" customFormat="1">
      <c r="A611" s="37"/>
      <c r="B611" s="38"/>
      <c r="C611" s="39"/>
      <c r="D611" s="194" t="s">
        <v>170</v>
      </c>
      <c r="E611" s="39"/>
      <c r="F611" s="195" t="s">
        <v>3546</v>
      </c>
      <c r="G611" s="39"/>
      <c r="H611" s="39"/>
      <c r="I611" s="196"/>
      <c r="J611" s="39"/>
      <c r="K611" s="39"/>
      <c r="L611" s="42"/>
      <c r="M611" s="197"/>
      <c r="N611" s="198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170</v>
      </c>
      <c r="AU611" s="20" t="s">
        <v>79</v>
      </c>
    </row>
    <row r="612" spans="1:65" s="2" customFormat="1" ht="37.799999999999997" customHeight="1">
      <c r="A612" s="37"/>
      <c r="B612" s="38"/>
      <c r="C612" s="237" t="s">
        <v>1084</v>
      </c>
      <c r="D612" s="237" t="s">
        <v>715</v>
      </c>
      <c r="E612" s="238" t="s">
        <v>3547</v>
      </c>
      <c r="F612" s="239" t="s">
        <v>3548</v>
      </c>
      <c r="G612" s="240" t="s">
        <v>387</v>
      </c>
      <c r="H612" s="241">
        <v>98</v>
      </c>
      <c r="I612" s="242"/>
      <c r="J612" s="243">
        <f>ROUND(I612*H612,2)</f>
        <v>0</v>
      </c>
      <c r="K612" s="239" t="s">
        <v>19</v>
      </c>
      <c r="L612" s="244"/>
      <c r="M612" s="245" t="s">
        <v>19</v>
      </c>
      <c r="N612" s="246" t="s">
        <v>40</v>
      </c>
      <c r="O612" s="67"/>
      <c r="P612" s="190">
        <f>O612*H612</f>
        <v>0</v>
      </c>
      <c r="Q612" s="190">
        <v>1E-3</v>
      </c>
      <c r="R612" s="190">
        <f>Q612*H612</f>
        <v>9.8000000000000004E-2</v>
      </c>
      <c r="S612" s="190">
        <v>0</v>
      </c>
      <c r="T612" s="191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92" t="s">
        <v>406</v>
      </c>
      <c r="AT612" s="192" t="s">
        <v>715</v>
      </c>
      <c r="AU612" s="192" t="s">
        <v>79</v>
      </c>
      <c r="AY612" s="20" t="s">
        <v>161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20" t="s">
        <v>77</v>
      </c>
      <c r="BK612" s="193">
        <f>ROUND(I612*H612,2)</f>
        <v>0</v>
      </c>
      <c r="BL612" s="20" t="s">
        <v>279</v>
      </c>
      <c r="BM612" s="192" t="s">
        <v>3549</v>
      </c>
    </row>
    <row r="613" spans="1:65" s="14" customFormat="1">
      <c r="B613" s="212"/>
      <c r="C613" s="213"/>
      <c r="D613" s="199" t="s">
        <v>178</v>
      </c>
      <c r="E613" s="214" t="s">
        <v>19</v>
      </c>
      <c r="F613" s="215" t="s">
        <v>3528</v>
      </c>
      <c r="G613" s="213"/>
      <c r="H613" s="214" t="s">
        <v>19</v>
      </c>
      <c r="I613" s="216"/>
      <c r="J613" s="213"/>
      <c r="K613" s="213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178</v>
      </c>
      <c r="AU613" s="221" t="s">
        <v>79</v>
      </c>
      <c r="AV613" s="14" t="s">
        <v>77</v>
      </c>
      <c r="AW613" s="14" t="s">
        <v>31</v>
      </c>
      <c r="AX613" s="14" t="s">
        <v>69</v>
      </c>
      <c r="AY613" s="221" t="s">
        <v>161</v>
      </c>
    </row>
    <row r="614" spans="1:65" s="14" customFormat="1">
      <c r="B614" s="212"/>
      <c r="C614" s="213"/>
      <c r="D614" s="199" t="s">
        <v>178</v>
      </c>
      <c r="E614" s="214" t="s">
        <v>19</v>
      </c>
      <c r="F614" s="215" t="s">
        <v>3529</v>
      </c>
      <c r="G614" s="213"/>
      <c r="H614" s="214" t="s">
        <v>19</v>
      </c>
      <c r="I614" s="216"/>
      <c r="J614" s="213"/>
      <c r="K614" s="213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178</v>
      </c>
      <c r="AU614" s="221" t="s">
        <v>79</v>
      </c>
      <c r="AV614" s="14" t="s">
        <v>77</v>
      </c>
      <c r="AW614" s="14" t="s">
        <v>31</v>
      </c>
      <c r="AX614" s="14" t="s">
        <v>69</v>
      </c>
      <c r="AY614" s="221" t="s">
        <v>161</v>
      </c>
    </row>
    <row r="615" spans="1:65" s="13" customFormat="1">
      <c r="B615" s="201"/>
      <c r="C615" s="202"/>
      <c r="D615" s="199" t="s">
        <v>178</v>
      </c>
      <c r="E615" s="203" t="s">
        <v>19</v>
      </c>
      <c r="F615" s="204" t="s">
        <v>79</v>
      </c>
      <c r="G615" s="202"/>
      <c r="H615" s="205">
        <v>2</v>
      </c>
      <c r="I615" s="206"/>
      <c r="J615" s="202"/>
      <c r="K615" s="202"/>
      <c r="L615" s="207"/>
      <c r="M615" s="208"/>
      <c r="N615" s="209"/>
      <c r="O615" s="209"/>
      <c r="P615" s="209"/>
      <c r="Q615" s="209"/>
      <c r="R615" s="209"/>
      <c r="S615" s="209"/>
      <c r="T615" s="210"/>
      <c r="AT615" s="211" t="s">
        <v>178</v>
      </c>
      <c r="AU615" s="211" t="s">
        <v>79</v>
      </c>
      <c r="AV615" s="13" t="s">
        <v>79</v>
      </c>
      <c r="AW615" s="13" t="s">
        <v>31</v>
      </c>
      <c r="AX615" s="13" t="s">
        <v>69</v>
      </c>
      <c r="AY615" s="211" t="s">
        <v>161</v>
      </c>
    </row>
    <row r="616" spans="1:65" s="14" customFormat="1">
      <c r="B616" s="212"/>
      <c r="C616" s="213"/>
      <c r="D616" s="199" t="s">
        <v>178</v>
      </c>
      <c r="E616" s="214" t="s">
        <v>19</v>
      </c>
      <c r="F616" s="215" t="s">
        <v>3507</v>
      </c>
      <c r="G616" s="213"/>
      <c r="H616" s="214" t="s">
        <v>19</v>
      </c>
      <c r="I616" s="216"/>
      <c r="J616" s="213"/>
      <c r="K616" s="213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178</v>
      </c>
      <c r="AU616" s="221" t="s">
        <v>79</v>
      </c>
      <c r="AV616" s="14" t="s">
        <v>77</v>
      </c>
      <c r="AW616" s="14" t="s">
        <v>31</v>
      </c>
      <c r="AX616" s="14" t="s">
        <v>69</v>
      </c>
      <c r="AY616" s="221" t="s">
        <v>161</v>
      </c>
    </row>
    <row r="617" spans="1:65" s="13" customFormat="1">
      <c r="B617" s="201"/>
      <c r="C617" s="202"/>
      <c r="D617" s="199" t="s">
        <v>178</v>
      </c>
      <c r="E617" s="203" t="s">
        <v>19</v>
      </c>
      <c r="F617" s="204" t="s">
        <v>77</v>
      </c>
      <c r="G617" s="202"/>
      <c r="H617" s="205">
        <v>1</v>
      </c>
      <c r="I617" s="206"/>
      <c r="J617" s="202"/>
      <c r="K617" s="202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178</v>
      </c>
      <c r="AU617" s="211" t="s">
        <v>79</v>
      </c>
      <c r="AV617" s="13" t="s">
        <v>79</v>
      </c>
      <c r="AW617" s="13" t="s">
        <v>31</v>
      </c>
      <c r="AX617" s="13" t="s">
        <v>69</v>
      </c>
      <c r="AY617" s="211" t="s">
        <v>161</v>
      </c>
    </row>
    <row r="618" spans="1:65" s="14" customFormat="1">
      <c r="B618" s="212"/>
      <c r="C618" s="213"/>
      <c r="D618" s="199" t="s">
        <v>178</v>
      </c>
      <c r="E618" s="214" t="s">
        <v>19</v>
      </c>
      <c r="F618" s="215" t="s">
        <v>3531</v>
      </c>
      <c r="G618" s="213"/>
      <c r="H618" s="214" t="s">
        <v>19</v>
      </c>
      <c r="I618" s="216"/>
      <c r="J618" s="213"/>
      <c r="K618" s="213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178</v>
      </c>
      <c r="AU618" s="221" t="s">
        <v>79</v>
      </c>
      <c r="AV618" s="14" t="s">
        <v>77</v>
      </c>
      <c r="AW618" s="14" t="s">
        <v>31</v>
      </c>
      <c r="AX618" s="14" t="s">
        <v>69</v>
      </c>
      <c r="AY618" s="221" t="s">
        <v>161</v>
      </c>
    </row>
    <row r="619" spans="1:65" s="13" customFormat="1">
      <c r="B619" s="201"/>
      <c r="C619" s="202"/>
      <c r="D619" s="199" t="s">
        <v>178</v>
      </c>
      <c r="E619" s="203" t="s">
        <v>19</v>
      </c>
      <c r="F619" s="204" t="s">
        <v>3550</v>
      </c>
      <c r="G619" s="202"/>
      <c r="H619" s="205">
        <v>2</v>
      </c>
      <c r="I619" s="206"/>
      <c r="J619" s="202"/>
      <c r="K619" s="202"/>
      <c r="L619" s="207"/>
      <c r="M619" s="208"/>
      <c r="N619" s="209"/>
      <c r="O619" s="209"/>
      <c r="P619" s="209"/>
      <c r="Q619" s="209"/>
      <c r="R619" s="209"/>
      <c r="S619" s="209"/>
      <c r="T619" s="210"/>
      <c r="AT619" s="211" t="s">
        <v>178</v>
      </c>
      <c r="AU619" s="211" t="s">
        <v>79</v>
      </c>
      <c r="AV619" s="13" t="s">
        <v>79</v>
      </c>
      <c r="AW619" s="13" t="s">
        <v>31</v>
      </c>
      <c r="AX619" s="13" t="s">
        <v>69</v>
      </c>
      <c r="AY619" s="211" t="s">
        <v>161</v>
      </c>
    </row>
    <row r="620" spans="1:65" s="14" customFormat="1">
      <c r="B620" s="212"/>
      <c r="C620" s="213"/>
      <c r="D620" s="199" t="s">
        <v>178</v>
      </c>
      <c r="E620" s="214" t="s">
        <v>19</v>
      </c>
      <c r="F620" s="215" t="s">
        <v>3509</v>
      </c>
      <c r="G620" s="213"/>
      <c r="H620" s="214" t="s">
        <v>19</v>
      </c>
      <c r="I620" s="216"/>
      <c r="J620" s="213"/>
      <c r="K620" s="213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178</v>
      </c>
      <c r="AU620" s="221" t="s">
        <v>79</v>
      </c>
      <c r="AV620" s="14" t="s">
        <v>77</v>
      </c>
      <c r="AW620" s="14" t="s">
        <v>31</v>
      </c>
      <c r="AX620" s="14" t="s">
        <v>69</v>
      </c>
      <c r="AY620" s="221" t="s">
        <v>161</v>
      </c>
    </row>
    <row r="621" spans="1:65" s="13" customFormat="1">
      <c r="B621" s="201"/>
      <c r="C621" s="202"/>
      <c r="D621" s="199" t="s">
        <v>178</v>
      </c>
      <c r="E621" s="203" t="s">
        <v>19</v>
      </c>
      <c r="F621" s="204" t="s">
        <v>77</v>
      </c>
      <c r="G621" s="202"/>
      <c r="H621" s="205">
        <v>1</v>
      </c>
      <c r="I621" s="206"/>
      <c r="J621" s="202"/>
      <c r="K621" s="202"/>
      <c r="L621" s="207"/>
      <c r="M621" s="208"/>
      <c r="N621" s="209"/>
      <c r="O621" s="209"/>
      <c r="P621" s="209"/>
      <c r="Q621" s="209"/>
      <c r="R621" s="209"/>
      <c r="S621" s="209"/>
      <c r="T621" s="210"/>
      <c r="AT621" s="211" t="s">
        <v>178</v>
      </c>
      <c r="AU621" s="211" t="s">
        <v>79</v>
      </c>
      <c r="AV621" s="13" t="s">
        <v>79</v>
      </c>
      <c r="AW621" s="13" t="s">
        <v>31</v>
      </c>
      <c r="AX621" s="13" t="s">
        <v>69</v>
      </c>
      <c r="AY621" s="211" t="s">
        <v>161</v>
      </c>
    </row>
    <row r="622" spans="1:65" s="14" customFormat="1">
      <c r="B622" s="212"/>
      <c r="C622" s="213"/>
      <c r="D622" s="199" t="s">
        <v>178</v>
      </c>
      <c r="E622" s="214" t="s">
        <v>19</v>
      </c>
      <c r="F622" s="215" t="s">
        <v>3510</v>
      </c>
      <c r="G622" s="213"/>
      <c r="H622" s="214" t="s">
        <v>19</v>
      </c>
      <c r="I622" s="216"/>
      <c r="J622" s="213"/>
      <c r="K622" s="213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178</v>
      </c>
      <c r="AU622" s="221" t="s">
        <v>79</v>
      </c>
      <c r="AV622" s="14" t="s">
        <v>77</v>
      </c>
      <c r="AW622" s="14" t="s">
        <v>31</v>
      </c>
      <c r="AX622" s="14" t="s">
        <v>69</v>
      </c>
      <c r="AY622" s="221" t="s">
        <v>161</v>
      </c>
    </row>
    <row r="623" spans="1:65" s="13" customFormat="1">
      <c r="B623" s="201"/>
      <c r="C623" s="202"/>
      <c r="D623" s="199" t="s">
        <v>178</v>
      </c>
      <c r="E623" s="203" t="s">
        <v>19</v>
      </c>
      <c r="F623" s="204" t="s">
        <v>77</v>
      </c>
      <c r="G623" s="202"/>
      <c r="H623" s="205">
        <v>1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178</v>
      </c>
      <c r="AU623" s="211" t="s">
        <v>79</v>
      </c>
      <c r="AV623" s="13" t="s">
        <v>79</v>
      </c>
      <c r="AW623" s="13" t="s">
        <v>31</v>
      </c>
      <c r="AX623" s="13" t="s">
        <v>69</v>
      </c>
      <c r="AY623" s="211" t="s">
        <v>161</v>
      </c>
    </row>
    <row r="624" spans="1:65" s="14" customFormat="1">
      <c r="B624" s="212"/>
      <c r="C624" s="213"/>
      <c r="D624" s="199" t="s">
        <v>178</v>
      </c>
      <c r="E624" s="214" t="s">
        <v>19</v>
      </c>
      <c r="F624" s="215" t="s">
        <v>3511</v>
      </c>
      <c r="G624" s="213"/>
      <c r="H624" s="214" t="s">
        <v>19</v>
      </c>
      <c r="I624" s="216"/>
      <c r="J624" s="213"/>
      <c r="K624" s="213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178</v>
      </c>
      <c r="AU624" s="221" t="s">
        <v>79</v>
      </c>
      <c r="AV624" s="14" t="s">
        <v>77</v>
      </c>
      <c r="AW624" s="14" t="s">
        <v>31</v>
      </c>
      <c r="AX624" s="14" t="s">
        <v>69</v>
      </c>
      <c r="AY624" s="221" t="s">
        <v>161</v>
      </c>
    </row>
    <row r="625" spans="2:51" s="13" customFormat="1">
      <c r="B625" s="201"/>
      <c r="C625" s="202"/>
      <c r="D625" s="199" t="s">
        <v>178</v>
      </c>
      <c r="E625" s="203" t="s">
        <v>19</v>
      </c>
      <c r="F625" s="204" t="s">
        <v>77</v>
      </c>
      <c r="G625" s="202"/>
      <c r="H625" s="205">
        <v>1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178</v>
      </c>
      <c r="AU625" s="211" t="s">
        <v>79</v>
      </c>
      <c r="AV625" s="13" t="s">
        <v>79</v>
      </c>
      <c r="AW625" s="13" t="s">
        <v>31</v>
      </c>
      <c r="AX625" s="13" t="s">
        <v>69</v>
      </c>
      <c r="AY625" s="211" t="s">
        <v>161</v>
      </c>
    </row>
    <row r="626" spans="2:51" s="14" customFormat="1">
      <c r="B626" s="212"/>
      <c r="C626" s="213"/>
      <c r="D626" s="199" t="s">
        <v>178</v>
      </c>
      <c r="E626" s="214" t="s">
        <v>19</v>
      </c>
      <c r="F626" s="215" t="s">
        <v>3512</v>
      </c>
      <c r="G626" s="213"/>
      <c r="H626" s="214" t="s">
        <v>19</v>
      </c>
      <c r="I626" s="216"/>
      <c r="J626" s="213"/>
      <c r="K626" s="213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178</v>
      </c>
      <c r="AU626" s="221" t="s">
        <v>79</v>
      </c>
      <c r="AV626" s="14" t="s">
        <v>77</v>
      </c>
      <c r="AW626" s="14" t="s">
        <v>31</v>
      </c>
      <c r="AX626" s="14" t="s">
        <v>69</v>
      </c>
      <c r="AY626" s="221" t="s">
        <v>161</v>
      </c>
    </row>
    <row r="627" spans="2:51" s="13" customFormat="1">
      <c r="B627" s="201"/>
      <c r="C627" s="202"/>
      <c r="D627" s="199" t="s">
        <v>178</v>
      </c>
      <c r="E627" s="203" t="s">
        <v>19</v>
      </c>
      <c r="F627" s="204" t="s">
        <v>77</v>
      </c>
      <c r="G627" s="202"/>
      <c r="H627" s="205">
        <v>1</v>
      </c>
      <c r="I627" s="206"/>
      <c r="J627" s="202"/>
      <c r="K627" s="202"/>
      <c r="L627" s="207"/>
      <c r="M627" s="208"/>
      <c r="N627" s="209"/>
      <c r="O627" s="209"/>
      <c r="P627" s="209"/>
      <c r="Q627" s="209"/>
      <c r="R627" s="209"/>
      <c r="S627" s="209"/>
      <c r="T627" s="210"/>
      <c r="AT627" s="211" t="s">
        <v>178</v>
      </c>
      <c r="AU627" s="211" t="s">
        <v>79</v>
      </c>
      <c r="AV627" s="13" t="s">
        <v>79</v>
      </c>
      <c r="AW627" s="13" t="s">
        <v>31</v>
      </c>
      <c r="AX627" s="13" t="s">
        <v>69</v>
      </c>
      <c r="AY627" s="211" t="s">
        <v>161</v>
      </c>
    </row>
    <row r="628" spans="2:51" s="16" customFormat="1">
      <c r="B628" s="247"/>
      <c r="C628" s="248"/>
      <c r="D628" s="199" t="s">
        <v>178</v>
      </c>
      <c r="E628" s="249" t="s">
        <v>19</v>
      </c>
      <c r="F628" s="250" t="s">
        <v>2226</v>
      </c>
      <c r="G628" s="248"/>
      <c r="H628" s="251">
        <v>9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AT628" s="257" t="s">
        <v>178</v>
      </c>
      <c r="AU628" s="257" t="s">
        <v>79</v>
      </c>
      <c r="AV628" s="16" t="s">
        <v>180</v>
      </c>
      <c r="AW628" s="16" t="s">
        <v>31</v>
      </c>
      <c r="AX628" s="16" t="s">
        <v>69</v>
      </c>
      <c r="AY628" s="257" t="s">
        <v>161</v>
      </c>
    </row>
    <row r="629" spans="2:51" s="14" customFormat="1">
      <c r="B629" s="212"/>
      <c r="C629" s="213"/>
      <c r="D629" s="199" t="s">
        <v>178</v>
      </c>
      <c r="E629" s="214" t="s">
        <v>19</v>
      </c>
      <c r="F629" s="215" t="s">
        <v>3180</v>
      </c>
      <c r="G629" s="213"/>
      <c r="H629" s="214" t="s">
        <v>19</v>
      </c>
      <c r="I629" s="216"/>
      <c r="J629" s="213"/>
      <c r="K629" s="213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178</v>
      </c>
      <c r="AU629" s="221" t="s">
        <v>79</v>
      </c>
      <c r="AV629" s="14" t="s">
        <v>77</v>
      </c>
      <c r="AW629" s="14" t="s">
        <v>31</v>
      </c>
      <c r="AX629" s="14" t="s">
        <v>69</v>
      </c>
      <c r="AY629" s="221" t="s">
        <v>161</v>
      </c>
    </row>
    <row r="630" spans="2:51" s="14" customFormat="1">
      <c r="B630" s="212"/>
      <c r="C630" s="213"/>
      <c r="D630" s="199" t="s">
        <v>178</v>
      </c>
      <c r="E630" s="214" t="s">
        <v>19</v>
      </c>
      <c r="F630" s="215" t="s">
        <v>3182</v>
      </c>
      <c r="G630" s="213"/>
      <c r="H630" s="214" t="s">
        <v>19</v>
      </c>
      <c r="I630" s="216"/>
      <c r="J630" s="213"/>
      <c r="K630" s="213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178</v>
      </c>
      <c r="AU630" s="221" t="s">
        <v>79</v>
      </c>
      <c r="AV630" s="14" t="s">
        <v>77</v>
      </c>
      <c r="AW630" s="14" t="s">
        <v>31</v>
      </c>
      <c r="AX630" s="14" t="s">
        <v>69</v>
      </c>
      <c r="AY630" s="221" t="s">
        <v>161</v>
      </c>
    </row>
    <row r="631" spans="2:51" s="13" customFormat="1">
      <c r="B631" s="201"/>
      <c r="C631" s="202"/>
      <c r="D631" s="199" t="s">
        <v>178</v>
      </c>
      <c r="E631" s="203" t="s">
        <v>19</v>
      </c>
      <c r="F631" s="204" t="s">
        <v>343</v>
      </c>
      <c r="G631" s="202"/>
      <c r="H631" s="205">
        <v>24</v>
      </c>
      <c r="I631" s="206"/>
      <c r="J631" s="202"/>
      <c r="K631" s="202"/>
      <c r="L631" s="207"/>
      <c r="M631" s="208"/>
      <c r="N631" s="209"/>
      <c r="O631" s="209"/>
      <c r="P631" s="209"/>
      <c r="Q631" s="209"/>
      <c r="R631" s="209"/>
      <c r="S631" s="209"/>
      <c r="T631" s="210"/>
      <c r="AT631" s="211" t="s">
        <v>178</v>
      </c>
      <c r="AU631" s="211" t="s">
        <v>79</v>
      </c>
      <c r="AV631" s="13" t="s">
        <v>79</v>
      </c>
      <c r="AW631" s="13" t="s">
        <v>31</v>
      </c>
      <c r="AX631" s="13" t="s">
        <v>69</v>
      </c>
      <c r="AY631" s="211" t="s">
        <v>161</v>
      </c>
    </row>
    <row r="632" spans="2:51" s="14" customFormat="1">
      <c r="B632" s="212"/>
      <c r="C632" s="213"/>
      <c r="D632" s="199" t="s">
        <v>178</v>
      </c>
      <c r="E632" s="214" t="s">
        <v>19</v>
      </c>
      <c r="F632" s="215" t="s">
        <v>3184</v>
      </c>
      <c r="G632" s="213"/>
      <c r="H632" s="214" t="s">
        <v>19</v>
      </c>
      <c r="I632" s="216"/>
      <c r="J632" s="213"/>
      <c r="K632" s="213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178</v>
      </c>
      <c r="AU632" s="221" t="s">
        <v>79</v>
      </c>
      <c r="AV632" s="14" t="s">
        <v>77</v>
      </c>
      <c r="AW632" s="14" t="s">
        <v>31</v>
      </c>
      <c r="AX632" s="14" t="s">
        <v>69</v>
      </c>
      <c r="AY632" s="221" t="s">
        <v>161</v>
      </c>
    </row>
    <row r="633" spans="2:51" s="13" customFormat="1">
      <c r="B633" s="201"/>
      <c r="C633" s="202"/>
      <c r="D633" s="199" t="s">
        <v>178</v>
      </c>
      <c r="E633" s="203" t="s">
        <v>19</v>
      </c>
      <c r="F633" s="204" t="s">
        <v>332</v>
      </c>
      <c r="G633" s="202"/>
      <c r="H633" s="205">
        <v>22</v>
      </c>
      <c r="I633" s="206"/>
      <c r="J633" s="202"/>
      <c r="K633" s="202"/>
      <c r="L633" s="207"/>
      <c r="M633" s="208"/>
      <c r="N633" s="209"/>
      <c r="O633" s="209"/>
      <c r="P633" s="209"/>
      <c r="Q633" s="209"/>
      <c r="R633" s="209"/>
      <c r="S633" s="209"/>
      <c r="T633" s="210"/>
      <c r="AT633" s="211" t="s">
        <v>178</v>
      </c>
      <c r="AU633" s="211" t="s">
        <v>79</v>
      </c>
      <c r="AV633" s="13" t="s">
        <v>79</v>
      </c>
      <c r="AW633" s="13" t="s">
        <v>31</v>
      </c>
      <c r="AX633" s="13" t="s">
        <v>69</v>
      </c>
      <c r="AY633" s="211" t="s">
        <v>161</v>
      </c>
    </row>
    <row r="634" spans="2:51" s="14" customFormat="1">
      <c r="B634" s="212"/>
      <c r="C634" s="213"/>
      <c r="D634" s="199" t="s">
        <v>178</v>
      </c>
      <c r="E634" s="214" t="s">
        <v>19</v>
      </c>
      <c r="F634" s="215" t="s">
        <v>3186</v>
      </c>
      <c r="G634" s="213"/>
      <c r="H634" s="214" t="s">
        <v>19</v>
      </c>
      <c r="I634" s="216"/>
      <c r="J634" s="213"/>
      <c r="K634" s="213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178</v>
      </c>
      <c r="AU634" s="221" t="s">
        <v>79</v>
      </c>
      <c r="AV634" s="14" t="s">
        <v>77</v>
      </c>
      <c r="AW634" s="14" t="s">
        <v>31</v>
      </c>
      <c r="AX634" s="14" t="s">
        <v>69</v>
      </c>
      <c r="AY634" s="221" t="s">
        <v>161</v>
      </c>
    </row>
    <row r="635" spans="2:51" s="13" customFormat="1">
      <c r="B635" s="201"/>
      <c r="C635" s="202"/>
      <c r="D635" s="199" t="s">
        <v>178</v>
      </c>
      <c r="E635" s="203" t="s">
        <v>19</v>
      </c>
      <c r="F635" s="204" t="s">
        <v>332</v>
      </c>
      <c r="G635" s="202"/>
      <c r="H635" s="205">
        <v>22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178</v>
      </c>
      <c r="AU635" s="211" t="s">
        <v>79</v>
      </c>
      <c r="AV635" s="13" t="s">
        <v>79</v>
      </c>
      <c r="AW635" s="13" t="s">
        <v>31</v>
      </c>
      <c r="AX635" s="13" t="s">
        <v>69</v>
      </c>
      <c r="AY635" s="211" t="s">
        <v>161</v>
      </c>
    </row>
    <row r="636" spans="2:51" s="14" customFormat="1">
      <c r="B636" s="212"/>
      <c r="C636" s="213"/>
      <c r="D636" s="199" t="s">
        <v>178</v>
      </c>
      <c r="E636" s="214" t="s">
        <v>19</v>
      </c>
      <c r="F636" s="215" t="s">
        <v>3187</v>
      </c>
      <c r="G636" s="213"/>
      <c r="H636" s="214" t="s">
        <v>19</v>
      </c>
      <c r="I636" s="216"/>
      <c r="J636" s="213"/>
      <c r="K636" s="213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178</v>
      </c>
      <c r="AU636" s="221" t="s">
        <v>79</v>
      </c>
      <c r="AV636" s="14" t="s">
        <v>77</v>
      </c>
      <c r="AW636" s="14" t="s">
        <v>31</v>
      </c>
      <c r="AX636" s="14" t="s">
        <v>69</v>
      </c>
      <c r="AY636" s="221" t="s">
        <v>161</v>
      </c>
    </row>
    <row r="637" spans="2:51" s="13" customFormat="1">
      <c r="B637" s="201"/>
      <c r="C637" s="202"/>
      <c r="D637" s="199" t="s">
        <v>178</v>
      </c>
      <c r="E637" s="203" t="s">
        <v>19</v>
      </c>
      <c r="F637" s="204" t="s">
        <v>337</v>
      </c>
      <c r="G637" s="202"/>
      <c r="H637" s="205">
        <v>23</v>
      </c>
      <c r="I637" s="206"/>
      <c r="J637" s="202"/>
      <c r="K637" s="202"/>
      <c r="L637" s="207"/>
      <c r="M637" s="208"/>
      <c r="N637" s="209"/>
      <c r="O637" s="209"/>
      <c r="P637" s="209"/>
      <c r="Q637" s="209"/>
      <c r="R637" s="209"/>
      <c r="S637" s="209"/>
      <c r="T637" s="210"/>
      <c r="AT637" s="211" t="s">
        <v>178</v>
      </c>
      <c r="AU637" s="211" t="s">
        <v>79</v>
      </c>
      <c r="AV637" s="13" t="s">
        <v>79</v>
      </c>
      <c r="AW637" s="13" t="s">
        <v>31</v>
      </c>
      <c r="AX637" s="13" t="s">
        <v>69</v>
      </c>
      <c r="AY637" s="211" t="s">
        <v>161</v>
      </c>
    </row>
    <row r="638" spans="2:51" s="14" customFormat="1">
      <c r="B638" s="212"/>
      <c r="C638" s="213"/>
      <c r="D638" s="199" t="s">
        <v>178</v>
      </c>
      <c r="E638" s="214" t="s">
        <v>19</v>
      </c>
      <c r="F638" s="215" t="s">
        <v>3189</v>
      </c>
      <c r="G638" s="213"/>
      <c r="H638" s="214" t="s">
        <v>19</v>
      </c>
      <c r="I638" s="216"/>
      <c r="J638" s="213"/>
      <c r="K638" s="213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178</v>
      </c>
      <c r="AU638" s="221" t="s">
        <v>79</v>
      </c>
      <c r="AV638" s="14" t="s">
        <v>77</v>
      </c>
      <c r="AW638" s="14" t="s">
        <v>31</v>
      </c>
      <c r="AX638" s="14" t="s">
        <v>69</v>
      </c>
      <c r="AY638" s="221" t="s">
        <v>161</v>
      </c>
    </row>
    <row r="639" spans="2:51" s="13" customFormat="1">
      <c r="B639" s="201"/>
      <c r="C639" s="202"/>
      <c r="D639" s="199" t="s">
        <v>178</v>
      </c>
      <c r="E639" s="203" t="s">
        <v>19</v>
      </c>
      <c r="F639" s="204" t="s">
        <v>79</v>
      </c>
      <c r="G639" s="202"/>
      <c r="H639" s="205">
        <v>2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178</v>
      </c>
      <c r="AU639" s="211" t="s">
        <v>79</v>
      </c>
      <c r="AV639" s="13" t="s">
        <v>79</v>
      </c>
      <c r="AW639" s="13" t="s">
        <v>31</v>
      </c>
      <c r="AX639" s="13" t="s">
        <v>69</v>
      </c>
      <c r="AY639" s="211" t="s">
        <v>161</v>
      </c>
    </row>
    <row r="640" spans="2:51" s="16" customFormat="1">
      <c r="B640" s="247"/>
      <c r="C640" s="248"/>
      <c r="D640" s="199" t="s">
        <v>178</v>
      </c>
      <c r="E640" s="249" t="s">
        <v>19</v>
      </c>
      <c r="F640" s="250" t="s">
        <v>2226</v>
      </c>
      <c r="G640" s="248"/>
      <c r="H640" s="251">
        <v>93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AT640" s="257" t="s">
        <v>178</v>
      </c>
      <c r="AU640" s="257" t="s">
        <v>79</v>
      </c>
      <c r="AV640" s="16" t="s">
        <v>180</v>
      </c>
      <c r="AW640" s="16" t="s">
        <v>31</v>
      </c>
      <c r="AX640" s="16" t="s">
        <v>69</v>
      </c>
      <c r="AY640" s="257" t="s">
        <v>161</v>
      </c>
    </row>
    <row r="641" spans="1:65" s="13" customFormat="1">
      <c r="B641" s="201"/>
      <c r="C641" s="202"/>
      <c r="D641" s="199" t="s">
        <v>178</v>
      </c>
      <c r="E641" s="203" t="s">
        <v>19</v>
      </c>
      <c r="F641" s="204" t="s">
        <v>3551</v>
      </c>
      <c r="G641" s="202"/>
      <c r="H641" s="205">
        <v>-4</v>
      </c>
      <c r="I641" s="206"/>
      <c r="J641" s="202"/>
      <c r="K641" s="202"/>
      <c r="L641" s="207"/>
      <c r="M641" s="208"/>
      <c r="N641" s="209"/>
      <c r="O641" s="209"/>
      <c r="P641" s="209"/>
      <c r="Q641" s="209"/>
      <c r="R641" s="209"/>
      <c r="S641" s="209"/>
      <c r="T641" s="210"/>
      <c r="AT641" s="211" t="s">
        <v>178</v>
      </c>
      <c r="AU641" s="211" t="s">
        <v>79</v>
      </c>
      <c r="AV641" s="13" t="s">
        <v>79</v>
      </c>
      <c r="AW641" s="13" t="s">
        <v>31</v>
      </c>
      <c r="AX641" s="13" t="s">
        <v>69</v>
      </c>
      <c r="AY641" s="211" t="s">
        <v>161</v>
      </c>
    </row>
    <row r="642" spans="1:65" s="15" customFormat="1">
      <c r="B642" s="222"/>
      <c r="C642" s="223"/>
      <c r="D642" s="199" t="s">
        <v>178</v>
      </c>
      <c r="E642" s="224" t="s">
        <v>19</v>
      </c>
      <c r="F642" s="225" t="s">
        <v>221</v>
      </c>
      <c r="G642" s="223"/>
      <c r="H642" s="226">
        <v>98</v>
      </c>
      <c r="I642" s="227"/>
      <c r="J642" s="223"/>
      <c r="K642" s="223"/>
      <c r="L642" s="228"/>
      <c r="M642" s="229"/>
      <c r="N642" s="230"/>
      <c r="O642" s="230"/>
      <c r="P642" s="230"/>
      <c r="Q642" s="230"/>
      <c r="R642" s="230"/>
      <c r="S642" s="230"/>
      <c r="T642" s="231"/>
      <c r="AT642" s="232" t="s">
        <v>178</v>
      </c>
      <c r="AU642" s="232" t="s">
        <v>79</v>
      </c>
      <c r="AV642" s="15" t="s">
        <v>168</v>
      </c>
      <c r="AW642" s="15" t="s">
        <v>31</v>
      </c>
      <c r="AX642" s="15" t="s">
        <v>77</v>
      </c>
      <c r="AY642" s="232" t="s">
        <v>161</v>
      </c>
    </row>
    <row r="643" spans="1:65" s="2" customFormat="1" ht="37.799999999999997" customHeight="1">
      <c r="A643" s="37"/>
      <c r="B643" s="38"/>
      <c r="C643" s="237" t="s">
        <v>1089</v>
      </c>
      <c r="D643" s="237" t="s">
        <v>715</v>
      </c>
      <c r="E643" s="238" t="s">
        <v>3552</v>
      </c>
      <c r="F643" s="239" t="s">
        <v>3553</v>
      </c>
      <c r="G643" s="240" t="s">
        <v>387</v>
      </c>
      <c r="H643" s="241">
        <v>9</v>
      </c>
      <c r="I643" s="242"/>
      <c r="J643" s="243">
        <f>ROUND(I643*H643,2)</f>
        <v>0</v>
      </c>
      <c r="K643" s="239" t="s">
        <v>19</v>
      </c>
      <c r="L643" s="244"/>
      <c r="M643" s="245" t="s">
        <v>19</v>
      </c>
      <c r="N643" s="246" t="s">
        <v>40</v>
      </c>
      <c r="O643" s="67"/>
      <c r="P643" s="190">
        <f>O643*H643</f>
        <v>0</v>
      </c>
      <c r="Q643" s="190">
        <v>1E-3</v>
      </c>
      <c r="R643" s="190">
        <f>Q643*H643</f>
        <v>9.0000000000000011E-3</v>
      </c>
      <c r="S643" s="190">
        <v>0</v>
      </c>
      <c r="T643" s="191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92" t="s">
        <v>406</v>
      </c>
      <c r="AT643" s="192" t="s">
        <v>715</v>
      </c>
      <c r="AU643" s="192" t="s">
        <v>79</v>
      </c>
      <c r="AY643" s="20" t="s">
        <v>161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0" t="s">
        <v>77</v>
      </c>
      <c r="BK643" s="193">
        <f>ROUND(I643*H643,2)</f>
        <v>0</v>
      </c>
      <c r="BL643" s="20" t="s">
        <v>279</v>
      </c>
      <c r="BM643" s="192" t="s">
        <v>3554</v>
      </c>
    </row>
    <row r="644" spans="1:65" s="14" customFormat="1">
      <c r="B644" s="212"/>
      <c r="C644" s="213"/>
      <c r="D644" s="199" t="s">
        <v>178</v>
      </c>
      <c r="E644" s="214" t="s">
        <v>19</v>
      </c>
      <c r="F644" s="215" t="s">
        <v>3528</v>
      </c>
      <c r="G644" s="213"/>
      <c r="H644" s="214" t="s">
        <v>19</v>
      </c>
      <c r="I644" s="216"/>
      <c r="J644" s="213"/>
      <c r="K644" s="213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178</v>
      </c>
      <c r="AU644" s="221" t="s">
        <v>79</v>
      </c>
      <c r="AV644" s="14" t="s">
        <v>77</v>
      </c>
      <c r="AW644" s="14" t="s">
        <v>31</v>
      </c>
      <c r="AX644" s="14" t="s">
        <v>69</v>
      </c>
      <c r="AY644" s="221" t="s">
        <v>161</v>
      </c>
    </row>
    <row r="645" spans="1:65" s="14" customFormat="1">
      <c r="B645" s="212"/>
      <c r="C645" s="213"/>
      <c r="D645" s="199" t="s">
        <v>178</v>
      </c>
      <c r="E645" s="214" t="s">
        <v>19</v>
      </c>
      <c r="F645" s="215" t="s">
        <v>3555</v>
      </c>
      <c r="G645" s="213"/>
      <c r="H645" s="214" t="s">
        <v>19</v>
      </c>
      <c r="I645" s="216"/>
      <c r="J645" s="213"/>
      <c r="K645" s="213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178</v>
      </c>
      <c r="AU645" s="221" t="s">
        <v>79</v>
      </c>
      <c r="AV645" s="14" t="s">
        <v>77</v>
      </c>
      <c r="AW645" s="14" t="s">
        <v>31</v>
      </c>
      <c r="AX645" s="14" t="s">
        <v>69</v>
      </c>
      <c r="AY645" s="221" t="s">
        <v>161</v>
      </c>
    </row>
    <row r="646" spans="1:65" s="13" customFormat="1">
      <c r="B646" s="201"/>
      <c r="C646" s="202"/>
      <c r="D646" s="199" t="s">
        <v>178</v>
      </c>
      <c r="E646" s="203" t="s">
        <v>19</v>
      </c>
      <c r="F646" s="204" t="s">
        <v>77</v>
      </c>
      <c r="G646" s="202"/>
      <c r="H646" s="205">
        <v>1</v>
      </c>
      <c r="I646" s="206"/>
      <c r="J646" s="202"/>
      <c r="K646" s="202"/>
      <c r="L646" s="207"/>
      <c r="M646" s="208"/>
      <c r="N646" s="209"/>
      <c r="O646" s="209"/>
      <c r="P646" s="209"/>
      <c r="Q646" s="209"/>
      <c r="R646" s="209"/>
      <c r="S646" s="209"/>
      <c r="T646" s="210"/>
      <c r="AT646" s="211" t="s">
        <v>178</v>
      </c>
      <c r="AU646" s="211" t="s">
        <v>79</v>
      </c>
      <c r="AV646" s="13" t="s">
        <v>79</v>
      </c>
      <c r="AW646" s="13" t="s">
        <v>31</v>
      </c>
      <c r="AX646" s="13" t="s">
        <v>69</v>
      </c>
      <c r="AY646" s="211" t="s">
        <v>161</v>
      </c>
    </row>
    <row r="647" spans="1:65" s="14" customFormat="1">
      <c r="B647" s="212"/>
      <c r="C647" s="213"/>
      <c r="D647" s="199" t="s">
        <v>178</v>
      </c>
      <c r="E647" s="214" t="s">
        <v>19</v>
      </c>
      <c r="F647" s="215" t="s">
        <v>3556</v>
      </c>
      <c r="G647" s="213"/>
      <c r="H647" s="214" t="s">
        <v>19</v>
      </c>
      <c r="I647" s="216"/>
      <c r="J647" s="213"/>
      <c r="K647" s="213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178</v>
      </c>
      <c r="AU647" s="221" t="s">
        <v>79</v>
      </c>
      <c r="AV647" s="14" t="s">
        <v>77</v>
      </c>
      <c r="AW647" s="14" t="s">
        <v>31</v>
      </c>
      <c r="AX647" s="14" t="s">
        <v>69</v>
      </c>
      <c r="AY647" s="221" t="s">
        <v>161</v>
      </c>
    </row>
    <row r="648" spans="1:65" s="13" customFormat="1">
      <c r="B648" s="201"/>
      <c r="C648" s="202"/>
      <c r="D648" s="199" t="s">
        <v>178</v>
      </c>
      <c r="E648" s="203" t="s">
        <v>19</v>
      </c>
      <c r="F648" s="204" t="s">
        <v>77</v>
      </c>
      <c r="G648" s="202"/>
      <c r="H648" s="205">
        <v>1</v>
      </c>
      <c r="I648" s="206"/>
      <c r="J648" s="202"/>
      <c r="K648" s="202"/>
      <c r="L648" s="207"/>
      <c r="M648" s="208"/>
      <c r="N648" s="209"/>
      <c r="O648" s="209"/>
      <c r="P648" s="209"/>
      <c r="Q648" s="209"/>
      <c r="R648" s="209"/>
      <c r="S648" s="209"/>
      <c r="T648" s="210"/>
      <c r="AT648" s="211" t="s">
        <v>178</v>
      </c>
      <c r="AU648" s="211" t="s">
        <v>79</v>
      </c>
      <c r="AV648" s="13" t="s">
        <v>79</v>
      </c>
      <c r="AW648" s="13" t="s">
        <v>31</v>
      </c>
      <c r="AX648" s="13" t="s">
        <v>69</v>
      </c>
      <c r="AY648" s="211" t="s">
        <v>161</v>
      </c>
    </row>
    <row r="649" spans="1:65" s="14" customFormat="1">
      <c r="B649" s="212"/>
      <c r="C649" s="213"/>
      <c r="D649" s="199" t="s">
        <v>178</v>
      </c>
      <c r="E649" s="214" t="s">
        <v>19</v>
      </c>
      <c r="F649" s="215" t="s">
        <v>3557</v>
      </c>
      <c r="G649" s="213"/>
      <c r="H649" s="214" t="s">
        <v>19</v>
      </c>
      <c r="I649" s="216"/>
      <c r="J649" s="213"/>
      <c r="K649" s="213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178</v>
      </c>
      <c r="AU649" s="221" t="s">
        <v>79</v>
      </c>
      <c r="AV649" s="14" t="s">
        <v>77</v>
      </c>
      <c r="AW649" s="14" t="s">
        <v>31</v>
      </c>
      <c r="AX649" s="14" t="s">
        <v>69</v>
      </c>
      <c r="AY649" s="221" t="s">
        <v>161</v>
      </c>
    </row>
    <row r="650" spans="1:65" s="13" customFormat="1">
      <c r="B650" s="201"/>
      <c r="C650" s="202"/>
      <c r="D650" s="199" t="s">
        <v>178</v>
      </c>
      <c r="E650" s="203" t="s">
        <v>19</v>
      </c>
      <c r="F650" s="204" t="s">
        <v>77</v>
      </c>
      <c r="G650" s="202"/>
      <c r="H650" s="205">
        <v>1</v>
      </c>
      <c r="I650" s="206"/>
      <c r="J650" s="202"/>
      <c r="K650" s="202"/>
      <c r="L650" s="207"/>
      <c r="M650" s="208"/>
      <c r="N650" s="209"/>
      <c r="O650" s="209"/>
      <c r="P650" s="209"/>
      <c r="Q650" s="209"/>
      <c r="R650" s="209"/>
      <c r="S650" s="209"/>
      <c r="T650" s="210"/>
      <c r="AT650" s="211" t="s">
        <v>178</v>
      </c>
      <c r="AU650" s="211" t="s">
        <v>79</v>
      </c>
      <c r="AV650" s="13" t="s">
        <v>79</v>
      </c>
      <c r="AW650" s="13" t="s">
        <v>31</v>
      </c>
      <c r="AX650" s="13" t="s">
        <v>69</v>
      </c>
      <c r="AY650" s="211" t="s">
        <v>161</v>
      </c>
    </row>
    <row r="651" spans="1:65" s="14" customFormat="1">
      <c r="B651" s="212"/>
      <c r="C651" s="213"/>
      <c r="D651" s="199" t="s">
        <v>178</v>
      </c>
      <c r="E651" s="214" t="s">
        <v>19</v>
      </c>
      <c r="F651" s="215" t="s">
        <v>3558</v>
      </c>
      <c r="G651" s="213"/>
      <c r="H651" s="214" t="s">
        <v>19</v>
      </c>
      <c r="I651" s="216"/>
      <c r="J651" s="213"/>
      <c r="K651" s="213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178</v>
      </c>
      <c r="AU651" s="221" t="s">
        <v>79</v>
      </c>
      <c r="AV651" s="14" t="s">
        <v>77</v>
      </c>
      <c r="AW651" s="14" t="s">
        <v>31</v>
      </c>
      <c r="AX651" s="14" t="s">
        <v>69</v>
      </c>
      <c r="AY651" s="221" t="s">
        <v>161</v>
      </c>
    </row>
    <row r="652" spans="1:65" s="13" customFormat="1">
      <c r="B652" s="201"/>
      <c r="C652" s="202"/>
      <c r="D652" s="199" t="s">
        <v>178</v>
      </c>
      <c r="E652" s="203" t="s">
        <v>19</v>
      </c>
      <c r="F652" s="204" t="s">
        <v>3559</v>
      </c>
      <c r="G652" s="202"/>
      <c r="H652" s="205">
        <v>4</v>
      </c>
      <c r="I652" s="206"/>
      <c r="J652" s="202"/>
      <c r="K652" s="202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178</v>
      </c>
      <c r="AU652" s="211" t="s">
        <v>79</v>
      </c>
      <c r="AV652" s="13" t="s">
        <v>79</v>
      </c>
      <c r="AW652" s="13" t="s">
        <v>31</v>
      </c>
      <c r="AX652" s="13" t="s">
        <v>69</v>
      </c>
      <c r="AY652" s="211" t="s">
        <v>161</v>
      </c>
    </row>
    <row r="653" spans="1:65" s="14" customFormat="1">
      <c r="B653" s="212"/>
      <c r="C653" s="213"/>
      <c r="D653" s="199" t="s">
        <v>178</v>
      </c>
      <c r="E653" s="214" t="s">
        <v>19</v>
      </c>
      <c r="F653" s="215" t="s">
        <v>3560</v>
      </c>
      <c r="G653" s="213"/>
      <c r="H653" s="214" t="s">
        <v>19</v>
      </c>
      <c r="I653" s="216"/>
      <c r="J653" s="213"/>
      <c r="K653" s="213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178</v>
      </c>
      <c r="AU653" s="221" t="s">
        <v>79</v>
      </c>
      <c r="AV653" s="14" t="s">
        <v>77</v>
      </c>
      <c r="AW653" s="14" t="s">
        <v>31</v>
      </c>
      <c r="AX653" s="14" t="s">
        <v>69</v>
      </c>
      <c r="AY653" s="221" t="s">
        <v>161</v>
      </c>
    </row>
    <row r="654" spans="1:65" s="13" customFormat="1">
      <c r="B654" s="201"/>
      <c r="C654" s="202"/>
      <c r="D654" s="199" t="s">
        <v>178</v>
      </c>
      <c r="E654" s="203" t="s">
        <v>19</v>
      </c>
      <c r="F654" s="204" t="s">
        <v>3559</v>
      </c>
      <c r="G654" s="202"/>
      <c r="H654" s="205">
        <v>4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178</v>
      </c>
      <c r="AU654" s="211" t="s">
        <v>79</v>
      </c>
      <c r="AV654" s="13" t="s">
        <v>79</v>
      </c>
      <c r="AW654" s="13" t="s">
        <v>31</v>
      </c>
      <c r="AX654" s="13" t="s">
        <v>69</v>
      </c>
      <c r="AY654" s="211" t="s">
        <v>161</v>
      </c>
    </row>
    <row r="655" spans="1:65" s="14" customFormat="1">
      <c r="B655" s="212"/>
      <c r="C655" s="213"/>
      <c r="D655" s="199" t="s">
        <v>178</v>
      </c>
      <c r="E655" s="214" t="s">
        <v>19</v>
      </c>
      <c r="F655" s="215" t="s">
        <v>3561</v>
      </c>
      <c r="G655" s="213"/>
      <c r="H655" s="214" t="s">
        <v>19</v>
      </c>
      <c r="I655" s="216"/>
      <c r="J655" s="213"/>
      <c r="K655" s="213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178</v>
      </c>
      <c r="AU655" s="221" t="s">
        <v>79</v>
      </c>
      <c r="AV655" s="14" t="s">
        <v>77</v>
      </c>
      <c r="AW655" s="14" t="s">
        <v>31</v>
      </c>
      <c r="AX655" s="14" t="s">
        <v>69</v>
      </c>
      <c r="AY655" s="221" t="s">
        <v>161</v>
      </c>
    </row>
    <row r="656" spans="1:65" s="13" customFormat="1">
      <c r="B656" s="201"/>
      <c r="C656" s="202"/>
      <c r="D656" s="199" t="s">
        <v>178</v>
      </c>
      <c r="E656" s="203" t="s">
        <v>19</v>
      </c>
      <c r="F656" s="204" t="s">
        <v>77</v>
      </c>
      <c r="G656" s="202"/>
      <c r="H656" s="205">
        <v>1</v>
      </c>
      <c r="I656" s="206"/>
      <c r="J656" s="202"/>
      <c r="K656" s="202"/>
      <c r="L656" s="207"/>
      <c r="M656" s="208"/>
      <c r="N656" s="209"/>
      <c r="O656" s="209"/>
      <c r="P656" s="209"/>
      <c r="Q656" s="209"/>
      <c r="R656" s="209"/>
      <c r="S656" s="209"/>
      <c r="T656" s="210"/>
      <c r="AT656" s="211" t="s">
        <v>178</v>
      </c>
      <c r="AU656" s="211" t="s">
        <v>79</v>
      </c>
      <c r="AV656" s="13" t="s">
        <v>79</v>
      </c>
      <c r="AW656" s="13" t="s">
        <v>31</v>
      </c>
      <c r="AX656" s="13" t="s">
        <v>69</v>
      </c>
      <c r="AY656" s="211" t="s">
        <v>161</v>
      </c>
    </row>
    <row r="657" spans="1:65" s="13" customFormat="1">
      <c r="B657" s="201"/>
      <c r="C657" s="202"/>
      <c r="D657" s="199" t="s">
        <v>178</v>
      </c>
      <c r="E657" s="203" t="s">
        <v>19</v>
      </c>
      <c r="F657" s="204" t="s">
        <v>3562</v>
      </c>
      <c r="G657" s="202"/>
      <c r="H657" s="205">
        <v>-3</v>
      </c>
      <c r="I657" s="206"/>
      <c r="J657" s="202"/>
      <c r="K657" s="202"/>
      <c r="L657" s="207"/>
      <c r="M657" s="208"/>
      <c r="N657" s="209"/>
      <c r="O657" s="209"/>
      <c r="P657" s="209"/>
      <c r="Q657" s="209"/>
      <c r="R657" s="209"/>
      <c r="S657" s="209"/>
      <c r="T657" s="210"/>
      <c r="AT657" s="211" t="s">
        <v>178</v>
      </c>
      <c r="AU657" s="211" t="s">
        <v>79</v>
      </c>
      <c r="AV657" s="13" t="s">
        <v>79</v>
      </c>
      <c r="AW657" s="13" t="s">
        <v>31</v>
      </c>
      <c r="AX657" s="13" t="s">
        <v>69</v>
      </c>
      <c r="AY657" s="211" t="s">
        <v>161</v>
      </c>
    </row>
    <row r="658" spans="1:65" s="15" customFormat="1">
      <c r="B658" s="222"/>
      <c r="C658" s="223"/>
      <c r="D658" s="199" t="s">
        <v>178</v>
      </c>
      <c r="E658" s="224" t="s">
        <v>19</v>
      </c>
      <c r="F658" s="225" t="s">
        <v>221</v>
      </c>
      <c r="G658" s="223"/>
      <c r="H658" s="226">
        <v>9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178</v>
      </c>
      <c r="AU658" s="232" t="s">
        <v>79</v>
      </c>
      <c r="AV658" s="15" t="s">
        <v>168</v>
      </c>
      <c r="AW658" s="15" t="s">
        <v>31</v>
      </c>
      <c r="AX658" s="15" t="s">
        <v>77</v>
      </c>
      <c r="AY658" s="232" t="s">
        <v>161</v>
      </c>
    </row>
    <row r="659" spans="1:65" s="2" customFormat="1" ht="24.15" customHeight="1">
      <c r="A659" s="37"/>
      <c r="B659" s="38"/>
      <c r="C659" s="237" t="s">
        <v>1094</v>
      </c>
      <c r="D659" s="237" t="s">
        <v>715</v>
      </c>
      <c r="E659" s="238" t="s">
        <v>3563</v>
      </c>
      <c r="F659" s="239" t="s">
        <v>3564</v>
      </c>
      <c r="G659" s="240" t="s">
        <v>3565</v>
      </c>
      <c r="H659" s="241">
        <v>9</v>
      </c>
      <c r="I659" s="242"/>
      <c r="J659" s="243">
        <f>ROUND(I659*H659,2)</f>
        <v>0</v>
      </c>
      <c r="K659" s="239" t="s">
        <v>19</v>
      </c>
      <c r="L659" s="244"/>
      <c r="M659" s="245" t="s">
        <v>19</v>
      </c>
      <c r="N659" s="246" t="s">
        <v>40</v>
      </c>
      <c r="O659" s="67"/>
      <c r="P659" s="190">
        <f>O659*H659</f>
        <v>0</v>
      </c>
      <c r="Q659" s="190">
        <v>1E-4</v>
      </c>
      <c r="R659" s="190">
        <f>Q659*H659</f>
        <v>9.0000000000000008E-4</v>
      </c>
      <c r="S659" s="190">
        <v>0</v>
      </c>
      <c r="T659" s="191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92" t="s">
        <v>406</v>
      </c>
      <c r="AT659" s="192" t="s">
        <v>715</v>
      </c>
      <c r="AU659" s="192" t="s">
        <v>79</v>
      </c>
      <c r="AY659" s="20" t="s">
        <v>161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0" t="s">
        <v>77</v>
      </c>
      <c r="BK659" s="193">
        <f>ROUND(I659*H659,2)</f>
        <v>0</v>
      </c>
      <c r="BL659" s="20" t="s">
        <v>279</v>
      </c>
      <c r="BM659" s="192" t="s">
        <v>3566</v>
      </c>
    </row>
    <row r="660" spans="1:65" s="14" customFormat="1">
      <c r="B660" s="212"/>
      <c r="C660" s="213"/>
      <c r="D660" s="199" t="s">
        <v>178</v>
      </c>
      <c r="E660" s="214" t="s">
        <v>19</v>
      </c>
      <c r="F660" s="215" t="s">
        <v>3528</v>
      </c>
      <c r="G660" s="213"/>
      <c r="H660" s="214" t="s">
        <v>19</v>
      </c>
      <c r="I660" s="216"/>
      <c r="J660" s="213"/>
      <c r="K660" s="213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178</v>
      </c>
      <c r="AU660" s="221" t="s">
        <v>79</v>
      </c>
      <c r="AV660" s="14" t="s">
        <v>77</v>
      </c>
      <c r="AW660" s="14" t="s">
        <v>31</v>
      </c>
      <c r="AX660" s="14" t="s">
        <v>69</v>
      </c>
      <c r="AY660" s="221" t="s">
        <v>161</v>
      </c>
    </row>
    <row r="661" spans="1:65" s="14" customFormat="1">
      <c r="B661" s="212"/>
      <c r="C661" s="213"/>
      <c r="D661" s="199" t="s">
        <v>178</v>
      </c>
      <c r="E661" s="214" t="s">
        <v>19</v>
      </c>
      <c r="F661" s="215" t="s">
        <v>3555</v>
      </c>
      <c r="G661" s="213"/>
      <c r="H661" s="214" t="s">
        <v>19</v>
      </c>
      <c r="I661" s="216"/>
      <c r="J661" s="213"/>
      <c r="K661" s="213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178</v>
      </c>
      <c r="AU661" s="221" t="s">
        <v>79</v>
      </c>
      <c r="AV661" s="14" t="s">
        <v>77</v>
      </c>
      <c r="AW661" s="14" t="s">
        <v>31</v>
      </c>
      <c r="AX661" s="14" t="s">
        <v>69</v>
      </c>
      <c r="AY661" s="221" t="s">
        <v>161</v>
      </c>
    </row>
    <row r="662" spans="1:65" s="13" customFormat="1">
      <c r="B662" s="201"/>
      <c r="C662" s="202"/>
      <c r="D662" s="199" t="s">
        <v>178</v>
      </c>
      <c r="E662" s="203" t="s">
        <v>19</v>
      </c>
      <c r="F662" s="204" t="s">
        <v>77</v>
      </c>
      <c r="G662" s="202"/>
      <c r="H662" s="205">
        <v>1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178</v>
      </c>
      <c r="AU662" s="211" t="s">
        <v>79</v>
      </c>
      <c r="AV662" s="13" t="s">
        <v>79</v>
      </c>
      <c r="AW662" s="13" t="s">
        <v>31</v>
      </c>
      <c r="AX662" s="13" t="s">
        <v>69</v>
      </c>
      <c r="AY662" s="211" t="s">
        <v>161</v>
      </c>
    </row>
    <row r="663" spans="1:65" s="14" customFormat="1">
      <c r="B663" s="212"/>
      <c r="C663" s="213"/>
      <c r="D663" s="199" t="s">
        <v>178</v>
      </c>
      <c r="E663" s="214" t="s">
        <v>19</v>
      </c>
      <c r="F663" s="215" t="s">
        <v>3556</v>
      </c>
      <c r="G663" s="213"/>
      <c r="H663" s="214" t="s">
        <v>19</v>
      </c>
      <c r="I663" s="216"/>
      <c r="J663" s="213"/>
      <c r="K663" s="213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178</v>
      </c>
      <c r="AU663" s="221" t="s">
        <v>79</v>
      </c>
      <c r="AV663" s="14" t="s">
        <v>77</v>
      </c>
      <c r="AW663" s="14" t="s">
        <v>31</v>
      </c>
      <c r="AX663" s="14" t="s">
        <v>69</v>
      </c>
      <c r="AY663" s="221" t="s">
        <v>161</v>
      </c>
    </row>
    <row r="664" spans="1:65" s="13" customFormat="1">
      <c r="B664" s="201"/>
      <c r="C664" s="202"/>
      <c r="D664" s="199" t="s">
        <v>178</v>
      </c>
      <c r="E664" s="203" t="s">
        <v>19</v>
      </c>
      <c r="F664" s="204" t="s">
        <v>77</v>
      </c>
      <c r="G664" s="202"/>
      <c r="H664" s="205">
        <v>1</v>
      </c>
      <c r="I664" s="206"/>
      <c r="J664" s="202"/>
      <c r="K664" s="202"/>
      <c r="L664" s="207"/>
      <c r="M664" s="208"/>
      <c r="N664" s="209"/>
      <c r="O664" s="209"/>
      <c r="P664" s="209"/>
      <c r="Q664" s="209"/>
      <c r="R664" s="209"/>
      <c r="S664" s="209"/>
      <c r="T664" s="210"/>
      <c r="AT664" s="211" t="s">
        <v>178</v>
      </c>
      <c r="AU664" s="211" t="s">
        <v>79</v>
      </c>
      <c r="AV664" s="13" t="s">
        <v>79</v>
      </c>
      <c r="AW664" s="13" t="s">
        <v>31</v>
      </c>
      <c r="AX664" s="13" t="s">
        <v>69</v>
      </c>
      <c r="AY664" s="211" t="s">
        <v>161</v>
      </c>
    </row>
    <row r="665" spans="1:65" s="14" customFormat="1">
      <c r="B665" s="212"/>
      <c r="C665" s="213"/>
      <c r="D665" s="199" t="s">
        <v>178</v>
      </c>
      <c r="E665" s="214" t="s">
        <v>19</v>
      </c>
      <c r="F665" s="215" t="s">
        <v>3557</v>
      </c>
      <c r="G665" s="213"/>
      <c r="H665" s="214" t="s">
        <v>19</v>
      </c>
      <c r="I665" s="216"/>
      <c r="J665" s="213"/>
      <c r="K665" s="213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178</v>
      </c>
      <c r="AU665" s="221" t="s">
        <v>79</v>
      </c>
      <c r="AV665" s="14" t="s">
        <v>77</v>
      </c>
      <c r="AW665" s="14" t="s">
        <v>31</v>
      </c>
      <c r="AX665" s="14" t="s">
        <v>69</v>
      </c>
      <c r="AY665" s="221" t="s">
        <v>161</v>
      </c>
    </row>
    <row r="666" spans="1:65" s="13" customFormat="1">
      <c r="B666" s="201"/>
      <c r="C666" s="202"/>
      <c r="D666" s="199" t="s">
        <v>178</v>
      </c>
      <c r="E666" s="203" t="s">
        <v>19</v>
      </c>
      <c r="F666" s="204" t="s">
        <v>77</v>
      </c>
      <c r="G666" s="202"/>
      <c r="H666" s="205">
        <v>1</v>
      </c>
      <c r="I666" s="206"/>
      <c r="J666" s="202"/>
      <c r="K666" s="202"/>
      <c r="L666" s="207"/>
      <c r="M666" s="208"/>
      <c r="N666" s="209"/>
      <c r="O666" s="209"/>
      <c r="P666" s="209"/>
      <c r="Q666" s="209"/>
      <c r="R666" s="209"/>
      <c r="S666" s="209"/>
      <c r="T666" s="210"/>
      <c r="AT666" s="211" t="s">
        <v>178</v>
      </c>
      <c r="AU666" s="211" t="s">
        <v>79</v>
      </c>
      <c r="AV666" s="13" t="s">
        <v>79</v>
      </c>
      <c r="AW666" s="13" t="s">
        <v>31</v>
      </c>
      <c r="AX666" s="13" t="s">
        <v>69</v>
      </c>
      <c r="AY666" s="211" t="s">
        <v>161</v>
      </c>
    </row>
    <row r="667" spans="1:65" s="14" customFormat="1">
      <c r="B667" s="212"/>
      <c r="C667" s="213"/>
      <c r="D667" s="199" t="s">
        <v>178</v>
      </c>
      <c r="E667" s="214" t="s">
        <v>19</v>
      </c>
      <c r="F667" s="215" t="s">
        <v>3558</v>
      </c>
      <c r="G667" s="213"/>
      <c r="H667" s="214" t="s">
        <v>19</v>
      </c>
      <c r="I667" s="216"/>
      <c r="J667" s="213"/>
      <c r="K667" s="213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178</v>
      </c>
      <c r="AU667" s="221" t="s">
        <v>79</v>
      </c>
      <c r="AV667" s="14" t="s">
        <v>77</v>
      </c>
      <c r="AW667" s="14" t="s">
        <v>31</v>
      </c>
      <c r="AX667" s="14" t="s">
        <v>69</v>
      </c>
      <c r="AY667" s="221" t="s">
        <v>161</v>
      </c>
    </row>
    <row r="668" spans="1:65" s="13" customFormat="1">
      <c r="B668" s="201"/>
      <c r="C668" s="202"/>
      <c r="D668" s="199" t="s">
        <v>178</v>
      </c>
      <c r="E668" s="203" t="s">
        <v>19</v>
      </c>
      <c r="F668" s="204" t="s">
        <v>3559</v>
      </c>
      <c r="G668" s="202"/>
      <c r="H668" s="205">
        <v>4</v>
      </c>
      <c r="I668" s="206"/>
      <c r="J668" s="202"/>
      <c r="K668" s="202"/>
      <c r="L668" s="207"/>
      <c r="M668" s="208"/>
      <c r="N668" s="209"/>
      <c r="O668" s="209"/>
      <c r="P668" s="209"/>
      <c r="Q668" s="209"/>
      <c r="R668" s="209"/>
      <c r="S668" s="209"/>
      <c r="T668" s="210"/>
      <c r="AT668" s="211" t="s">
        <v>178</v>
      </c>
      <c r="AU668" s="211" t="s">
        <v>79</v>
      </c>
      <c r="AV668" s="13" t="s">
        <v>79</v>
      </c>
      <c r="AW668" s="13" t="s">
        <v>31</v>
      </c>
      <c r="AX668" s="13" t="s">
        <v>69</v>
      </c>
      <c r="AY668" s="211" t="s">
        <v>161</v>
      </c>
    </row>
    <row r="669" spans="1:65" s="14" customFormat="1">
      <c r="B669" s="212"/>
      <c r="C669" s="213"/>
      <c r="D669" s="199" t="s">
        <v>178</v>
      </c>
      <c r="E669" s="214" t="s">
        <v>19</v>
      </c>
      <c r="F669" s="215" t="s">
        <v>3560</v>
      </c>
      <c r="G669" s="213"/>
      <c r="H669" s="214" t="s">
        <v>19</v>
      </c>
      <c r="I669" s="216"/>
      <c r="J669" s="213"/>
      <c r="K669" s="213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178</v>
      </c>
      <c r="AU669" s="221" t="s">
        <v>79</v>
      </c>
      <c r="AV669" s="14" t="s">
        <v>77</v>
      </c>
      <c r="AW669" s="14" t="s">
        <v>31</v>
      </c>
      <c r="AX669" s="14" t="s">
        <v>69</v>
      </c>
      <c r="AY669" s="221" t="s">
        <v>161</v>
      </c>
    </row>
    <row r="670" spans="1:65" s="13" customFormat="1">
      <c r="B670" s="201"/>
      <c r="C670" s="202"/>
      <c r="D670" s="199" t="s">
        <v>178</v>
      </c>
      <c r="E670" s="203" t="s">
        <v>19</v>
      </c>
      <c r="F670" s="204" t="s">
        <v>3559</v>
      </c>
      <c r="G670" s="202"/>
      <c r="H670" s="205">
        <v>4</v>
      </c>
      <c r="I670" s="206"/>
      <c r="J670" s="202"/>
      <c r="K670" s="202"/>
      <c r="L670" s="207"/>
      <c r="M670" s="208"/>
      <c r="N670" s="209"/>
      <c r="O670" s="209"/>
      <c r="P670" s="209"/>
      <c r="Q670" s="209"/>
      <c r="R670" s="209"/>
      <c r="S670" s="209"/>
      <c r="T670" s="210"/>
      <c r="AT670" s="211" t="s">
        <v>178</v>
      </c>
      <c r="AU670" s="211" t="s">
        <v>79</v>
      </c>
      <c r="AV670" s="13" t="s">
        <v>79</v>
      </c>
      <c r="AW670" s="13" t="s">
        <v>31</v>
      </c>
      <c r="AX670" s="13" t="s">
        <v>69</v>
      </c>
      <c r="AY670" s="211" t="s">
        <v>161</v>
      </c>
    </row>
    <row r="671" spans="1:65" s="14" customFormat="1">
      <c r="B671" s="212"/>
      <c r="C671" s="213"/>
      <c r="D671" s="199" t="s">
        <v>178</v>
      </c>
      <c r="E671" s="214" t="s">
        <v>19</v>
      </c>
      <c r="F671" s="215" t="s">
        <v>3561</v>
      </c>
      <c r="G671" s="213"/>
      <c r="H671" s="214" t="s">
        <v>19</v>
      </c>
      <c r="I671" s="216"/>
      <c r="J671" s="213"/>
      <c r="K671" s="213"/>
      <c r="L671" s="217"/>
      <c r="M671" s="218"/>
      <c r="N671" s="219"/>
      <c r="O671" s="219"/>
      <c r="P671" s="219"/>
      <c r="Q671" s="219"/>
      <c r="R671" s="219"/>
      <c r="S671" s="219"/>
      <c r="T671" s="220"/>
      <c r="AT671" s="221" t="s">
        <v>178</v>
      </c>
      <c r="AU671" s="221" t="s">
        <v>79</v>
      </c>
      <c r="AV671" s="14" t="s">
        <v>77</v>
      </c>
      <c r="AW671" s="14" t="s">
        <v>31</v>
      </c>
      <c r="AX671" s="14" t="s">
        <v>69</v>
      </c>
      <c r="AY671" s="221" t="s">
        <v>161</v>
      </c>
    </row>
    <row r="672" spans="1:65" s="13" customFormat="1">
      <c r="B672" s="201"/>
      <c r="C672" s="202"/>
      <c r="D672" s="199" t="s">
        <v>178</v>
      </c>
      <c r="E672" s="203" t="s">
        <v>19</v>
      </c>
      <c r="F672" s="204" t="s">
        <v>77</v>
      </c>
      <c r="G672" s="202"/>
      <c r="H672" s="205">
        <v>1</v>
      </c>
      <c r="I672" s="206"/>
      <c r="J672" s="202"/>
      <c r="K672" s="202"/>
      <c r="L672" s="207"/>
      <c r="M672" s="208"/>
      <c r="N672" s="209"/>
      <c r="O672" s="209"/>
      <c r="P672" s="209"/>
      <c r="Q672" s="209"/>
      <c r="R672" s="209"/>
      <c r="S672" s="209"/>
      <c r="T672" s="210"/>
      <c r="AT672" s="211" t="s">
        <v>178</v>
      </c>
      <c r="AU672" s="211" t="s">
        <v>79</v>
      </c>
      <c r="AV672" s="13" t="s">
        <v>79</v>
      </c>
      <c r="AW672" s="13" t="s">
        <v>31</v>
      </c>
      <c r="AX672" s="13" t="s">
        <v>69</v>
      </c>
      <c r="AY672" s="211" t="s">
        <v>161</v>
      </c>
    </row>
    <row r="673" spans="1:65" s="13" customFormat="1">
      <c r="B673" s="201"/>
      <c r="C673" s="202"/>
      <c r="D673" s="199" t="s">
        <v>178</v>
      </c>
      <c r="E673" s="203" t="s">
        <v>19</v>
      </c>
      <c r="F673" s="204" t="s">
        <v>3562</v>
      </c>
      <c r="G673" s="202"/>
      <c r="H673" s="205">
        <v>-3</v>
      </c>
      <c r="I673" s="206"/>
      <c r="J673" s="202"/>
      <c r="K673" s="202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178</v>
      </c>
      <c r="AU673" s="211" t="s">
        <v>79</v>
      </c>
      <c r="AV673" s="13" t="s">
        <v>79</v>
      </c>
      <c r="AW673" s="13" t="s">
        <v>31</v>
      </c>
      <c r="AX673" s="13" t="s">
        <v>69</v>
      </c>
      <c r="AY673" s="211" t="s">
        <v>161</v>
      </c>
    </row>
    <row r="674" spans="1:65" s="15" customFormat="1">
      <c r="B674" s="222"/>
      <c r="C674" s="223"/>
      <c r="D674" s="199" t="s">
        <v>178</v>
      </c>
      <c r="E674" s="224" t="s">
        <v>19</v>
      </c>
      <c r="F674" s="225" t="s">
        <v>221</v>
      </c>
      <c r="G674" s="223"/>
      <c r="H674" s="226">
        <v>9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178</v>
      </c>
      <c r="AU674" s="232" t="s">
        <v>79</v>
      </c>
      <c r="AV674" s="15" t="s">
        <v>168</v>
      </c>
      <c r="AW674" s="15" t="s">
        <v>31</v>
      </c>
      <c r="AX674" s="15" t="s">
        <v>77</v>
      </c>
      <c r="AY674" s="232" t="s">
        <v>161</v>
      </c>
    </row>
    <row r="675" spans="1:65" s="2" customFormat="1" ht="16.5" customHeight="1">
      <c r="A675" s="37"/>
      <c r="B675" s="38"/>
      <c r="C675" s="181" t="s">
        <v>1100</v>
      </c>
      <c r="D675" s="181" t="s">
        <v>163</v>
      </c>
      <c r="E675" s="182" t="s">
        <v>3567</v>
      </c>
      <c r="F675" s="183" t="s">
        <v>3568</v>
      </c>
      <c r="G675" s="184" t="s">
        <v>387</v>
      </c>
      <c r="H675" s="185">
        <v>36</v>
      </c>
      <c r="I675" s="186"/>
      <c r="J675" s="187">
        <f>ROUND(I675*H675,2)</f>
        <v>0</v>
      </c>
      <c r="K675" s="183" t="s">
        <v>167</v>
      </c>
      <c r="L675" s="42"/>
      <c r="M675" s="188" t="s">
        <v>19</v>
      </c>
      <c r="N675" s="189" t="s">
        <v>40</v>
      </c>
      <c r="O675" s="67"/>
      <c r="P675" s="190">
        <f>O675*H675</f>
        <v>0</v>
      </c>
      <c r="Q675" s="190">
        <v>9.9850800000000003E-5</v>
      </c>
      <c r="R675" s="190">
        <f>Q675*H675</f>
        <v>3.5946288000000002E-3</v>
      </c>
      <c r="S675" s="190">
        <v>0</v>
      </c>
      <c r="T675" s="191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92" t="s">
        <v>279</v>
      </c>
      <c r="AT675" s="192" t="s">
        <v>163</v>
      </c>
      <c r="AU675" s="192" t="s">
        <v>79</v>
      </c>
      <c r="AY675" s="20" t="s">
        <v>161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0" t="s">
        <v>77</v>
      </c>
      <c r="BK675" s="193">
        <f>ROUND(I675*H675,2)</f>
        <v>0</v>
      </c>
      <c r="BL675" s="20" t="s">
        <v>279</v>
      </c>
      <c r="BM675" s="192" t="s">
        <v>3569</v>
      </c>
    </row>
    <row r="676" spans="1:65" s="2" customFormat="1">
      <c r="A676" s="37"/>
      <c r="B676" s="38"/>
      <c r="C676" s="39"/>
      <c r="D676" s="194" t="s">
        <v>170</v>
      </c>
      <c r="E676" s="39"/>
      <c r="F676" s="195" t="s">
        <v>3570</v>
      </c>
      <c r="G676" s="39"/>
      <c r="H676" s="39"/>
      <c r="I676" s="196"/>
      <c r="J676" s="39"/>
      <c r="K676" s="39"/>
      <c r="L676" s="42"/>
      <c r="M676" s="197"/>
      <c r="N676" s="198"/>
      <c r="O676" s="67"/>
      <c r="P676" s="67"/>
      <c r="Q676" s="67"/>
      <c r="R676" s="67"/>
      <c r="S676" s="67"/>
      <c r="T676" s="68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20" t="s">
        <v>170</v>
      </c>
      <c r="AU676" s="20" t="s">
        <v>79</v>
      </c>
    </row>
    <row r="677" spans="1:65" s="2" customFormat="1" ht="37.799999999999997" customHeight="1">
      <c r="A677" s="37"/>
      <c r="B677" s="38"/>
      <c r="C677" s="237" t="s">
        <v>1105</v>
      </c>
      <c r="D677" s="237" t="s">
        <v>715</v>
      </c>
      <c r="E677" s="238" t="s">
        <v>3571</v>
      </c>
      <c r="F677" s="239" t="s">
        <v>3572</v>
      </c>
      <c r="G677" s="240" t="s">
        <v>387</v>
      </c>
      <c r="H677" s="241">
        <v>36</v>
      </c>
      <c r="I677" s="242"/>
      <c r="J677" s="243">
        <f>ROUND(I677*H677,2)</f>
        <v>0</v>
      </c>
      <c r="K677" s="239" t="s">
        <v>19</v>
      </c>
      <c r="L677" s="244"/>
      <c r="M677" s="245" t="s">
        <v>19</v>
      </c>
      <c r="N677" s="246" t="s">
        <v>40</v>
      </c>
      <c r="O677" s="67"/>
      <c r="P677" s="190">
        <f>O677*H677</f>
        <v>0</v>
      </c>
      <c r="Q677" s="190">
        <v>5.0000000000000001E-4</v>
      </c>
      <c r="R677" s="190">
        <f>Q677*H677</f>
        <v>1.8000000000000002E-2</v>
      </c>
      <c r="S677" s="190">
        <v>0</v>
      </c>
      <c r="T677" s="191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192" t="s">
        <v>406</v>
      </c>
      <c r="AT677" s="192" t="s">
        <v>715</v>
      </c>
      <c r="AU677" s="192" t="s">
        <v>79</v>
      </c>
      <c r="AY677" s="20" t="s">
        <v>161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20" t="s">
        <v>77</v>
      </c>
      <c r="BK677" s="193">
        <f>ROUND(I677*H677,2)</f>
        <v>0</v>
      </c>
      <c r="BL677" s="20" t="s">
        <v>279</v>
      </c>
      <c r="BM677" s="192" t="s">
        <v>3573</v>
      </c>
    </row>
    <row r="678" spans="1:65" s="14" customFormat="1">
      <c r="B678" s="212"/>
      <c r="C678" s="213"/>
      <c r="D678" s="199" t="s">
        <v>178</v>
      </c>
      <c r="E678" s="214" t="s">
        <v>19</v>
      </c>
      <c r="F678" s="215" t="s">
        <v>3528</v>
      </c>
      <c r="G678" s="213"/>
      <c r="H678" s="214" t="s">
        <v>19</v>
      </c>
      <c r="I678" s="216"/>
      <c r="J678" s="213"/>
      <c r="K678" s="213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178</v>
      </c>
      <c r="AU678" s="221" t="s">
        <v>79</v>
      </c>
      <c r="AV678" s="14" t="s">
        <v>77</v>
      </c>
      <c r="AW678" s="14" t="s">
        <v>31</v>
      </c>
      <c r="AX678" s="14" t="s">
        <v>69</v>
      </c>
      <c r="AY678" s="221" t="s">
        <v>161</v>
      </c>
    </row>
    <row r="679" spans="1:65" s="14" customFormat="1">
      <c r="B679" s="212"/>
      <c r="C679" s="213"/>
      <c r="D679" s="199" t="s">
        <v>178</v>
      </c>
      <c r="E679" s="214" t="s">
        <v>19</v>
      </c>
      <c r="F679" s="215" t="s">
        <v>3529</v>
      </c>
      <c r="G679" s="213"/>
      <c r="H679" s="214" t="s">
        <v>19</v>
      </c>
      <c r="I679" s="216"/>
      <c r="J679" s="213"/>
      <c r="K679" s="213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178</v>
      </c>
      <c r="AU679" s="221" t="s">
        <v>79</v>
      </c>
      <c r="AV679" s="14" t="s">
        <v>77</v>
      </c>
      <c r="AW679" s="14" t="s">
        <v>31</v>
      </c>
      <c r="AX679" s="14" t="s">
        <v>69</v>
      </c>
      <c r="AY679" s="221" t="s">
        <v>161</v>
      </c>
    </row>
    <row r="680" spans="1:65" s="13" customFormat="1">
      <c r="B680" s="201"/>
      <c r="C680" s="202"/>
      <c r="D680" s="199" t="s">
        <v>178</v>
      </c>
      <c r="E680" s="203" t="s">
        <v>19</v>
      </c>
      <c r="F680" s="204" t="s">
        <v>3530</v>
      </c>
      <c r="G680" s="202"/>
      <c r="H680" s="205">
        <v>4</v>
      </c>
      <c r="I680" s="206"/>
      <c r="J680" s="202"/>
      <c r="K680" s="202"/>
      <c r="L680" s="207"/>
      <c r="M680" s="208"/>
      <c r="N680" s="209"/>
      <c r="O680" s="209"/>
      <c r="P680" s="209"/>
      <c r="Q680" s="209"/>
      <c r="R680" s="209"/>
      <c r="S680" s="209"/>
      <c r="T680" s="210"/>
      <c r="AT680" s="211" t="s">
        <v>178</v>
      </c>
      <c r="AU680" s="211" t="s">
        <v>79</v>
      </c>
      <c r="AV680" s="13" t="s">
        <v>79</v>
      </c>
      <c r="AW680" s="13" t="s">
        <v>31</v>
      </c>
      <c r="AX680" s="13" t="s">
        <v>69</v>
      </c>
      <c r="AY680" s="211" t="s">
        <v>161</v>
      </c>
    </row>
    <row r="681" spans="1:65" s="14" customFormat="1">
      <c r="B681" s="212"/>
      <c r="C681" s="213"/>
      <c r="D681" s="199" t="s">
        <v>178</v>
      </c>
      <c r="E681" s="214" t="s">
        <v>19</v>
      </c>
      <c r="F681" s="215" t="s">
        <v>3507</v>
      </c>
      <c r="G681" s="213"/>
      <c r="H681" s="214" t="s">
        <v>19</v>
      </c>
      <c r="I681" s="216"/>
      <c r="J681" s="213"/>
      <c r="K681" s="213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178</v>
      </c>
      <c r="AU681" s="221" t="s">
        <v>79</v>
      </c>
      <c r="AV681" s="14" t="s">
        <v>77</v>
      </c>
      <c r="AW681" s="14" t="s">
        <v>31</v>
      </c>
      <c r="AX681" s="14" t="s">
        <v>69</v>
      </c>
      <c r="AY681" s="221" t="s">
        <v>161</v>
      </c>
    </row>
    <row r="682" spans="1:65" s="13" customFormat="1">
      <c r="B682" s="201"/>
      <c r="C682" s="202"/>
      <c r="D682" s="199" t="s">
        <v>178</v>
      </c>
      <c r="E682" s="203" t="s">
        <v>19</v>
      </c>
      <c r="F682" s="204" t="s">
        <v>79</v>
      </c>
      <c r="G682" s="202"/>
      <c r="H682" s="205">
        <v>2</v>
      </c>
      <c r="I682" s="206"/>
      <c r="J682" s="202"/>
      <c r="K682" s="202"/>
      <c r="L682" s="207"/>
      <c r="M682" s="208"/>
      <c r="N682" s="209"/>
      <c r="O682" s="209"/>
      <c r="P682" s="209"/>
      <c r="Q682" s="209"/>
      <c r="R682" s="209"/>
      <c r="S682" s="209"/>
      <c r="T682" s="210"/>
      <c r="AT682" s="211" t="s">
        <v>178</v>
      </c>
      <c r="AU682" s="211" t="s">
        <v>79</v>
      </c>
      <c r="AV682" s="13" t="s">
        <v>79</v>
      </c>
      <c r="AW682" s="13" t="s">
        <v>31</v>
      </c>
      <c r="AX682" s="13" t="s">
        <v>69</v>
      </c>
      <c r="AY682" s="211" t="s">
        <v>161</v>
      </c>
    </row>
    <row r="683" spans="1:65" s="14" customFormat="1">
      <c r="B683" s="212"/>
      <c r="C683" s="213"/>
      <c r="D683" s="199" t="s">
        <v>178</v>
      </c>
      <c r="E683" s="214" t="s">
        <v>19</v>
      </c>
      <c r="F683" s="215" t="s">
        <v>3531</v>
      </c>
      <c r="G683" s="213"/>
      <c r="H683" s="214" t="s">
        <v>19</v>
      </c>
      <c r="I683" s="216"/>
      <c r="J683" s="213"/>
      <c r="K683" s="213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178</v>
      </c>
      <c r="AU683" s="221" t="s">
        <v>79</v>
      </c>
      <c r="AV683" s="14" t="s">
        <v>77</v>
      </c>
      <c r="AW683" s="14" t="s">
        <v>31</v>
      </c>
      <c r="AX683" s="14" t="s">
        <v>69</v>
      </c>
      <c r="AY683" s="221" t="s">
        <v>161</v>
      </c>
    </row>
    <row r="684" spans="1:65" s="13" customFormat="1">
      <c r="B684" s="201"/>
      <c r="C684" s="202"/>
      <c r="D684" s="199" t="s">
        <v>178</v>
      </c>
      <c r="E684" s="203" t="s">
        <v>19</v>
      </c>
      <c r="F684" s="204" t="s">
        <v>3530</v>
      </c>
      <c r="G684" s="202"/>
      <c r="H684" s="205">
        <v>4</v>
      </c>
      <c r="I684" s="206"/>
      <c r="J684" s="202"/>
      <c r="K684" s="202"/>
      <c r="L684" s="207"/>
      <c r="M684" s="208"/>
      <c r="N684" s="209"/>
      <c r="O684" s="209"/>
      <c r="P684" s="209"/>
      <c r="Q684" s="209"/>
      <c r="R684" s="209"/>
      <c r="S684" s="209"/>
      <c r="T684" s="210"/>
      <c r="AT684" s="211" t="s">
        <v>178</v>
      </c>
      <c r="AU684" s="211" t="s">
        <v>79</v>
      </c>
      <c r="AV684" s="13" t="s">
        <v>79</v>
      </c>
      <c r="AW684" s="13" t="s">
        <v>31</v>
      </c>
      <c r="AX684" s="13" t="s">
        <v>69</v>
      </c>
      <c r="AY684" s="211" t="s">
        <v>161</v>
      </c>
    </row>
    <row r="685" spans="1:65" s="14" customFormat="1">
      <c r="B685" s="212"/>
      <c r="C685" s="213"/>
      <c r="D685" s="199" t="s">
        <v>178</v>
      </c>
      <c r="E685" s="214" t="s">
        <v>19</v>
      </c>
      <c r="F685" s="215" t="s">
        <v>3555</v>
      </c>
      <c r="G685" s="213"/>
      <c r="H685" s="214" t="s">
        <v>19</v>
      </c>
      <c r="I685" s="216"/>
      <c r="J685" s="213"/>
      <c r="K685" s="213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178</v>
      </c>
      <c r="AU685" s="221" t="s">
        <v>79</v>
      </c>
      <c r="AV685" s="14" t="s">
        <v>77</v>
      </c>
      <c r="AW685" s="14" t="s">
        <v>31</v>
      </c>
      <c r="AX685" s="14" t="s">
        <v>69</v>
      </c>
      <c r="AY685" s="221" t="s">
        <v>161</v>
      </c>
    </row>
    <row r="686" spans="1:65" s="13" customFormat="1">
      <c r="B686" s="201"/>
      <c r="C686" s="202"/>
      <c r="D686" s="199" t="s">
        <v>178</v>
      </c>
      <c r="E686" s="203" t="s">
        <v>19</v>
      </c>
      <c r="F686" s="204" t="s">
        <v>79</v>
      </c>
      <c r="G686" s="202"/>
      <c r="H686" s="205">
        <v>2</v>
      </c>
      <c r="I686" s="206"/>
      <c r="J686" s="202"/>
      <c r="K686" s="202"/>
      <c r="L686" s="207"/>
      <c r="M686" s="208"/>
      <c r="N686" s="209"/>
      <c r="O686" s="209"/>
      <c r="P686" s="209"/>
      <c r="Q686" s="209"/>
      <c r="R686" s="209"/>
      <c r="S686" s="209"/>
      <c r="T686" s="210"/>
      <c r="AT686" s="211" t="s">
        <v>178</v>
      </c>
      <c r="AU686" s="211" t="s">
        <v>79</v>
      </c>
      <c r="AV686" s="13" t="s">
        <v>79</v>
      </c>
      <c r="AW686" s="13" t="s">
        <v>31</v>
      </c>
      <c r="AX686" s="13" t="s">
        <v>69</v>
      </c>
      <c r="AY686" s="211" t="s">
        <v>161</v>
      </c>
    </row>
    <row r="687" spans="1:65" s="14" customFormat="1">
      <c r="B687" s="212"/>
      <c r="C687" s="213"/>
      <c r="D687" s="199" t="s">
        <v>178</v>
      </c>
      <c r="E687" s="214" t="s">
        <v>19</v>
      </c>
      <c r="F687" s="215" t="s">
        <v>3556</v>
      </c>
      <c r="G687" s="213"/>
      <c r="H687" s="214" t="s">
        <v>19</v>
      </c>
      <c r="I687" s="216"/>
      <c r="J687" s="213"/>
      <c r="K687" s="213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178</v>
      </c>
      <c r="AU687" s="221" t="s">
        <v>79</v>
      </c>
      <c r="AV687" s="14" t="s">
        <v>77</v>
      </c>
      <c r="AW687" s="14" t="s">
        <v>31</v>
      </c>
      <c r="AX687" s="14" t="s">
        <v>69</v>
      </c>
      <c r="AY687" s="221" t="s">
        <v>161</v>
      </c>
    </row>
    <row r="688" spans="1:65" s="13" customFormat="1">
      <c r="B688" s="201"/>
      <c r="C688" s="202"/>
      <c r="D688" s="199" t="s">
        <v>178</v>
      </c>
      <c r="E688" s="203" t="s">
        <v>19</v>
      </c>
      <c r="F688" s="204" t="s">
        <v>79</v>
      </c>
      <c r="G688" s="202"/>
      <c r="H688" s="205">
        <v>2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178</v>
      </c>
      <c r="AU688" s="211" t="s">
        <v>79</v>
      </c>
      <c r="AV688" s="13" t="s">
        <v>79</v>
      </c>
      <c r="AW688" s="13" t="s">
        <v>31</v>
      </c>
      <c r="AX688" s="13" t="s">
        <v>69</v>
      </c>
      <c r="AY688" s="211" t="s">
        <v>161</v>
      </c>
    </row>
    <row r="689" spans="2:51" s="14" customFormat="1">
      <c r="B689" s="212"/>
      <c r="C689" s="213"/>
      <c r="D689" s="199" t="s">
        <v>178</v>
      </c>
      <c r="E689" s="214" t="s">
        <v>19</v>
      </c>
      <c r="F689" s="215" t="s">
        <v>3509</v>
      </c>
      <c r="G689" s="213"/>
      <c r="H689" s="214" t="s">
        <v>19</v>
      </c>
      <c r="I689" s="216"/>
      <c r="J689" s="213"/>
      <c r="K689" s="213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178</v>
      </c>
      <c r="AU689" s="221" t="s">
        <v>79</v>
      </c>
      <c r="AV689" s="14" t="s">
        <v>77</v>
      </c>
      <c r="AW689" s="14" t="s">
        <v>31</v>
      </c>
      <c r="AX689" s="14" t="s">
        <v>69</v>
      </c>
      <c r="AY689" s="221" t="s">
        <v>161</v>
      </c>
    </row>
    <row r="690" spans="2:51" s="13" customFormat="1">
      <c r="B690" s="201"/>
      <c r="C690" s="202"/>
      <c r="D690" s="199" t="s">
        <v>178</v>
      </c>
      <c r="E690" s="203" t="s">
        <v>19</v>
      </c>
      <c r="F690" s="204" t="s">
        <v>79</v>
      </c>
      <c r="G690" s="202"/>
      <c r="H690" s="205">
        <v>2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178</v>
      </c>
      <c r="AU690" s="211" t="s">
        <v>79</v>
      </c>
      <c r="AV690" s="13" t="s">
        <v>79</v>
      </c>
      <c r="AW690" s="13" t="s">
        <v>31</v>
      </c>
      <c r="AX690" s="13" t="s">
        <v>69</v>
      </c>
      <c r="AY690" s="211" t="s">
        <v>161</v>
      </c>
    </row>
    <row r="691" spans="2:51" s="14" customFormat="1">
      <c r="B691" s="212"/>
      <c r="C691" s="213"/>
      <c r="D691" s="199" t="s">
        <v>178</v>
      </c>
      <c r="E691" s="214" t="s">
        <v>19</v>
      </c>
      <c r="F691" s="215" t="s">
        <v>3510</v>
      </c>
      <c r="G691" s="213"/>
      <c r="H691" s="214" t="s">
        <v>19</v>
      </c>
      <c r="I691" s="216"/>
      <c r="J691" s="213"/>
      <c r="K691" s="213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178</v>
      </c>
      <c r="AU691" s="221" t="s">
        <v>79</v>
      </c>
      <c r="AV691" s="14" t="s">
        <v>77</v>
      </c>
      <c r="AW691" s="14" t="s">
        <v>31</v>
      </c>
      <c r="AX691" s="14" t="s">
        <v>69</v>
      </c>
      <c r="AY691" s="221" t="s">
        <v>161</v>
      </c>
    </row>
    <row r="692" spans="2:51" s="13" customFormat="1">
      <c r="B692" s="201"/>
      <c r="C692" s="202"/>
      <c r="D692" s="199" t="s">
        <v>178</v>
      </c>
      <c r="E692" s="203" t="s">
        <v>19</v>
      </c>
      <c r="F692" s="204" t="s">
        <v>79</v>
      </c>
      <c r="G692" s="202"/>
      <c r="H692" s="205">
        <v>2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178</v>
      </c>
      <c r="AU692" s="211" t="s">
        <v>79</v>
      </c>
      <c r="AV692" s="13" t="s">
        <v>79</v>
      </c>
      <c r="AW692" s="13" t="s">
        <v>31</v>
      </c>
      <c r="AX692" s="13" t="s">
        <v>69</v>
      </c>
      <c r="AY692" s="211" t="s">
        <v>161</v>
      </c>
    </row>
    <row r="693" spans="2:51" s="14" customFormat="1">
      <c r="B693" s="212"/>
      <c r="C693" s="213"/>
      <c r="D693" s="199" t="s">
        <v>178</v>
      </c>
      <c r="E693" s="214" t="s">
        <v>19</v>
      </c>
      <c r="F693" s="215" t="s">
        <v>3557</v>
      </c>
      <c r="G693" s="213"/>
      <c r="H693" s="214" t="s">
        <v>19</v>
      </c>
      <c r="I693" s="216"/>
      <c r="J693" s="213"/>
      <c r="K693" s="213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178</v>
      </c>
      <c r="AU693" s="221" t="s">
        <v>79</v>
      </c>
      <c r="AV693" s="14" t="s">
        <v>77</v>
      </c>
      <c r="AW693" s="14" t="s">
        <v>31</v>
      </c>
      <c r="AX693" s="14" t="s">
        <v>69</v>
      </c>
      <c r="AY693" s="221" t="s">
        <v>161</v>
      </c>
    </row>
    <row r="694" spans="2:51" s="13" customFormat="1">
      <c r="B694" s="201"/>
      <c r="C694" s="202"/>
      <c r="D694" s="199" t="s">
        <v>178</v>
      </c>
      <c r="E694" s="203" t="s">
        <v>19</v>
      </c>
      <c r="F694" s="204" t="s">
        <v>79</v>
      </c>
      <c r="G694" s="202"/>
      <c r="H694" s="205">
        <v>2</v>
      </c>
      <c r="I694" s="206"/>
      <c r="J694" s="202"/>
      <c r="K694" s="202"/>
      <c r="L694" s="207"/>
      <c r="M694" s="208"/>
      <c r="N694" s="209"/>
      <c r="O694" s="209"/>
      <c r="P694" s="209"/>
      <c r="Q694" s="209"/>
      <c r="R694" s="209"/>
      <c r="S694" s="209"/>
      <c r="T694" s="210"/>
      <c r="AT694" s="211" t="s">
        <v>178</v>
      </c>
      <c r="AU694" s="211" t="s">
        <v>79</v>
      </c>
      <c r="AV694" s="13" t="s">
        <v>79</v>
      </c>
      <c r="AW694" s="13" t="s">
        <v>31</v>
      </c>
      <c r="AX694" s="13" t="s">
        <v>69</v>
      </c>
      <c r="AY694" s="211" t="s">
        <v>161</v>
      </c>
    </row>
    <row r="695" spans="2:51" s="14" customFormat="1">
      <c r="B695" s="212"/>
      <c r="C695" s="213"/>
      <c r="D695" s="199" t="s">
        <v>178</v>
      </c>
      <c r="E695" s="214" t="s">
        <v>19</v>
      </c>
      <c r="F695" s="215" t="s">
        <v>3511</v>
      </c>
      <c r="G695" s="213"/>
      <c r="H695" s="214" t="s">
        <v>19</v>
      </c>
      <c r="I695" s="216"/>
      <c r="J695" s="213"/>
      <c r="K695" s="213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178</v>
      </c>
      <c r="AU695" s="221" t="s">
        <v>79</v>
      </c>
      <c r="AV695" s="14" t="s">
        <v>77</v>
      </c>
      <c r="AW695" s="14" t="s">
        <v>31</v>
      </c>
      <c r="AX695" s="14" t="s">
        <v>69</v>
      </c>
      <c r="AY695" s="221" t="s">
        <v>161</v>
      </c>
    </row>
    <row r="696" spans="2:51" s="13" customFormat="1">
      <c r="B696" s="201"/>
      <c r="C696" s="202"/>
      <c r="D696" s="199" t="s">
        <v>178</v>
      </c>
      <c r="E696" s="203" t="s">
        <v>19</v>
      </c>
      <c r="F696" s="204" t="s">
        <v>79</v>
      </c>
      <c r="G696" s="202"/>
      <c r="H696" s="205">
        <v>2</v>
      </c>
      <c r="I696" s="206"/>
      <c r="J696" s="202"/>
      <c r="K696" s="202"/>
      <c r="L696" s="207"/>
      <c r="M696" s="208"/>
      <c r="N696" s="209"/>
      <c r="O696" s="209"/>
      <c r="P696" s="209"/>
      <c r="Q696" s="209"/>
      <c r="R696" s="209"/>
      <c r="S696" s="209"/>
      <c r="T696" s="210"/>
      <c r="AT696" s="211" t="s">
        <v>178</v>
      </c>
      <c r="AU696" s="211" t="s">
        <v>79</v>
      </c>
      <c r="AV696" s="13" t="s">
        <v>79</v>
      </c>
      <c r="AW696" s="13" t="s">
        <v>31</v>
      </c>
      <c r="AX696" s="13" t="s">
        <v>69</v>
      </c>
      <c r="AY696" s="211" t="s">
        <v>161</v>
      </c>
    </row>
    <row r="697" spans="2:51" s="14" customFormat="1">
      <c r="B697" s="212"/>
      <c r="C697" s="213"/>
      <c r="D697" s="199" t="s">
        <v>178</v>
      </c>
      <c r="E697" s="214" t="s">
        <v>19</v>
      </c>
      <c r="F697" s="215" t="s">
        <v>3558</v>
      </c>
      <c r="G697" s="213"/>
      <c r="H697" s="214" t="s">
        <v>19</v>
      </c>
      <c r="I697" s="216"/>
      <c r="J697" s="213"/>
      <c r="K697" s="213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178</v>
      </c>
      <c r="AU697" s="221" t="s">
        <v>79</v>
      </c>
      <c r="AV697" s="14" t="s">
        <v>77</v>
      </c>
      <c r="AW697" s="14" t="s">
        <v>31</v>
      </c>
      <c r="AX697" s="14" t="s">
        <v>69</v>
      </c>
      <c r="AY697" s="221" t="s">
        <v>161</v>
      </c>
    </row>
    <row r="698" spans="2:51" s="13" customFormat="1">
      <c r="B698" s="201"/>
      <c r="C698" s="202"/>
      <c r="D698" s="199" t="s">
        <v>178</v>
      </c>
      <c r="E698" s="203" t="s">
        <v>19</v>
      </c>
      <c r="F698" s="204" t="s">
        <v>3574</v>
      </c>
      <c r="G698" s="202"/>
      <c r="H698" s="205">
        <v>8</v>
      </c>
      <c r="I698" s="206"/>
      <c r="J698" s="202"/>
      <c r="K698" s="202"/>
      <c r="L698" s="207"/>
      <c r="M698" s="208"/>
      <c r="N698" s="209"/>
      <c r="O698" s="209"/>
      <c r="P698" s="209"/>
      <c r="Q698" s="209"/>
      <c r="R698" s="209"/>
      <c r="S698" s="209"/>
      <c r="T698" s="210"/>
      <c r="AT698" s="211" t="s">
        <v>178</v>
      </c>
      <c r="AU698" s="211" t="s">
        <v>79</v>
      </c>
      <c r="AV698" s="13" t="s">
        <v>79</v>
      </c>
      <c r="AW698" s="13" t="s">
        <v>31</v>
      </c>
      <c r="AX698" s="13" t="s">
        <v>69</v>
      </c>
      <c r="AY698" s="211" t="s">
        <v>161</v>
      </c>
    </row>
    <row r="699" spans="2:51" s="14" customFormat="1">
      <c r="B699" s="212"/>
      <c r="C699" s="213"/>
      <c r="D699" s="199" t="s">
        <v>178</v>
      </c>
      <c r="E699" s="214" t="s">
        <v>19</v>
      </c>
      <c r="F699" s="215" t="s">
        <v>3560</v>
      </c>
      <c r="G699" s="213"/>
      <c r="H699" s="214" t="s">
        <v>19</v>
      </c>
      <c r="I699" s="216"/>
      <c r="J699" s="213"/>
      <c r="K699" s="213"/>
      <c r="L699" s="217"/>
      <c r="M699" s="218"/>
      <c r="N699" s="219"/>
      <c r="O699" s="219"/>
      <c r="P699" s="219"/>
      <c r="Q699" s="219"/>
      <c r="R699" s="219"/>
      <c r="S699" s="219"/>
      <c r="T699" s="220"/>
      <c r="AT699" s="221" t="s">
        <v>178</v>
      </c>
      <c r="AU699" s="221" t="s">
        <v>79</v>
      </c>
      <c r="AV699" s="14" t="s">
        <v>77</v>
      </c>
      <c r="AW699" s="14" t="s">
        <v>31</v>
      </c>
      <c r="AX699" s="14" t="s">
        <v>69</v>
      </c>
      <c r="AY699" s="221" t="s">
        <v>161</v>
      </c>
    </row>
    <row r="700" spans="2:51" s="13" customFormat="1">
      <c r="B700" s="201"/>
      <c r="C700" s="202"/>
      <c r="D700" s="199" t="s">
        <v>178</v>
      </c>
      <c r="E700" s="203" t="s">
        <v>19</v>
      </c>
      <c r="F700" s="204" t="s">
        <v>3574</v>
      </c>
      <c r="G700" s="202"/>
      <c r="H700" s="205">
        <v>8</v>
      </c>
      <c r="I700" s="206"/>
      <c r="J700" s="202"/>
      <c r="K700" s="202"/>
      <c r="L700" s="207"/>
      <c r="M700" s="208"/>
      <c r="N700" s="209"/>
      <c r="O700" s="209"/>
      <c r="P700" s="209"/>
      <c r="Q700" s="209"/>
      <c r="R700" s="209"/>
      <c r="S700" s="209"/>
      <c r="T700" s="210"/>
      <c r="AT700" s="211" t="s">
        <v>178</v>
      </c>
      <c r="AU700" s="211" t="s">
        <v>79</v>
      </c>
      <c r="AV700" s="13" t="s">
        <v>79</v>
      </c>
      <c r="AW700" s="13" t="s">
        <v>31</v>
      </c>
      <c r="AX700" s="13" t="s">
        <v>69</v>
      </c>
      <c r="AY700" s="211" t="s">
        <v>161</v>
      </c>
    </row>
    <row r="701" spans="2:51" s="14" customFormat="1">
      <c r="B701" s="212"/>
      <c r="C701" s="213"/>
      <c r="D701" s="199" t="s">
        <v>178</v>
      </c>
      <c r="E701" s="214" t="s">
        <v>19</v>
      </c>
      <c r="F701" s="215" t="s">
        <v>3512</v>
      </c>
      <c r="G701" s="213"/>
      <c r="H701" s="214" t="s">
        <v>19</v>
      </c>
      <c r="I701" s="216"/>
      <c r="J701" s="213"/>
      <c r="K701" s="213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178</v>
      </c>
      <c r="AU701" s="221" t="s">
        <v>79</v>
      </c>
      <c r="AV701" s="14" t="s">
        <v>77</v>
      </c>
      <c r="AW701" s="14" t="s">
        <v>31</v>
      </c>
      <c r="AX701" s="14" t="s">
        <v>69</v>
      </c>
      <c r="AY701" s="221" t="s">
        <v>161</v>
      </c>
    </row>
    <row r="702" spans="2:51" s="13" customFormat="1">
      <c r="B702" s="201"/>
      <c r="C702" s="202"/>
      <c r="D702" s="199" t="s">
        <v>178</v>
      </c>
      <c r="E702" s="203" t="s">
        <v>19</v>
      </c>
      <c r="F702" s="204" t="s">
        <v>79</v>
      </c>
      <c r="G702" s="202"/>
      <c r="H702" s="205">
        <v>2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178</v>
      </c>
      <c r="AU702" s="211" t="s">
        <v>79</v>
      </c>
      <c r="AV702" s="13" t="s">
        <v>79</v>
      </c>
      <c r="AW702" s="13" t="s">
        <v>31</v>
      </c>
      <c r="AX702" s="13" t="s">
        <v>69</v>
      </c>
      <c r="AY702" s="211" t="s">
        <v>161</v>
      </c>
    </row>
    <row r="703" spans="2:51" s="14" customFormat="1">
      <c r="B703" s="212"/>
      <c r="C703" s="213"/>
      <c r="D703" s="199" t="s">
        <v>178</v>
      </c>
      <c r="E703" s="214" t="s">
        <v>19</v>
      </c>
      <c r="F703" s="215" t="s">
        <v>3561</v>
      </c>
      <c r="G703" s="213"/>
      <c r="H703" s="214" t="s">
        <v>19</v>
      </c>
      <c r="I703" s="216"/>
      <c r="J703" s="213"/>
      <c r="K703" s="213"/>
      <c r="L703" s="217"/>
      <c r="M703" s="218"/>
      <c r="N703" s="219"/>
      <c r="O703" s="219"/>
      <c r="P703" s="219"/>
      <c r="Q703" s="219"/>
      <c r="R703" s="219"/>
      <c r="S703" s="219"/>
      <c r="T703" s="220"/>
      <c r="AT703" s="221" t="s">
        <v>178</v>
      </c>
      <c r="AU703" s="221" t="s">
        <v>79</v>
      </c>
      <c r="AV703" s="14" t="s">
        <v>77</v>
      </c>
      <c r="AW703" s="14" t="s">
        <v>31</v>
      </c>
      <c r="AX703" s="14" t="s">
        <v>69</v>
      </c>
      <c r="AY703" s="221" t="s">
        <v>161</v>
      </c>
    </row>
    <row r="704" spans="2:51" s="13" customFormat="1">
      <c r="B704" s="201"/>
      <c r="C704" s="202"/>
      <c r="D704" s="199" t="s">
        <v>178</v>
      </c>
      <c r="E704" s="203" t="s">
        <v>19</v>
      </c>
      <c r="F704" s="204" t="s">
        <v>79</v>
      </c>
      <c r="G704" s="202"/>
      <c r="H704" s="205">
        <v>2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178</v>
      </c>
      <c r="AU704" s="211" t="s">
        <v>79</v>
      </c>
      <c r="AV704" s="13" t="s">
        <v>79</v>
      </c>
      <c r="AW704" s="13" t="s">
        <v>31</v>
      </c>
      <c r="AX704" s="13" t="s">
        <v>69</v>
      </c>
      <c r="AY704" s="211" t="s">
        <v>161</v>
      </c>
    </row>
    <row r="705" spans="1:65" s="13" customFormat="1">
      <c r="B705" s="201"/>
      <c r="C705" s="202"/>
      <c r="D705" s="199" t="s">
        <v>178</v>
      </c>
      <c r="E705" s="203" t="s">
        <v>19</v>
      </c>
      <c r="F705" s="204" t="s">
        <v>3575</v>
      </c>
      <c r="G705" s="202"/>
      <c r="H705" s="205">
        <v>-6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178</v>
      </c>
      <c r="AU705" s="211" t="s">
        <v>79</v>
      </c>
      <c r="AV705" s="13" t="s">
        <v>79</v>
      </c>
      <c r="AW705" s="13" t="s">
        <v>31</v>
      </c>
      <c r="AX705" s="13" t="s">
        <v>69</v>
      </c>
      <c r="AY705" s="211" t="s">
        <v>161</v>
      </c>
    </row>
    <row r="706" spans="1:65" s="15" customFormat="1">
      <c r="B706" s="222"/>
      <c r="C706" s="223"/>
      <c r="D706" s="199" t="s">
        <v>178</v>
      </c>
      <c r="E706" s="224" t="s">
        <v>19</v>
      </c>
      <c r="F706" s="225" t="s">
        <v>221</v>
      </c>
      <c r="G706" s="223"/>
      <c r="H706" s="226">
        <v>36</v>
      </c>
      <c r="I706" s="227"/>
      <c r="J706" s="223"/>
      <c r="K706" s="223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178</v>
      </c>
      <c r="AU706" s="232" t="s">
        <v>79</v>
      </c>
      <c r="AV706" s="15" t="s">
        <v>168</v>
      </c>
      <c r="AW706" s="15" t="s">
        <v>31</v>
      </c>
      <c r="AX706" s="15" t="s">
        <v>77</v>
      </c>
      <c r="AY706" s="232" t="s">
        <v>161</v>
      </c>
    </row>
    <row r="707" spans="1:65" s="2" customFormat="1" ht="24.15" customHeight="1">
      <c r="A707" s="37"/>
      <c r="B707" s="38"/>
      <c r="C707" s="237" t="s">
        <v>1110</v>
      </c>
      <c r="D707" s="237" t="s">
        <v>715</v>
      </c>
      <c r="E707" s="238" t="s">
        <v>3576</v>
      </c>
      <c r="F707" s="239" t="s">
        <v>3577</v>
      </c>
      <c r="G707" s="240" t="s">
        <v>387</v>
      </c>
      <c r="H707" s="241">
        <v>36</v>
      </c>
      <c r="I707" s="242"/>
      <c r="J707" s="243">
        <f>ROUND(I707*H707,2)</f>
        <v>0</v>
      </c>
      <c r="K707" s="239" t="s">
        <v>19</v>
      </c>
      <c r="L707" s="244"/>
      <c r="M707" s="245" t="s">
        <v>19</v>
      </c>
      <c r="N707" s="246" t="s">
        <v>40</v>
      </c>
      <c r="O707" s="67"/>
      <c r="P707" s="190">
        <f>O707*H707</f>
        <v>0</v>
      </c>
      <c r="Q707" s="190">
        <v>5.0000000000000001E-4</v>
      </c>
      <c r="R707" s="190">
        <f>Q707*H707</f>
        <v>1.8000000000000002E-2</v>
      </c>
      <c r="S707" s="190">
        <v>0</v>
      </c>
      <c r="T707" s="191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2" t="s">
        <v>406</v>
      </c>
      <c r="AT707" s="192" t="s">
        <v>715</v>
      </c>
      <c r="AU707" s="192" t="s">
        <v>79</v>
      </c>
      <c r="AY707" s="20" t="s">
        <v>161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0" t="s">
        <v>77</v>
      </c>
      <c r="BK707" s="193">
        <f>ROUND(I707*H707,2)</f>
        <v>0</v>
      </c>
      <c r="BL707" s="20" t="s">
        <v>279</v>
      </c>
      <c r="BM707" s="192" t="s">
        <v>3578</v>
      </c>
    </row>
    <row r="708" spans="1:65" s="14" customFormat="1">
      <c r="B708" s="212"/>
      <c r="C708" s="213"/>
      <c r="D708" s="199" t="s">
        <v>178</v>
      </c>
      <c r="E708" s="214" t="s">
        <v>19</v>
      </c>
      <c r="F708" s="215" t="s">
        <v>3528</v>
      </c>
      <c r="G708" s="213"/>
      <c r="H708" s="214" t="s">
        <v>19</v>
      </c>
      <c r="I708" s="216"/>
      <c r="J708" s="213"/>
      <c r="K708" s="213"/>
      <c r="L708" s="217"/>
      <c r="M708" s="218"/>
      <c r="N708" s="219"/>
      <c r="O708" s="219"/>
      <c r="P708" s="219"/>
      <c r="Q708" s="219"/>
      <c r="R708" s="219"/>
      <c r="S708" s="219"/>
      <c r="T708" s="220"/>
      <c r="AT708" s="221" t="s">
        <v>178</v>
      </c>
      <c r="AU708" s="221" t="s">
        <v>79</v>
      </c>
      <c r="AV708" s="14" t="s">
        <v>77</v>
      </c>
      <c r="AW708" s="14" t="s">
        <v>31</v>
      </c>
      <c r="AX708" s="14" t="s">
        <v>69</v>
      </c>
      <c r="AY708" s="221" t="s">
        <v>161</v>
      </c>
    </row>
    <row r="709" spans="1:65" s="14" customFormat="1">
      <c r="B709" s="212"/>
      <c r="C709" s="213"/>
      <c r="D709" s="199" t="s">
        <v>178</v>
      </c>
      <c r="E709" s="214" t="s">
        <v>19</v>
      </c>
      <c r="F709" s="215" t="s">
        <v>3529</v>
      </c>
      <c r="G709" s="213"/>
      <c r="H709" s="214" t="s">
        <v>19</v>
      </c>
      <c r="I709" s="216"/>
      <c r="J709" s="213"/>
      <c r="K709" s="213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178</v>
      </c>
      <c r="AU709" s="221" t="s">
        <v>79</v>
      </c>
      <c r="AV709" s="14" t="s">
        <v>77</v>
      </c>
      <c r="AW709" s="14" t="s">
        <v>31</v>
      </c>
      <c r="AX709" s="14" t="s">
        <v>69</v>
      </c>
      <c r="AY709" s="221" t="s">
        <v>161</v>
      </c>
    </row>
    <row r="710" spans="1:65" s="13" customFormat="1">
      <c r="B710" s="201"/>
      <c r="C710" s="202"/>
      <c r="D710" s="199" t="s">
        <v>178</v>
      </c>
      <c r="E710" s="203" t="s">
        <v>19</v>
      </c>
      <c r="F710" s="204" t="s">
        <v>3530</v>
      </c>
      <c r="G710" s="202"/>
      <c r="H710" s="205">
        <v>4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178</v>
      </c>
      <c r="AU710" s="211" t="s">
        <v>79</v>
      </c>
      <c r="AV710" s="13" t="s">
        <v>79</v>
      </c>
      <c r="AW710" s="13" t="s">
        <v>31</v>
      </c>
      <c r="AX710" s="13" t="s">
        <v>69</v>
      </c>
      <c r="AY710" s="211" t="s">
        <v>161</v>
      </c>
    </row>
    <row r="711" spans="1:65" s="14" customFormat="1">
      <c r="B711" s="212"/>
      <c r="C711" s="213"/>
      <c r="D711" s="199" t="s">
        <v>178</v>
      </c>
      <c r="E711" s="214" t="s">
        <v>19</v>
      </c>
      <c r="F711" s="215" t="s">
        <v>3507</v>
      </c>
      <c r="G711" s="213"/>
      <c r="H711" s="214" t="s">
        <v>19</v>
      </c>
      <c r="I711" s="216"/>
      <c r="J711" s="213"/>
      <c r="K711" s="213"/>
      <c r="L711" s="217"/>
      <c r="M711" s="218"/>
      <c r="N711" s="219"/>
      <c r="O711" s="219"/>
      <c r="P711" s="219"/>
      <c r="Q711" s="219"/>
      <c r="R711" s="219"/>
      <c r="S711" s="219"/>
      <c r="T711" s="220"/>
      <c r="AT711" s="221" t="s">
        <v>178</v>
      </c>
      <c r="AU711" s="221" t="s">
        <v>79</v>
      </c>
      <c r="AV711" s="14" t="s">
        <v>77</v>
      </c>
      <c r="AW711" s="14" t="s">
        <v>31</v>
      </c>
      <c r="AX711" s="14" t="s">
        <v>69</v>
      </c>
      <c r="AY711" s="221" t="s">
        <v>161</v>
      </c>
    </row>
    <row r="712" spans="1:65" s="13" customFormat="1">
      <c r="B712" s="201"/>
      <c r="C712" s="202"/>
      <c r="D712" s="199" t="s">
        <v>178</v>
      </c>
      <c r="E712" s="203" t="s">
        <v>19</v>
      </c>
      <c r="F712" s="204" t="s">
        <v>79</v>
      </c>
      <c r="G712" s="202"/>
      <c r="H712" s="205">
        <v>2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178</v>
      </c>
      <c r="AU712" s="211" t="s">
        <v>79</v>
      </c>
      <c r="AV712" s="13" t="s">
        <v>79</v>
      </c>
      <c r="AW712" s="13" t="s">
        <v>31</v>
      </c>
      <c r="AX712" s="13" t="s">
        <v>69</v>
      </c>
      <c r="AY712" s="211" t="s">
        <v>161</v>
      </c>
    </row>
    <row r="713" spans="1:65" s="14" customFormat="1">
      <c r="B713" s="212"/>
      <c r="C713" s="213"/>
      <c r="D713" s="199" t="s">
        <v>178</v>
      </c>
      <c r="E713" s="214" t="s">
        <v>19</v>
      </c>
      <c r="F713" s="215" t="s">
        <v>3531</v>
      </c>
      <c r="G713" s="213"/>
      <c r="H713" s="214" t="s">
        <v>19</v>
      </c>
      <c r="I713" s="216"/>
      <c r="J713" s="213"/>
      <c r="K713" s="213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178</v>
      </c>
      <c r="AU713" s="221" t="s">
        <v>79</v>
      </c>
      <c r="AV713" s="14" t="s">
        <v>77</v>
      </c>
      <c r="AW713" s="14" t="s">
        <v>31</v>
      </c>
      <c r="AX713" s="14" t="s">
        <v>69</v>
      </c>
      <c r="AY713" s="221" t="s">
        <v>161</v>
      </c>
    </row>
    <row r="714" spans="1:65" s="13" customFormat="1">
      <c r="B714" s="201"/>
      <c r="C714" s="202"/>
      <c r="D714" s="199" t="s">
        <v>178</v>
      </c>
      <c r="E714" s="203" t="s">
        <v>19</v>
      </c>
      <c r="F714" s="204" t="s">
        <v>3530</v>
      </c>
      <c r="G714" s="202"/>
      <c r="H714" s="205">
        <v>4</v>
      </c>
      <c r="I714" s="206"/>
      <c r="J714" s="202"/>
      <c r="K714" s="202"/>
      <c r="L714" s="207"/>
      <c r="M714" s="208"/>
      <c r="N714" s="209"/>
      <c r="O714" s="209"/>
      <c r="P714" s="209"/>
      <c r="Q714" s="209"/>
      <c r="R714" s="209"/>
      <c r="S714" s="209"/>
      <c r="T714" s="210"/>
      <c r="AT714" s="211" t="s">
        <v>178</v>
      </c>
      <c r="AU714" s="211" t="s">
        <v>79</v>
      </c>
      <c r="AV714" s="13" t="s">
        <v>79</v>
      </c>
      <c r="AW714" s="13" t="s">
        <v>31</v>
      </c>
      <c r="AX714" s="13" t="s">
        <v>69</v>
      </c>
      <c r="AY714" s="211" t="s">
        <v>161</v>
      </c>
    </row>
    <row r="715" spans="1:65" s="14" customFormat="1">
      <c r="B715" s="212"/>
      <c r="C715" s="213"/>
      <c r="D715" s="199" t="s">
        <v>178</v>
      </c>
      <c r="E715" s="214" t="s">
        <v>19</v>
      </c>
      <c r="F715" s="215" t="s">
        <v>3555</v>
      </c>
      <c r="G715" s="213"/>
      <c r="H715" s="214" t="s">
        <v>19</v>
      </c>
      <c r="I715" s="216"/>
      <c r="J715" s="213"/>
      <c r="K715" s="213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178</v>
      </c>
      <c r="AU715" s="221" t="s">
        <v>79</v>
      </c>
      <c r="AV715" s="14" t="s">
        <v>77</v>
      </c>
      <c r="AW715" s="14" t="s">
        <v>31</v>
      </c>
      <c r="AX715" s="14" t="s">
        <v>69</v>
      </c>
      <c r="AY715" s="221" t="s">
        <v>161</v>
      </c>
    </row>
    <row r="716" spans="1:65" s="13" customFormat="1">
      <c r="B716" s="201"/>
      <c r="C716" s="202"/>
      <c r="D716" s="199" t="s">
        <v>178</v>
      </c>
      <c r="E716" s="203" t="s">
        <v>19</v>
      </c>
      <c r="F716" s="204" t="s">
        <v>79</v>
      </c>
      <c r="G716" s="202"/>
      <c r="H716" s="205">
        <v>2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178</v>
      </c>
      <c r="AU716" s="211" t="s">
        <v>79</v>
      </c>
      <c r="AV716" s="13" t="s">
        <v>79</v>
      </c>
      <c r="AW716" s="13" t="s">
        <v>31</v>
      </c>
      <c r="AX716" s="13" t="s">
        <v>69</v>
      </c>
      <c r="AY716" s="211" t="s">
        <v>161</v>
      </c>
    </row>
    <row r="717" spans="1:65" s="14" customFormat="1">
      <c r="B717" s="212"/>
      <c r="C717" s="213"/>
      <c r="D717" s="199" t="s">
        <v>178</v>
      </c>
      <c r="E717" s="214" t="s">
        <v>19</v>
      </c>
      <c r="F717" s="215" t="s">
        <v>3556</v>
      </c>
      <c r="G717" s="213"/>
      <c r="H717" s="214" t="s">
        <v>19</v>
      </c>
      <c r="I717" s="216"/>
      <c r="J717" s="213"/>
      <c r="K717" s="213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178</v>
      </c>
      <c r="AU717" s="221" t="s">
        <v>79</v>
      </c>
      <c r="AV717" s="14" t="s">
        <v>77</v>
      </c>
      <c r="AW717" s="14" t="s">
        <v>31</v>
      </c>
      <c r="AX717" s="14" t="s">
        <v>69</v>
      </c>
      <c r="AY717" s="221" t="s">
        <v>161</v>
      </c>
    </row>
    <row r="718" spans="1:65" s="13" customFormat="1">
      <c r="B718" s="201"/>
      <c r="C718" s="202"/>
      <c r="D718" s="199" t="s">
        <v>178</v>
      </c>
      <c r="E718" s="203" t="s">
        <v>19</v>
      </c>
      <c r="F718" s="204" t="s">
        <v>79</v>
      </c>
      <c r="G718" s="202"/>
      <c r="H718" s="205">
        <v>2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178</v>
      </c>
      <c r="AU718" s="211" t="s">
        <v>79</v>
      </c>
      <c r="AV718" s="13" t="s">
        <v>79</v>
      </c>
      <c r="AW718" s="13" t="s">
        <v>31</v>
      </c>
      <c r="AX718" s="13" t="s">
        <v>69</v>
      </c>
      <c r="AY718" s="211" t="s">
        <v>161</v>
      </c>
    </row>
    <row r="719" spans="1:65" s="14" customFormat="1">
      <c r="B719" s="212"/>
      <c r="C719" s="213"/>
      <c r="D719" s="199" t="s">
        <v>178</v>
      </c>
      <c r="E719" s="214" t="s">
        <v>19</v>
      </c>
      <c r="F719" s="215" t="s">
        <v>3509</v>
      </c>
      <c r="G719" s="213"/>
      <c r="H719" s="214" t="s">
        <v>19</v>
      </c>
      <c r="I719" s="216"/>
      <c r="J719" s="213"/>
      <c r="K719" s="213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178</v>
      </c>
      <c r="AU719" s="221" t="s">
        <v>79</v>
      </c>
      <c r="AV719" s="14" t="s">
        <v>77</v>
      </c>
      <c r="AW719" s="14" t="s">
        <v>31</v>
      </c>
      <c r="AX719" s="14" t="s">
        <v>69</v>
      </c>
      <c r="AY719" s="221" t="s">
        <v>161</v>
      </c>
    </row>
    <row r="720" spans="1:65" s="13" customFormat="1">
      <c r="B720" s="201"/>
      <c r="C720" s="202"/>
      <c r="D720" s="199" t="s">
        <v>178</v>
      </c>
      <c r="E720" s="203" t="s">
        <v>19</v>
      </c>
      <c r="F720" s="204" t="s">
        <v>79</v>
      </c>
      <c r="G720" s="202"/>
      <c r="H720" s="205">
        <v>2</v>
      </c>
      <c r="I720" s="206"/>
      <c r="J720" s="202"/>
      <c r="K720" s="202"/>
      <c r="L720" s="207"/>
      <c r="M720" s="208"/>
      <c r="N720" s="209"/>
      <c r="O720" s="209"/>
      <c r="P720" s="209"/>
      <c r="Q720" s="209"/>
      <c r="R720" s="209"/>
      <c r="S720" s="209"/>
      <c r="T720" s="210"/>
      <c r="AT720" s="211" t="s">
        <v>178</v>
      </c>
      <c r="AU720" s="211" t="s">
        <v>79</v>
      </c>
      <c r="AV720" s="13" t="s">
        <v>79</v>
      </c>
      <c r="AW720" s="13" t="s">
        <v>31</v>
      </c>
      <c r="AX720" s="13" t="s">
        <v>69</v>
      </c>
      <c r="AY720" s="211" t="s">
        <v>161</v>
      </c>
    </row>
    <row r="721" spans="2:51" s="14" customFormat="1">
      <c r="B721" s="212"/>
      <c r="C721" s="213"/>
      <c r="D721" s="199" t="s">
        <v>178</v>
      </c>
      <c r="E721" s="214" t="s">
        <v>19</v>
      </c>
      <c r="F721" s="215" t="s">
        <v>3510</v>
      </c>
      <c r="G721" s="213"/>
      <c r="H721" s="214" t="s">
        <v>19</v>
      </c>
      <c r="I721" s="216"/>
      <c r="J721" s="213"/>
      <c r="K721" s="213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178</v>
      </c>
      <c r="AU721" s="221" t="s">
        <v>79</v>
      </c>
      <c r="AV721" s="14" t="s">
        <v>77</v>
      </c>
      <c r="AW721" s="14" t="s">
        <v>31</v>
      </c>
      <c r="AX721" s="14" t="s">
        <v>69</v>
      </c>
      <c r="AY721" s="221" t="s">
        <v>161</v>
      </c>
    </row>
    <row r="722" spans="2:51" s="13" customFormat="1">
      <c r="B722" s="201"/>
      <c r="C722" s="202"/>
      <c r="D722" s="199" t="s">
        <v>178</v>
      </c>
      <c r="E722" s="203" t="s">
        <v>19</v>
      </c>
      <c r="F722" s="204" t="s">
        <v>3579</v>
      </c>
      <c r="G722" s="202"/>
      <c r="H722" s="205">
        <v>2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178</v>
      </c>
      <c r="AU722" s="211" t="s">
        <v>79</v>
      </c>
      <c r="AV722" s="13" t="s">
        <v>79</v>
      </c>
      <c r="AW722" s="13" t="s">
        <v>31</v>
      </c>
      <c r="AX722" s="13" t="s">
        <v>69</v>
      </c>
      <c r="AY722" s="211" t="s">
        <v>161</v>
      </c>
    </row>
    <row r="723" spans="2:51" s="14" customFormat="1">
      <c r="B723" s="212"/>
      <c r="C723" s="213"/>
      <c r="D723" s="199" t="s">
        <v>178</v>
      </c>
      <c r="E723" s="214" t="s">
        <v>19</v>
      </c>
      <c r="F723" s="215" t="s">
        <v>3557</v>
      </c>
      <c r="G723" s="213"/>
      <c r="H723" s="214" t="s">
        <v>19</v>
      </c>
      <c r="I723" s="216"/>
      <c r="J723" s="213"/>
      <c r="K723" s="213"/>
      <c r="L723" s="217"/>
      <c r="M723" s="218"/>
      <c r="N723" s="219"/>
      <c r="O723" s="219"/>
      <c r="P723" s="219"/>
      <c r="Q723" s="219"/>
      <c r="R723" s="219"/>
      <c r="S723" s="219"/>
      <c r="T723" s="220"/>
      <c r="AT723" s="221" t="s">
        <v>178</v>
      </c>
      <c r="AU723" s="221" t="s">
        <v>79</v>
      </c>
      <c r="AV723" s="14" t="s">
        <v>77</v>
      </c>
      <c r="AW723" s="14" t="s">
        <v>31</v>
      </c>
      <c r="AX723" s="14" t="s">
        <v>69</v>
      </c>
      <c r="AY723" s="221" t="s">
        <v>161</v>
      </c>
    </row>
    <row r="724" spans="2:51" s="13" customFormat="1">
      <c r="B724" s="201"/>
      <c r="C724" s="202"/>
      <c r="D724" s="199" t="s">
        <v>178</v>
      </c>
      <c r="E724" s="203" t="s">
        <v>19</v>
      </c>
      <c r="F724" s="204" t="s">
        <v>79</v>
      </c>
      <c r="G724" s="202"/>
      <c r="H724" s="205">
        <v>2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178</v>
      </c>
      <c r="AU724" s="211" t="s">
        <v>79</v>
      </c>
      <c r="AV724" s="13" t="s">
        <v>79</v>
      </c>
      <c r="AW724" s="13" t="s">
        <v>31</v>
      </c>
      <c r="AX724" s="13" t="s">
        <v>69</v>
      </c>
      <c r="AY724" s="211" t="s">
        <v>161</v>
      </c>
    </row>
    <row r="725" spans="2:51" s="14" customFormat="1">
      <c r="B725" s="212"/>
      <c r="C725" s="213"/>
      <c r="D725" s="199" t="s">
        <v>178</v>
      </c>
      <c r="E725" s="214" t="s">
        <v>19</v>
      </c>
      <c r="F725" s="215" t="s">
        <v>3511</v>
      </c>
      <c r="G725" s="213"/>
      <c r="H725" s="214" t="s">
        <v>19</v>
      </c>
      <c r="I725" s="216"/>
      <c r="J725" s="213"/>
      <c r="K725" s="213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178</v>
      </c>
      <c r="AU725" s="221" t="s">
        <v>79</v>
      </c>
      <c r="AV725" s="14" t="s">
        <v>77</v>
      </c>
      <c r="AW725" s="14" t="s">
        <v>31</v>
      </c>
      <c r="AX725" s="14" t="s">
        <v>69</v>
      </c>
      <c r="AY725" s="221" t="s">
        <v>161</v>
      </c>
    </row>
    <row r="726" spans="2:51" s="13" customFormat="1">
      <c r="B726" s="201"/>
      <c r="C726" s="202"/>
      <c r="D726" s="199" t="s">
        <v>178</v>
      </c>
      <c r="E726" s="203" t="s">
        <v>19</v>
      </c>
      <c r="F726" s="204" t="s">
        <v>3579</v>
      </c>
      <c r="G726" s="202"/>
      <c r="H726" s="205">
        <v>2</v>
      </c>
      <c r="I726" s="206"/>
      <c r="J726" s="202"/>
      <c r="K726" s="202"/>
      <c r="L726" s="207"/>
      <c r="M726" s="208"/>
      <c r="N726" s="209"/>
      <c r="O726" s="209"/>
      <c r="P726" s="209"/>
      <c r="Q726" s="209"/>
      <c r="R726" s="209"/>
      <c r="S726" s="209"/>
      <c r="T726" s="210"/>
      <c r="AT726" s="211" t="s">
        <v>178</v>
      </c>
      <c r="AU726" s="211" t="s">
        <v>79</v>
      </c>
      <c r="AV726" s="13" t="s">
        <v>79</v>
      </c>
      <c r="AW726" s="13" t="s">
        <v>31</v>
      </c>
      <c r="AX726" s="13" t="s">
        <v>69</v>
      </c>
      <c r="AY726" s="211" t="s">
        <v>161</v>
      </c>
    </row>
    <row r="727" spans="2:51" s="14" customFormat="1">
      <c r="B727" s="212"/>
      <c r="C727" s="213"/>
      <c r="D727" s="199" t="s">
        <v>178</v>
      </c>
      <c r="E727" s="214" t="s">
        <v>19</v>
      </c>
      <c r="F727" s="215" t="s">
        <v>3558</v>
      </c>
      <c r="G727" s="213"/>
      <c r="H727" s="214" t="s">
        <v>19</v>
      </c>
      <c r="I727" s="216"/>
      <c r="J727" s="213"/>
      <c r="K727" s="213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178</v>
      </c>
      <c r="AU727" s="221" t="s">
        <v>79</v>
      </c>
      <c r="AV727" s="14" t="s">
        <v>77</v>
      </c>
      <c r="AW727" s="14" t="s">
        <v>31</v>
      </c>
      <c r="AX727" s="14" t="s">
        <v>69</v>
      </c>
      <c r="AY727" s="221" t="s">
        <v>161</v>
      </c>
    </row>
    <row r="728" spans="2:51" s="13" customFormat="1">
      <c r="B728" s="201"/>
      <c r="C728" s="202"/>
      <c r="D728" s="199" t="s">
        <v>178</v>
      </c>
      <c r="E728" s="203" t="s">
        <v>19</v>
      </c>
      <c r="F728" s="204" t="s">
        <v>3574</v>
      </c>
      <c r="G728" s="202"/>
      <c r="H728" s="205">
        <v>8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178</v>
      </c>
      <c r="AU728" s="211" t="s">
        <v>79</v>
      </c>
      <c r="AV728" s="13" t="s">
        <v>79</v>
      </c>
      <c r="AW728" s="13" t="s">
        <v>31</v>
      </c>
      <c r="AX728" s="13" t="s">
        <v>69</v>
      </c>
      <c r="AY728" s="211" t="s">
        <v>161</v>
      </c>
    </row>
    <row r="729" spans="2:51" s="14" customFormat="1">
      <c r="B729" s="212"/>
      <c r="C729" s="213"/>
      <c r="D729" s="199" t="s">
        <v>178</v>
      </c>
      <c r="E729" s="214" t="s">
        <v>19</v>
      </c>
      <c r="F729" s="215" t="s">
        <v>3560</v>
      </c>
      <c r="G729" s="213"/>
      <c r="H729" s="214" t="s">
        <v>19</v>
      </c>
      <c r="I729" s="216"/>
      <c r="J729" s="213"/>
      <c r="K729" s="213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178</v>
      </c>
      <c r="AU729" s="221" t="s">
        <v>79</v>
      </c>
      <c r="AV729" s="14" t="s">
        <v>77</v>
      </c>
      <c r="AW729" s="14" t="s">
        <v>31</v>
      </c>
      <c r="AX729" s="14" t="s">
        <v>69</v>
      </c>
      <c r="AY729" s="221" t="s">
        <v>161</v>
      </c>
    </row>
    <row r="730" spans="2:51" s="13" customFormat="1">
      <c r="B730" s="201"/>
      <c r="C730" s="202"/>
      <c r="D730" s="199" t="s">
        <v>178</v>
      </c>
      <c r="E730" s="203" t="s">
        <v>19</v>
      </c>
      <c r="F730" s="204" t="s">
        <v>3574</v>
      </c>
      <c r="G730" s="202"/>
      <c r="H730" s="205">
        <v>8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178</v>
      </c>
      <c r="AU730" s="211" t="s">
        <v>79</v>
      </c>
      <c r="AV730" s="13" t="s">
        <v>79</v>
      </c>
      <c r="AW730" s="13" t="s">
        <v>31</v>
      </c>
      <c r="AX730" s="13" t="s">
        <v>69</v>
      </c>
      <c r="AY730" s="211" t="s">
        <v>161</v>
      </c>
    </row>
    <row r="731" spans="2:51" s="14" customFormat="1">
      <c r="B731" s="212"/>
      <c r="C731" s="213"/>
      <c r="D731" s="199" t="s">
        <v>178</v>
      </c>
      <c r="E731" s="214" t="s">
        <v>19</v>
      </c>
      <c r="F731" s="215" t="s">
        <v>3512</v>
      </c>
      <c r="G731" s="213"/>
      <c r="H731" s="214" t="s">
        <v>19</v>
      </c>
      <c r="I731" s="216"/>
      <c r="J731" s="213"/>
      <c r="K731" s="213"/>
      <c r="L731" s="217"/>
      <c r="M731" s="218"/>
      <c r="N731" s="219"/>
      <c r="O731" s="219"/>
      <c r="P731" s="219"/>
      <c r="Q731" s="219"/>
      <c r="R731" s="219"/>
      <c r="S731" s="219"/>
      <c r="T731" s="220"/>
      <c r="AT731" s="221" t="s">
        <v>178</v>
      </c>
      <c r="AU731" s="221" t="s">
        <v>79</v>
      </c>
      <c r="AV731" s="14" t="s">
        <v>77</v>
      </c>
      <c r="AW731" s="14" t="s">
        <v>31</v>
      </c>
      <c r="AX731" s="14" t="s">
        <v>69</v>
      </c>
      <c r="AY731" s="221" t="s">
        <v>161</v>
      </c>
    </row>
    <row r="732" spans="2:51" s="13" customFormat="1">
      <c r="B732" s="201"/>
      <c r="C732" s="202"/>
      <c r="D732" s="199" t="s">
        <v>178</v>
      </c>
      <c r="E732" s="203" t="s">
        <v>19</v>
      </c>
      <c r="F732" s="204" t="s">
        <v>79</v>
      </c>
      <c r="G732" s="202"/>
      <c r="H732" s="205">
        <v>2</v>
      </c>
      <c r="I732" s="206"/>
      <c r="J732" s="202"/>
      <c r="K732" s="202"/>
      <c r="L732" s="207"/>
      <c r="M732" s="208"/>
      <c r="N732" s="209"/>
      <c r="O732" s="209"/>
      <c r="P732" s="209"/>
      <c r="Q732" s="209"/>
      <c r="R732" s="209"/>
      <c r="S732" s="209"/>
      <c r="T732" s="210"/>
      <c r="AT732" s="211" t="s">
        <v>178</v>
      </c>
      <c r="AU732" s="211" t="s">
        <v>79</v>
      </c>
      <c r="AV732" s="13" t="s">
        <v>79</v>
      </c>
      <c r="AW732" s="13" t="s">
        <v>31</v>
      </c>
      <c r="AX732" s="13" t="s">
        <v>69</v>
      </c>
      <c r="AY732" s="211" t="s">
        <v>161</v>
      </c>
    </row>
    <row r="733" spans="2:51" s="14" customFormat="1">
      <c r="B733" s="212"/>
      <c r="C733" s="213"/>
      <c r="D733" s="199" t="s">
        <v>178</v>
      </c>
      <c r="E733" s="214" t="s">
        <v>19</v>
      </c>
      <c r="F733" s="215" t="s">
        <v>3561</v>
      </c>
      <c r="G733" s="213"/>
      <c r="H733" s="214" t="s">
        <v>19</v>
      </c>
      <c r="I733" s="216"/>
      <c r="J733" s="213"/>
      <c r="K733" s="213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178</v>
      </c>
      <c r="AU733" s="221" t="s">
        <v>79</v>
      </c>
      <c r="AV733" s="14" t="s">
        <v>77</v>
      </c>
      <c r="AW733" s="14" t="s">
        <v>31</v>
      </c>
      <c r="AX733" s="14" t="s">
        <v>69</v>
      </c>
      <c r="AY733" s="221" t="s">
        <v>161</v>
      </c>
    </row>
    <row r="734" spans="2:51" s="13" customFormat="1">
      <c r="B734" s="201"/>
      <c r="C734" s="202"/>
      <c r="D734" s="199" t="s">
        <v>178</v>
      </c>
      <c r="E734" s="203" t="s">
        <v>19</v>
      </c>
      <c r="F734" s="204" t="s">
        <v>79</v>
      </c>
      <c r="G734" s="202"/>
      <c r="H734" s="205">
        <v>2</v>
      </c>
      <c r="I734" s="206"/>
      <c r="J734" s="202"/>
      <c r="K734" s="202"/>
      <c r="L734" s="207"/>
      <c r="M734" s="208"/>
      <c r="N734" s="209"/>
      <c r="O734" s="209"/>
      <c r="P734" s="209"/>
      <c r="Q734" s="209"/>
      <c r="R734" s="209"/>
      <c r="S734" s="209"/>
      <c r="T734" s="210"/>
      <c r="AT734" s="211" t="s">
        <v>178</v>
      </c>
      <c r="AU734" s="211" t="s">
        <v>79</v>
      </c>
      <c r="AV734" s="13" t="s">
        <v>79</v>
      </c>
      <c r="AW734" s="13" t="s">
        <v>31</v>
      </c>
      <c r="AX734" s="13" t="s">
        <v>69</v>
      </c>
      <c r="AY734" s="211" t="s">
        <v>161</v>
      </c>
    </row>
    <row r="735" spans="2:51" s="13" customFormat="1">
      <c r="B735" s="201"/>
      <c r="C735" s="202"/>
      <c r="D735" s="199" t="s">
        <v>178</v>
      </c>
      <c r="E735" s="203" t="s">
        <v>19</v>
      </c>
      <c r="F735" s="204" t="s">
        <v>3575</v>
      </c>
      <c r="G735" s="202"/>
      <c r="H735" s="205">
        <v>-6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178</v>
      </c>
      <c r="AU735" s="211" t="s">
        <v>79</v>
      </c>
      <c r="AV735" s="13" t="s">
        <v>79</v>
      </c>
      <c r="AW735" s="13" t="s">
        <v>31</v>
      </c>
      <c r="AX735" s="13" t="s">
        <v>69</v>
      </c>
      <c r="AY735" s="211" t="s">
        <v>161</v>
      </c>
    </row>
    <row r="736" spans="2:51" s="15" customFormat="1">
      <c r="B736" s="222"/>
      <c r="C736" s="223"/>
      <c r="D736" s="199" t="s">
        <v>178</v>
      </c>
      <c r="E736" s="224" t="s">
        <v>19</v>
      </c>
      <c r="F736" s="225" t="s">
        <v>221</v>
      </c>
      <c r="G736" s="223"/>
      <c r="H736" s="226">
        <v>36</v>
      </c>
      <c r="I736" s="227"/>
      <c r="J736" s="223"/>
      <c r="K736" s="223"/>
      <c r="L736" s="228"/>
      <c r="M736" s="229"/>
      <c r="N736" s="230"/>
      <c r="O736" s="230"/>
      <c r="P736" s="230"/>
      <c r="Q736" s="230"/>
      <c r="R736" s="230"/>
      <c r="S736" s="230"/>
      <c r="T736" s="231"/>
      <c r="AT736" s="232" t="s">
        <v>178</v>
      </c>
      <c r="AU736" s="232" t="s">
        <v>79</v>
      </c>
      <c r="AV736" s="15" t="s">
        <v>168</v>
      </c>
      <c r="AW736" s="15" t="s">
        <v>31</v>
      </c>
      <c r="AX736" s="15" t="s">
        <v>77</v>
      </c>
      <c r="AY736" s="232" t="s">
        <v>161</v>
      </c>
    </row>
    <row r="737" spans="1:65" s="2" customFormat="1" ht="16.5" customHeight="1">
      <c r="A737" s="37"/>
      <c r="B737" s="38"/>
      <c r="C737" s="181" t="s">
        <v>1115</v>
      </c>
      <c r="D737" s="181" t="s">
        <v>163</v>
      </c>
      <c r="E737" s="182" t="s">
        <v>3580</v>
      </c>
      <c r="F737" s="183" t="s">
        <v>3581</v>
      </c>
      <c r="G737" s="184" t="s">
        <v>387</v>
      </c>
      <c r="H737" s="185">
        <v>2</v>
      </c>
      <c r="I737" s="186"/>
      <c r="J737" s="187">
        <f>ROUND(I737*H737,2)</f>
        <v>0</v>
      </c>
      <c r="K737" s="183" t="s">
        <v>167</v>
      </c>
      <c r="L737" s="42"/>
      <c r="M737" s="188" t="s">
        <v>19</v>
      </c>
      <c r="N737" s="189" t="s">
        <v>40</v>
      </c>
      <c r="O737" s="67"/>
      <c r="P737" s="190">
        <f>O737*H737</f>
        <v>0</v>
      </c>
      <c r="Q737" s="190">
        <v>2.3931319999999999E-4</v>
      </c>
      <c r="R737" s="190">
        <f>Q737*H737</f>
        <v>4.7862639999999998E-4</v>
      </c>
      <c r="S737" s="190">
        <v>0</v>
      </c>
      <c r="T737" s="191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192" t="s">
        <v>279</v>
      </c>
      <c r="AT737" s="192" t="s">
        <v>163</v>
      </c>
      <c r="AU737" s="192" t="s">
        <v>79</v>
      </c>
      <c r="AY737" s="20" t="s">
        <v>161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20" t="s">
        <v>77</v>
      </c>
      <c r="BK737" s="193">
        <f>ROUND(I737*H737,2)</f>
        <v>0</v>
      </c>
      <c r="BL737" s="20" t="s">
        <v>279</v>
      </c>
      <c r="BM737" s="192" t="s">
        <v>3582</v>
      </c>
    </row>
    <row r="738" spans="1:65" s="2" customFormat="1">
      <c r="A738" s="37"/>
      <c r="B738" s="38"/>
      <c r="C738" s="39"/>
      <c r="D738" s="194" t="s">
        <v>170</v>
      </c>
      <c r="E738" s="39"/>
      <c r="F738" s="195" t="s">
        <v>3583</v>
      </c>
      <c r="G738" s="39"/>
      <c r="H738" s="39"/>
      <c r="I738" s="196"/>
      <c r="J738" s="39"/>
      <c r="K738" s="39"/>
      <c r="L738" s="42"/>
      <c r="M738" s="197"/>
      <c r="N738" s="198"/>
      <c r="O738" s="67"/>
      <c r="P738" s="67"/>
      <c r="Q738" s="67"/>
      <c r="R738" s="67"/>
      <c r="S738" s="67"/>
      <c r="T738" s="68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T738" s="20" t="s">
        <v>170</v>
      </c>
      <c r="AU738" s="20" t="s">
        <v>79</v>
      </c>
    </row>
    <row r="739" spans="1:65" s="14" customFormat="1">
      <c r="B739" s="212"/>
      <c r="C739" s="213"/>
      <c r="D739" s="199" t="s">
        <v>178</v>
      </c>
      <c r="E739" s="214" t="s">
        <v>19</v>
      </c>
      <c r="F739" s="215" t="s">
        <v>3584</v>
      </c>
      <c r="G739" s="213"/>
      <c r="H739" s="214" t="s">
        <v>19</v>
      </c>
      <c r="I739" s="216"/>
      <c r="J739" s="213"/>
      <c r="K739" s="213"/>
      <c r="L739" s="217"/>
      <c r="M739" s="218"/>
      <c r="N739" s="219"/>
      <c r="O739" s="219"/>
      <c r="P739" s="219"/>
      <c r="Q739" s="219"/>
      <c r="R739" s="219"/>
      <c r="S739" s="219"/>
      <c r="T739" s="220"/>
      <c r="AT739" s="221" t="s">
        <v>178</v>
      </c>
      <c r="AU739" s="221" t="s">
        <v>79</v>
      </c>
      <c r="AV739" s="14" t="s">
        <v>77</v>
      </c>
      <c r="AW739" s="14" t="s">
        <v>31</v>
      </c>
      <c r="AX739" s="14" t="s">
        <v>69</v>
      </c>
      <c r="AY739" s="221" t="s">
        <v>161</v>
      </c>
    </row>
    <row r="740" spans="1:65" s="13" customFormat="1">
      <c r="B740" s="201"/>
      <c r="C740" s="202"/>
      <c r="D740" s="199" t="s">
        <v>178</v>
      </c>
      <c r="E740" s="203" t="s">
        <v>19</v>
      </c>
      <c r="F740" s="204" t="s">
        <v>79</v>
      </c>
      <c r="G740" s="202"/>
      <c r="H740" s="205">
        <v>2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178</v>
      </c>
      <c r="AU740" s="211" t="s">
        <v>79</v>
      </c>
      <c r="AV740" s="13" t="s">
        <v>79</v>
      </c>
      <c r="AW740" s="13" t="s">
        <v>31</v>
      </c>
      <c r="AX740" s="13" t="s">
        <v>69</v>
      </c>
      <c r="AY740" s="211" t="s">
        <v>161</v>
      </c>
    </row>
    <row r="741" spans="1:65" s="15" customFormat="1">
      <c r="B741" s="222"/>
      <c r="C741" s="223"/>
      <c r="D741" s="199" t="s">
        <v>178</v>
      </c>
      <c r="E741" s="224" t="s">
        <v>19</v>
      </c>
      <c r="F741" s="225" t="s">
        <v>221</v>
      </c>
      <c r="G741" s="223"/>
      <c r="H741" s="226">
        <v>2</v>
      </c>
      <c r="I741" s="227"/>
      <c r="J741" s="223"/>
      <c r="K741" s="223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178</v>
      </c>
      <c r="AU741" s="232" t="s">
        <v>79</v>
      </c>
      <c r="AV741" s="15" t="s">
        <v>168</v>
      </c>
      <c r="AW741" s="15" t="s">
        <v>31</v>
      </c>
      <c r="AX741" s="15" t="s">
        <v>77</v>
      </c>
      <c r="AY741" s="232" t="s">
        <v>161</v>
      </c>
    </row>
    <row r="742" spans="1:65" s="2" customFormat="1" ht="16.5" customHeight="1">
      <c r="A742" s="37"/>
      <c r="B742" s="38"/>
      <c r="C742" s="181" t="s">
        <v>1120</v>
      </c>
      <c r="D742" s="181" t="s">
        <v>163</v>
      </c>
      <c r="E742" s="182" t="s">
        <v>3585</v>
      </c>
      <c r="F742" s="183" t="s">
        <v>3586</v>
      </c>
      <c r="G742" s="184" t="s">
        <v>387</v>
      </c>
      <c r="H742" s="185">
        <v>3</v>
      </c>
      <c r="I742" s="186"/>
      <c r="J742" s="187">
        <f>ROUND(I742*H742,2)</f>
        <v>0</v>
      </c>
      <c r="K742" s="183" t="s">
        <v>167</v>
      </c>
      <c r="L742" s="42"/>
      <c r="M742" s="188" t="s">
        <v>19</v>
      </c>
      <c r="N742" s="189" t="s">
        <v>40</v>
      </c>
      <c r="O742" s="67"/>
      <c r="P742" s="190">
        <f>O742*H742</f>
        <v>0</v>
      </c>
      <c r="Q742" s="190">
        <v>5.8E-4</v>
      </c>
      <c r="R742" s="190">
        <f>Q742*H742</f>
        <v>1.74E-3</v>
      </c>
      <c r="S742" s="190">
        <v>0</v>
      </c>
      <c r="T742" s="191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192" t="s">
        <v>279</v>
      </c>
      <c r="AT742" s="192" t="s">
        <v>163</v>
      </c>
      <c r="AU742" s="192" t="s">
        <v>79</v>
      </c>
      <c r="AY742" s="20" t="s">
        <v>161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0" t="s">
        <v>77</v>
      </c>
      <c r="BK742" s="193">
        <f>ROUND(I742*H742,2)</f>
        <v>0</v>
      </c>
      <c r="BL742" s="20" t="s">
        <v>279</v>
      </c>
      <c r="BM742" s="192" t="s">
        <v>3587</v>
      </c>
    </row>
    <row r="743" spans="1:65" s="2" customFormat="1">
      <c r="A743" s="37"/>
      <c r="B743" s="38"/>
      <c r="C743" s="39"/>
      <c r="D743" s="194" t="s">
        <v>170</v>
      </c>
      <c r="E743" s="39"/>
      <c r="F743" s="195" t="s">
        <v>3588</v>
      </c>
      <c r="G743" s="39"/>
      <c r="H743" s="39"/>
      <c r="I743" s="196"/>
      <c r="J743" s="39"/>
      <c r="K743" s="39"/>
      <c r="L743" s="42"/>
      <c r="M743" s="197"/>
      <c r="N743" s="198"/>
      <c r="O743" s="67"/>
      <c r="P743" s="67"/>
      <c r="Q743" s="67"/>
      <c r="R743" s="67"/>
      <c r="S743" s="67"/>
      <c r="T743" s="68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T743" s="20" t="s">
        <v>170</v>
      </c>
      <c r="AU743" s="20" t="s">
        <v>79</v>
      </c>
    </row>
    <row r="744" spans="1:65" s="14" customFormat="1">
      <c r="B744" s="212"/>
      <c r="C744" s="213"/>
      <c r="D744" s="199" t="s">
        <v>178</v>
      </c>
      <c r="E744" s="214" t="s">
        <v>19</v>
      </c>
      <c r="F744" s="215" t="s">
        <v>3477</v>
      </c>
      <c r="G744" s="213"/>
      <c r="H744" s="214" t="s">
        <v>19</v>
      </c>
      <c r="I744" s="216"/>
      <c r="J744" s="213"/>
      <c r="K744" s="213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178</v>
      </c>
      <c r="AU744" s="221" t="s">
        <v>79</v>
      </c>
      <c r="AV744" s="14" t="s">
        <v>77</v>
      </c>
      <c r="AW744" s="14" t="s">
        <v>31</v>
      </c>
      <c r="AX744" s="14" t="s">
        <v>69</v>
      </c>
      <c r="AY744" s="221" t="s">
        <v>161</v>
      </c>
    </row>
    <row r="745" spans="1:65" s="13" customFormat="1">
      <c r="B745" s="201"/>
      <c r="C745" s="202"/>
      <c r="D745" s="199" t="s">
        <v>178</v>
      </c>
      <c r="E745" s="203" t="s">
        <v>19</v>
      </c>
      <c r="F745" s="204" t="s">
        <v>180</v>
      </c>
      <c r="G745" s="202"/>
      <c r="H745" s="205">
        <v>3</v>
      </c>
      <c r="I745" s="206"/>
      <c r="J745" s="202"/>
      <c r="K745" s="202"/>
      <c r="L745" s="207"/>
      <c r="M745" s="208"/>
      <c r="N745" s="209"/>
      <c r="O745" s="209"/>
      <c r="P745" s="209"/>
      <c r="Q745" s="209"/>
      <c r="R745" s="209"/>
      <c r="S745" s="209"/>
      <c r="T745" s="210"/>
      <c r="AT745" s="211" t="s">
        <v>178</v>
      </c>
      <c r="AU745" s="211" t="s">
        <v>79</v>
      </c>
      <c r="AV745" s="13" t="s">
        <v>79</v>
      </c>
      <c r="AW745" s="13" t="s">
        <v>31</v>
      </c>
      <c r="AX745" s="13" t="s">
        <v>69</v>
      </c>
      <c r="AY745" s="211" t="s">
        <v>161</v>
      </c>
    </row>
    <row r="746" spans="1:65" s="15" customFormat="1">
      <c r="B746" s="222"/>
      <c r="C746" s="223"/>
      <c r="D746" s="199" t="s">
        <v>178</v>
      </c>
      <c r="E746" s="224" t="s">
        <v>19</v>
      </c>
      <c r="F746" s="225" t="s">
        <v>221</v>
      </c>
      <c r="G746" s="223"/>
      <c r="H746" s="226">
        <v>3</v>
      </c>
      <c r="I746" s="227"/>
      <c r="J746" s="223"/>
      <c r="K746" s="223"/>
      <c r="L746" s="228"/>
      <c r="M746" s="229"/>
      <c r="N746" s="230"/>
      <c r="O746" s="230"/>
      <c r="P746" s="230"/>
      <c r="Q746" s="230"/>
      <c r="R746" s="230"/>
      <c r="S746" s="230"/>
      <c r="T746" s="231"/>
      <c r="AT746" s="232" t="s">
        <v>178</v>
      </c>
      <c r="AU746" s="232" t="s">
        <v>79</v>
      </c>
      <c r="AV746" s="15" t="s">
        <v>168</v>
      </c>
      <c r="AW746" s="15" t="s">
        <v>31</v>
      </c>
      <c r="AX746" s="15" t="s">
        <v>77</v>
      </c>
      <c r="AY746" s="232" t="s">
        <v>161</v>
      </c>
    </row>
    <row r="747" spans="1:65" s="2" customFormat="1" ht="16.5" customHeight="1">
      <c r="A747" s="37"/>
      <c r="B747" s="38"/>
      <c r="C747" s="181" t="s">
        <v>1125</v>
      </c>
      <c r="D747" s="181" t="s">
        <v>163</v>
      </c>
      <c r="E747" s="182" t="s">
        <v>3589</v>
      </c>
      <c r="F747" s="183" t="s">
        <v>3590</v>
      </c>
      <c r="G747" s="184" t="s">
        <v>387</v>
      </c>
      <c r="H747" s="185">
        <v>3</v>
      </c>
      <c r="I747" s="186"/>
      <c r="J747" s="187">
        <f>ROUND(I747*H747,2)</f>
        <v>0</v>
      </c>
      <c r="K747" s="183" t="s">
        <v>167</v>
      </c>
      <c r="L747" s="42"/>
      <c r="M747" s="188" t="s">
        <v>19</v>
      </c>
      <c r="N747" s="189" t="s">
        <v>40</v>
      </c>
      <c r="O747" s="67"/>
      <c r="P747" s="190">
        <f>O747*H747</f>
        <v>0</v>
      </c>
      <c r="Q747" s="190">
        <v>2.5000000000000001E-4</v>
      </c>
      <c r="R747" s="190">
        <f>Q747*H747</f>
        <v>7.5000000000000002E-4</v>
      </c>
      <c r="S747" s="190">
        <v>0</v>
      </c>
      <c r="T747" s="19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2" t="s">
        <v>279</v>
      </c>
      <c r="AT747" s="192" t="s">
        <v>163</v>
      </c>
      <c r="AU747" s="192" t="s">
        <v>79</v>
      </c>
      <c r="AY747" s="20" t="s">
        <v>161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20" t="s">
        <v>77</v>
      </c>
      <c r="BK747" s="193">
        <f>ROUND(I747*H747,2)</f>
        <v>0</v>
      </c>
      <c r="BL747" s="20" t="s">
        <v>279</v>
      </c>
      <c r="BM747" s="192" t="s">
        <v>3591</v>
      </c>
    </row>
    <row r="748" spans="1:65" s="2" customFormat="1">
      <c r="A748" s="37"/>
      <c r="B748" s="38"/>
      <c r="C748" s="39"/>
      <c r="D748" s="194" t="s">
        <v>170</v>
      </c>
      <c r="E748" s="39"/>
      <c r="F748" s="195" t="s">
        <v>3592</v>
      </c>
      <c r="G748" s="39"/>
      <c r="H748" s="39"/>
      <c r="I748" s="196"/>
      <c r="J748" s="39"/>
      <c r="K748" s="39"/>
      <c r="L748" s="42"/>
      <c r="M748" s="197"/>
      <c r="N748" s="198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20" t="s">
        <v>170</v>
      </c>
      <c r="AU748" s="20" t="s">
        <v>79</v>
      </c>
    </row>
    <row r="749" spans="1:65" s="14" customFormat="1">
      <c r="B749" s="212"/>
      <c r="C749" s="213"/>
      <c r="D749" s="199" t="s">
        <v>178</v>
      </c>
      <c r="E749" s="214" t="s">
        <v>19</v>
      </c>
      <c r="F749" s="215" t="s">
        <v>3593</v>
      </c>
      <c r="G749" s="213"/>
      <c r="H749" s="214" t="s">
        <v>19</v>
      </c>
      <c r="I749" s="216"/>
      <c r="J749" s="213"/>
      <c r="K749" s="213"/>
      <c r="L749" s="217"/>
      <c r="M749" s="218"/>
      <c r="N749" s="219"/>
      <c r="O749" s="219"/>
      <c r="P749" s="219"/>
      <c r="Q749" s="219"/>
      <c r="R749" s="219"/>
      <c r="S749" s="219"/>
      <c r="T749" s="220"/>
      <c r="AT749" s="221" t="s">
        <v>178</v>
      </c>
      <c r="AU749" s="221" t="s">
        <v>79</v>
      </c>
      <c r="AV749" s="14" t="s">
        <v>77</v>
      </c>
      <c r="AW749" s="14" t="s">
        <v>31</v>
      </c>
      <c r="AX749" s="14" t="s">
        <v>69</v>
      </c>
      <c r="AY749" s="221" t="s">
        <v>161</v>
      </c>
    </row>
    <row r="750" spans="1:65" s="13" customFormat="1">
      <c r="B750" s="201"/>
      <c r="C750" s="202"/>
      <c r="D750" s="199" t="s">
        <v>178</v>
      </c>
      <c r="E750" s="203" t="s">
        <v>19</v>
      </c>
      <c r="F750" s="204" t="s">
        <v>180</v>
      </c>
      <c r="G750" s="202"/>
      <c r="H750" s="205">
        <v>3</v>
      </c>
      <c r="I750" s="206"/>
      <c r="J750" s="202"/>
      <c r="K750" s="202"/>
      <c r="L750" s="207"/>
      <c r="M750" s="208"/>
      <c r="N750" s="209"/>
      <c r="O750" s="209"/>
      <c r="P750" s="209"/>
      <c r="Q750" s="209"/>
      <c r="R750" s="209"/>
      <c r="S750" s="209"/>
      <c r="T750" s="210"/>
      <c r="AT750" s="211" t="s">
        <v>178</v>
      </c>
      <c r="AU750" s="211" t="s">
        <v>79</v>
      </c>
      <c r="AV750" s="13" t="s">
        <v>79</v>
      </c>
      <c r="AW750" s="13" t="s">
        <v>31</v>
      </c>
      <c r="AX750" s="13" t="s">
        <v>69</v>
      </c>
      <c r="AY750" s="211" t="s">
        <v>161</v>
      </c>
    </row>
    <row r="751" spans="1:65" s="15" customFormat="1">
      <c r="B751" s="222"/>
      <c r="C751" s="223"/>
      <c r="D751" s="199" t="s">
        <v>178</v>
      </c>
      <c r="E751" s="224" t="s">
        <v>19</v>
      </c>
      <c r="F751" s="225" t="s">
        <v>221</v>
      </c>
      <c r="G751" s="223"/>
      <c r="H751" s="226">
        <v>3</v>
      </c>
      <c r="I751" s="227"/>
      <c r="J751" s="223"/>
      <c r="K751" s="223"/>
      <c r="L751" s="228"/>
      <c r="M751" s="229"/>
      <c r="N751" s="230"/>
      <c r="O751" s="230"/>
      <c r="P751" s="230"/>
      <c r="Q751" s="230"/>
      <c r="R751" s="230"/>
      <c r="S751" s="230"/>
      <c r="T751" s="231"/>
      <c r="AT751" s="232" t="s">
        <v>178</v>
      </c>
      <c r="AU751" s="232" t="s">
        <v>79</v>
      </c>
      <c r="AV751" s="15" t="s">
        <v>168</v>
      </c>
      <c r="AW751" s="15" t="s">
        <v>31</v>
      </c>
      <c r="AX751" s="15" t="s">
        <v>77</v>
      </c>
      <c r="AY751" s="232" t="s">
        <v>161</v>
      </c>
    </row>
    <row r="752" spans="1:65" s="2" customFormat="1" ht="21.75" customHeight="1">
      <c r="A752" s="37"/>
      <c r="B752" s="38"/>
      <c r="C752" s="181" t="s">
        <v>1130</v>
      </c>
      <c r="D752" s="181" t="s">
        <v>163</v>
      </c>
      <c r="E752" s="182" t="s">
        <v>3594</v>
      </c>
      <c r="F752" s="183" t="s">
        <v>3595</v>
      </c>
      <c r="G752" s="184" t="s">
        <v>387</v>
      </c>
      <c r="H752" s="185">
        <v>98</v>
      </c>
      <c r="I752" s="186"/>
      <c r="J752" s="187">
        <f>ROUND(I752*H752,2)</f>
        <v>0</v>
      </c>
      <c r="K752" s="183" t="s">
        <v>167</v>
      </c>
      <c r="L752" s="42"/>
      <c r="M752" s="188" t="s">
        <v>19</v>
      </c>
      <c r="N752" s="189" t="s">
        <v>40</v>
      </c>
      <c r="O752" s="67"/>
      <c r="P752" s="190">
        <f>O752*H752</f>
        <v>0</v>
      </c>
      <c r="Q752" s="190">
        <v>3.8999999999999999E-4</v>
      </c>
      <c r="R752" s="190">
        <f>Q752*H752</f>
        <v>3.8219999999999997E-2</v>
      </c>
      <c r="S752" s="190">
        <v>0</v>
      </c>
      <c r="T752" s="191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92" t="s">
        <v>279</v>
      </c>
      <c r="AT752" s="192" t="s">
        <v>163</v>
      </c>
      <c r="AU752" s="192" t="s">
        <v>79</v>
      </c>
      <c r="AY752" s="20" t="s">
        <v>161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20" t="s">
        <v>77</v>
      </c>
      <c r="BK752" s="193">
        <f>ROUND(I752*H752,2)</f>
        <v>0</v>
      </c>
      <c r="BL752" s="20" t="s">
        <v>279</v>
      </c>
      <c r="BM752" s="192" t="s">
        <v>3596</v>
      </c>
    </row>
    <row r="753" spans="1:51" s="2" customFormat="1">
      <c r="A753" s="37"/>
      <c r="B753" s="38"/>
      <c r="C753" s="39"/>
      <c r="D753" s="194" t="s">
        <v>170</v>
      </c>
      <c r="E753" s="39"/>
      <c r="F753" s="195" t="s">
        <v>3597</v>
      </c>
      <c r="G753" s="39"/>
      <c r="H753" s="39"/>
      <c r="I753" s="196"/>
      <c r="J753" s="39"/>
      <c r="K753" s="39"/>
      <c r="L753" s="42"/>
      <c r="M753" s="197"/>
      <c r="N753" s="198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170</v>
      </c>
      <c r="AU753" s="20" t="s">
        <v>79</v>
      </c>
    </row>
    <row r="754" spans="1:51" s="14" customFormat="1">
      <c r="B754" s="212"/>
      <c r="C754" s="213"/>
      <c r="D754" s="199" t="s">
        <v>178</v>
      </c>
      <c r="E754" s="214" t="s">
        <v>19</v>
      </c>
      <c r="F754" s="215" t="s">
        <v>3528</v>
      </c>
      <c r="G754" s="213"/>
      <c r="H754" s="214" t="s">
        <v>19</v>
      </c>
      <c r="I754" s="216"/>
      <c r="J754" s="213"/>
      <c r="K754" s="213"/>
      <c r="L754" s="217"/>
      <c r="M754" s="218"/>
      <c r="N754" s="219"/>
      <c r="O754" s="219"/>
      <c r="P754" s="219"/>
      <c r="Q754" s="219"/>
      <c r="R754" s="219"/>
      <c r="S754" s="219"/>
      <c r="T754" s="220"/>
      <c r="AT754" s="221" t="s">
        <v>178</v>
      </c>
      <c r="AU754" s="221" t="s">
        <v>79</v>
      </c>
      <c r="AV754" s="14" t="s">
        <v>77</v>
      </c>
      <c r="AW754" s="14" t="s">
        <v>31</v>
      </c>
      <c r="AX754" s="14" t="s">
        <v>69</v>
      </c>
      <c r="AY754" s="221" t="s">
        <v>161</v>
      </c>
    </row>
    <row r="755" spans="1:51" s="14" customFormat="1">
      <c r="B755" s="212"/>
      <c r="C755" s="213"/>
      <c r="D755" s="199" t="s">
        <v>178</v>
      </c>
      <c r="E755" s="214" t="s">
        <v>19</v>
      </c>
      <c r="F755" s="215" t="s">
        <v>3529</v>
      </c>
      <c r="G755" s="213"/>
      <c r="H755" s="214" t="s">
        <v>19</v>
      </c>
      <c r="I755" s="216"/>
      <c r="J755" s="213"/>
      <c r="K755" s="213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178</v>
      </c>
      <c r="AU755" s="221" t="s">
        <v>79</v>
      </c>
      <c r="AV755" s="14" t="s">
        <v>77</v>
      </c>
      <c r="AW755" s="14" t="s">
        <v>31</v>
      </c>
      <c r="AX755" s="14" t="s">
        <v>69</v>
      </c>
      <c r="AY755" s="221" t="s">
        <v>161</v>
      </c>
    </row>
    <row r="756" spans="1:51" s="13" customFormat="1">
      <c r="B756" s="201"/>
      <c r="C756" s="202"/>
      <c r="D756" s="199" t="s">
        <v>178</v>
      </c>
      <c r="E756" s="203" t="s">
        <v>19</v>
      </c>
      <c r="F756" s="204" t="s">
        <v>79</v>
      </c>
      <c r="G756" s="202"/>
      <c r="H756" s="205">
        <v>2</v>
      </c>
      <c r="I756" s="206"/>
      <c r="J756" s="202"/>
      <c r="K756" s="202"/>
      <c r="L756" s="207"/>
      <c r="M756" s="208"/>
      <c r="N756" s="209"/>
      <c r="O756" s="209"/>
      <c r="P756" s="209"/>
      <c r="Q756" s="209"/>
      <c r="R756" s="209"/>
      <c r="S756" s="209"/>
      <c r="T756" s="210"/>
      <c r="AT756" s="211" t="s">
        <v>178</v>
      </c>
      <c r="AU756" s="211" t="s">
        <v>79</v>
      </c>
      <c r="AV756" s="13" t="s">
        <v>79</v>
      </c>
      <c r="AW756" s="13" t="s">
        <v>31</v>
      </c>
      <c r="AX756" s="13" t="s">
        <v>69</v>
      </c>
      <c r="AY756" s="211" t="s">
        <v>161</v>
      </c>
    </row>
    <row r="757" spans="1:51" s="14" customFormat="1">
      <c r="B757" s="212"/>
      <c r="C757" s="213"/>
      <c r="D757" s="199" t="s">
        <v>178</v>
      </c>
      <c r="E757" s="214" t="s">
        <v>19</v>
      </c>
      <c r="F757" s="215" t="s">
        <v>3507</v>
      </c>
      <c r="G757" s="213"/>
      <c r="H757" s="214" t="s">
        <v>19</v>
      </c>
      <c r="I757" s="216"/>
      <c r="J757" s="213"/>
      <c r="K757" s="213"/>
      <c r="L757" s="217"/>
      <c r="M757" s="218"/>
      <c r="N757" s="219"/>
      <c r="O757" s="219"/>
      <c r="P757" s="219"/>
      <c r="Q757" s="219"/>
      <c r="R757" s="219"/>
      <c r="S757" s="219"/>
      <c r="T757" s="220"/>
      <c r="AT757" s="221" t="s">
        <v>178</v>
      </c>
      <c r="AU757" s="221" t="s">
        <v>79</v>
      </c>
      <c r="AV757" s="14" t="s">
        <v>77</v>
      </c>
      <c r="AW757" s="14" t="s">
        <v>31</v>
      </c>
      <c r="AX757" s="14" t="s">
        <v>69</v>
      </c>
      <c r="AY757" s="221" t="s">
        <v>161</v>
      </c>
    </row>
    <row r="758" spans="1:51" s="13" customFormat="1">
      <c r="B758" s="201"/>
      <c r="C758" s="202"/>
      <c r="D758" s="199" t="s">
        <v>178</v>
      </c>
      <c r="E758" s="203" t="s">
        <v>19</v>
      </c>
      <c r="F758" s="204" t="s">
        <v>77</v>
      </c>
      <c r="G758" s="202"/>
      <c r="H758" s="205">
        <v>1</v>
      </c>
      <c r="I758" s="206"/>
      <c r="J758" s="202"/>
      <c r="K758" s="202"/>
      <c r="L758" s="207"/>
      <c r="M758" s="208"/>
      <c r="N758" s="209"/>
      <c r="O758" s="209"/>
      <c r="P758" s="209"/>
      <c r="Q758" s="209"/>
      <c r="R758" s="209"/>
      <c r="S758" s="209"/>
      <c r="T758" s="210"/>
      <c r="AT758" s="211" t="s">
        <v>178</v>
      </c>
      <c r="AU758" s="211" t="s">
        <v>79</v>
      </c>
      <c r="AV758" s="13" t="s">
        <v>79</v>
      </c>
      <c r="AW758" s="13" t="s">
        <v>31</v>
      </c>
      <c r="AX758" s="13" t="s">
        <v>69</v>
      </c>
      <c r="AY758" s="211" t="s">
        <v>161</v>
      </c>
    </row>
    <row r="759" spans="1:51" s="14" customFormat="1">
      <c r="B759" s="212"/>
      <c r="C759" s="213"/>
      <c r="D759" s="199" t="s">
        <v>178</v>
      </c>
      <c r="E759" s="214" t="s">
        <v>19</v>
      </c>
      <c r="F759" s="215" t="s">
        <v>3531</v>
      </c>
      <c r="G759" s="213"/>
      <c r="H759" s="214" t="s">
        <v>19</v>
      </c>
      <c r="I759" s="216"/>
      <c r="J759" s="213"/>
      <c r="K759" s="213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178</v>
      </c>
      <c r="AU759" s="221" t="s">
        <v>79</v>
      </c>
      <c r="AV759" s="14" t="s">
        <v>77</v>
      </c>
      <c r="AW759" s="14" t="s">
        <v>31</v>
      </c>
      <c r="AX759" s="14" t="s">
        <v>69</v>
      </c>
      <c r="AY759" s="221" t="s">
        <v>161</v>
      </c>
    </row>
    <row r="760" spans="1:51" s="13" customFormat="1">
      <c r="B760" s="201"/>
      <c r="C760" s="202"/>
      <c r="D760" s="199" t="s">
        <v>178</v>
      </c>
      <c r="E760" s="203" t="s">
        <v>19</v>
      </c>
      <c r="F760" s="204" t="s">
        <v>3550</v>
      </c>
      <c r="G760" s="202"/>
      <c r="H760" s="205">
        <v>2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178</v>
      </c>
      <c r="AU760" s="211" t="s">
        <v>79</v>
      </c>
      <c r="AV760" s="13" t="s">
        <v>79</v>
      </c>
      <c r="AW760" s="13" t="s">
        <v>31</v>
      </c>
      <c r="AX760" s="13" t="s">
        <v>69</v>
      </c>
      <c r="AY760" s="211" t="s">
        <v>161</v>
      </c>
    </row>
    <row r="761" spans="1:51" s="14" customFormat="1">
      <c r="B761" s="212"/>
      <c r="C761" s="213"/>
      <c r="D761" s="199" t="s">
        <v>178</v>
      </c>
      <c r="E761" s="214" t="s">
        <v>19</v>
      </c>
      <c r="F761" s="215" t="s">
        <v>3509</v>
      </c>
      <c r="G761" s="213"/>
      <c r="H761" s="214" t="s">
        <v>19</v>
      </c>
      <c r="I761" s="216"/>
      <c r="J761" s="213"/>
      <c r="K761" s="213"/>
      <c r="L761" s="217"/>
      <c r="M761" s="218"/>
      <c r="N761" s="219"/>
      <c r="O761" s="219"/>
      <c r="P761" s="219"/>
      <c r="Q761" s="219"/>
      <c r="R761" s="219"/>
      <c r="S761" s="219"/>
      <c r="T761" s="220"/>
      <c r="AT761" s="221" t="s">
        <v>178</v>
      </c>
      <c r="AU761" s="221" t="s">
        <v>79</v>
      </c>
      <c r="AV761" s="14" t="s">
        <v>77</v>
      </c>
      <c r="AW761" s="14" t="s">
        <v>31</v>
      </c>
      <c r="AX761" s="14" t="s">
        <v>69</v>
      </c>
      <c r="AY761" s="221" t="s">
        <v>161</v>
      </c>
    </row>
    <row r="762" spans="1:51" s="13" customFormat="1">
      <c r="B762" s="201"/>
      <c r="C762" s="202"/>
      <c r="D762" s="199" t="s">
        <v>178</v>
      </c>
      <c r="E762" s="203" t="s">
        <v>19</v>
      </c>
      <c r="F762" s="204" t="s">
        <v>77</v>
      </c>
      <c r="G762" s="202"/>
      <c r="H762" s="205">
        <v>1</v>
      </c>
      <c r="I762" s="206"/>
      <c r="J762" s="202"/>
      <c r="K762" s="202"/>
      <c r="L762" s="207"/>
      <c r="M762" s="208"/>
      <c r="N762" s="209"/>
      <c r="O762" s="209"/>
      <c r="P762" s="209"/>
      <c r="Q762" s="209"/>
      <c r="R762" s="209"/>
      <c r="S762" s="209"/>
      <c r="T762" s="210"/>
      <c r="AT762" s="211" t="s">
        <v>178</v>
      </c>
      <c r="AU762" s="211" t="s">
        <v>79</v>
      </c>
      <c r="AV762" s="13" t="s">
        <v>79</v>
      </c>
      <c r="AW762" s="13" t="s">
        <v>31</v>
      </c>
      <c r="AX762" s="13" t="s">
        <v>69</v>
      </c>
      <c r="AY762" s="211" t="s">
        <v>161</v>
      </c>
    </row>
    <row r="763" spans="1:51" s="14" customFormat="1">
      <c r="B763" s="212"/>
      <c r="C763" s="213"/>
      <c r="D763" s="199" t="s">
        <v>178</v>
      </c>
      <c r="E763" s="214" t="s">
        <v>19</v>
      </c>
      <c r="F763" s="215" t="s">
        <v>3510</v>
      </c>
      <c r="G763" s="213"/>
      <c r="H763" s="214" t="s">
        <v>19</v>
      </c>
      <c r="I763" s="216"/>
      <c r="J763" s="213"/>
      <c r="K763" s="213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178</v>
      </c>
      <c r="AU763" s="221" t="s">
        <v>79</v>
      </c>
      <c r="AV763" s="14" t="s">
        <v>77</v>
      </c>
      <c r="AW763" s="14" t="s">
        <v>31</v>
      </c>
      <c r="AX763" s="14" t="s">
        <v>69</v>
      </c>
      <c r="AY763" s="221" t="s">
        <v>161</v>
      </c>
    </row>
    <row r="764" spans="1:51" s="13" customFormat="1">
      <c r="B764" s="201"/>
      <c r="C764" s="202"/>
      <c r="D764" s="199" t="s">
        <v>178</v>
      </c>
      <c r="E764" s="203" t="s">
        <v>19</v>
      </c>
      <c r="F764" s="204" t="s">
        <v>77</v>
      </c>
      <c r="G764" s="202"/>
      <c r="H764" s="205">
        <v>1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178</v>
      </c>
      <c r="AU764" s="211" t="s">
        <v>79</v>
      </c>
      <c r="AV764" s="13" t="s">
        <v>79</v>
      </c>
      <c r="AW764" s="13" t="s">
        <v>31</v>
      </c>
      <c r="AX764" s="13" t="s">
        <v>69</v>
      </c>
      <c r="AY764" s="211" t="s">
        <v>161</v>
      </c>
    </row>
    <row r="765" spans="1:51" s="14" customFormat="1">
      <c r="B765" s="212"/>
      <c r="C765" s="213"/>
      <c r="D765" s="199" t="s">
        <v>178</v>
      </c>
      <c r="E765" s="214" t="s">
        <v>19</v>
      </c>
      <c r="F765" s="215" t="s">
        <v>3511</v>
      </c>
      <c r="G765" s="213"/>
      <c r="H765" s="214" t="s">
        <v>19</v>
      </c>
      <c r="I765" s="216"/>
      <c r="J765" s="213"/>
      <c r="K765" s="213"/>
      <c r="L765" s="217"/>
      <c r="M765" s="218"/>
      <c r="N765" s="219"/>
      <c r="O765" s="219"/>
      <c r="P765" s="219"/>
      <c r="Q765" s="219"/>
      <c r="R765" s="219"/>
      <c r="S765" s="219"/>
      <c r="T765" s="220"/>
      <c r="AT765" s="221" t="s">
        <v>178</v>
      </c>
      <c r="AU765" s="221" t="s">
        <v>79</v>
      </c>
      <c r="AV765" s="14" t="s">
        <v>77</v>
      </c>
      <c r="AW765" s="14" t="s">
        <v>31</v>
      </c>
      <c r="AX765" s="14" t="s">
        <v>69</v>
      </c>
      <c r="AY765" s="221" t="s">
        <v>161</v>
      </c>
    </row>
    <row r="766" spans="1:51" s="13" customFormat="1">
      <c r="B766" s="201"/>
      <c r="C766" s="202"/>
      <c r="D766" s="199" t="s">
        <v>178</v>
      </c>
      <c r="E766" s="203" t="s">
        <v>19</v>
      </c>
      <c r="F766" s="204" t="s">
        <v>77</v>
      </c>
      <c r="G766" s="202"/>
      <c r="H766" s="205">
        <v>1</v>
      </c>
      <c r="I766" s="206"/>
      <c r="J766" s="202"/>
      <c r="K766" s="202"/>
      <c r="L766" s="207"/>
      <c r="M766" s="208"/>
      <c r="N766" s="209"/>
      <c r="O766" s="209"/>
      <c r="P766" s="209"/>
      <c r="Q766" s="209"/>
      <c r="R766" s="209"/>
      <c r="S766" s="209"/>
      <c r="T766" s="210"/>
      <c r="AT766" s="211" t="s">
        <v>178</v>
      </c>
      <c r="AU766" s="211" t="s">
        <v>79</v>
      </c>
      <c r="AV766" s="13" t="s">
        <v>79</v>
      </c>
      <c r="AW766" s="13" t="s">
        <v>31</v>
      </c>
      <c r="AX766" s="13" t="s">
        <v>69</v>
      </c>
      <c r="AY766" s="211" t="s">
        <v>161</v>
      </c>
    </row>
    <row r="767" spans="1:51" s="14" customFormat="1">
      <c r="B767" s="212"/>
      <c r="C767" s="213"/>
      <c r="D767" s="199" t="s">
        <v>178</v>
      </c>
      <c r="E767" s="214" t="s">
        <v>19</v>
      </c>
      <c r="F767" s="215" t="s">
        <v>3512</v>
      </c>
      <c r="G767" s="213"/>
      <c r="H767" s="214" t="s">
        <v>19</v>
      </c>
      <c r="I767" s="216"/>
      <c r="J767" s="213"/>
      <c r="K767" s="213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178</v>
      </c>
      <c r="AU767" s="221" t="s">
        <v>79</v>
      </c>
      <c r="AV767" s="14" t="s">
        <v>77</v>
      </c>
      <c r="AW767" s="14" t="s">
        <v>31</v>
      </c>
      <c r="AX767" s="14" t="s">
        <v>69</v>
      </c>
      <c r="AY767" s="221" t="s">
        <v>161</v>
      </c>
    </row>
    <row r="768" spans="1:51" s="13" customFormat="1">
      <c r="B768" s="201"/>
      <c r="C768" s="202"/>
      <c r="D768" s="199" t="s">
        <v>178</v>
      </c>
      <c r="E768" s="203" t="s">
        <v>19</v>
      </c>
      <c r="F768" s="204" t="s">
        <v>77</v>
      </c>
      <c r="G768" s="202"/>
      <c r="H768" s="205">
        <v>1</v>
      </c>
      <c r="I768" s="206"/>
      <c r="J768" s="202"/>
      <c r="K768" s="202"/>
      <c r="L768" s="207"/>
      <c r="M768" s="208"/>
      <c r="N768" s="209"/>
      <c r="O768" s="209"/>
      <c r="P768" s="209"/>
      <c r="Q768" s="209"/>
      <c r="R768" s="209"/>
      <c r="S768" s="209"/>
      <c r="T768" s="210"/>
      <c r="AT768" s="211" t="s">
        <v>178</v>
      </c>
      <c r="AU768" s="211" t="s">
        <v>79</v>
      </c>
      <c r="AV768" s="13" t="s">
        <v>79</v>
      </c>
      <c r="AW768" s="13" t="s">
        <v>31</v>
      </c>
      <c r="AX768" s="13" t="s">
        <v>69</v>
      </c>
      <c r="AY768" s="211" t="s">
        <v>161</v>
      </c>
    </row>
    <row r="769" spans="1:65" s="16" customFormat="1">
      <c r="B769" s="247"/>
      <c r="C769" s="248"/>
      <c r="D769" s="199" t="s">
        <v>178</v>
      </c>
      <c r="E769" s="249" t="s">
        <v>19</v>
      </c>
      <c r="F769" s="250" t="s">
        <v>2226</v>
      </c>
      <c r="G769" s="248"/>
      <c r="H769" s="251">
        <v>9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AT769" s="257" t="s">
        <v>178</v>
      </c>
      <c r="AU769" s="257" t="s">
        <v>79</v>
      </c>
      <c r="AV769" s="16" t="s">
        <v>180</v>
      </c>
      <c r="AW769" s="16" t="s">
        <v>31</v>
      </c>
      <c r="AX769" s="16" t="s">
        <v>69</v>
      </c>
      <c r="AY769" s="257" t="s">
        <v>161</v>
      </c>
    </row>
    <row r="770" spans="1:65" s="14" customFormat="1">
      <c r="B770" s="212"/>
      <c r="C770" s="213"/>
      <c r="D770" s="199" t="s">
        <v>178</v>
      </c>
      <c r="E770" s="214" t="s">
        <v>19</v>
      </c>
      <c r="F770" s="215" t="s">
        <v>3180</v>
      </c>
      <c r="G770" s="213"/>
      <c r="H770" s="214" t="s">
        <v>19</v>
      </c>
      <c r="I770" s="216"/>
      <c r="J770" s="213"/>
      <c r="K770" s="213"/>
      <c r="L770" s="217"/>
      <c r="M770" s="218"/>
      <c r="N770" s="219"/>
      <c r="O770" s="219"/>
      <c r="P770" s="219"/>
      <c r="Q770" s="219"/>
      <c r="R770" s="219"/>
      <c r="S770" s="219"/>
      <c r="T770" s="220"/>
      <c r="AT770" s="221" t="s">
        <v>178</v>
      </c>
      <c r="AU770" s="221" t="s">
        <v>79</v>
      </c>
      <c r="AV770" s="14" t="s">
        <v>77</v>
      </c>
      <c r="AW770" s="14" t="s">
        <v>31</v>
      </c>
      <c r="AX770" s="14" t="s">
        <v>69</v>
      </c>
      <c r="AY770" s="221" t="s">
        <v>161</v>
      </c>
    </row>
    <row r="771" spans="1:65" s="14" customFormat="1">
      <c r="B771" s="212"/>
      <c r="C771" s="213"/>
      <c r="D771" s="199" t="s">
        <v>178</v>
      </c>
      <c r="E771" s="214" t="s">
        <v>19</v>
      </c>
      <c r="F771" s="215" t="s">
        <v>3182</v>
      </c>
      <c r="G771" s="213"/>
      <c r="H771" s="214" t="s">
        <v>19</v>
      </c>
      <c r="I771" s="216"/>
      <c r="J771" s="213"/>
      <c r="K771" s="213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178</v>
      </c>
      <c r="AU771" s="221" t="s">
        <v>79</v>
      </c>
      <c r="AV771" s="14" t="s">
        <v>77</v>
      </c>
      <c r="AW771" s="14" t="s">
        <v>31</v>
      </c>
      <c r="AX771" s="14" t="s">
        <v>69</v>
      </c>
      <c r="AY771" s="221" t="s">
        <v>161</v>
      </c>
    </row>
    <row r="772" spans="1:65" s="13" customFormat="1">
      <c r="B772" s="201"/>
      <c r="C772" s="202"/>
      <c r="D772" s="199" t="s">
        <v>178</v>
      </c>
      <c r="E772" s="203" t="s">
        <v>19</v>
      </c>
      <c r="F772" s="204" t="s">
        <v>343</v>
      </c>
      <c r="G772" s="202"/>
      <c r="H772" s="205">
        <v>24</v>
      </c>
      <c r="I772" s="206"/>
      <c r="J772" s="202"/>
      <c r="K772" s="202"/>
      <c r="L772" s="207"/>
      <c r="M772" s="208"/>
      <c r="N772" s="209"/>
      <c r="O772" s="209"/>
      <c r="P772" s="209"/>
      <c r="Q772" s="209"/>
      <c r="R772" s="209"/>
      <c r="S772" s="209"/>
      <c r="T772" s="210"/>
      <c r="AT772" s="211" t="s">
        <v>178</v>
      </c>
      <c r="AU772" s="211" t="s">
        <v>79</v>
      </c>
      <c r="AV772" s="13" t="s">
        <v>79</v>
      </c>
      <c r="AW772" s="13" t="s">
        <v>31</v>
      </c>
      <c r="AX772" s="13" t="s">
        <v>69</v>
      </c>
      <c r="AY772" s="211" t="s">
        <v>161</v>
      </c>
    </row>
    <row r="773" spans="1:65" s="14" customFormat="1">
      <c r="B773" s="212"/>
      <c r="C773" s="213"/>
      <c r="D773" s="199" t="s">
        <v>178</v>
      </c>
      <c r="E773" s="214" t="s">
        <v>19</v>
      </c>
      <c r="F773" s="215" t="s">
        <v>3184</v>
      </c>
      <c r="G773" s="213"/>
      <c r="H773" s="214" t="s">
        <v>19</v>
      </c>
      <c r="I773" s="216"/>
      <c r="J773" s="213"/>
      <c r="K773" s="213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178</v>
      </c>
      <c r="AU773" s="221" t="s">
        <v>79</v>
      </c>
      <c r="AV773" s="14" t="s">
        <v>77</v>
      </c>
      <c r="AW773" s="14" t="s">
        <v>31</v>
      </c>
      <c r="AX773" s="14" t="s">
        <v>69</v>
      </c>
      <c r="AY773" s="221" t="s">
        <v>161</v>
      </c>
    </row>
    <row r="774" spans="1:65" s="13" customFormat="1">
      <c r="B774" s="201"/>
      <c r="C774" s="202"/>
      <c r="D774" s="199" t="s">
        <v>178</v>
      </c>
      <c r="E774" s="203" t="s">
        <v>19</v>
      </c>
      <c r="F774" s="204" t="s">
        <v>332</v>
      </c>
      <c r="G774" s="202"/>
      <c r="H774" s="205">
        <v>22</v>
      </c>
      <c r="I774" s="206"/>
      <c r="J774" s="202"/>
      <c r="K774" s="202"/>
      <c r="L774" s="207"/>
      <c r="M774" s="208"/>
      <c r="N774" s="209"/>
      <c r="O774" s="209"/>
      <c r="P774" s="209"/>
      <c r="Q774" s="209"/>
      <c r="R774" s="209"/>
      <c r="S774" s="209"/>
      <c r="T774" s="210"/>
      <c r="AT774" s="211" t="s">
        <v>178</v>
      </c>
      <c r="AU774" s="211" t="s">
        <v>79</v>
      </c>
      <c r="AV774" s="13" t="s">
        <v>79</v>
      </c>
      <c r="AW774" s="13" t="s">
        <v>31</v>
      </c>
      <c r="AX774" s="13" t="s">
        <v>69</v>
      </c>
      <c r="AY774" s="211" t="s">
        <v>161</v>
      </c>
    </row>
    <row r="775" spans="1:65" s="14" customFormat="1">
      <c r="B775" s="212"/>
      <c r="C775" s="213"/>
      <c r="D775" s="199" t="s">
        <v>178</v>
      </c>
      <c r="E775" s="214" t="s">
        <v>19</v>
      </c>
      <c r="F775" s="215" t="s">
        <v>3186</v>
      </c>
      <c r="G775" s="213"/>
      <c r="H775" s="214" t="s">
        <v>19</v>
      </c>
      <c r="I775" s="216"/>
      <c r="J775" s="213"/>
      <c r="K775" s="213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178</v>
      </c>
      <c r="AU775" s="221" t="s">
        <v>79</v>
      </c>
      <c r="AV775" s="14" t="s">
        <v>77</v>
      </c>
      <c r="AW775" s="14" t="s">
        <v>31</v>
      </c>
      <c r="AX775" s="14" t="s">
        <v>69</v>
      </c>
      <c r="AY775" s="221" t="s">
        <v>161</v>
      </c>
    </row>
    <row r="776" spans="1:65" s="13" customFormat="1">
      <c r="B776" s="201"/>
      <c r="C776" s="202"/>
      <c r="D776" s="199" t="s">
        <v>178</v>
      </c>
      <c r="E776" s="203" t="s">
        <v>19</v>
      </c>
      <c r="F776" s="204" t="s">
        <v>332</v>
      </c>
      <c r="G776" s="202"/>
      <c r="H776" s="205">
        <v>22</v>
      </c>
      <c r="I776" s="206"/>
      <c r="J776" s="202"/>
      <c r="K776" s="202"/>
      <c r="L776" s="207"/>
      <c r="M776" s="208"/>
      <c r="N776" s="209"/>
      <c r="O776" s="209"/>
      <c r="P776" s="209"/>
      <c r="Q776" s="209"/>
      <c r="R776" s="209"/>
      <c r="S776" s="209"/>
      <c r="T776" s="210"/>
      <c r="AT776" s="211" t="s">
        <v>178</v>
      </c>
      <c r="AU776" s="211" t="s">
        <v>79</v>
      </c>
      <c r="AV776" s="13" t="s">
        <v>79</v>
      </c>
      <c r="AW776" s="13" t="s">
        <v>31</v>
      </c>
      <c r="AX776" s="13" t="s">
        <v>69</v>
      </c>
      <c r="AY776" s="211" t="s">
        <v>161</v>
      </c>
    </row>
    <row r="777" spans="1:65" s="14" customFormat="1">
      <c r="B777" s="212"/>
      <c r="C777" s="213"/>
      <c r="D777" s="199" t="s">
        <v>178</v>
      </c>
      <c r="E777" s="214" t="s">
        <v>19</v>
      </c>
      <c r="F777" s="215" t="s">
        <v>3187</v>
      </c>
      <c r="G777" s="213"/>
      <c r="H777" s="214" t="s">
        <v>19</v>
      </c>
      <c r="I777" s="216"/>
      <c r="J777" s="213"/>
      <c r="K777" s="213"/>
      <c r="L777" s="217"/>
      <c r="M777" s="218"/>
      <c r="N777" s="219"/>
      <c r="O777" s="219"/>
      <c r="P777" s="219"/>
      <c r="Q777" s="219"/>
      <c r="R777" s="219"/>
      <c r="S777" s="219"/>
      <c r="T777" s="220"/>
      <c r="AT777" s="221" t="s">
        <v>178</v>
      </c>
      <c r="AU777" s="221" t="s">
        <v>79</v>
      </c>
      <c r="AV777" s="14" t="s">
        <v>77</v>
      </c>
      <c r="AW777" s="14" t="s">
        <v>31</v>
      </c>
      <c r="AX777" s="14" t="s">
        <v>69</v>
      </c>
      <c r="AY777" s="221" t="s">
        <v>161</v>
      </c>
    </row>
    <row r="778" spans="1:65" s="13" customFormat="1">
      <c r="B778" s="201"/>
      <c r="C778" s="202"/>
      <c r="D778" s="199" t="s">
        <v>178</v>
      </c>
      <c r="E778" s="203" t="s">
        <v>19</v>
      </c>
      <c r="F778" s="204" t="s">
        <v>337</v>
      </c>
      <c r="G778" s="202"/>
      <c r="H778" s="205">
        <v>23</v>
      </c>
      <c r="I778" s="206"/>
      <c r="J778" s="202"/>
      <c r="K778" s="202"/>
      <c r="L778" s="207"/>
      <c r="M778" s="208"/>
      <c r="N778" s="209"/>
      <c r="O778" s="209"/>
      <c r="P778" s="209"/>
      <c r="Q778" s="209"/>
      <c r="R778" s="209"/>
      <c r="S778" s="209"/>
      <c r="T778" s="210"/>
      <c r="AT778" s="211" t="s">
        <v>178</v>
      </c>
      <c r="AU778" s="211" t="s">
        <v>79</v>
      </c>
      <c r="AV778" s="13" t="s">
        <v>79</v>
      </c>
      <c r="AW778" s="13" t="s">
        <v>31</v>
      </c>
      <c r="AX778" s="13" t="s">
        <v>69</v>
      </c>
      <c r="AY778" s="211" t="s">
        <v>161</v>
      </c>
    </row>
    <row r="779" spans="1:65" s="14" customFormat="1">
      <c r="B779" s="212"/>
      <c r="C779" s="213"/>
      <c r="D779" s="199" t="s">
        <v>178</v>
      </c>
      <c r="E779" s="214" t="s">
        <v>19</v>
      </c>
      <c r="F779" s="215" t="s">
        <v>3189</v>
      </c>
      <c r="G779" s="213"/>
      <c r="H779" s="214" t="s">
        <v>19</v>
      </c>
      <c r="I779" s="216"/>
      <c r="J779" s="213"/>
      <c r="K779" s="213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178</v>
      </c>
      <c r="AU779" s="221" t="s">
        <v>79</v>
      </c>
      <c r="AV779" s="14" t="s">
        <v>77</v>
      </c>
      <c r="AW779" s="14" t="s">
        <v>31</v>
      </c>
      <c r="AX779" s="14" t="s">
        <v>69</v>
      </c>
      <c r="AY779" s="221" t="s">
        <v>161</v>
      </c>
    </row>
    <row r="780" spans="1:65" s="13" customFormat="1">
      <c r="B780" s="201"/>
      <c r="C780" s="202"/>
      <c r="D780" s="199" t="s">
        <v>178</v>
      </c>
      <c r="E780" s="203" t="s">
        <v>19</v>
      </c>
      <c r="F780" s="204" t="s">
        <v>79</v>
      </c>
      <c r="G780" s="202"/>
      <c r="H780" s="205">
        <v>2</v>
      </c>
      <c r="I780" s="206"/>
      <c r="J780" s="202"/>
      <c r="K780" s="202"/>
      <c r="L780" s="207"/>
      <c r="M780" s="208"/>
      <c r="N780" s="209"/>
      <c r="O780" s="209"/>
      <c r="P780" s="209"/>
      <c r="Q780" s="209"/>
      <c r="R780" s="209"/>
      <c r="S780" s="209"/>
      <c r="T780" s="210"/>
      <c r="AT780" s="211" t="s">
        <v>178</v>
      </c>
      <c r="AU780" s="211" t="s">
        <v>79</v>
      </c>
      <c r="AV780" s="13" t="s">
        <v>79</v>
      </c>
      <c r="AW780" s="13" t="s">
        <v>31</v>
      </c>
      <c r="AX780" s="13" t="s">
        <v>69</v>
      </c>
      <c r="AY780" s="211" t="s">
        <v>161</v>
      </c>
    </row>
    <row r="781" spans="1:65" s="16" customFormat="1">
      <c r="B781" s="247"/>
      <c r="C781" s="248"/>
      <c r="D781" s="199" t="s">
        <v>178</v>
      </c>
      <c r="E781" s="249" t="s">
        <v>19</v>
      </c>
      <c r="F781" s="250" t="s">
        <v>2226</v>
      </c>
      <c r="G781" s="248"/>
      <c r="H781" s="251">
        <v>93</v>
      </c>
      <c r="I781" s="252"/>
      <c r="J781" s="248"/>
      <c r="K781" s="248"/>
      <c r="L781" s="253"/>
      <c r="M781" s="254"/>
      <c r="N781" s="255"/>
      <c r="O781" s="255"/>
      <c r="P781" s="255"/>
      <c r="Q781" s="255"/>
      <c r="R781" s="255"/>
      <c r="S781" s="255"/>
      <c r="T781" s="256"/>
      <c r="AT781" s="257" t="s">
        <v>178</v>
      </c>
      <c r="AU781" s="257" t="s">
        <v>79</v>
      </c>
      <c r="AV781" s="16" t="s">
        <v>180</v>
      </c>
      <c r="AW781" s="16" t="s">
        <v>31</v>
      </c>
      <c r="AX781" s="16" t="s">
        <v>69</v>
      </c>
      <c r="AY781" s="257" t="s">
        <v>161</v>
      </c>
    </row>
    <row r="782" spans="1:65" s="13" customFormat="1">
      <c r="B782" s="201"/>
      <c r="C782" s="202"/>
      <c r="D782" s="199" t="s">
        <v>178</v>
      </c>
      <c r="E782" s="203" t="s">
        <v>19</v>
      </c>
      <c r="F782" s="204" t="s">
        <v>3551</v>
      </c>
      <c r="G782" s="202"/>
      <c r="H782" s="205">
        <v>-4</v>
      </c>
      <c r="I782" s="206"/>
      <c r="J782" s="202"/>
      <c r="K782" s="202"/>
      <c r="L782" s="207"/>
      <c r="M782" s="208"/>
      <c r="N782" s="209"/>
      <c r="O782" s="209"/>
      <c r="P782" s="209"/>
      <c r="Q782" s="209"/>
      <c r="R782" s="209"/>
      <c r="S782" s="209"/>
      <c r="T782" s="210"/>
      <c r="AT782" s="211" t="s">
        <v>178</v>
      </c>
      <c r="AU782" s="211" t="s">
        <v>79</v>
      </c>
      <c r="AV782" s="13" t="s">
        <v>79</v>
      </c>
      <c r="AW782" s="13" t="s">
        <v>31</v>
      </c>
      <c r="AX782" s="13" t="s">
        <v>69</v>
      </c>
      <c r="AY782" s="211" t="s">
        <v>161</v>
      </c>
    </row>
    <row r="783" spans="1:65" s="15" customFormat="1">
      <c r="B783" s="222"/>
      <c r="C783" s="223"/>
      <c r="D783" s="199" t="s">
        <v>178</v>
      </c>
      <c r="E783" s="224" t="s">
        <v>19</v>
      </c>
      <c r="F783" s="225" t="s">
        <v>221</v>
      </c>
      <c r="G783" s="223"/>
      <c r="H783" s="226">
        <v>98</v>
      </c>
      <c r="I783" s="227"/>
      <c r="J783" s="223"/>
      <c r="K783" s="223"/>
      <c r="L783" s="228"/>
      <c r="M783" s="229"/>
      <c r="N783" s="230"/>
      <c r="O783" s="230"/>
      <c r="P783" s="230"/>
      <c r="Q783" s="230"/>
      <c r="R783" s="230"/>
      <c r="S783" s="230"/>
      <c r="T783" s="231"/>
      <c r="AT783" s="232" t="s">
        <v>178</v>
      </c>
      <c r="AU783" s="232" t="s">
        <v>79</v>
      </c>
      <c r="AV783" s="15" t="s">
        <v>168</v>
      </c>
      <c r="AW783" s="15" t="s">
        <v>31</v>
      </c>
      <c r="AX783" s="15" t="s">
        <v>77</v>
      </c>
      <c r="AY783" s="232" t="s">
        <v>161</v>
      </c>
    </row>
    <row r="784" spans="1:65" s="2" customFormat="1" ht="16.5" customHeight="1">
      <c r="A784" s="37"/>
      <c r="B784" s="38"/>
      <c r="C784" s="181" t="s">
        <v>1135</v>
      </c>
      <c r="D784" s="181" t="s">
        <v>163</v>
      </c>
      <c r="E784" s="182" t="s">
        <v>3598</v>
      </c>
      <c r="F784" s="183" t="s">
        <v>3599</v>
      </c>
      <c r="G784" s="184" t="s">
        <v>387</v>
      </c>
      <c r="H784" s="185">
        <v>9</v>
      </c>
      <c r="I784" s="186"/>
      <c r="J784" s="187">
        <f>ROUND(I784*H784,2)</f>
        <v>0</v>
      </c>
      <c r="K784" s="183" t="s">
        <v>167</v>
      </c>
      <c r="L784" s="42"/>
      <c r="M784" s="188" t="s">
        <v>19</v>
      </c>
      <c r="N784" s="189" t="s">
        <v>40</v>
      </c>
      <c r="O784" s="67"/>
      <c r="P784" s="190">
        <f>O784*H784</f>
        <v>0</v>
      </c>
      <c r="Q784" s="190">
        <v>2.2000000000000001E-4</v>
      </c>
      <c r="R784" s="190">
        <f>Q784*H784</f>
        <v>1.98E-3</v>
      </c>
      <c r="S784" s="190">
        <v>0</v>
      </c>
      <c r="T784" s="191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192" t="s">
        <v>279</v>
      </c>
      <c r="AT784" s="192" t="s">
        <v>163</v>
      </c>
      <c r="AU784" s="192" t="s">
        <v>79</v>
      </c>
      <c r="AY784" s="20" t="s">
        <v>161</v>
      </c>
      <c r="BE784" s="193">
        <f>IF(N784="základní",J784,0)</f>
        <v>0</v>
      </c>
      <c r="BF784" s="193">
        <f>IF(N784="snížená",J784,0)</f>
        <v>0</v>
      </c>
      <c r="BG784" s="193">
        <f>IF(N784="zákl. přenesená",J784,0)</f>
        <v>0</v>
      </c>
      <c r="BH784" s="193">
        <f>IF(N784="sníž. přenesená",J784,0)</f>
        <v>0</v>
      </c>
      <c r="BI784" s="193">
        <f>IF(N784="nulová",J784,0)</f>
        <v>0</v>
      </c>
      <c r="BJ784" s="20" t="s">
        <v>77</v>
      </c>
      <c r="BK784" s="193">
        <f>ROUND(I784*H784,2)</f>
        <v>0</v>
      </c>
      <c r="BL784" s="20" t="s">
        <v>279</v>
      </c>
      <c r="BM784" s="192" t="s">
        <v>3600</v>
      </c>
    </row>
    <row r="785" spans="1:65" s="2" customFormat="1">
      <c r="A785" s="37"/>
      <c r="B785" s="38"/>
      <c r="C785" s="39"/>
      <c r="D785" s="194" t="s">
        <v>170</v>
      </c>
      <c r="E785" s="39"/>
      <c r="F785" s="195" t="s">
        <v>3601</v>
      </c>
      <c r="G785" s="39"/>
      <c r="H785" s="39"/>
      <c r="I785" s="196"/>
      <c r="J785" s="39"/>
      <c r="K785" s="39"/>
      <c r="L785" s="42"/>
      <c r="M785" s="197"/>
      <c r="N785" s="198"/>
      <c r="O785" s="67"/>
      <c r="P785" s="67"/>
      <c r="Q785" s="67"/>
      <c r="R785" s="67"/>
      <c r="S785" s="67"/>
      <c r="T785" s="68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T785" s="20" t="s">
        <v>170</v>
      </c>
      <c r="AU785" s="20" t="s">
        <v>79</v>
      </c>
    </row>
    <row r="786" spans="1:65" s="14" customFormat="1">
      <c r="B786" s="212"/>
      <c r="C786" s="213"/>
      <c r="D786" s="199" t="s">
        <v>178</v>
      </c>
      <c r="E786" s="214" t="s">
        <v>19</v>
      </c>
      <c r="F786" s="215" t="s">
        <v>3477</v>
      </c>
      <c r="G786" s="213"/>
      <c r="H786" s="214" t="s">
        <v>19</v>
      </c>
      <c r="I786" s="216"/>
      <c r="J786" s="213"/>
      <c r="K786" s="213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178</v>
      </c>
      <c r="AU786" s="221" t="s">
        <v>79</v>
      </c>
      <c r="AV786" s="14" t="s">
        <v>77</v>
      </c>
      <c r="AW786" s="14" t="s">
        <v>31</v>
      </c>
      <c r="AX786" s="14" t="s">
        <v>69</v>
      </c>
      <c r="AY786" s="221" t="s">
        <v>161</v>
      </c>
    </row>
    <row r="787" spans="1:65" s="13" customFormat="1">
      <c r="B787" s="201"/>
      <c r="C787" s="202"/>
      <c r="D787" s="199" t="s">
        <v>178</v>
      </c>
      <c r="E787" s="203" t="s">
        <v>19</v>
      </c>
      <c r="F787" s="204" t="s">
        <v>3602</v>
      </c>
      <c r="G787" s="202"/>
      <c r="H787" s="205">
        <v>6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178</v>
      </c>
      <c r="AU787" s="211" t="s">
        <v>79</v>
      </c>
      <c r="AV787" s="13" t="s">
        <v>79</v>
      </c>
      <c r="AW787" s="13" t="s">
        <v>31</v>
      </c>
      <c r="AX787" s="13" t="s">
        <v>69</v>
      </c>
      <c r="AY787" s="211" t="s">
        <v>161</v>
      </c>
    </row>
    <row r="788" spans="1:65" s="14" customFormat="1">
      <c r="B788" s="212"/>
      <c r="C788" s="213"/>
      <c r="D788" s="199" t="s">
        <v>178</v>
      </c>
      <c r="E788" s="214" t="s">
        <v>19</v>
      </c>
      <c r="F788" s="215" t="s">
        <v>3603</v>
      </c>
      <c r="G788" s="213"/>
      <c r="H788" s="214" t="s">
        <v>19</v>
      </c>
      <c r="I788" s="216"/>
      <c r="J788" s="213"/>
      <c r="K788" s="213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178</v>
      </c>
      <c r="AU788" s="221" t="s">
        <v>79</v>
      </c>
      <c r="AV788" s="14" t="s">
        <v>77</v>
      </c>
      <c r="AW788" s="14" t="s">
        <v>31</v>
      </c>
      <c r="AX788" s="14" t="s">
        <v>69</v>
      </c>
      <c r="AY788" s="221" t="s">
        <v>161</v>
      </c>
    </row>
    <row r="789" spans="1:65" s="13" customFormat="1">
      <c r="B789" s="201"/>
      <c r="C789" s="202"/>
      <c r="D789" s="199" t="s">
        <v>178</v>
      </c>
      <c r="E789" s="203" t="s">
        <v>19</v>
      </c>
      <c r="F789" s="204" t="s">
        <v>180</v>
      </c>
      <c r="G789" s="202"/>
      <c r="H789" s="205">
        <v>3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178</v>
      </c>
      <c r="AU789" s="211" t="s">
        <v>79</v>
      </c>
      <c r="AV789" s="13" t="s">
        <v>79</v>
      </c>
      <c r="AW789" s="13" t="s">
        <v>31</v>
      </c>
      <c r="AX789" s="13" t="s">
        <v>69</v>
      </c>
      <c r="AY789" s="211" t="s">
        <v>161</v>
      </c>
    </row>
    <row r="790" spans="1:65" s="15" customFormat="1">
      <c r="B790" s="222"/>
      <c r="C790" s="223"/>
      <c r="D790" s="199" t="s">
        <v>178</v>
      </c>
      <c r="E790" s="224" t="s">
        <v>19</v>
      </c>
      <c r="F790" s="225" t="s">
        <v>221</v>
      </c>
      <c r="G790" s="223"/>
      <c r="H790" s="226">
        <v>9</v>
      </c>
      <c r="I790" s="227"/>
      <c r="J790" s="223"/>
      <c r="K790" s="223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178</v>
      </c>
      <c r="AU790" s="232" t="s">
        <v>79</v>
      </c>
      <c r="AV790" s="15" t="s">
        <v>168</v>
      </c>
      <c r="AW790" s="15" t="s">
        <v>31</v>
      </c>
      <c r="AX790" s="15" t="s">
        <v>77</v>
      </c>
      <c r="AY790" s="232" t="s">
        <v>161</v>
      </c>
    </row>
    <row r="791" spans="1:65" s="2" customFormat="1" ht="21.75" customHeight="1">
      <c r="A791" s="37"/>
      <c r="B791" s="38"/>
      <c r="C791" s="181" t="s">
        <v>1140</v>
      </c>
      <c r="D791" s="181" t="s">
        <v>163</v>
      </c>
      <c r="E791" s="182" t="s">
        <v>3604</v>
      </c>
      <c r="F791" s="183" t="s">
        <v>3605</v>
      </c>
      <c r="G791" s="184" t="s">
        <v>387</v>
      </c>
      <c r="H791" s="185">
        <v>3</v>
      </c>
      <c r="I791" s="186"/>
      <c r="J791" s="187">
        <f>ROUND(I791*H791,2)</f>
        <v>0</v>
      </c>
      <c r="K791" s="183" t="s">
        <v>167</v>
      </c>
      <c r="L791" s="42"/>
      <c r="M791" s="188" t="s">
        <v>19</v>
      </c>
      <c r="N791" s="189" t="s">
        <v>40</v>
      </c>
      <c r="O791" s="67"/>
      <c r="P791" s="190">
        <f>O791*H791</f>
        <v>0</v>
      </c>
      <c r="Q791" s="190">
        <v>1.14E-3</v>
      </c>
      <c r="R791" s="190">
        <f>Q791*H791</f>
        <v>3.4199999999999999E-3</v>
      </c>
      <c r="S791" s="190">
        <v>0</v>
      </c>
      <c r="T791" s="191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192" t="s">
        <v>279</v>
      </c>
      <c r="AT791" s="192" t="s">
        <v>163</v>
      </c>
      <c r="AU791" s="192" t="s">
        <v>79</v>
      </c>
      <c r="AY791" s="20" t="s">
        <v>161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20" t="s">
        <v>77</v>
      </c>
      <c r="BK791" s="193">
        <f>ROUND(I791*H791,2)</f>
        <v>0</v>
      </c>
      <c r="BL791" s="20" t="s">
        <v>279</v>
      </c>
      <c r="BM791" s="192" t="s">
        <v>3606</v>
      </c>
    </row>
    <row r="792" spans="1:65" s="2" customFormat="1">
      <c r="A792" s="37"/>
      <c r="B792" s="38"/>
      <c r="C792" s="39"/>
      <c r="D792" s="194" t="s">
        <v>170</v>
      </c>
      <c r="E792" s="39"/>
      <c r="F792" s="195" t="s">
        <v>3607</v>
      </c>
      <c r="G792" s="39"/>
      <c r="H792" s="39"/>
      <c r="I792" s="196"/>
      <c r="J792" s="39"/>
      <c r="K792" s="39"/>
      <c r="L792" s="42"/>
      <c r="M792" s="197"/>
      <c r="N792" s="198"/>
      <c r="O792" s="67"/>
      <c r="P792" s="67"/>
      <c r="Q792" s="67"/>
      <c r="R792" s="67"/>
      <c r="S792" s="67"/>
      <c r="T792" s="68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T792" s="20" t="s">
        <v>170</v>
      </c>
      <c r="AU792" s="20" t="s">
        <v>79</v>
      </c>
    </row>
    <row r="793" spans="1:65" s="14" customFormat="1">
      <c r="B793" s="212"/>
      <c r="C793" s="213"/>
      <c r="D793" s="199" t="s">
        <v>178</v>
      </c>
      <c r="E793" s="214" t="s">
        <v>19</v>
      </c>
      <c r="F793" s="215" t="s">
        <v>3477</v>
      </c>
      <c r="G793" s="213"/>
      <c r="H793" s="214" t="s">
        <v>19</v>
      </c>
      <c r="I793" s="216"/>
      <c r="J793" s="213"/>
      <c r="K793" s="213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178</v>
      </c>
      <c r="AU793" s="221" t="s">
        <v>79</v>
      </c>
      <c r="AV793" s="14" t="s">
        <v>77</v>
      </c>
      <c r="AW793" s="14" t="s">
        <v>31</v>
      </c>
      <c r="AX793" s="14" t="s">
        <v>69</v>
      </c>
      <c r="AY793" s="221" t="s">
        <v>161</v>
      </c>
    </row>
    <row r="794" spans="1:65" s="13" customFormat="1">
      <c r="B794" s="201"/>
      <c r="C794" s="202"/>
      <c r="D794" s="199" t="s">
        <v>178</v>
      </c>
      <c r="E794" s="203" t="s">
        <v>19</v>
      </c>
      <c r="F794" s="204" t="s">
        <v>180</v>
      </c>
      <c r="G794" s="202"/>
      <c r="H794" s="205">
        <v>3</v>
      </c>
      <c r="I794" s="206"/>
      <c r="J794" s="202"/>
      <c r="K794" s="202"/>
      <c r="L794" s="207"/>
      <c r="M794" s="208"/>
      <c r="N794" s="209"/>
      <c r="O794" s="209"/>
      <c r="P794" s="209"/>
      <c r="Q794" s="209"/>
      <c r="R794" s="209"/>
      <c r="S794" s="209"/>
      <c r="T794" s="210"/>
      <c r="AT794" s="211" t="s">
        <v>178</v>
      </c>
      <c r="AU794" s="211" t="s">
        <v>79</v>
      </c>
      <c r="AV794" s="13" t="s">
        <v>79</v>
      </c>
      <c r="AW794" s="13" t="s">
        <v>31</v>
      </c>
      <c r="AX794" s="13" t="s">
        <v>69</v>
      </c>
      <c r="AY794" s="211" t="s">
        <v>161</v>
      </c>
    </row>
    <row r="795" spans="1:65" s="15" customFormat="1">
      <c r="B795" s="222"/>
      <c r="C795" s="223"/>
      <c r="D795" s="199" t="s">
        <v>178</v>
      </c>
      <c r="E795" s="224" t="s">
        <v>19</v>
      </c>
      <c r="F795" s="225" t="s">
        <v>221</v>
      </c>
      <c r="G795" s="223"/>
      <c r="H795" s="226">
        <v>3</v>
      </c>
      <c r="I795" s="227"/>
      <c r="J795" s="223"/>
      <c r="K795" s="223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178</v>
      </c>
      <c r="AU795" s="232" t="s">
        <v>79</v>
      </c>
      <c r="AV795" s="15" t="s">
        <v>168</v>
      </c>
      <c r="AW795" s="15" t="s">
        <v>31</v>
      </c>
      <c r="AX795" s="15" t="s">
        <v>77</v>
      </c>
      <c r="AY795" s="232" t="s">
        <v>161</v>
      </c>
    </row>
    <row r="796" spans="1:65" s="2" customFormat="1" ht="24.15" customHeight="1">
      <c r="A796" s="37"/>
      <c r="B796" s="38"/>
      <c r="C796" s="181" t="s">
        <v>1145</v>
      </c>
      <c r="D796" s="181" t="s">
        <v>163</v>
      </c>
      <c r="E796" s="182" t="s">
        <v>3608</v>
      </c>
      <c r="F796" s="183" t="s">
        <v>3609</v>
      </c>
      <c r="G796" s="184" t="s">
        <v>387</v>
      </c>
      <c r="H796" s="185">
        <v>1</v>
      </c>
      <c r="I796" s="186"/>
      <c r="J796" s="187">
        <f>ROUND(I796*H796,2)</f>
        <v>0</v>
      </c>
      <c r="K796" s="183" t="s">
        <v>167</v>
      </c>
      <c r="L796" s="42"/>
      <c r="M796" s="188" t="s">
        <v>19</v>
      </c>
      <c r="N796" s="189" t="s">
        <v>40</v>
      </c>
      <c r="O796" s="67"/>
      <c r="P796" s="190">
        <f>O796*H796</f>
        <v>0</v>
      </c>
      <c r="Q796" s="190">
        <v>1.73E-3</v>
      </c>
      <c r="R796" s="190">
        <f>Q796*H796</f>
        <v>1.73E-3</v>
      </c>
      <c r="S796" s="190">
        <v>0</v>
      </c>
      <c r="T796" s="191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2" t="s">
        <v>279</v>
      </c>
      <c r="AT796" s="192" t="s">
        <v>163</v>
      </c>
      <c r="AU796" s="192" t="s">
        <v>79</v>
      </c>
      <c r="AY796" s="20" t="s">
        <v>161</v>
      </c>
      <c r="BE796" s="193">
        <f>IF(N796="základní",J796,0)</f>
        <v>0</v>
      </c>
      <c r="BF796" s="193">
        <f>IF(N796="snížená",J796,0)</f>
        <v>0</v>
      </c>
      <c r="BG796" s="193">
        <f>IF(N796="zákl. přenesená",J796,0)</f>
        <v>0</v>
      </c>
      <c r="BH796" s="193">
        <f>IF(N796="sníž. přenesená",J796,0)</f>
        <v>0</v>
      </c>
      <c r="BI796" s="193">
        <f>IF(N796="nulová",J796,0)</f>
        <v>0</v>
      </c>
      <c r="BJ796" s="20" t="s">
        <v>77</v>
      </c>
      <c r="BK796" s="193">
        <f>ROUND(I796*H796,2)</f>
        <v>0</v>
      </c>
      <c r="BL796" s="20" t="s">
        <v>279</v>
      </c>
      <c r="BM796" s="192" t="s">
        <v>3610</v>
      </c>
    </row>
    <row r="797" spans="1:65" s="2" customFormat="1">
      <c r="A797" s="37"/>
      <c r="B797" s="38"/>
      <c r="C797" s="39"/>
      <c r="D797" s="194" t="s">
        <v>170</v>
      </c>
      <c r="E797" s="39"/>
      <c r="F797" s="195" t="s">
        <v>3611</v>
      </c>
      <c r="G797" s="39"/>
      <c r="H797" s="39"/>
      <c r="I797" s="196"/>
      <c r="J797" s="39"/>
      <c r="K797" s="39"/>
      <c r="L797" s="42"/>
      <c r="M797" s="197"/>
      <c r="N797" s="198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170</v>
      </c>
      <c r="AU797" s="20" t="s">
        <v>79</v>
      </c>
    </row>
    <row r="798" spans="1:65" s="14" customFormat="1">
      <c r="B798" s="212"/>
      <c r="C798" s="213"/>
      <c r="D798" s="199" t="s">
        <v>178</v>
      </c>
      <c r="E798" s="214" t="s">
        <v>19</v>
      </c>
      <c r="F798" s="215" t="s">
        <v>3612</v>
      </c>
      <c r="G798" s="213"/>
      <c r="H798" s="214" t="s">
        <v>19</v>
      </c>
      <c r="I798" s="216"/>
      <c r="J798" s="213"/>
      <c r="K798" s="213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178</v>
      </c>
      <c r="AU798" s="221" t="s">
        <v>79</v>
      </c>
      <c r="AV798" s="14" t="s">
        <v>77</v>
      </c>
      <c r="AW798" s="14" t="s">
        <v>31</v>
      </c>
      <c r="AX798" s="14" t="s">
        <v>69</v>
      </c>
      <c r="AY798" s="221" t="s">
        <v>161</v>
      </c>
    </row>
    <row r="799" spans="1:65" s="13" customFormat="1">
      <c r="B799" s="201"/>
      <c r="C799" s="202"/>
      <c r="D799" s="199" t="s">
        <v>178</v>
      </c>
      <c r="E799" s="203" t="s">
        <v>19</v>
      </c>
      <c r="F799" s="204" t="s">
        <v>77</v>
      </c>
      <c r="G799" s="202"/>
      <c r="H799" s="205">
        <v>1</v>
      </c>
      <c r="I799" s="206"/>
      <c r="J799" s="202"/>
      <c r="K799" s="202"/>
      <c r="L799" s="207"/>
      <c r="M799" s="208"/>
      <c r="N799" s="209"/>
      <c r="O799" s="209"/>
      <c r="P799" s="209"/>
      <c r="Q799" s="209"/>
      <c r="R799" s="209"/>
      <c r="S799" s="209"/>
      <c r="T799" s="210"/>
      <c r="AT799" s="211" t="s">
        <v>178</v>
      </c>
      <c r="AU799" s="211" t="s">
        <v>79</v>
      </c>
      <c r="AV799" s="13" t="s">
        <v>79</v>
      </c>
      <c r="AW799" s="13" t="s">
        <v>31</v>
      </c>
      <c r="AX799" s="13" t="s">
        <v>69</v>
      </c>
      <c r="AY799" s="211" t="s">
        <v>161</v>
      </c>
    </row>
    <row r="800" spans="1:65" s="15" customFormat="1">
      <c r="B800" s="222"/>
      <c r="C800" s="223"/>
      <c r="D800" s="199" t="s">
        <v>178</v>
      </c>
      <c r="E800" s="224" t="s">
        <v>19</v>
      </c>
      <c r="F800" s="225" t="s">
        <v>221</v>
      </c>
      <c r="G800" s="223"/>
      <c r="H800" s="226">
        <v>1</v>
      </c>
      <c r="I800" s="227"/>
      <c r="J800" s="223"/>
      <c r="K800" s="223"/>
      <c r="L800" s="228"/>
      <c r="M800" s="229"/>
      <c r="N800" s="230"/>
      <c r="O800" s="230"/>
      <c r="P800" s="230"/>
      <c r="Q800" s="230"/>
      <c r="R800" s="230"/>
      <c r="S800" s="230"/>
      <c r="T800" s="231"/>
      <c r="AT800" s="232" t="s">
        <v>178</v>
      </c>
      <c r="AU800" s="232" t="s">
        <v>79</v>
      </c>
      <c r="AV800" s="15" t="s">
        <v>168</v>
      </c>
      <c r="AW800" s="15" t="s">
        <v>31</v>
      </c>
      <c r="AX800" s="15" t="s">
        <v>77</v>
      </c>
      <c r="AY800" s="232" t="s">
        <v>161</v>
      </c>
    </row>
    <row r="801" spans="1:65" s="2" customFormat="1" ht="16.5" customHeight="1">
      <c r="A801" s="37"/>
      <c r="B801" s="38"/>
      <c r="C801" s="181" t="s">
        <v>1151</v>
      </c>
      <c r="D801" s="181" t="s">
        <v>163</v>
      </c>
      <c r="E801" s="182" t="s">
        <v>3613</v>
      </c>
      <c r="F801" s="183" t="s">
        <v>3614</v>
      </c>
      <c r="G801" s="184" t="s">
        <v>387</v>
      </c>
      <c r="H801" s="185">
        <v>107</v>
      </c>
      <c r="I801" s="186"/>
      <c r="J801" s="187">
        <f>ROUND(I801*H801,2)</f>
        <v>0</v>
      </c>
      <c r="K801" s="183" t="s">
        <v>167</v>
      </c>
      <c r="L801" s="42"/>
      <c r="M801" s="188" t="s">
        <v>19</v>
      </c>
      <c r="N801" s="189" t="s">
        <v>40</v>
      </c>
      <c r="O801" s="67"/>
      <c r="P801" s="190">
        <f>O801*H801</f>
        <v>0</v>
      </c>
      <c r="Q801" s="190">
        <v>0</v>
      </c>
      <c r="R801" s="190">
        <f>Q801*H801</f>
        <v>0</v>
      </c>
      <c r="S801" s="190">
        <v>0</v>
      </c>
      <c r="T801" s="191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192" t="s">
        <v>279</v>
      </c>
      <c r="AT801" s="192" t="s">
        <v>163</v>
      </c>
      <c r="AU801" s="192" t="s">
        <v>79</v>
      </c>
      <c r="AY801" s="20" t="s">
        <v>161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20" t="s">
        <v>77</v>
      </c>
      <c r="BK801" s="193">
        <f>ROUND(I801*H801,2)</f>
        <v>0</v>
      </c>
      <c r="BL801" s="20" t="s">
        <v>279</v>
      </c>
      <c r="BM801" s="192" t="s">
        <v>3615</v>
      </c>
    </row>
    <row r="802" spans="1:65" s="2" customFormat="1">
      <c r="A802" s="37"/>
      <c r="B802" s="38"/>
      <c r="C802" s="39"/>
      <c r="D802" s="194" t="s">
        <v>170</v>
      </c>
      <c r="E802" s="39"/>
      <c r="F802" s="195" t="s">
        <v>3616</v>
      </c>
      <c r="G802" s="39"/>
      <c r="H802" s="39"/>
      <c r="I802" s="196"/>
      <c r="J802" s="39"/>
      <c r="K802" s="39"/>
      <c r="L802" s="42"/>
      <c r="M802" s="197"/>
      <c r="N802" s="198"/>
      <c r="O802" s="67"/>
      <c r="P802" s="67"/>
      <c r="Q802" s="67"/>
      <c r="R802" s="67"/>
      <c r="S802" s="67"/>
      <c r="T802" s="68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T802" s="20" t="s">
        <v>170</v>
      </c>
      <c r="AU802" s="20" t="s">
        <v>79</v>
      </c>
    </row>
    <row r="803" spans="1:65" s="2" customFormat="1" ht="16.5" customHeight="1">
      <c r="A803" s="37"/>
      <c r="B803" s="38"/>
      <c r="C803" s="237" t="s">
        <v>1158</v>
      </c>
      <c r="D803" s="237" t="s">
        <v>715</v>
      </c>
      <c r="E803" s="238" t="s">
        <v>3617</v>
      </c>
      <c r="F803" s="239" t="s">
        <v>3618</v>
      </c>
      <c r="G803" s="240" t="s">
        <v>387</v>
      </c>
      <c r="H803" s="241">
        <v>107</v>
      </c>
      <c r="I803" s="242"/>
      <c r="J803" s="243">
        <f>ROUND(I803*H803,2)</f>
        <v>0</v>
      </c>
      <c r="K803" s="239" t="s">
        <v>167</v>
      </c>
      <c r="L803" s="244"/>
      <c r="M803" s="245" t="s">
        <v>19</v>
      </c>
      <c r="N803" s="246" t="s">
        <v>40</v>
      </c>
      <c r="O803" s="67"/>
      <c r="P803" s="190">
        <f>O803*H803</f>
        <v>0</v>
      </c>
      <c r="Q803" s="190">
        <v>1.3999999999999999E-4</v>
      </c>
      <c r="R803" s="190">
        <f>Q803*H803</f>
        <v>1.4979999999999999E-2</v>
      </c>
      <c r="S803" s="190">
        <v>0</v>
      </c>
      <c r="T803" s="191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92" t="s">
        <v>406</v>
      </c>
      <c r="AT803" s="192" t="s">
        <v>715</v>
      </c>
      <c r="AU803" s="192" t="s">
        <v>79</v>
      </c>
      <c r="AY803" s="20" t="s">
        <v>161</v>
      </c>
      <c r="BE803" s="193">
        <f>IF(N803="základní",J803,0)</f>
        <v>0</v>
      </c>
      <c r="BF803" s="193">
        <f>IF(N803="snížená",J803,0)</f>
        <v>0</v>
      </c>
      <c r="BG803" s="193">
        <f>IF(N803="zákl. přenesená",J803,0)</f>
        <v>0</v>
      </c>
      <c r="BH803" s="193">
        <f>IF(N803="sníž. přenesená",J803,0)</f>
        <v>0</v>
      </c>
      <c r="BI803" s="193">
        <f>IF(N803="nulová",J803,0)</f>
        <v>0</v>
      </c>
      <c r="BJ803" s="20" t="s">
        <v>77</v>
      </c>
      <c r="BK803" s="193">
        <f>ROUND(I803*H803,2)</f>
        <v>0</v>
      </c>
      <c r="BL803" s="20" t="s">
        <v>279</v>
      </c>
      <c r="BM803" s="192" t="s">
        <v>3619</v>
      </c>
    </row>
    <row r="804" spans="1:65" s="14" customFormat="1">
      <c r="B804" s="212"/>
      <c r="C804" s="213"/>
      <c r="D804" s="199" t="s">
        <v>178</v>
      </c>
      <c r="E804" s="214" t="s">
        <v>19</v>
      </c>
      <c r="F804" s="215" t="s">
        <v>3528</v>
      </c>
      <c r="G804" s="213"/>
      <c r="H804" s="214" t="s">
        <v>19</v>
      </c>
      <c r="I804" s="216"/>
      <c r="J804" s="213"/>
      <c r="K804" s="213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178</v>
      </c>
      <c r="AU804" s="221" t="s">
        <v>79</v>
      </c>
      <c r="AV804" s="14" t="s">
        <v>77</v>
      </c>
      <c r="AW804" s="14" t="s">
        <v>31</v>
      </c>
      <c r="AX804" s="14" t="s">
        <v>69</v>
      </c>
      <c r="AY804" s="221" t="s">
        <v>161</v>
      </c>
    </row>
    <row r="805" spans="1:65" s="14" customFormat="1">
      <c r="B805" s="212"/>
      <c r="C805" s="213"/>
      <c r="D805" s="199" t="s">
        <v>178</v>
      </c>
      <c r="E805" s="214" t="s">
        <v>19</v>
      </c>
      <c r="F805" s="215" t="s">
        <v>3529</v>
      </c>
      <c r="G805" s="213"/>
      <c r="H805" s="214" t="s">
        <v>19</v>
      </c>
      <c r="I805" s="216"/>
      <c r="J805" s="213"/>
      <c r="K805" s="213"/>
      <c r="L805" s="217"/>
      <c r="M805" s="218"/>
      <c r="N805" s="219"/>
      <c r="O805" s="219"/>
      <c r="P805" s="219"/>
      <c r="Q805" s="219"/>
      <c r="R805" s="219"/>
      <c r="S805" s="219"/>
      <c r="T805" s="220"/>
      <c r="AT805" s="221" t="s">
        <v>178</v>
      </c>
      <c r="AU805" s="221" t="s">
        <v>79</v>
      </c>
      <c r="AV805" s="14" t="s">
        <v>77</v>
      </c>
      <c r="AW805" s="14" t="s">
        <v>31</v>
      </c>
      <c r="AX805" s="14" t="s">
        <v>69</v>
      </c>
      <c r="AY805" s="221" t="s">
        <v>161</v>
      </c>
    </row>
    <row r="806" spans="1:65" s="13" customFormat="1">
      <c r="B806" s="201"/>
      <c r="C806" s="202"/>
      <c r="D806" s="199" t="s">
        <v>178</v>
      </c>
      <c r="E806" s="203" t="s">
        <v>19</v>
      </c>
      <c r="F806" s="204" t="s">
        <v>79</v>
      </c>
      <c r="G806" s="202"/>
      <c r="H806" s="205">
        <v>2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178</v>
      </c>
      <c r="AU806" s="211" t="s">
        <v>79</v>
      </c>
      <c r="AV806" s="13" t="s">
        <v>79</v>
      </c>
      <c r="AW806" s="13" t="s">
        <v>31</v>
      </c>
      <c r="AX806" s="13" t="s">
        <v>69</v>
      </c>
      <c r="AY806" s="211" t="s">
        <v>161</v>
      </c>
    </row>
    <row r="807" spans="1:65" s="14" customFormat="1">
      <c r="B807" s="212"/>
      <c r="C807" s="213"/>
      <c r="D807" s="199" t="s">
        <v>178</v>
      </c>
      <c r="E807" s="214" t="s">
        <v>19</v>
      </c>
      <c r="F807" s="215" t="s">
        <v>3507</v>
      </c>
      <c r="G807" s="213"/>
      <c r="H807" s="214" t="s">
        <v>19</v>
      </c>
      <c r="I807" s="216"/>
      <c r="J807" s="213"/>
      <c r="K807" s="213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178</v>
      </c>
      <c r="AU807" s="221" t="s">
        <v>79</v>
      </c>
      <c r="AV807" s="14" t="s">
        <v>77</v>
      </c>
      <c r="AW807" s="14" t="s">
        <v>31</v>
      </c>
      <c r="AX807" s="14" t="s">
        <v>69</v>
      </c>
      <c r="AY807" s="221" t="s">
        <v>161</v>
      </c>
    </row>
    <row r="808" spans="1:65" s="13" customFormat="1">
      <c r="B808" s="201"/>
      <c r="C808" s="202"/>
      <c r="D808" s="199" t="s">
        <v>178</v>
      </c>
      <c r="E808" s="203" t="s">
        <v>19</v>
      </c>
      <c r="F808" s="204" t="s">
        <v>77</v>
      </c>
      <c r="G808" s="202"/>
      <c r="H808" s="205">
        <v>1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178</v>
      </c>
      <c r="AU808" s="211" t="s">
        <v>79</v>
      </c>
      <c r="AV808" s="13" t="s">
        <v>79</v>
      </c>
      <c r="AW808" s="13" t="s">
        <v>31</v>
      </c>
      <c r="AX808" s="13" t="s">
        <v>69</v>
      </c>
      <c r="AY808" s="211" t="s">
        <v>161</v>
      </c>
    </row>
    <row r="809" spans="1:65" s="14" customFormat="1">
      <c r="B809" s="212"/>
      <c r="C809" s="213"/>
      <c r="D809" s="199" t="s">
        <v>178</v>
      </c>
      <c r="E809" s="214" t="s">
        <v>19</v>
      </c>
      <c r="F809" s="215" t="s">
        <v>3531</v>
      </c>
      <c r="G809" s="213"/>
      <c r="H809" s="214" t="s">
        <v>19</v>
      </c>
      <c r="I809" s="216"/>
      <c r="J809" s="213"/>
      <c r="K809" s="213"/>
      <c r="L809" s="217"/>
      <c r="M809" s="218"/>
      <c r="N809" s="219"/>
      <c r="O809" s="219"/>
      <c r="P809" s="219"/>
      <c r="Q809" s="219"/>
      <c r="R809" s="219"/>
      <c r="S809" s="219"/>
      <c r="T809" s="220"/>
      <c r="AT809" s="221" t="s">
        <v>178</v>
      </c>
      <c r="AU809" s="221" t="s">
        <v>79</v>
      </c>
      <c r="AV809" s="14" t="s">
        <v>77</v>
      </c>
      <c r="AW809" s="14" t="s">
        <v>31</v>
      </c>
      <c r="AX809" s="14" t="s">
        <v>69</v>
      </c>
      <c r="AY809" s="221" t="s">
        <v>161</v>
      </c>
    </row>
    <row r="810" spans="1:65" s="13" customFormat="1">
      <c r="B810" s="201"/>
      <c r="C810" s="202"/>
      <c r="D810" s="199" t="s">
        <v>178</v>
      </c>
      <c r="E810" s="203" t="s">
        <v>19</v>
      </c>
      <c r="F810" s="204" t="s">
        <v>3550</v>
      </c>
      <c r="G810" s="202"/>
      <c r="H810" s="205">
        <v>2</v>
      </c>
      <c r="I810" s="206"/>
      <c r="J810" s="202"/>
      <c r="K810" s="202"/>
      <c r="L810" s="207"/>
      <c r="M810" s="208"/>
      <c r="N810" s="209"/>
      <c r="O810" s="209"/>
      <c r="P810" s="209"/>
      <c r="Q810" s="209"/>
      <c r="R810" s="209"/>
      <c r="S810" s="209"/>
      <c r="T810" s="210"/>
      <c r="AT810" s="211" t="s">
        <v>178</v>
      </c>
      <c r="AU810" s="211" t="s">
        <v>79</v>
      </c>
      <c r="AV810" s="13" t="s">
        <v>79</v>
      </c>
      <c r="AW810" s="13" t="s">
        <v>31</v>
      </c>
      <c r="AX810" s="13" t="s">
        <v>69</v>
      </c>
      <c r="AY810" s="211" t="s">
        <v>161</v>
      </c>
    </row>
    <row r="811" spans="1:65" s="14" customFormat="1">
      <c r="B811" s="212"/>
      <c r="C811" s="213"/>
      <c r="D811" s="199" t="s">
        <v>178</v>
      </c>
      <c r="E811" s="214" t="s">
        <v>19</v>
      </c>
      <c r="F811" s="215" t="s">
        <v>3555</v>
      </c>
      <c r="G811" s="213"/>
      <c r="H811" s="214" t="s">
        <v>19</v>
      </c>
      <c r="I811" s="216"/>
      <c r="J811" s="213"/>
      <c r="K811" s="213"/>
      <c r="L811" s="217"/>
      <c r="M811" s="218"/>
      <c r="N811" s="219"/>
      <c r="O811" s="219"/>
      <c r="P811" s="219"/>
      <c r="Q811" s="219"/>
      <c r="R811" s="219"/>
      <c r="S811" s="219"/>
      <c r="T811" s="220"/>
      <c r="AT811" s="221" t="s">
        <v>178</v>
      </c>
      <c r="AU811" s="221" t="s">
        <v>79</v>
      </c>
      <c r="AV811" s="14" t="s">
        <v>77</v>
      </c>
      <c r="AW811" s="14" t="s">
        <v>31</v>
      </c>
      <c r="AX811" s="14" t="s">
        <v>69</v>
      </c>
      <c r="AY811" s="221" t="s">
        <v>161</v>
      </c>
    </row>
    <row r="812" spans="1:65" s="13" customFormat="1">
      <c r="B812" s="201"/>
      <c r="C812" s="202"/>
      <c r="D812" s="199" t="s">
        <v>178</v>
      </c>
      <c r="E812" s="203" t="s">
        <v>19</v>
      </c>
      <c r="F812" s="204" t="s">
        <v>77</v>
      </c>
      <c r="G812" s="202"/>
      <c r="H812" s="205">
        <v>1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178</v>
      </c>
      <c r="AU812" s="211" t="s">
        <v>79</v>
      </c>
      <c r="AV812" s="13" t="s">
        <v>79</v>
      </c>
      <c r="AW812" s="13" t="s">
        <v>31</v>
      </c>
      <c r="AX812" s="13" t="s">
        <v>69</v>
      </c>
      <c r="AY812" s="211" t="s">
        <v>161</v>
      </c>
    </row>
    <row r="813" spans="1:65" s="14" customFormat="1">
      <c r="B813" s="212"/>
      <c r="C813" s="213"/>
      <c r="D813" s="199" t="s">
        <v>178</v>
      </c>
      <c r="E813" s="214" t="s">
        <v>19</v>
      </c>
      <c r="F813" s="215" t="s">
        <v>3556</v>
      </c>
      <c r="G813" s="213"/>
      <c r="H813" s="214" t="s">
        <v>19</v>
      </c>
      <c r="I813" s="216"/>
      <c r="J813" s="213"/>
      <c r="K813" s="213"/>
      <c r="L813" s="217"/>
      <c r="M813" s="218"/>
      <c r="N813" s="219"/>
      <c r="O813" s="219"/>
      <c r="P813" s="219"/>
      <c r="Q813" s="219"/>
      <c r="R813" s="219"/>
      <c r="S813" s="219"/>
      <c r="T813" s="220"/>
      <c r="AT813" s="221" t="s">
        <v>178</v>
      </c>
      <c r="AU813" s="221" t="s">
        <v>79</v>
      </c>
      <c r="AV813" s="14" t="s">
        <v>77</v>
      </c>
      <c r="AW813" s="14" t="s">
        <v>31</v>
      </c>
      <c r="AX813" s="14" t="s">
        <v>69</v>
      </c>
      <c r="AY813" s="221" t="s">
        <v>161</v>
      </c>
    </row>
    <row r="814" spans="1:65" s="13" customFormat="1">
      <c r="B814" s="201"/>
      <c r="C814" s="202"/>
      <c r="D814" s="199" t="s">
        <v>178</v>
      </c>
      <c r="E814" s="203" t="s">
        <v>19</v>
      </c>
      <c r="F814" s="204" t="s">
        <v>77</v>
      </c>
      <c r="G814" s="202"/>
      <c r="H814" s="205">
        <v>1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178</v>
      </c>
      <c r="AU814" s="211" t="s">
        <v>79</v>
      </c>
      <c r="AV814" s="13" t="s">
        <v>79</v>
      </c>
      <c r="AW814" s="13" t="s">
        <v>31</v>
      </c>
      <c r="AX814" s="13" t="s">
        <v>69</v>
      </c>
      <c r="AY814" s="211" t="s">
        <v>161</v>
      </c>
    </row>
    <row r="815" spans="1:65" s="14" customFormat="1">
      <c r="B815" s="212"/>
      <c r="C815" s="213"/>
      <c r="D815" s="199" t="s">
        <v>178</v>
      </c>
      <c r="E815" s="214" t="s">
        <v>19</v>
      </c>
      <c r="F815" s="215" t="s">
        <v>3509</v>
      </c>
      <c r="G815" s="213"/>
      <c r="H815" s="214" t="s">
        <v>19</v>
      </c>
      <c r="I815" s="216"/>
      <c r="J815" s="213"/>
      <c r="K815" s="213"/>
      <c r="L815" s="217"/>
      <c r="M815" s="218"/>
      <c r="N815" s="219"/>
      <c r="O815" s="219"/>
      <c r="P815" s="219"/>
      <c r="Q815" s="219"/>
      <c r="R815" s="219"/>
      <c r="S815" s="219"/>
      <c r="T815" s="220"/>
      <c r="AT815" s="221" t="s">
        <v>178</v>
      </c>
      <c r="AU815" s="221" t="s">
        <v>79</v>
      </c>
      <c r="AV815" s="14" t="s">
        <v>77</v>
      </c>
      <c r="AW815" s="14" t="s">
        <v>31</v>
      </c>
      <c r="AX815" s="14" t="s">
        <v>69</v>
      </c>
      <c r="AY815" s="221" t="s">
        <v>161</v>
      </c>
    </row>
    <row r="816" spans="1:65" s="13" customFormat="1">
      <c r="B816" s="201"/>
      <c r="C816" s="202"/>
      <c r="D816" s="199" t="s">
        <v>178</v>
      </c>
      <c r="E816" s="203" t="s">
        <v>19</v>
      </c>
      <c r="F816" s="204" t="s">
        <v>77</v>
      </c>
      <c r="G816" s="202"/>
      <c r="H816" s="205">
        <v>1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178</v>
      </c>
      <c r="AU816" s="211" t="s">
        <v>79</v>
      </c>
      <c r="AV816" s="13" t="s">
        <v>79</v>
      </c>
      <c r="AW816" s="13" t="s">
        <v>31</v>
      </c>
      <c r="AX816" s="13" t="s">
        <v>69</v>
      </c>
      <c r="AY816" s="211" t="s">
        <v>161</v>
      </c>
    </row>
    <row r="817" spans="2:51" s="14" customFormat="1">
      <c r="B817" s="212"/>
      <c r="C817" s="213"/>
      <c r="D817" s="199" t="s">
        <v>178</v>
      </c>
      <c r="E817" s="214" t="s">
        <v>19</v>
      </c>
      <c r="F817" s="215" t="s">
        <v>3510</v>
      </c>
      <c r="G817" s="213"/>
      <c r="H817" s="214" t="s">
        <v>19</v>
      </c>
      <c r="I817" s="216"/>
      <c r="J817" s="213"/>
      <c r="K817" s="213"/>
      <c r="L817" s="217"/>
      <c r="M817" s="218"/>
      <c r="N817" s="219"/>
      <c r="O817" s="219"/>
      <c r="P817" s="219"/>
      <c r="Q817" s="219"/>
      <c r="R817" s="219"/>
      <c r="S817" s="219"/>
      <c r="T817" s="220"/>
      <c r="AT817" s="221" t="s">
        <v>178</v>
      </c>
      <c r="AU817" s="221" t="s">
        <v>79</v>
      </c>
      <c r="AV817" s="14" t="s">
        <v>77</v>
      </c>
      <c r="AW817" s="14" t="s">
        <v>31</v>
      </c>
      <c r="AX817" s="14" t="s">
        <v>69</v>
      </c>
      <c r="AY817" s="221" t="s">
        <v>161</v>
      </c>
    </row>
    <row r="818" spans="2:51" s="13" customFormat="1">
      <c r="B818" s="201"/>
      <c r="C818" s="202"/>
      <c r="D818" s="199" t="s">
        <v>178</v>
      </c>
      <c r="E818" s="203" t="s">
        <v>19</v>
      </c>
      <c r="F818" s="204" t="s">
        <v>77</v>
      </c>
      <c r="G818" s="202"/>
      <c r="H818" s="205">
        <v>1</v>
      </c>
      <c r="I818" s="206"/>
      <c r="J818" s="202"/>
      <c r="K818" s="202"/>
      <c r="L818" s="207"/>
      <c r="M818" s="208"/>
      <c r="N818" s="209"/>
      <c r="O818" s="209"/>
      <c r="P818" s="209"/>
      <c r="Q818" s="209"/>
      <c r="R818" s="209"/>
      <c r="S818" s="209"/>
      <c r="T818" s="210"/>
      <c r="AT818" s="211" t="s">
        <v>178</v>
      </c>
      <c r="AU818" s="211" t="s">
        <v>79</v>
      </c>
      <c r="AV818" s="13" t="s">
        <v>79</v>
      </c>
      <c r="AW818" s="13" t="s">
        <v>31</v>
      </c>
      <c r="AX818" s="13" t="s">
        <v>69</v>
      </c>
      <c r="AY818" s="211" t="s">
        <v>161</v>
      </c>
    </row>
    <row r="819" spans="2:51" s="14" customFormat="1">
      <c r="B819" s="212"/>
      <c r="C819" s="213"/>
      <c r="D819" s="199" t="s">
        <v>178</v>
      </c>
      <c r="E819" s="214" t="s">
        <v>19</v>
      </c>
      <c r="F819" s="215" t="s">
        <v>3557</v>
      </c>
      <c r="G819" s="213"/>
      <c r="H819" s="214" t="s">
        <v>19</v>
      </c>
      <c r="I819" s="216"/>
      <c r="J819" s="213"/>
      <c r="K819" s="213"/>
      <c r="L819" s="217"/>
      <c r="M819" s="218"/>
      <c r="N819" s="219"/>
      <c r="O819" s="219"/>
      <c r="P819" s="219"/>
      <c r="Q819" s="219"/>
      <c r="R819" s="219"/>
      <c r="S819" s="219"/>
      <c r="T819" s="220"/>
      <c r="AT819" s="221" t="s">
        <v>178</v>
      </c>
      <c r="AU819" s="221" t="s">
        <v>79</v>
      </c>
      <c r="AV819" s="14" t="s">
        <v>77</v>
      </c>
      <c r="AW819" s="14" t="s">
        <v>31</v>
      </c>
      <c r="AX819" s="14" t="s">
        <v>69</v>
      </c>
      <c r="AY819" s="221" t="s">
        <v>161</v>
      </c>
    </row>
    <row r="820" spans="2:51" s="13" customFormat="1">
      <c r="B820" s="201"/>
      <c r="C820" s="202"/>
      <c r="D820" s="199" t="s">
        <v>178</v>
      </c>
      <c r="E820" s="203" t="s">
        <v>19</v>
      </c>
      <c r="F820" s="204" t="s">
        <v>77</v>
      </c>
      <c r="G820" s="202"/>
      <c r="H820" s="205">
        <v>1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178</v>
      </c>
      <c r="AU820" s="211" t="s">
        <v>79</v>
      </c>
      <c r="AV820" s="13" t="s">
        <v>79</v>
      </c>
      <c r="AW820" s="13" t="s">
        <v>31</v>
      </c>
      <c r="AX820" s="13" t="s">
        <v>69</v>
      </c>
      <c r="AY820" s="211" t="s">
        <v>161</v>
      </c>
    </row>
    <row r="821" spans="2:51" s="14" customFormat="1">
      <c r="B821" s="212"/>
      <c r="C821" s="213"/>
      <c r="D821" s="199" t="s">
        <v>178</v>
      </c>
      <c r="E821" s="214" t="s">
        <v>19</v>
      </c>
      <c r="F821" s="215" t="s">
        <v>3511</v>
      </c>
      <c r="G821" s="213"/>
      <c r="H821" s="214" t="s">
        <v>19</v>
      </c>
      <c r="I821" s="216"/>
      <c r="J821" s="213"/>
      <c r="K821" s="213"/>
      <c r="L821" s="217"/>
      <c r="M821" s="218"/>
      <c r="N821" s="219"/>
      <c r="O821" s="219"/>
      <c r="P821" s="219"/>
      <c r="Q821" s="219"/>
      <c r="R821" s="219"/>
      <c r="S821" s="219"/>
      <c r="T821" s="220"/>
      <c r="AT821" s="221" t="s">
        <v>178</v>
      </c>
      <c r="AU821" s="221" t="s">
        <v>79</v>
      </c>
      <c r="AV821" s="14" t="s">
        <v>77</v>
      </c>
      <c r="AW821" s="14" t="s">
        <v>31</v>
      </c>
      <c r="AX821" s="14" t="s">
        <v>69</v>
      </c>
      <c r="AY821" s="221" t="s">
        <v>161</v>
      </c>
    </row>
    <row r="822" spans="2:51" s="13" customFormat="1">
      <c r="B822" s="201"/>
      <c r="C822" s="202"/>
      <c r="D822" s="199" t="s">
        <v>178</v>
      </c>
      <c r="E822" s="203" t="s">
        <v>19</v>
      </c>
      <c r="F822" s="204" t="s">
        <v>77</v>
      </c>
      <c r="G822" s="202"/>
      <c r="H822" s="205">
        <v>1</v>
      </c>
      <c r="I822" s="206"/>
      <c r="J822" s="202"/>
      <c r="K822" s="202"/>
      <c r="L822" s="207"/>
      <c r="M822" s="208"/>
      <c r="N822" s="209"/>
      <c r="O822" s="209"/>
      <c r="P822" s="209"/>
      <c r="Q822" s="209"/>
      <c r="R822" s="209"/>
      <c r="S822" s="209"/>
      <c r="T822" s="210"/>
      <c r="AT822" s="211" t="s">
        <v>178</v>
      </c>
      <c r="AU822" s="211" t="s">
        <v>79</v>
      </c>
      <c r="AV822" s="13" t="s">
        <v>79</v>
      </c>
      <c r="AW822" s="13" t="s">
        <v>31</v>
      </c>
      <c r="AX822" s="13" t="s">
        <v>69</v>
      </c>
      <c r="AY822" s="211" t="s">
        <v>161</v>
      </c>
    </row>
    <row r="823" spans="2:51" s="14" customFormat="1">
      <c r="B823" s="212"/>
      <c r="C823" s="213"/>
      <c r="D823" s="199" t="s">
        <v>178</v>
      </c>
      <c r="E823" s="214" t="s">
        <v>19</v>
      </c>
      <c r="F823" s="215" t="s">
        <v>3558</v>
      </c>
      <c r="G823" s="213"/>
      <c r="H823" s="214" t="s">
        <v>19</v>
      </c>
      <c r="I823" s="216"/>
      <c r="J823" s="213"/>
      <c r="K823" s="213"/>
      <c r="L823" s="217"/>
      <c r="M823" s="218"/>
      <c r="N823" s="219"/>
      <c r="O823" s="219"/>
      <c r="P823" s="219"/>
      <c r="Q823" s="219"/>
      <c r="R823" s="219"/>
      <c r="S823" s="219"/>
      <c r="T823" s="220"/>
      <c r="AT823" s="221" t="s">
        <v>178</v>
      </c>
      <c r="AU823" s="221" t="s">
        <v>79</v>
      </c>
      <c r="AV823" s="14" t="s">
        <v>77</v>
      </c>
      <c r="AW823" s="14" t="s">
        <v>31</v>
      </c>
      <c r="AX823" s="14" t="s">
        <v>69</v>
      </c>
      <c r="AY823" s="221" t="s">
        <v>161</v>
      </c>
    </row>
    <row r="824" spans="2:51" s="13" customFormat="1">
      <c r="B824" s="201"/>
      <c r="C824" s="202"/>
      <c r="D824" s="199" t="s">
        <v>178</v>
      </c>
      <c r="E824" s="203" t="s">
        <v>19</v>
      </c>
      <c r="F824" s="204" t="s">
        <v>3559</v>
      </c>
      <c r="G824" s="202"/>
      <c r="H824" s="205">
        <v>4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178</v>
      </c>
      <c r="AU824" s="211" t="s">
        <v>79</v>
      </c>
      <c r="AV824" s="13" t="s">
        <v>79</v>
      </c>
      <c r="AW824" s="13" t="s">
        <v>31</v>
      </c>
      <c r="AX824" s="13" t="s">
        <v>69</v>
      </c>
      <c r="AY824" s="211" t="s">
        <v>161</v>
      </c>
    </row>
    <row r="825" spans="2:51" s="14" customFormat="1">
      <c r="B825" s="212"/>
      <c r="C825" s="213"/>
      <c r="D825" s="199" t="s">
        <v>178</v>
      </c>
      <c r="E825" s="214" t="s">
        <v>19</v>
      </c>
      <c r="F825" s="215" t="s">
        <v>3560</v>
      </c>
      <c r="G825" s="213"/>
      <c r="H825" s="214" t="s">
        <v>19</v>
      </c>
      <c r="I825" s="216"/>
      <c r="J825" s="213"/>
      <c r="K825" s="213"/>
      <c r="L825" s="217"/>
      <c r="M825" s="218"/>
      <c r="N825" s="219"/>
      <c r="O825" s="219"/>
      <c r="P825" s="219"/>
      <c r="Q825" s="219"/>
      <c r="R825" s="219"/>
      <c r="S825" s="219"/>
      <c r="T825" s="220"/>
      <c r="AT825" s="221" t="s">
        <v>178</v>
      </c>
      <c r="AU825" s="221" t="s">
        <v>79</v>
      </c>
      <c r="AV825" s="14" t="s">
        <v>77</v>
      </c>
      <c r="AW825" s="14" t="s">
        <v>31</v>
      </c>
      <c r="AX825" s="14" t="s">
        <v>69</v>
      </c>
      <c r="AY825" s="221" t="s">
        <v>161</v>
      </c>
    </row>
    <row r="826" spans="2:51" s="13" customFormat="1">
      <c r="B826" s="201"/>
      <c r="C826" s="202"/>
      <c r="D826" s="199" t="s">
        <v>178</v>
      </c>
      <c r="E826" s="203" t="s">
        <v>19</v>
      </c>
      <c r="F826" s="204" t="s">
        <v>3559</v>
      </c>
      <c r="G826" s="202"/>
      <c r="H826" s="205">
        <v>4</v>
      </c>
      <c r="I826" s="206"/>
      <c r="J826" s="202"/>
      <c r="K826" s="202"/>
      <c r="L826" s="207"/>
      <c r="M826" s="208"/>
      <c r="N826" s="209"/>
      <c r="O826" s="209"/>
      <c r="P826" s="209"/>
      <c r="Q826" s="209"/>
      <c r="R826" s="209"/>
      <c r="S826" s="209"/>
      <c r="T826" s="210"/>
      <c r="AT826" s="211" t="s">
        <v>178</v>
      </c>
      <c r="AU826" s="211" t="s">
        <v>79</v>
      </c>
      <c r="AV826" s="13" t="s">
        <v>79</v>
      </c>
      <c r="AW826" s="13" t="s">
        <v>31</v>
      </c>
      <c r="AX826" s="13" t="s">
        <v>69</v>
      </c>
      <c r="AY826" s="211" t="s">
        <v>161</v>
      </c>
    </row>
    <row r="827" spans="2:51" s="14" customFormat="1">
      <c r="B827" s="212"/>
      <c r="C827" s="213"/>
      <c r="D827" s="199" t="s">
        <v>178</v>
      </c>
      <c r="E827" s="214" t="s">
        <v>19</v>
      </c>
      <c r="F827" s="215" t="s">
        <v>3512</v>
      </c>
      <c r="G827" s="213"/>
      <c r="H827" s="214" t="s">
        <v>19</v>
      </c>
      <c r="I827" s="216"/>
      <c r="J827" s="213"/>
      <c r="K827" s="213"/>
      <c r="L827" s="217"/>
      <c r="M827" s="218"/>
      <c r="N827" s="219"/>
      <c r="O827" s="219"/>
      <c r="P827" s="219"/>
      <c r="Q827" s="219"/>
      <c r="R827" s="219"/>
      <c r="S827" s="219"/>
      <c r="T827" s="220"/>
      <c r="AT827" s="221" t="s">
        <v>178</v>
      </c>
      <c r="AU827" s="221" t="s">
        <v>79</v>
      </c>
      <c r="AV827" s="14" t="s">
        <v>77</v>
      </c>
      <c r="AW827" s="14" t="s">
        <v>31</v>
      </c>
      <c r="AX827" s="14" t="s">
        <v>69</v>
      </c>
      <c r="AY827" s="221" t="s">
        <v>161</v>
      </c>
    </row>
    <row r="828" spans="2:51" s="13" customFormat="1">
      <c r="B828" s="201"/>
      <c r="C828" s="202"/>
      <c r="D828" s="199" t="s">
        <v>178</v>
      </c>
      <c r="E828" s="203" t="s">
        <v>19</v>
      </c>
      <c r="F828" s="204" t="s">
        <v>77</v>
      </c>
      <c r="G828" s="202"/>
      <c r="H828" s="205">
        <v>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178</v>
      </c>
      <c r="AU828" s="211" t="s">
        <v>79</v>
      </c>
      <c r="AV828" s="13" t="s">
        <v>79</v>
      </c>
      <c r="AW828" s="13" t="s">
        <v>31</v>
      </c>
      <c r="AX828" s="13" t="s">
        <v>69</v>
      </c>
      <c r="AY828" s="211" t="s">
        <v>161</v>
      </c>
    </row>
    <row r="829" spans="2:51" s="14" customFormat="1">
      <c r="B829" s="212"/>
      <c r="C829" s="213"/>
      <c r="D829" s="199" t="s">
        <v>178</v>
      </c>
      <c r="E829" s="214" t="s">
        <v>19</v>
      </c>
      <c r="F829" s="215" t="s">
        <v>3561</v>
      </c>
      <c r="G829" s="213"/>
      <c r="H829" s="214" t="s">
        <v>19</v>
      </c>
      <c r="I829" s="216"/>
      <c r="J829" s="213"/>
      <c r="K829" s="213"/>
      <c r="L829" s="217"/>
      <c r="M829" s="218"/>
      <c r="N829" s="219"/>
      <c r="O829" s="219"/>
      <c r="P829" s="219"/>
      <c r="Q829" s="219"/>
      <c r="R829" s="219"/>
      <c r="S829" s="219"/>
      <c r="T829" s="220"/>
      <c r="AT829" s="221" t="s">
        <v>178</v>
      </c>
      <c r="AU829" s="221" t="s">
        <v>79</v>
      </c>
      <c r="AV829" s="14" t="s">
        <v>77</v>
      </c>
      <c r="AW829" s="14" t="s">
        <v>31</v>
      </c>
      <c r="AX829" s="14" t="s">
        <v>69</v>
      </c>
      <c r="AY829" s="221" t="s">
        <v>161</v>
      </c>
    </row>
    <row r="830" spans="2:51" s="13" customFormat="1">
      <c r="B830" s="201"/>
      <c r="C830" s="202"/>
      <c r="D830" s="199" t="s">
        <v>178</v>
      </c>
      <c r="E830" s="203" t="s">
        <v>19</v>
      </c>
      <c r="F830" s="204" t="s">
        <v>77</v>
      </c>
      <c r="G830" s="202"/>
      <c r="H830" s="205">
        <v>1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178</v>
      </c>
      <c r="AU830" s="211" t="s">
        <v>79</v>
      </c>
      <c r="AV830" s="13" t="s">
        <v>79</v>
      </c>
      <c r="AW830" s="13" t="s">
        <v>31</v>
      </c>
      <c r="AX830" s="13" t="s">
        <v>69</v>
      </c>
      <c r="AY830" s="211" t="s">
        <v>161</v>
      </c>
    </row>
    <row r="831" spans="2:51" s="16" customFormat="1">
      <c r="B831" s="247"/>
      <c r="C831" s="248"/>
      <c r="D831" s="199" t="s">
        <v>178</v>
      </c>
      <c r="E831" s="249" t="s">
        <v>19</v>
      </c>
      <c r="F831" s="250" t="s">
        <v>2226</v>
      </c>
      <c r="G831" s="248"/>
      <c r="H831" s="251">
        <v>21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AT831" s="257" t="s">
        <v>178</v>
      </c>
      <c r="AU831" s="257" t="s">
        <v>79</v>
      </c>
      <c r="AV831" s="16" t="s">
        <v>180</v>
      </c>
      <c r="AW831" s="16" t="s">
        <v>31</v>
      </c>
      <c r="AX831" s="16" t="s">
        <v>69</v>
      </c>
      <c r="AY831" s="257" t="s">
        <v>161</v>
      </c>
    </row>
    <row r="832" spans="2:51" s="14" customFormat="1">
      <c r="B832" s="212"/>
      <c r="C832" s="213"/>
      <c r="D832" s="199" t="s">
        <v>178</v>
      </c>
      <c r="E832" s="214" t="s">
        <v>19</v>
      </c>
      <c r="F832" s="215" t="s">
        <v>3180</v>
      </c>
      <c r="G832" s="213"/>
      <c r="H832" s="214" t="s">
        <v>19</v>
      </c>
      <c r="I832" s="216"/>
      <c r="J832" s="213"/>
      <c r="K832" s="213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178</v>
      </c>
      <c r="AU832" s="221" t="s">
        <v>79</v>
      </c>
      <c r="AV832" s="14" t="s">
        <v>77</v>
      </c>
      <c r="AW832" s="14" t="s">
        <v>31</v>
      </c>
      <c r="AX832" s="14" t="s">
        <v>69</v>
      </c>
      <c r="AY832" s="221" t="s">
        <v>161</v>
      </c>
    </row>
    <row r="833" spans="1:65" s="14" customFormat="1">
      <c r="B833" s="212"/>
      <c r="C833" s="213"/>
      <c r="D833" s="199" t="s">
        <v>178</v>
      </c>
      <c r="E833" s="214" t="s">
        <v>19</v>
      </c>
      <c r="F833" s="215" t="s">
        <v>3182</v>
      </c>
      <c r="G833" s="213"/>
      <c r="H833" s="214" t="s">
        <v>19</v>
      </c>
      <c r="I833" s="216"/>
      <c r="J833" s="213"/>
      <c r="K833" s="213"/>
      <c r="L833" s="217"/>
      <c r="M833" s="218"/>
      <c r="N833" s="219"/>
      <c r="O833" s="219"/>
      <c r="P833" s="219"/>
      <c r="Q833" s="219"/>
      <c r="R833" s="219"/>
      <c r="S833" s="219"/>
      <c r="T833" s="220"/>
      <c r="AT833" s="221" t="s">
        <v>178</v>
      </c>
      <c r="AU833" s="221" t="s">
        <v>79</v>
      </c>
      <c r="AV833" s="14" t="s">
        <v>77</v>
      </c>
      <c r="AW833" s="14" t="s">
        <v>31</v>
      </c>
      <c r="AX833" s="14" t="s">
        <v>69</v>
      </c>
      <c r="AY833" s="221" t="s">
        <v>161</v>
      </c>
    </row>
    <row r="834" spans="1:65" s="13" customFormat="1">
      <c r="B834" s="201"/>
      <c r="C834" s="202"/>
      <c r="D834" s="199" t="s">
        <v>178</v>
      </c>
      <c r="E834" s="203" t="s">
        <v>19</v>
      </c>
      <c r="F834" s="204" t="s">
        <v>343</v>
      </c>
      <c r="G834" s="202"/>
      <c r="H834" s="205">
        <v>24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178</v>
      </c>
      <c r="AU834" s="211" t="s">
        <v>79</v>
      </c>
      <c r="AV834" s="13" t="s">
        <v>79</v>
      </c>
      <c r="AW834" s="13" t="s">
        <v>31</v>
      </c>
      <c r="AX834" s="13" t="s">
        <v>69</v>
      </c>
      <c r="AY834" s="211" t="s">
        <v>161</v>
      </c>
    </row>
    <row r="835" spans="1:65" s="14" customFormat="1">
      <c r="B835" s="212"/>
      <c r="C835" s="213"/>
      <c r="D835" s="199" t="s">
        <v>178</v>
      </c>
      <c r="E835" s="214" t="s">
        <v>19</v>
      </c>
      <c r="F835" s="215" t="s">
        <v>3184</v>
      </c>
      <c r="G835" s="213"/>
      <c r="H835" s="214" t="s">
        <v>19</v>
      </c>
      <c r="I835" s="216"/>
      <c r="J835" s="213"/>
      <c r="K835" s="213"/>
      <c r="L835" s="217"/>
      <c r="M835" s="218"/>
      <c r="N835" s="219"/>
      <c r="O835" s="219"/>
      <c r="P835" s="219"/>
      <c r="Q835" s="219"/>
      <c r="R835" s="219"/>
      <c r="S835" s="219"/>
      <c r="T835" s="220"/>
      <c r="AT835" s="221" t="s">
        <v>178</v>
      </c>
      <c r="AU835" s="221" t="s">
        <v>79</v>
      </c>
      <c r="AV835" s="14" t="s">
        <v>77</v>
      </c>
      <c r="AW835" s="14" t="s">
        <v>31</v>
      </c>
      <c r="AX835" s="14" t="s">
        <v>69</v>
      </c>
      <c r="AY835" s="221" t="s">
        <v>161</v>
      </c>
    </row>
    <row r="836" spans="1:65" s="13" customFormat="1">
      <c r="B836" s="201"/>
      <c r="C836" s="202"/>
      <c r="D836" s="199" t="s">
        <v>178</v>
      </c>
      <c r="E836" s="203" t="s">
        <v>19</v>
      </c>
      <c r="F836" s="204" t="s">
        <v>332</v>
      </c>
      <c r="G836" s="202"/>
      <c r="H836" s="205">
        <v>22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178</v>
      </c>
      <c r="AU836" s="211" t="s">
        <v>79</v>
      </c>
      <c r="AV836" s="13" t="s">
        <v>79</v>
      </c>
      <c r="AW836" s="13" t="s">
        <v>31</v>
      </c>
      <c r="AX836" s="13" t="s">
        <v>69</v>
      </c>
      <c r="AY836" s="211" t="s">
        <v>161</v>
      </c>
    </row>
    <row r="837" spans="1:65" s="14" customFormat="1">
      <c r="B837" s="212"/>
      <c r="C837" s="213"/>
      <c r="D837" s="199" t="s">
        <v>178</v>
      </c>
      <c r="E837" s="214" t="s">
        <v>19</v>
      </c>
      <c r="F837" s="215" t="s">
        <v>3186</v>
      </c>
      <c r="G837" s="213"/>
      <c r="H837" s="214" t="s">
        <v>19</v>
      </c>
      <c r="I837" s="216"/>
      <c r="J837" s="213"/>
      <c r="K837" s="213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178</v>
      </c>
      <c r="AU837" s="221" t="s">
        <v>79</v>
      </c>
      <c r="AV837" s="14" t="s">
        <v>77</v>
      </c>
      <c r="AW837" s="14" t="s">
        <v>31</v>
      </c>
      <c r="AX837" s="14" t="s">
        <v>69</v>
      </c>
      <c r="AY837" s="221" t="s">
        <v>161</v>
      </c>
    </row>
    <row r="838" spans="1:65" s="13" customFormat="1">
      <c r="B838" s="201"/>
      <c r="C838" s="202"/>
      <c r="D838" s="199" t="s">
        <v>178</v>
      </c>
      <c r="E838" s="203" t="s">
        <v>19</v>
      </c>
      <c r="F838" s="204" t="s">
        <v>332</v>
      </c>
      <c r="G838" s="202"/>
      <c r="H838" s="205">
        <v>22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178</v>
      </c>
      <c r="AU838" s="211" t="s">
        <v>79</v>
      </c>
      <c r="AV838" s="13" t="s">
        <v>79</v>
      </c>
      <c r="AW838" s="13" t="s">
        <v>31</v>
      </c>
      <c r="AX838" s="13" t="s">
        <v>69</v>
      </c>
      <c r="AY838" s="211" t="s">
        <v>161</v>
      </c>
    </row>
    <row r="839" spans="1:65" s="14" customFormat="1">
      <c r="B839" s="212"/>
      <c r="C839" s="213"/>
      <c r="D839" s="199" t="s">
        <v>178</v>
      </c>
      <c r="E839" s="214" t="s">
        <v>19</v>
      </c>
      <c r="F839" s="215" t="s">
        <v>3187</v>
      </c>
      <c r="G839" s="213"/>
      <c r="H839" s="214" t="s">
        <v>19</v>
      </c>
      <c r="I839" s="216"/>
      <c r="J839" s="213"/>
      <c r="K839" s="213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178</v>
      </c>
      <c r="AU839" s="221" t="s">
        <v>79</v>
      </c>
      <c r="AV839" s="14" t="s">
        <v>77</v>
      </c>
      <c r="AW839" s="14" t="s">
        <v>31</v>
      </c>
      <c r="AX839" s="14" t="s">
        <v>69</v>
      </c>
      <c r="AY839" s="221" t="s">
        <v>161</v>
      </c>
    </row>
    <row r="840" spans="1:65" s="13" customFormat="1">
      <c r="B840" s="201"/>
      <c r="C840" s="202"/>
      <c r="D840" s="199" t="s">
        <v>178</v>
      </c>
      <c r="E840" s="203" t="s">
        <v>19</v>
      </c>
      <c r="F840" s="204" t="s">
        <v>337</v>
      </c>
      <c r="G840" s="202"/>
      <c r="H840" s="205">
        <v>23</v>
      </c>
      <c r="I840" s="206"/>
      <c r="J840" s="202"/>
      <c r="K840" s="202"/>
      <c r="L840" s="207"/>
      <c r="M840" s="208"/>
      <c r="N840" s="209"/>
      <c r="O840" s="209"/>
      <c r="P840" s="209"/>
      <c r="Q840" s="209"/>
      <c r="R840" s="209"/>
      <c r="S840" s="209"/>
      <c r="T840" s="210"/>
      <c r="AT840" s="211" t="s">
        <v>178</v>
      </c>
      <c r="AU840" s="211" t="s">
        <v>79</v>
      </c>
      <c r="AV840" s="13" t="s">
        <v>79</v>
      </c>
      <c r="AW840" s="13" t="s">
        <v>31</v>
      </c>
      <c r="AX840" s="13" t="s">
        <v>69</v>
      </c>
      <c r="AY840" s="211" t="s">
        <v>161</v>
      </c>
    </row>
    <row r="841" spans="1:65" s="14" customFormat="1">
      <c r="B841" s="212"/>
      <c r="C841" s="213"/>
      <c r="D841" s="199" t="s">
        <v>178</v>
      </c>
      <c r="E841" s="214" t="s">
        <v>19</v>
      </c>
      <c r="F841" s="215" t="s">
        <v>3189</v>
      </c>
      <c r="G841" s="213"/>
      <c r="H841" s="214" t="s">
        <v>19</v>
      </c>
      <c r="I841" s="216"/>
      <c r="J841" s="213"/>
      <c r="K841" s="213"/>
      <c r="L841" s="217"/>
      <c r="M841" s="218"/>
      <c r="N841" s="219"/>
      <c r="O841" s="219"/>
      <c r="P841" s="219"/>
      <c r="Q841" s="219"/>
      <c r="R841" s="219"/>
      <c r="S841" s="219"/>
      <c r="T841" s="220"/>
      <c r="AT841" s="221" t="s">
        <v>178</v>
      </c>
      <c r="AU841" s="221" t="s">
        <v>79</v>
      </c>
      <c r="AV841" s="14" t="s">
        <v>77</v>
      </c>
      <c r="AW841" s="14" t="s">
        <v>31</v>
      </c>
      <c r="AX841" s="14" t="s">
        <v>69</v>
      </c>
      <c r="AY841" s="221" t="s">
        <v>161</v>
      </c>
    </row>
    <row r="842" spans="1:65" s="13" customFormat="1">
      <c r="B842" s="201"/>
      <c r="C842" s="202"/>
      <c r="D842" s="199" t="s">
        <v>178</v>
      </c>
      <c r="E842" s="203" t="s">
        <v>19</v>
      </c>
      <c r="F842" s="204" t="s">
        <v>79</v>
      </c>
      <c r="G842" s="202"/>
      <c r="H842" s="205">
        <v>2</v>
      </c>
      <c r="I842" s="206"/>
      <c r="J842" s="202"/>
      <c r="K842" s="202"/>
      <c r="L842" s="207"/>
      <c r="M842" s="208"/>
      <c r="N842" s="209"/>
      <c r="O842" s="209"/>
      <c r="P842" s="209"/>
      <c r="Q842" s="209"/>
      <c r="R842" s="209"/>
      <c r="S842" s="209"/>
      <c r="T842" s="210"/>
      <c r="AT842" s="211" t="s">
        <v>178</v>
      </c>
      <c r="AU842" s="211" t="s">
        <v>79</v>
      </c>
      <c r="AV842" s="13" t="s">
        <v>79</v>
      </c>
      <c r="AW842" s="13" t="s">
        <v>31</v>
      </c>
      <c r="AX842" s="13" t="s">
        <v>69</v>
      </c>
      <c r="AY842" s="211" t="s">
        <v>161</v>
      </c>
    </row>
    <row r="843" spans="1:65" s="16" customFormat="1">
      <c r="B843" s="247"/>
      <c r="C843" s="248"/>
      <c r="D843" s="199" t="s">
        <v>178</v>
      </c>
      <c r="E843" s="249" t="s">
        <v>19</v>
      </c>
      <c r="F843" s="250" t="s">
        <v>2226</v>
      </c>
      <c r="G843" s="248"/>
      <c r="H843" s="251">
        <v>93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AT843" s="257" t="s">
        <v>178</v>
      </c>
      <c r="AU843" s="257" t="s">
        <v>79</v>
      </c>
      <c r="AV843" s="16" t="s">
        <v>180</v>
      </c>
      <c r="AW843" s="16" t="s">
        <v>31</v>
      </c>
      <c r="AX843" s="16" t="s">
        <v>69</v>
      </c>
      <c r="AY843" s="257" t="s">
        <v>161</v>
      </c>
    </row>
    <row r="844" spans="1:65" s="13" customFormat="1">
      <c r="B844" s="201"/>
      <c r="C844" s="202"/>
      <c r="D844" s="199" t="s">
        <v>178</v>
      </c>
      <c r="E844" s="203" t="s">
        <v>19</v>
      </c>
      <c r="F844" s="204" t="s">
        <v>3620</v>
      </c>
      <c r="G844" s="202"/>
      <c r="H844" s="205">
        <v>-7</v>
      </c>
      <c r="I844" s="206"/>
      <c r="J844" s="202"/>
      <c r="K844" s="202"/>
      <c r="L844" s="207"/>
      <c r="M844" s="208"/>
      <c r="N844" s="209"/>
      <c r="O844" s="209"/>
      <c r="P844" s="209"/>
      <c r="Q844" s="209"/>
      <c r="R844" s="209"/>
      <c r="S844" s="209"/>
      <c r="T844" s="210"/>
      <c r="AT844" s="211" t="s">
        <v>178</v>
      </c>
      <c r="AU844" s="211" t="s">
        <v>79</v>
      </c>
      <c r="AV844" s="13" t="s">
        <v>79</v>
      </c>
      <c r="AW844" s="13" t="s">
        <v>31</v>
      </c>
      <c r="AX844" s="13" t="s">
        <v>69</v>
      </c>
      <c r="AY844" s="211" t="s">
        <v>161</v>
      </c>
    </row>
    <row r="845" spans="1:65" s="15" customFormat="1">
      <c r="B845" s="222"/>
      <c r="C845" s="223"/>
      <c r="D845" s="199" t="s">
        <v>178</v>
      </c>
      <c r="E845" s="224" t="s">
        <v>19</v>
      </c>
      <c r="F845" s="225" t="s">
        <v>221</v>
      </c>
      <c r="G845" s="223"/>
      <c r="H845" s="226">
        <v>107</v>
      </c>
      <c r="I845" s="227"/>
      <c r="J845" s="223"/>
      <c r="K845" s="223"/>
      <c r="L845" s="228"/>
      <c r="M845" s="229"/>
      <c r="N845" s="230"/>
      <c r="O845" s="230"/>
      <c r="P845" s="230"/>
      <c r="Q845" s="230"/>
      <c r="R845" s="230"/>
      <c r="S845" s="230"/>
      <c r="T845" s="231"/>
      <c r="AT845" s="232" t="s">
        <v>178</v>
      </c>
      <c r="AU845" s="232" t="s">
        <v>79</v>
      </c>
      <c r="AV845" s="15" t="s">
        <v>168</v>
      </c>
      <c r="AW845" s="15" t="s">
        <v>31</v>
      </c>
      <c r="AX845" s="15" t="s">
        <v>77</v>
      </c>
      <c r="AY845" s="232" t="s">
        <v>161</v>
      </c>
    </row>
    <row r="846" spans="1:65" s="2" customFormat="1" ht="16.5" customHeight="1">
      <c r="A846" s="37"/>
      <c r="B846" s="38"/>
      <c r="C846" s="181" t="s">
        <v>1163</v>
      </c>
      <c r="D846" s="181" t="s">
        <v>163</v>
      </c>
      <c r="E846" s="182" t="s">
        <v>3621</v>
      </c>
      <c r="F846" s="183" t="s">
        <v>3622</v>
      </c>
      <c r="G846" s="184" t="s">
        <v>387</v>
      </c>
      <c r="H846" s="185">
        <v>4</v>
      </c>
      <c r="I846" s="186"/>
      <c r="J846" s="187">
        <f>ROUND(I846*H846,2)</f>
        <v>0</v>
      </c>
      <c r="K846" s="183" t="s">
        <v>167</v>
      </c>
      <c r="L846" s="42"/>
      <c r="M846" s="188" t="s">
        <v>19</v>
      </c>
      <c r="N846" s="189" t="s">
        <v>40</v>
      </c>
      <c r="O846" s="67"/>
      <c r="P846" s="190">
        <f>O846*H846</f>
        <v>0</v>
      </c>
      <c r="Q846" s="190">
        <v>3.4000000000000002E-4</v>
      </c>
      <c r="R846" s="190">
        <f>Q846*H846</f>
        <v>1.3600000000000001E-3</v>
      </c>
      <c r="S846" s="190">
        <v>0</v>
      </c>
      <c r="T846" s="191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92" t="s">
        <v>279</v>
      </c>
      <c r="AT846" s="192" t="s">
        <v>163</v>
      </c>
      <c r="AU846" s="192" t="s">
        <v>79</v>
      </c>
      <c r="AY846" s="20" t="s">
        <v>161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20" t="s">
        <v>77</v>
      </c>
      <c r="BK846" s="193">
        <f>ROUND(I846*H846,2)</f>
        <v>0</v>
      </c>
      <c r="BL846" s="20" t="s">
        <v>279</v>
      </c>
      <c r="BM846" s="192" t="s">
        <v>3623</v>
      </c>
    </row>
    <row r="847" spans="1:65" s="2" customFormat="1">
      <c r="A847" s="37"/>
      <c r="B847" s="38"/>
      <c r="C847" s="39"/>
      <c r="D847" s="194" t="s">
        <v>170</v>
      </c>
      <c r="E847" s="39"/>
      <c r="F847" s="195" t="s">
        <v>3624</v>
      </c>
      <c r="G847" s="39"/>
      <c r="H847" s="39"/>
      <c r="I847" s="196"/>
      <c r="J847" s="39"/>
      <c r="K847" s="39"/>
      <c r="L847" s="42"/>
      <c r="M847" s="197"/>
      <c r="N847" s="198"/>
      <c r="O847" s="67"/>
      <c r="P847" s="67"/>
      <c r="Q847" s="67"/>
      <c r="R847" s="67"/>
      <c r="S847" s="67"/>
      <c r="T847" s="68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T847" s="20" t="s">
        <v>170</v>
      </c>
      <c r="AU847" s="20" t="s">
        <v>79</v>
      </c>
    </row>
    <row r="848" spans="1:65" s="14" customFormat="1">
      <c r="B848" s="212"/>
      <c r="C848" s="213"/>
      <c r="D848" s="199" t="s">
        <v>178</v>
      </c>
      <c r="E848" s="214" t="s">
        <v>19</v>
      </c>
      <c r="F848" s="215" t="s">
        <v>3603</v>
      </c>
      <c r="G848" s="213"/>
      <c r="H848" s="214" t="s">
        <v>19</v>
      </c>
      <c r="I848" s="216"/>
      <c r="J848" s="213"/>
      <c r="K848" s="213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178</v>
      </c>
      <c r="AU848" s="221" t="s">
        <v>79</v>
      </c>
      <c r="AV848" s="14" t="s">
        <v>77</v>
      </c>
      <c r="AW848" s="14" t="s">
        <v>31</v>
      </c>
      <c r="AX848" s="14" t="s">
        <v>69</v>
      </c>
      <c r="AY848" s="221" t="s">
        <v>161</v>
      </c>
    </row>
    <row r="849" spans="1:65" s="13" customFormat="1">
      <c r="B849" s="201"/>
      <c r="C849" s="202"/>
      <c r="D849" s="199" t="s">
        <v>178</v>
      </c>
      <c r="E849" s="203" t="s">
        <v>19</v>
      </c>
      <c r="F849" s="204" t="s">
        <v>180</v>
      </c>
      <c r="G849" s="202"/>
      <c r="H849" s="205">
        <v>3</v>
      </c>
      <c r="I849" s="206"/>
      <c r="J849" s="202"/>
      <c r="K849" s="202"/>
      <c r="L849" s="207"/>
      <c r="M849" s="208"/>
      <c r="N849" s="209"/>
      <c r="O849" s="209"/>
      <c r="P849" s="209"/>
      <c r="Q849" s="209"/>
      <c r="R849" s="209"/>
      <c r="S849" s="209"/>
      <c r="T849" s="210"/>
      <c r="AT849" s="211" t="s">
        <v>178</v>
      </c>
      <c r="AU849" s="211" t="s">
        <v>79</v>
      </c>
      <c r="AV849" s="13" t="s">
        <v>79</v>
      </c>
      <c r="AW849" s="13" t="s">
        <v>31</v>
      </c>
      <c r="AX849" s="13" t="s">
        <v>69</v>
      </c>
      <c r="AY849" s="211" t="s">
        <v>161</v>
      </c>
    </row>
    <row r="850" spans="1:65" s="14" customFormat="1">
      <c r="B850" s="212"/>
      <c r="C850" s="213"/>
      <c r="D850" s="199" t="s">
        <v>178</v>
      </c>
      <c r="E850" s="214" t="s">
        <v>19</v>
      </c>
      <c r="F850" s="215" t="s">
        <v>3375</v>
      </c>
      <c r="G850" s="213"/>
      <c r="H850" s="214" t="s">
        <v>19</v>
      </c>
      <c r="I850" s="216"/>
      <c r="J850" s="213"/>
      <c r="K850" s="213"/>
      <c r="L850" s="217"/>
      <c r="M850" s="218"/>
      <c r="N850" s="219"/>
      <c r="O850" s="219"/>
      <c r="P850" s="219"/>
      <c r="Q850" s="219"/>
      <c r="R850" s="219"/>
      <c r="S850" s="219"/>
      <c r="T850" s="220"/>
      <c r="AT850" s="221" t="s">
        <v>178</v>
      </c>
      <c r="AU850" s="221" t="s">
        <v>79</v>
      </c>
      <c r="AV850" s="14" t="s">
        <v>77</v>
      </c>
      <c r="AW850" s="14" t="s">
        <v>31</v>
      </c>
      <c r="AX850" s="14" t="s">
        <v>69</v>
      </c>
      <c r="AY850" s="221" t="s">
        <v>161</v>
      </c>
    </row>
    <row r="851" spans="1:65" s="13" customFormat="1">
      <c r="B851" s="201"/>
      <c r="C851" s="202"/>
      <c r="D851" s="199" t="s">
        <v>178</v>
      </c>
      <c r="E851" s="203" t="s">
        <v>19</v>
      </c>
      <c r="F851" s="204" t="s">
        <v>77</v>
      </c>
      <c r="G851" s="202"/>
      <c r="H851" s="205">
        <v>1</v>
      </c>
      <c r="I851" s="206"/>
      <c r="J851" s="202"/>
      <c r="K851" s="202"/>
      <c r="L851" s="207"/>
      <c r="M851" s="208"/>
      <c r="N851" s="209"/>
      <c r="O851" s="209"/>
      <c r="P851" s="209"/>
      <c r="Q851" s="209"/>
      <c r="R851" s="209"/>
      <c r="S851" s="209"/>
      <c r="T851" s="210"/>
      <c r="AT851" s="211" t="s">
        <v>178</v>
      </c>
      <c r="AU851" s="211" t="s">
        <v>79</v>
      </c>
      <c r="AV851" s="13" t="s">
        <v>79</v>
      </c>
      <c r="AW851" s="13" t="s">
        <v>31</v>
      </c>
      <c r="AX851" s="13" t="s">
        <v>69</v>
      </c>
      <c r="AY851" s="211" t="s">
        <v>161</v>
      </c>
    </row>
    <row r="852" spans="1:65" s="15" customFormat="1">
      <c r="B852" s="222"/>
      <c r="C852" s="223"/>
      <c r="D852" s="199" t="s">
        <v>178</v>
      </c>
      <c r="E852" s="224" t="s">
        <v>19</v>
      </c>
      <c r="F852" s="225" t="s">
        <v>221</v>
      </c>
      <c r="G852" s="223"/>
      <c r="H852" s="226">
        <v>4</v>
      </c>
      <c r="I852" s="227"/>
      <c r="J852" s="223"/>
      <c r="K852" s="223"/>
      <c r="L852" s="228"/>
      <c r="M852" s="229"/>
      <c r="N852" s="230"/>
      <c r="O852" s="230"/>
      <c r="P852" s="230"/>
      <c r="Q852" s="230"/>
      <c r="R852" s="230"/>
      <c r="S852" s="230"/>
      <c r="T852" s="231"/>
      <c r="AT852" s="232" t="s">
        <v>178</v>
      </c>
      <c r="AU852" s="232" t="s">
        <v>79</v>
      </c>
      <c r="AV852" s="15" t="s">
        <v>168</v>
      </c>
      <c r="AW852" s="15" t="s">
        <v>31</v>
      </c>
      <c r="AX852" s="15" t="s">
        <v>77</v>
      </c>
      <c r="AY852" s="232" t="s">
        <v>161</v>
      </c>
    </row>
    <row r="853" spans="1:65" s="2" customFormat="1" ht="16.5" customHeight="1">
      <c r="A853" s="37"/>
      <c r="B853" s="38"/>
      <c r="C853" s="181" t="s">
        <v>1168</v>
      </c>
      <c r="D853" s="181" t="s">
        <v>163</v>
      </c>
      <c r="E853" s="182" t="s">
        <v>3625</v>
      </c>
      <c r="F853" s="183" t="s">
        <v>3626</v>
      </c>
      <c r="G853" s="184" t="s">
        <v>387</v>
      </c>
      <c r="H853" s="185">
        <v>9</v>
      </c>
      <c r="I853" s="186"/>
      <c r="J853" s="187">
        <f>ROUND(I853*H853,2)</f>
        <v>0</v>
      </c>
      <c r="K853" s="183" t="s">
        <v>167</v>
      </c>
      <c r="L853" s="42"/>
      <c r="M853" s="188" t="s">
        <v>19</v>
      </c>
      <c r="N853" s="189" t="s">
        <v>40</v>
      </c>
      <c r="O853" s="67"/>
      <c r="P853" s="190">
        <f>O853*H853</f>
        <v>0</v>
      </c>
      <c r="Q853" s="190">
        <v>6.9999999999999999E-4</v>
      </c>
      <c r="R853" s="190">
        <f>Q853*H853</f>
        <v>6.3E-3</v>
      </c>
      <c r="S853" s="190">
        <v>0</v>
      </c>
      <c r="T853" s="191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2" t="s">
        <v>279</v>
      </c>
      <c r="AT853" s="192" t="s">
        <v>163</v>
      </c>
      <c r="AU853" s="192" t="s">
        <v>79</v>
      </c>
      <c r="AY853" s="20" t="s">
        <v>161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20" t="s">
        <v>77</v>
      </c>
      <c r="BK853" s="193">
        <f>ROUND(I853*H853,2)</f>
        <v>0</v>
      </c>
      <c r="BL853" s="20" t="s">
        <v>279</v>
      </c>
      <c r="BM853" s="192" t="s">
        <v>3627</v>
      </c>
    </row>
    <row r="854" spans="1:65" s="2" customFormat="1">
      <c r="A854" s="37"/>
      <c r="B854" s="38"/>
      <c r="C854" s="39"/>
      <c r="D854" s="194" t="s">
        <v>170</v>
      </c>
      <c r="E854" s="39"/>
      <c r="F854" s="195" t="s">
        <v>3628</v>
      </c>
      <c r="G854" s="39"/>
      <c r="H854" s="39"/>
      <c r="I854" s="196"/>
      <c r="J854" s="39"/>
      <c r="K854" s="39"/>
      <c r="L854" s="42"/>
      <c r="M854" s="197"/>
      <c r="N854" s="198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170</v>
      </c>
      <c r="AU854" s="20" t="s">
        <v>79</v>
      </c>
    </row>
    <row r="855" spans="1:65" s="14" customFormat="1">
      <c r="B855" s="212"/>
      <c r="C855" s="213"/>
      <c r="D855" s="199" t="s">
        <v>178</v>
      </c>
      <c r="E855" s="214" t="s">
        <v>19</v>
      </c>
      <c r="F855" s="215" t="s">
        <v>3477</v>
      </c>
      <c r="G855" s="213"/>
      <c r="H855" s="214" t="s">
        <v>19</v>
      </c>
      <c r="I855" s="216"/>
      <c r="J855" s="213"/>
      <c r="K855" s="213"/>
      <c r="L855" s="217"/>
      <c r="M855" s="218"/>
      <c r="N855" s="219"/>
      <c r="O855" s="219"/>
      <c r="P855" s="219"/>
      <c r="Q855" s="219"/>
      <c r="R855" s="219"/>
      <c r="S855" s="219"/>
      <c r="T855" s="220"/>
      <c r="AT855" s="221" t="s">
        <v>178</v>
      </c>
      <c r="AU855" s="221" t="s">
        <v>79</v>
      </c>
      <c r="AV855" s="14" t="s">
        <v>77</v>
      </c>
      <c r="AW855" s="14" t="s">
        <v>31</v>
      </c>
      <c r="AX855" s="14" t="s">
        <v>69</v>
      </c>
      <c r="AY855" s="221" t="s">
        <v>161</v>
      </c>
    </row>
    <row r="856" spans="1:65" s="13" customFormat="1">
      <c r="B856" s="201"/>
      <c r="C856" s="202"/>
      <c r="D856" s="199" t="s">
        <v>178</v>
      </c>
      <c r="E856" s="203" t="s">
        <v>19</v>
      </c>
      <c r="F856" s="204" t="s">
        <v>3629</v>
      </c>
      <c r="G856" s="202"/>
      <c r="H856" s="205">
        <v>9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178</v>
      </c>
      <c r="AU856" s="211" t="s">
        <v>79</v>
      </c>
      <c r="AV856" s="13" t="s">
        <v>79</v>
      </c>
      <c r="AW856" s="13" t="s">
        <v>31</v>
      </c>
      <c r="AX856" s="13" t="s">
        <v>69</v>
      </c>
      <c r="AY856" s="211" t="s">
        <v>161</v>
      </c>
    </row>
    <row r="857" spans="1:65" s="15" customFormat="1">
      <c r="B857" s="222"/>
      <c r="C857" s="223"/>
      <c r="D857" s="199" t="s">
        <v>178</v>
      </c>
      <c r="E857" s="224" t="s">
        <v>19</v>
      </c>
      <c r="F857" s="225" t="s">
        <v>221</v>
      </c>
      <c r="G857" s="223"/>
      <c r="H857" s="226">
        <v>9</v>
      </c>
      <c r="I857" s="227"/>
      <c r="J857" s="223"/>
      <c r="K857" s="223"/>
      <c r="L857" s="228"/>
      <c r="M857" s="229"/>
      <c r="N857" s="230"/>
      <c r="O857" s="230"/>
      <c r="P857" s="230"/>
      <c r="Q857" s="230"/>
      <c r="R857" s="230"/>
      <c r="S857" s="230"/>
      <c r="T857" s="231"/>
      <c r="AT857" s="232" t="s">
        <v>178</v>
      </c>
      <c r="AU857" s="232" t="s">
        <v>79</v>
      </c>
      <c r="AV857" s="15" t="s">
        <v>168</v>
      </c>
      <c r="AW857" s="15" t="s">
        <v>31</v>
      </c>
      <c r="AX857" s="15" t="s">
        <v>77</v>
      </c>
      <c r="AY857" s="232" t="s">
        <v>161</v>
      </c>
    </row>
    <row r="858" spans="1:65" s="2" customFormat="1" ht="16.5" customHeight="1">
      <c r="A858" s="37"/>
      <c r="B858" s="38"/>
      <c r="C858" s="181" t="s">
        <v>1173</v>
      </c>
      <c r="D858" s="181" t="s">
        <v>163</v>
      </c>
      <c r="E858" s="182" t="s">
        <v>3630</v>
      </c>
      <c r="F858" s="183" t="s">
        <v>3631</v>
      </c>
      <c r="G858" s="184" t="s">
        <v>387</v>
      </c>
      <c r="H858" s="185">
        <v>1</v>
      </c>
      <c r="I858" s="186"/>
      <c r="J858" s="187">
        <f>ROUND(I858*H858,2)</f>
        <v>0</v>
      </c>
      <c r="K858" s="183" t="s">
        <v>167</v>
      </c>
      <c r="L858" s="42"/>
      <c r="M858" s="188" t="s">
        <v>19</v>
      </c>
      <c r="N858" s="189" t="s">
        <v>40</v>
      </c>
      <c r="O858" s="67"/>
      <c r="P858" s="190">
        <f>O858*H858</f>
        <v>0</v>
      </c>
      <c r="Q858" s="190">
        <v>1.0000000000000001E-5</v>
      </c>
      <c r="R858" s="190">
        <f>Q858*H858</f>
        <v>1.0000000000000001E-5</v>
      </c>
      <c r="S858" s="190">
        <v>4.3400000000000001E-3</v>
      </c>
      <c r="T858" s="191">
        <f>S858*H858</f>
        <v>4.3400000000000001E-3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192" t="s">
        <v>279</v>
      </c>
      <c r="AT858" s="192" t="s">
        <v>163</v>
      </c>
      <c r="AU858" s="192" t="s">
        <v>79</v>
      </c>
      <c r="AY858" s="20" t="s">
        <v>161</v>
      </c>
      <c r="BE858" s="193">
        <f>IF(N858="základní",J858,0)</f>
        <v>0</v>
      </c>
      <c r="BF858" s="193">
        <f>IF(N858="snížená",J858,0)</f>
        <v>0</v>
      </c>
      <c r="BG858" s="193">
        <f>IF(N858="zákl. přenesená",J858,0)</f>
        <v>0</v>
      </c>
      <c r="BH858" s="193">
        <f>IF(N858="sníž. přenesená",J858,0)</f>
        <v>0</v>
      </c>
      <c r="BI858" s="193">
        <f>IF(N858="nulová",J858,0)</f>
        <v>0</v>
      </c>
      <c r="BJ858" s="20" t="s">
        <v>77</v>
      </c>
      <c r="BK858" s="193">
        <f>ROUND(I858*H858,2)</f>
        <v>0</v>
      </c>
      <c r="BL858" s="20" t="s">
        <v>279</v>
      </c>
      <c r="BM858" s="192" t="s">
        <v>3632</v>
      </c>
    </row>
    <row r="859" spans="1:65" s="2" customFormat="1">
      <c r="A859" s="37"/>
      <c r="B859" s="38"/>
      <c r="C859" s="39"/>
      <c r="D859" s="194" t="s">
        <v>170</v>
      </c>
      <c r="E859" s="39"/>
      <c r="F859" s="195" t="s">
        <v>3633</v>
      </c>
      <c r="G859" s="39"/>
      <c r="H859" s="39"/>
      <c r="I859" s="196"/>
      <c r="J859" s="39"/>
      <c r="K859" s="39"/>
      <c r="L859" s="42"/>
      <c r="M859" s="197"/>
      <c r="N859" s="198"/>
      <c r="O859" s="67"/>
      <c r="P859" s="67"/>
      <c r="Q859" s="67"/>
      <c r="R859" s="67"/>
      <c r="S859" s="67"/>
      <c r="T859" s="68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T859" s="20" t="s">
        <v>170</v>
      </c>
      <c r="AU859" s="20" t="s">
        <v>79</v>
      </c>
    </row>
    <row r="860" spans="1:65" s="2" customFormat="1" ht="28.8">
      <c r="A860" s="37"/>
      <c r="B860" s="38"/>
      <c r="C860" s="39"/>
      <c r="D860" s="199" t="s">
        <v>176</v>
      </c>
      <c r="E860" s="39"/>
      <c r="F860" s="200" t="s">
        <v>3421</v>
      </c>
      <c r="G860" s="39"/>
      <c r="H860" s="39"/>
      <c r="I860" s="196"/>
      <c r="J860" s="39"/>
      <c r="K860" s="39"/>
      <c r="L860" s="42"/>
      <c r="M860" s="197"/>
      <c r="N860" s="198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176</v>
      </c>
      <c r="AU860" s="20" t="s">
        <v>79</v>
      </c>
    </row>
    <row r="861" spans="1:65" s="14" customFormat="1">
      <c r="B861" s="212"/>
      <c r="C861" s="213"/>
      <c r="D861" s="199" t="s">
        <v>178</v>
      </c>
      <c r="E861" s="214" t="s">
        <v>19</v>
      </c>
      <c r="F861" s="215" t="s">
        <v>3634</v>
      </c>
      <c r="G861" s="213"/>
      <c r="H861" s="214" t="s">
        <v>19</v>
      </c>
      <c r="I861" s="216"/>
      <c r="J861" s="213"/>
      <c r="K861" s="213"/>
      <c r="L861" s="217"/>
      <c r="M861" s="218"/>
      <c r="N861" s="219"/>
      <c r="O861" s="219"/>
      <c r="P861" s="219"/>
      <c r="Q861" s="219"/>
      <c r="R861" s="219"/>
      <c r="S861" s="219"/>
      <c r="T861" s="220"/>
      <c r="AT861" s="221" t="s">
        <v>178</v>
      </c>
      <c r="AU861" s="221" t="s">
        <v>79</v>
      </c>
      <c r="AV861" s="14" t="s">
        <v>77</v>
      </c>
      <c r="AW861" s="14" t="s">
        <v>31</v>
      </c>
      <c r="AX861" s="14" t="s">
        <v>69</v>
      </c>
      <c r="AY861" s="221" t="s">
        <v>161</v>
      </c>
    </row>
    <row r="862" spans="1:65" s="13" customFormat="1">
      <c r="B862" s="201"/>
      <c r="C862" s="202"/>
      <c r="D862" s="199" t="s">
        <v>178</v>
      </c>
      <c r="E862" s="203" t="s">
        <v>19</v>
      </c>
      <c r="F862" s="204" t="s">
        <v>77</v>
      </c>
      <c r="G862" s="202"/>
      <c r="H862" s="205">
        <v>1</v>
      </c>
      <c r="I862" s="206"/>
      <c r="J862" s="202"/>
      <c r="K862" s="202"/>
      <c r="L862" s="207"/>
      <c r="M862" s="208"/>
      <c r="N862" s="209"/>
      <c r="O862" s="209"/>
      <c r="P862" s="209"/>
      <c r="Q862" s="209"/>
      <c r="R862" s="209"/>
      <c r="S862" s="209"/>
      <c r="T862" s="210"/>
      <c r="AT862" s="211" t="s">
        <v>178</v>
      </c>
      <c r="AU862" s="211" t="s">
        <v>79</v>
      </c>
      <c r="AV862" s="13" t="s">
        <v>79</v>
      </c>
      <c r="AW862" s="13" t="s">
        <v>31</v>
      </c>
      <c r="AX862" s="13" t="s">
        <v>69</v>
      </c>
      <c r="AY862" s="211" t="s">
        <v>161</v>
      </c>
    </row>
    <row r="863" spans="1:65" s="15" customFormat="1">
      <c r="B863" s="222"/>
      <c r="C863" s="223"/>
      <c r="D863" s="199" t="s">
        <v>178</v>
      </c>
      <c r="E863" s="224" t="s">
        <v>19</v>
      </c>
      <c r="F863" s="225" t="s">
        <v>221</v>
      </c>
      <c r="G863" s="223"/>
      <c r="H863" s="226">
        <v>1</v>
      </c>
      <c r="I863" s="227"/>
      <c r="J863" s="223"/>
      <c r="K863" s="223"/>
      <c r="L863" s="228"/>
      <c r="M863" s="229"/>
      <c r="N863" s="230"/>
      <c r="O863" s="230"/>
      <c r="P863" s="230"/>
      <c r="Q863" s="230"/>
      <c r="R863" s="230"/>
      <c r="S863" s="230"/>
      <c r="T863" s="231"/>
      <c r="AT863" s="232" t="s">
        <v>178</v>
      </c>
      <c r="AU863" s="232" t="s">
        <v>79</v>
      </c>
      <c r="AV863" s="15" t="s">
        <v>168</v>
      </c>
      <c r="AW863" s="15" t="s">
        <v>31</v>
      </c>
      <c r="AX863" s="15" t="s">
        <v>77</v>
      </c>
      <c r="AY863" s="232" t="s">
        <v>161</v>
      </c>
    </row>
    <row r="864" spans="1:65" s="2" customFormat="1" ht="16.5" customHeight="1">
      <c r="A864" s="37"/>
      <c r="B864" s="38"/>
      <c r="C864" s="181" t="s">
        <v>1178</v>
      </c>
      <c r="D864" s="181" t="s">
        <v>163</v>
      </c>
      <c r="E864" s="182" t="s">
        <v>3635</v>
      </c>
      <c r="F864" s="183" t="s">
        <v>3636</v>
      </c>
      <c r="G864" s="184" t="s">
        <v>387</v>
      </c>
      <c r="H864" s="185">
        <v>1</v>
      </c>
      <c r="I864" s="186"/>
      <c r="J864" s="187">
        <f>ROUND(I864*H864,2)</f>
        <v>0</v>
      </c>
      <c r="K864" s="183" t="s">
        <v>167</v>
      </c>
      <c r="L864" s="42"/>
      <c r="M864" s="188" t="s">
        <v>19</v>
      </c>
      <c r="N864" s="189" t="s">
        <v>40</v>
      </c>
      <c r="O864" s="67"/>
      <c r="P864" s="190">
        <f>O864*H864</f>
        <v>0</v>
      </c>
      <c r="Q864" s="190">
        <v>1.0000000000000001E-5</v>
      </c>
      <c r="R864" s="190">
        <f>Q864*H864</f>
        <v>1.0000000000000001E-5</v>
      </c>
      <c r="S864" s="190">
        <v>2.0000000000000001E-4</v>
      </c>
      <c r="T864" s="191">
        <f>S864*H864</f>
        <v>2.0000000000000001E-4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192" t="s">
        <v>279</v>
      </c>
      <c r="AT864" s="192" t="s">
        <v>163</v>
      </c>
      <c r="AU864" s="192" t="s">
        <v>79</v>
      </c>
      <c r="AY864" s="20" t="s">
        <v>161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0" t="s">
        <v>77</v>
      </c>
      <c r="BK864" s="193">
        <f>ROUND(I864*H864,2)</f>
        <v>0</v>
      </c>
      <c r="BL864" s="20" t="s">
        <v>279</v>
      </c>
      <c r="BM864" s="192" t="s">
        <v>3637</v>
      </c>
    </row>
    <row r="865" spans="1:65" s="2" customFormat="1">
      <c r="A865" s="37"/>
      <c r="B865" s="38"/>
      <c r="C865" s="39"/>
      <c r="D865" s="194" t="s">
        <v>170</v>
      </c>
      <c r="E865" s="39"/>
      <c r="F865" s="195" t="s">
        <v>3638</v>
      </c>
      <c r="G865" s="39"/>
      <c r="H865" s="39"/>
      <c r="I865" s="196"/>
      <c r="J865" s="39"/>
      <c r="K865" s="39"/>
      <c r="L865" s="42"/>
      <c r="M865" s="197"/>
      <c r="N865" s="198"/>
      <c r="O865" s="67"/>
      <c r="P865" s="67"/>
      <c r="Q865" s="67"/>
      <c r="R865" s="67"/>
      <c r="S865" s="67"/>
      <c r="T865" s="68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T865" s="20" t="s">
        <v>170</v>
      </c>
      <c r="AU865" s="20" t="s">
        <v>79</v>
      </c>
    </row>
    <row r="866" spans="1:65" s="14" customFormat="1">
      <c r="B866" s="212"/>
      <c r="C866" s="213"/>
      <c r="D866" s="199" t="s">
        <v>178</v>
      </c>
      <c r="E866" s="214" t="s">
        <v>19</v>
      </c>
      <c r="F866" s="215" t="s">
        <v>3634</v>
      </c>
      <c r="G866" s="213"/>
      <c r="H866" s="214" t="s">
        <v>19</v>
      </c>
      <c r="I866" s="216"/>
      <c r="J866" s="213"/>
      <c r="K866" s="213"/>
      <c r="L866" s="217"/>
      <c r="M866" s="218"/>
      <c r="N866" s="219"/>
      <c r="O866" s="219"/>
      <c r="P866" s="219"/>
      <c r="Q866" s="219"/>
      <c r="R866" s="219"/>
      <c r="S866" s="219"/>
      <c r="T866" s="220"/>
      <c r="AT866" s="221" t="s">
        <v>178</v>
      </c>
      <c r="AU866" s="221" t="s">
        <v>79</v>
      </c>
      <c r="AV866" s="14" t="s">
        <v>77</v>
      </c>
      <c r="AW866" s="14" t="s">
        <v>31</v>
      </c>
      <c r="AX866" s="14" t="s">
        <v>69</v>
      </c>
      <c r="AY866" s="221" t="s">
        <v>161</v>
      </c>
    </row>
    <row r="867" spans="1:65" s="13" customFormat="1">
      <c r="B867" s="201"/>
      <c r="C867" s="202"/>
      <c r="D867" s="199" t="s">
        <v>178</v>
      </c>
      <c r="E867" s="203" t="s">
        <v>19</v>
      </c>
      <c r="F867" s="204" t="s">
        <v>77</v>
      </c>
      <c r="G867" s="202"/>
      <c r="H867" s="205">
        <v>1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178</v>
      </c>
      <c r="AU867" s="211" t="s">
        <v>79</v>
      </c>
      <c r="AV867" s="13" t="s">
        <v>79</v>
      </c>
      <c r="AW867" s="13" t="s">
        <v>31</v>
      </c>
      <c r="AX867" s="13" t="s">
        <v>69</v>
      </c>
      <c r="AY867" s="211" t="s">
        <v>161</v>
      </c>
    </row>
    <row r="868" spans="1:65" s="15" customFormat="1">
      <c r="B868" s="222"/>
      <c r="C868" s="223"/>
      <c r="D868" s="199" t="s">
        <v>178</v>
      </c>
      <c r="E868" s="224" t="s">
        <v>19</v>
      </c>
      <c r="F868" s="225" t="s">
        <v>221</v>
      </c>
      <c r="G868" s="223"/>
      <c r="H868" s="226">
        <v>1</v>
      </c>
      <c r="I868" s="227"/>
      <c r="J868" s="223"/>
      <c r="K868" s="223"/>
      <c r="L868" s="228"/>
      <c r="M868" s="229"/>
      <c r="N868" s="230"/>
      <c r="O868" s="230"/>
      <c r="P868" s="230"/>
      <c r="Q868" s="230"/>
      <c r="R868" s="230"/>
      <c r="S868" s="230"/>
      <c r="T868" s="231"/>
      <c r="AT868" s="232" t="s">
        <v>178</v>
      </c>
      <c r="AU868" s="232" t="s">
        <v>79</v>
      </c>
      <c r="AV868" s="15" t="s">
        <v>168</v>
      </c>
      <c r="AW868" s="15" t="s">
        <v>31</v>
      </c>
      <c r="AX868" s="15" t="s">
        <v>77</v>
      </c>
      <c r="AY868" s="232" t="s">
        <v>161</v>
      </c>
    </row>
    <row r="869" spans="1:65" s="2" customFormat="1" ht="21.75" customHeight="1">
      <c r="A869" s="37"/>
      <c r="B869" s="38"/>
      <c r="C869" s="181" t="s">
        <v>1185</v>
      </c>
      <c r="D869" s="181" t="s">
        <v>163</v>
      </c>
      <c r="E869" s="182" t="s">
        <v>3639</v>
      </c>
      <c r="F869" s="183" t="s">
        <v>3640</v>
      </c>
      <c r="G869" s="184" t="s">
        <v>387</v>
      </c>
      <c r="H869" s="185">
        <v>6</v>
      </c>
      <c r="I869" s="186"/>
      <c r="J869" s="187">
        <f>ROUND(I869*H869,2)</f>
        <v>0</v>
      </c>
      <c r="K869" s="183" t="s">
        <v>167</v>
      </c>
      <c r="L869" s="42"/>
      <c r="M869" s="188" t="s">
        <v>19</v>
      </c>
      <c r="N869" s="189" t="s">
        <v>40</v>
      </c>
      <c r="O869" s="67"/>
      <c r="P869" s="190">
        <f>O869*H869</f>
        <v>0</v>
      </c>
      <c r="Q869" s="190">
        <v>5.1999999999999995E-4</v>
      </c>
      <c r="R869" s="190">
        <f>Q869*H869</f>
        <v>3.1199999999999995E-3</v>
      </c>
      <c r="S869" s="190">
        <v>0</v>
      </c>
      <c r="T869" s="191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192" t="s">
        <v>279</v>
      </c>
      <c r="AT869" s="192" t="s">
        <v>163</v>
      </c>
      <c r="AU869" s="192" t="s">
        <v>79</v>
      </c>
      <c r="AY869" s="20" t="s">
        <v>161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20" t="s">
        <v>77</v>
      </c>
      <c r="BK869" s="193">
        <f>ROUND(I869*H869,2)</f>
        <v>0</v>
      </c>
      <c r="BL869" s="20" t="s">
        <v>279</v>
      </c>
      <c r="BM869" s="192" t="s">
        <v>3641</v>
      </c>
    </row>
    <row r="870" spans="1:65" s="2" customFormat="1">
      <c r="A870" s="37"/>
      <c r="B870" s="38"/>
      <c r="C870" s="39"/>
      <c r="D870" s="194" t="s">
        <v>170</v>
      </c>
      <c r="E870" s="39"/>
      <c r="F870" s="195" t="s">
        <v>3642</v>
      </c>
      <c r="G870" s="39"/>
      <c r="H870" s="39"/>
      <c r="I870" s="196"/>
      <c r="J870" s="39"/>
      <c r="K870" s="39"/>
      <c r="L870" s="42"/>
      <c r="M870" s="197"/>
      <c r="N870" s="198"/>
      <c r="O870" s="67"/>
      <c r="P870" s="67"/>
      <c r="Q870" s="67"/>
      <c r="R870" s="67"/>
      <c r="S870" s="67"/>
      <c r="T870" s="68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T870" s="20" t="s">
        <v>170</v>
      </c>
      <c r="AU870" s="20" t="s">
        <v>79</v>
      </c>
    </row>
    <row r="871" spans="1:65" s="14" customFormat="1">
      <c r="B871" s="212"/>
      <c r="C871" s="213"/>
      <c r="D871" s="199" t="s">
        <v>178</v>
      </c>
      <c r="E871" s="214" t="s">
        <v>19</v>
      </c>
      <c r="F871" s="215" t="s">
        <v>3477</v>
      </c>
      <c r="G871" s="213"/>
      <c r="H871" s="214" t="s">
        <v>19</v>
      </c>
      <c r="I871" s="216"/>
      <c r="J871" s="213"/>
      <c r="K871" s="213"/>
      <c r="L871" s="217"/>
      <c r="M871" s="218"/>
      <c r="N871" s="219"/>
      <c r="O871" s="219"/>
      <c r="P871" s="219"/>
      <c r="Q871" s="219"/>
      <c r="R871" s="219"/>
      <c r="S871" s="219"/>
      <c r="T871" s="220"/>
      <c r="AT871" s="221" t="s">
        <v>178</v>
      </c>
      <c r="AU871" s="221" t="s">
        <v>79</v>
      </c>
      <c r="AV871" s="14" t="s">
        <v>77</v>
      </c>
      <c r="AW871" s="14" t="s">
        <v>31</v>
      </c>
      <c r="AX871" s="14" t="s">
        <v>69</v>
      </c>
      <c r="AY871" s="221" t="s">
        <v>161</v>
      </c>
    </row>
    <row r="872" spans="1:65" s="13" customFormat="1">
      <c r="B872" s="201"/>
      <c r="C872" s="202"/>
      <c r="D872" s="199" t="s">
        <v>178</v>
      </c>
      <c r="E872" s="203" t="s">
        <v>19</v>
      </c>
      <c r="F872" s="204" t="s">
        <v>3602</v>
      </c>
      <c r="G872" s="202"/>
      <c r="H872" s="205">
        <v>6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178</v>
      </c>
      <c r="AU872" s="211" t="s">
        <v>79</v>
      </c>
      <c r="AV872" s="13" t="s">
        <v>79</v>
      </c>
      <c r="AW872" s="13" t="s">
        <v>31</v>
      </c>
      <c r="AX872" s="13" t="s">
        <v>69</v>
      </c>
      <c r="AY872" s="211" t="s">
        <v>161</v>
      </c>
    </row>
    <row r="873" spans="1:65" s="15" customFormat="1">
      <c r="B873" s="222"/>
      <c r="C873" s="223"/>
      <c r="D873" s="199" t="s">
        <v>178</v>
      </c>
      <c r="E873" s="224" t="s">
        <v>19</v>
      </c>
      <c r="F873" s="225" t="s">
        <v>221</v>
      </c>
      <c r="G873" s="223"/>
      <c r="H873" s="226">
        <v>6</v>
      </c>
      <c r="I873" s="227"/>
      <c r="J873" s="223"/>
      <c r="K873" s="223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178</v>
      </c>
      <c r="AU873" s="232" t="s">
        <v>79</v>
      </c>
      <c r="AV873" s="15" t="s">
        <v>168</v>
      </c>
      <c r="AW873" s="15" t="s">
        <v>31</v>
      </c>
      <c r="AX873" s="15" t="s">
        <v>77</v>
      </c>
      <c r="AY873" s="232" t="s">
        <v>161</v>
      </c>
    </row>
    <row r="874" spans="1:65" s="2" customFormat="1" ht="16.5" customHeight="1">
      <c r="A874" s="37"/>
      <c r="B874" s="38"/>
      <c r="C874" s="181" t="s">
        <v>1191</v>
      </c>
      <c r="D874" s="181" t="s">
        <v>163</v>
      </c>
      <c r="E874" s="182" t="s">
        <v>3643</v>
      </c>
      <c r="F874" s="183" t="s">
        <v>3644</v>
      </c>
      <c r="G874" s="184" t="s">
        <v>387</v>
      </c>
      <c r="H874" s="185">
        <v>1</v>
      </c>
      <c r="I874" s="186"/>
      <c r="J874" s="187">
        <f>ROUND(I874*H874,2)</f>
        <v>0</v>
      </c>
      <c r="K874" s="183" t="s">
        <v>167</v>
      </c>
      <c r="L874" s="42"/>
      <c r="M874" s="188" t="s">
        <v>19</v>
      </c>
      <c r="N874" s="189" t="s">
        <v>40</v>
      </c>
      <c r="O874" s="67"/>
      <c r="P874" s="190">
        <f>O874*H874</f>
        <v>0</v>
      </c>
      <c r="Q874" s="190">
        <v>0</v>
      </c>
      <c r="R874" s="190">
        <f>Q874*H874</f>
        <v>0</v>
      </c>
      <c r="S874" s="190">
        <v>1.91E-3</v>
      </c>
      <c r="T874" s="191">
        <f>S874*H874</f>
        <v>1.91E-3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192" t="s">
        <v>279</v>
      </c>
      <c r="AT874" s="192" t="s">
        <v>163</v>
      </c>
      <c r="AU874" s="192" t="s">
        <v>79</v>
      </c>
      <c r="AY874" s="20" t="s">
        <v>161</v>
      </c>
      <c r="BE874" s="193">
        <f>IF(N874="základní",J874,0)</f>
        <v>0</v>
      </c>
      <c r="BF874" s="193">
        <f>IF(N874="snížená",J874,0)</f>
        <v>0</v>
      </c>
      <c r="BG874" s="193">
        <f>IF(N874="zákl. přenesená",J874,0)</f>
        <v>0</v>
      </c>
      <c r="BH874" s="193">
        <f>IF(N874="sníž. přenesená",J874,0)</f>
        <v>0</v>
      </c>
      <c r="BI874" s="193">
        <f>IF(N874="nulová",J874,0)</f>
        <v>0</v>
      </c>
      <c r="BJ874" s="20" t="s">
        <v>77</v>
      </c>
      <c r="BK874" s="193">
        <f>ROUND(I874*H874,2)</f>
        <v>0</v>
      </c>
      <c r="BL874" s="20" t="s">
        <v>279</v>
      </c>
      <c r="BM874" s="192" t="s">
        <v>3645</v>
      </c>
    </row>
    <row r="875" spans="1:65" s="2" customFormat="1">
      <c r="A875" s="37"/>
      <c r="B875" s="38"/>
      <c r="C875" s="39"/>
      <c r="D875" s="194" t="s">
        <v>170</v>
      </c>
      <c r="E875" s="39"/>
      <c r="F875" s="195" t="s">
        <v>3646</v>
      </c>
      <c r="G875" s="39"/>
      <c r="H875" s="39"/>
      <c r="I875" s="196"/>
      <c r="J875" s="39"/>
      <c r="K875" s="39"/>
      <c r="L875" s="42"/>
      <c r="M875" s="197"/>
      <c r="N875" s="198"/>
      <c r="O875" s="67"/>
      <c r="P875" s="67"/>
      <c r="Q875" s="67"/>
      <c r="R875" s="67"/>
      <c r="S875" s="67"/>
      <c r="T875" s="68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T875" s="20" t="s">
        <v>170</v>
      </c>
      <c r="AU875" s="20" t="s">
        <v>79</v>
      </c>
    </row>
    <row r="876" spans="1:65" s="14" customFormat="1">
      <c r="B876" s="212"/>
      <c r="C876" s="213"/>
      <c r="D876" s="199" t="s">
        <v>178</v>
      </c>
      <c r="E876" s="214" t="s">
        <v>19</v>
      </c>
      <c r="F876" s="215" t="s">
        <v>3647</v>
      </c>
      <c r="G876" s="213"/>
      <c r="H876" s="214" t="s">
        <v>19</v>
      </c>
      <c r="I876" s="216"/>
      <c r="J876" s="213"/>
      <c r="K876" s="213"/>
      <c r="L876" s="217"/>
      <c r="M876" s="218"/>
      <c r="N876" s="219"/>
      <c r="O876" s="219"/>
      <c r="P876" s="219"/>
      <c r="Q876" s="219"/>
      <c r="R876" s="219"/>
      <c r="S876" s="219"/>
      <c r="T876" s="220"/>
      <c r="AT876" s="221" t="s">
        <v>178</v>
      </c>
      <c r="AU876" s="221" t="s">
        <v>79</v>
      </c>
      <c r="AV876" s="14" t="s">
        <v>77</v>
      </c>
      <c r="AW876" s="14" t="s">
        <v>31</v>
      </c>
      <c r="AX876" s="14" t="s">
        <v>69</v>
      </c>
      <c r="AY876" s="221" t="s">
        <v>161</v>
      </c>
    </row>
    <row r="877" spans="1:65" s="13" customFormat="1">
      <c r="B877" s="201"/>
      <c r="C877" s="202"/>
      <c r="D877" s="199" t="s">
        <v>178</v>
      </c>
      <c r="E877" s="203" t="s">
        <v>19</v>
      </c>
      <c r="F877" s="204" t="s">
        <v>77</v>
      </c>
      <c r="G877" s="202"/>
      <c r="H877" s="205">
        <v>1</v>
      </c>
      <c r="I877" s="206"/>
      <c r="J877" s="202"/>
      <c r="K877" s="202"/>
      <c r="L877" s="207"/>
      <c r="M877" s="208"/>
      <c r="N877" s="209"/>
      <c r="O877" s="209"/>
      <c r="P877" s="209"/>
      <c r="Q877" s="209"/>
      <c r="R877" s="209"/>
      <c r="S877" s="209"/>
      <c r="T877" s="210"/>
      <c r="AT877" s="211" t="s">
        <v>178</v>
      </c>
      <c r="AU877" s="211" t="s">
        <v>79</v>
      </c>
      <c r="AV877" s="13" t="s">
        <v>79</v>
      </c>
      <c r="AW877" s="13" t="s">
        <v>31</v>
      </c>
      <c r="AX877" s="13" t="s">
        <v>69</v>
      </c>
      <c r="AY877" s="211" t="s">
        <v>161</v>
      </c>
    </row>
    <row r="878" spans="1:65" s="15" customFormat="1">
      <c r="B878" s="222"/>
      <c r="C878" s="223"/>
      <c r="D878" s="199" t="s">
        <v>178</v>
      </c>
      <c r="E878" s="224" t="s">
        <v>19</v>
      </c>
      <c r="F878" s="225" t="s">
        <v>221</v>
      </c>
      <c r="G878" s="223"/>
      <c r="H878" s="226">
        <v>1</v>
      </c>
      <c r="I878" s="227"/>
      <c r="J878" s="223"/>
      <c r="K878" s="223"/>
      <c r="L878" s="228"/>
      <c r="M878" s="229"/>
      <c r="N878" s="230"/>
      <c r="O878" s="230"/>
      <c r="P878" s="230"/>
      <c r="Q878" s="230"/>
      <c r="R878" s="230"/>
      <c r="S878" s="230"/>
      <c r="T878" s="231"/>
      <c r="AT878" s="232" t="s">
        <v>178</v>
      </c>
      <c r="AU878" s="232" t="s">
        <v>79</v>
      </c>
      <c r="AV878" s="15" t="s">
        <v>168</v>
      </c>
      <c r="AW878" s="15" t="s">
        <v>31</v>
      </c>
      <c r="AX878" s="15" t="s">
        <v>77</v>
      </c>
      <c r="AY878" s="232" t="s">
        <v>161</v>
      </c>
    </row>
    <row r="879" spans="1:65" s="2" customFormat="1" ht="21.75" customHeight="1">
      <c r="A879" s="37"/>
      <c r="B879" s="38"/>
      <c r="C879" s="181" t="s">
        <v>1196</v>
      </c>
      <c r="D879" s="181" t="s">
        <v>163</v>
      </c>
      <c r="E879" s="182" t="s">
        <v>3648</v>
      </c>
      <c r="F879" s="183" t="s">
        <v>3649</v>
      </c>
      <c r="G879" s="184" t="s">
        <v>387</v>
      </c>
      <c r="H879" s="185">
        <v>6</v>
      </c>
      <c r="I879" s="186"/>
      <c r="J879" s="187">
        <f>ROUND(I879*H879,2)</f>
        <v>0</v>
      </c>
      <c r="K879" s="183" t="s">
        <v>167</v>
      </c>
      <c r="L879" s="42"/>
      <c r="M879" s="188" t="s">
        <v>19</v>
      </c>
      <c r="N879" s="189" t="s">
        <v>40</v>
      </c>
      <c r="O879" s="67"/>
      <c r="P879" s="190">
        <f>O879*H879</f>
        <v>0</v>
      </c>
      <c r="Q879" s="190">
        <v>1.47E-3</v>
      </c>
      <c r="R879" s="190">
        <f>Q879*H879</f>
        <v>8.8199999999999997E-3</v>
      </c>
      <c r="S879" s="190">
        <v>0</v>
      </c>
      <c r="T879" s="191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92" t="s">
        <v>279</v>
      </c>
      <c r="AT879" s="192" t="s">
        <v>163</v>
      </c>
      <c r="AU879" s="192" t="s">
        <v>79</v>
      </c>
      <c r="AY879" s="20" t="s">
        <v>161</v>
      </c>
      <c r="BE879" s="193">
        <f>IF(N879="základní",J879,0)</f>
        <v>0</v>
      </c>
      <c r="BF879" s="193">
        <f>IF(N879="snížená",J879,0)</f>
        <v>0</v>
      </c>
      <c r="BG879" s="193">
        <f>IF(N879="zákl. přenesená",J879,0)</f>
        <v>0</v>
      </c>
      <c r="BH879" s="193">
        <f>IF(N879="sníž. přenesená",J879,0)</f>
        <v>0</v>
      </c>
      <c r="BI879" s="193">
        <f>IF(N879="nulová",J879,0)</f>
        <v>0</v>
      </c>
      <c r="BJ879" s="20" t="s">
        <v>77</v>
      </c>
      <c r="BK879" s="193">
        <f>ROUND(I879*H879,2)</f>
        <v>0</v>
      </c>
      <c r="BL879" s="20" t="s">
        <v>279</v>
      </c>
      <c r="BM879" s="192" t="s">
        <v>3650</v>
      </c>
    </row>
    <row r="880" spans="1:65" s="2" customFormat="1">
      <c r="A880" s="37"/>
      <c r="B880" s="38"/>
      <c r="C880" s="39"/>
      <c r="D880" s="194" t="s">
        <v>170</v>
      </c>
      <c r="E880" s="39"/>
      <c r="F880" s="195" t="s">
        <v>3651</v>
      </c>
      <c r="G880" s="39"/>
      <c r="H880" s="39"/>
      <c r="I880" s="196"/>
      <c r="J880" s="39"/>
      <c r="K880" s="39"/>
      <c r="L880" s="42"/>
      <c r="M880" s="197"/>
      <c r="N880" s="198"/>
      <c r="O880" s="67"/>
      <c r="P880" s="67"/>
      <c r="Q880" s="67"/>
      <c r="R880" s="67"/>
      <c r="S880" s="67"/>
      <c r="T880" s="68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20" t="s">
        <v>170</v>
      </c>
      <c r="AU880" s="20" t="s">
        <v>79</v>
      </c>
    </row>
    <row r="881" spans="1:65" s="14" customFormat="1">
      <c r="B881" s="212"/>
      <c r="C881" s="213"/>
      <c r="D881" s="199" t="s">
        <v>178</v>
      </c>
      <c r="E881" s="214" t="s">
        <v>19</v>
      </c>
      <c r="F881" s="215" t="s">
        <v>3477</v>
      </c>
      <c r="G881" s="213"/>
      <c r="H881" s="214" t="s">
        <v>19</v>
      </c>
      <c r="I881" s="216"/>
      <c r="J881" s="213"/>
      <c r="K881" s="213"/>
      <c r="L881" s="217"/>
      <c r="M881" s="218"/>
      <c r="N881" s="219"/>
      <c r="O881" s="219"/>
      <c r="P881" s="219"/>
      <c r="Q881" s="219"/>
      <c r="R881" s="219"/>
      <c r="S881" s="219"/>
      <c r="T881" s="220"/>
      <c r="AT881" s="221" t="s">
        <v>178</v>
      </c>
      <c r="AU881" s="221" t="s">
        <v>79</v>
      </c>
      <c r="AV881" s="14" t="s">
        <v>77</v>
      </c>
      <c r="AW881" s="14" t="s">
        <v>31</v>
      </c>
      <c r="AX881" s="14" t="s">
        <v>69</v>
      </c>
      <c r="AY881" s="221" t="s">
        <v>161</v>
      </c>
    </row>
    <row r="882" spans="1:65" s="13" customFormat="1">
      <c r="B882" s="201"/>
      <c r="C882" s="202"/>
      <c r="D882" s="199" t="s">
        <v>178</v>
      </c>
      <c r="E882" s="203" t="s">
        <v>19</v>
      </c>
      <c r="F882" s="204" t="s">
        <v>180</v>
      </c>
      <c r="G882" s="202"/>
      <c r="H882" s="205">
        <v>3</v>
      </c>
      <c r="I882" s="206"/>
      <c r="J882" s="202"/>
      <c r="K882" s="202"/>
      <c r="L882" s="207"/>
      <c r="M882" s="208"/>
      <c r="N882" s="209"/>
      <c r="O882" s="209"/>
      <c r="P882" s="209"/>
      <c r="Q882" s="209"/>
      <c r="R882" s="209"/>
      <c r="S882" s="209"/>
      <c r="T882" s="210"/>
      <c r="AT882" s="211" t="s">
        <v>178</v>
      </c>
      <c r="AU882" s="211" t="s">
        <v>79</v>
      </c>
      <c r="AV882" s="13" t="s">
        <v>79</v>
      </c>
      <c r="AW882" s="13" t="s">
        <v>31</v>
      </c>
      <c r="AX882" s="13" t="s">
        <v>69</v>
      </c>
      <c r="AY882" s="211" t="s">
        <v>161</v>
      </c>
    </row>
    <row r="883" spans="1:65" s="14" customFormat="1">
      <c r="B883" s="212"/>
      <c r="C883" s="213"/>
      <c r="D883" s="199" t="s">
        <v>178</v>
      </c>
      <c r="E883" s="214" t="s">
        <v>19</v>
      </c>
      <c r="F883" s="215" t="s">
        <v>3603</v>
      </c>
      <c r="G883" s="213"/>
      <c r="H883" s="214" t="s">
        <v>19</v>
      </c>
      <c r="I883" s="216"/>
      <c r="J883" s="213"/>
      <c r="K883" s="213"/>
      <c r="L883" s="217"/>
      <c r="M883" s="218"/>
      <c r="N883" s="219"/>
      <c r="O883" s="219"/>
      <c r="P883" s="219"/>
      <c r="Q883" s="219"/>
      <c r="R883" s="219"/>
      <c r="S883" s="219"/>
      <c r="T883" s="220"/>
      <c r="AT883" s="221" t="s">
        <v>178</v>
      </c>
      <c r="AU883" s="221" t="s">
        <v>79</v>
      </c>
      <c r="AV883" s="14" t="s">
        <v>77</v>
      </c>
      <c r="AW883" s="14" t="s">
        <v>31</v>
      </c>
      <c r="AX883" s="14" t="s">
        <v>69</v>
      </c>
      <c r="AY883" s="221" t="s">
        <v>161</v>
      </c>
    </row>
    <row r="884" spans="1:65" s="13" customFormat="1">
      <c r="B884" s="201"/>
      <c r="C884" s="202"/>
      <c r="D884" s="199" t="s">
        <v>178</v>
      </c>
      <c r="E884" s="203" t="s">
        <v>19</v>
      </c>
      <c r="F884" s="204" t="s">
        <v>180</v>
      </c>
      <c r="G884" s="202"/>
      <c r="H884" s="205">
        <v>3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178</v>
      </c>
      <c r="AU884" s="211" t="s">
        <v>79</v>
      </c>
      <c r="AV884" s="13" t="s">
        <v>79</v>
      </c>
      <c r="AW884" s="13" t="s">
        <v>31</v>
      </c>
      <c r="AX884" s="13" t="s">
        <v>69</v>
      </c>
      <c r="AY884" s="211" t="s">
        <v>161</v>
      </c>
    </row>
    <row r="885" spans="1:65" s="15" customFormat="1">
      <c r="B885" s="222"/>
      <c r="C885" s="223"/>
      <c r="D885" s="199" t="s">
        <v>178</v>
      </c>
      <c r="E885" s="224" t="s">
        <v>19</v>
      </c>
      <c r="F885" s="225" t="s">
        <v>221</v>
      </c>
      <c r="G885" s="223"/>
      <c r="H885" s="226">
        <v>6</v>
      </c>
      <c r="I885" s="227"/>
      <c r="J885" s="223"/>
      <c r="K885" s="223"/>
      <c r="L885" s="228"/>
      <c r="M885" s="229"/>
      <c r="N885" s="230"/>
      <c r="O885" s="230"/>
      <c r="P885" s="230"/>
      <c r="Q885" s="230"/>
      <c r="R885" s="230"/>
      <c r="S885" s="230"/>
      <c r="T885" s="231"/>
      <c r="AT885" s="232" t="s">
        <v>178</v>
      </c>
      <c r="AU885" s="232" t="s">
        <v>79</v>
      </c>
      <c r="AV885" s="15" t="s">
        <v>168</v>
      </c>
      <c r="AW885" s="15" t="s">
        <v>31</v>
      </c>
      <c r="AX885" s="15" t="s">
        <v>77</v>
      </c>
      <c r="AY885" s="232" t="s">
        <v>161</v>
      </c>
    </row>
    <row r="886" spans="1:65" s="2" customFormat="1" ht="24.15" customHeight="1">
      <c r="A886" s="37"/>
      <c r="B886" s="38"/>
      <c r="C886" s="181" t="s">
        <v>1202</v>
      </c>
      <c r="D886" s="181" t="s">
        <v>163</v>
      </c>
      <c r="E886" s="182" t="s">
        <v>3652</v>
      </c>
      <c r="F886" s="183" t="s">
        <v>3653</v>
      </c>
      <c r="G886" s="184" t="s">
        <v>387</v>
      </c>
      <c r="H886" s="185">
        <v>6</v>
      </c>
      <c r="I886" s="186"/>
      <c r="J886" s="187">
        <f>ROUND(I886*H886,2)</f>
        <v>0</v>
      </c>
      <c r="K886" s="183" t="s">
        <v>167</v>
      </c>
      <c r="L886" s="42"/>
      <c r="M886" s="188" t="s">
        <v>19</v>
      </c>
      <c r="N886" s="189" t="s">
        <v>40</v>
      </c>
      <c r="O886" s="67"/>
      <c r="P886" s="190">
        <f>O886*H886</f>
        <v>0</v>
      </c>
      <c r="Q886" s="190">
        <v>1E-4</v>
      </c>
      <c r="R886" s="190">
        <f>Q886*H886</f>
        <v>6.0000000000000006E-4</v>
      </c>
      <c r="S886" s="190">
        <v>0</v>
      </c>
      <c r="T886" s="191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92" t="s">
        <v>279</v>
      </c>
      <c r="AT886" s="192" t="s">
        <v>163</v>
      </c>
      <c r="AU886" s="192" t="s">
        <v>79</v>
      </c>
      <c r="AY886" s="20" t="s">
        <v>161</v>
      </c>
      <c r="BE886" s="193">
        <f>IF(N886="základní",J886,0)</f>
        <v>0</v>
      </c>
      <c r="BF886" s="193">
        <f>IF(N886="snížená",J886,0)</f>
        <v>0</v>
      </c>
      <c r="BG886" s="193">
        <f>IF(N886="zákl. přenesená",J886,0)</f>
        <v>0</v>
      </c>
      <c r="BH886" s="193">
        <f>IF(N886="sníž. přenesená",J886,0)</f>
        <v>0</v>
      </c>
      <c r="BI886" s="193">
        <f>IF(N886="nulová",J886,0)</f>
        <v>0</v>
      </c>
      <c r="BJ886" s="20" t="s">
        <v>77</v>
      </c>
      <c r="BK886" s="193">
        <f>ROUND(I886*H886,2)</f>
        <v>0</v>
      </c>
      <c r="BL886" s="20" t="s">
        <v>279</v>
      </c>
      <c r="BM886" s="192" t="s">
        <v>3654</v>
      </c>
    </row>
    <row r="887" spans="1:65" s="2" customFormat="1">
      <c r="A887" s="37"/>
      <c r="B887" s="38"/>
      <c r="C887" s="39"/>
      <c r="D887" s="194" t="s">
        <v>170</v>
      </c>
      <c r="E887" s="39"/>
      <c r="F887" s="195" t="s">
        <v>3655</v>
      </c>
      <c r="G887" s="39"/>
      <c r="H887" s="39"/>
      <c r="I887" s="196"/>
      <c r="J887" s="39"/>
      <c r="K887" s="39"/>
      <c r="L887" s="42"/>
      <c r="M887" s="197"/>
      <c r="N887" s="198"/>
      <c r="O887" s="67"/>
      <c r="P887" s="67"/>
      <c r="Q887" s="67"/>
      <c r="R887" s="67"/>
      <c r="S887" s="67"/>
      <c r="T887" s="68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T887" s="20" t="s">
        <v>170</v>
      </c>
      <c r="AU887" s="20" t="s">
        <v>79</v>
      </c>
    </row>
    <row r="888" spans="1:65" s="2" customFormat="1" ht="16.5" customHeight="1">
      <c r="A888" s="37"/>
      <c r="B888" s="38"/>
      <c r="C888" s="181" t="s">
        <v>1208</v>
      </c>
      <c r="D888" s="181" t="s">
        <v>163</v>
      </c>
      <c r="E888" s="182" t="s">
        <v>3656</v>
      </c>
      <c r="F888" s="183" t="s">
        <v>3657</v>
      </c>
      <c r="G888" s="184" t="s">
        <v>387</v>
      </c>
      <c r="H888" s="185">
        <v>8.9</v>
      </c>
      <c r="I888" s="186"/>
      <c r="J888" s="187">
        <f>ROUND(I888*H888,2)</f>
        <v>0</v>
      </c>
      <c r="K888" s="183" t="s">
        <v>167</v>
      </c>
      <c r="L888" s="42"/>
      <c r="M888" s="188" t="s">
        <v>19</v>
      </c>
      <c r="N888" s="189" t="s">
        <v>40</v>
      </c>
      <c r="O888" s="67"/>
      <c r="P888" s="190">
        <f>O888*H888</f>
        <v>0</v>
      </c>
      <c r="Q888" s="190">
        <v>0</v>
      </c>
      <c r="R888" s="190">
        <f>Q888*H888</f>
        <v>0</v>
      </c>
      <c r="S888" s="190">
        <v>1.91E-3</v>
      </c>
      <c r="T888" s="191">
        <f>S888*H888</f>
        <v>1.6999E-2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192" t="s">
        <v>279</v>
      </c>
      <c r="AT888" s="192" t="s">
        <v>163</v>
      </c>
      <c r="AU888" s="192" t="s">
        <v>79</v>
      </c>
      <c r="AY888" s="20" t="s">
        <v>161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20" t="s">
        <v>77</v>
      </c>
      <c r="BK888" s="193">
        <f>ROUND(I888*H888,2)</f>
        <v>0</v>
      </c>
      <c r="BL888" s="20" t="s">
        <v>279</v>
      </c>
      <c r="BM888" s="192" t="s">
        <v>3658</v>
      </c>
    </row>
    <row r="889" spans="1:65" s="2" customFormat="1">
      <c r="A889" s="37"/>
      <c r="B889" s="38"/>
      <c r="C889" s="39"/>
      <c r="D889" s="194" t="s">
        <v>170</v>
      </c>
      <c r="E889" s="39"/>
      <c r="F889" s="195" t="s">
        <v>3659</v>
      </c>
      <c r="G889" s="39"/>
      <c r="H889" s="39"/>
      <c r="I889" s="196"/>
      <c r="J889" s="39"/>
      <c r="K889" s="39"/>
      <c r="L889" s="42"/>
      <c r="M889" s="197"/>
      <c r="N889" s="198"/>
      <c r="O889" s="67"/>
      <c r="P889" s="67"/>
      <c r="Q889" s="67"/>
      <c r="R889" s="67"/>
      <c r="S889" s="67"/>
      <c r="T889" s="68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T889" s="20" t="s">
        <v>170</v>
      </c>
      <c r="AU889" s="20" t="s">
        <v>79</v>
      </c>
    </row>
    <row r="890" spans="1:65" s="14" customFormat="1">
      <c r="B890" s="212"/>
      <c r="C890" s="213"/>
      <c r="D890" s="199" t="s">
        <v>178</v>
      </c>
      <c r="E890" s="214" t="s">
        <v>19</v>
      </c>
      <c r="F890" s="215" t="s">
        <v>3660</v>
      </c>
      <c r="G890" s="213"/>
      <c r="H890" s="214" t="s">
        <v>19</v>
      </c>
      <c r="I890" s="216"/>
      <c r="J890" s="213"/>
      <c r="K890" s="213"/>
      <c r="L890" s="217"/>
      <c r="M890" s="218"/>
      <c r="N890" s="219"/>
      <c r="O890" s="219"/>
      <c r="P890" s="219"/>
      <c r="Q890" s="219"/>
      <c r="R890" s="219"/>
      <c r="S890" s="219"/>
      <c r="T890" s="220"/>
      <c r="AT890" s="221" t="s">
        <v>178</v>
      </c>
      <c r="AU890" s="221" t="s">
        <v>79</v>
      </c>
      <c r="AV890" s="14" t="s">
        <v>77</v>
      </c>
      <c r="AW890" s="14" t="s">
        <v>31</v>
      </c>
      <c r="AX890" s="14" t="s">
        <v>69</v>
      </c>
      <c r="AY890" s="221" t="s">
        <v>161</v>
      </c>
    </row>
    <row r="891" spans="1:65" s="14" customFormat="1">
      <c r="B891" s="212"/>
      <c r="C891" s="213"/>
      <c r="D891" s="199" t="s">
        <v>178</v>
      </c>
      <c r="E891" s="214" t="s">
        <v>19</v>
      </c>
      <c r="F891" s="215" t="s">
        <v>3661</v>
      </c>
      <c r="G891" s="213"/>
      <c r="H891" s="214" t="s">
        <v>19</v>
      </c>
      <c r="I891" s="216"/>
      <c r="J891" s="213"/>
      <c r="K891" s="213"/>
      <c r="L891" s="217"/>
      <c r="M891" s="218"/>
      <c r="N891" s="219"/>
      <c r="O891" s="219"/>
      <c r="P891" s="219"/>
      <c r="Q891" s="219"/>
      <c r="R891" s="219"/>
      <c r="S891" s="219"/>
      <c r="T891" s="220"/>
      <c r="AT891" s="221" t="s">
        <v>178</v>
      </c>
      <c r="AU891" s="221" t="s">
        <v>79</v>
      </c>
      <c r="AV891" s="14" t="s">
        <v>77</v>
      </c>
      <c r="AW891" s="14" t="s">
        <v>31</v>
      </c>
      <c r="AX891" s="14" t="s">
        <v>69</v>
      </c>
      <c r="AY891" s="221" t="s">
        <v>161</v>
      </c>
    </row>
    <row r="892" spans="1:65" s="14" customFormat="1">
      <c r="B892" s="212"/>
      <c r="C892" s="213"/>
      <c r="D892" s="199" t="s">
        <v>178</v>
      </c>
      <c r="E892" s="214" t="s">
        <v>19</v>
      </c>
      <c r="F892" s="215" t="s">
        <v>3182</v>
      </c>
      <c r="G892" s="213"/>
      <c r="H892" s="214" t="s">
        <v>19</v>
      </c>
      <c r="I892" s="216"/>
      <c r="J892" s="213"/>
      <c r="K892" s="213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178</v>
      </c>
      <c r="AU892" s="221" t="s">
        <v>79</v>
      </c>
      <c r="AV892" s="14" t="s">
        <v>77</v>
      </c>
      <c r="AW892" s="14" t="s">
        <v>31</v>
      </c>
      <c r="AX892" s="14" t="s">
        <v>69</v>
      </c>
      <c r="AY892" s="221" t="s">
        <v>161</v>
      </c>
    </row>
    <row r="893" spans="1:65" s="13" customFormat="1">
      <c r="B893" s="201"/>
      <c r="C893" s="202"/>
      <c r="D893" s="199" t="s">
        <v>178</v>
      </c>
      <c r="E893" s="203" t="s">
        <v>19</v>
      </c>
      <c r="F893" s="204" t="s">
        <v>3662</v>
      </c>
      <c r="G893" s="202"/>
      <c r="H893" s="205">
        <v>2.4</v>
      </c>
      <c r="I893" s="206"/>
      <c r="J893" s="202"/>
      <c r="K893" s="202"/>
      <c r="L893" s="207"/>
      <c r="M893" s="208"/>
      <c r="N893" s="209"/>
      <c r="O893" s="209"/>
      <c r="P893" s="209"/>
      <c r="Q893" s="209"/>
      <c r="R893" s="209"/>
      <c r="S893" s="209"/>
      <c r="T893" s="210"/>
      <c r="AT893" s="211" t="s">
        <v>178</v>
      </c>
      <c r="AU893" s="211" t="s">
        <v>79</v>
      </c>
      <c r="AV893" s="13" t="s">
        <v>79</v>
      </c>
      <c r="AW893" s="13" t="s">
        <v>31</v>
      </c>
      <c r="AX893" s="13" t="s">
        <v>69</v>
      </c>
      <c r="AY893" s="211" t="s">
        <v>161</v>
      </c>
    </row>
    <row r="894" spans="1:65" s="14" customFormat="1">
      <c r="B894" s="212"/>
      <c r="C894" s="213"/>
      <c r="D894" s="199" t="s">
        <v>178</v>
      </c>
      <c r="E894" s="214" t="s">
        <v>19</v>
      </c>
      <c r="F894" s="215" t="s">
        <v>3184</v>
      </c>
      <c r="G894" s="213"/>
      <c r="H894" s="214" t="s">
        <v>19</v>
      </c>
      <c r="I894" s="216"/>
      <c r="J894" s="213"/>
      <c r="K894" s="213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178</v>
      </c>
      <c r="AU894" s="221" t="s">
        <v>79</v>
      </c>
      <c r="AV894" s="14" t="s">
        <v>77</v>
      </c>
      <c r="AW894" s="14" t="s">
        <v>31</v>
      </c>
      <c r="AX894" s="14" t="s">
        <v>69</v>
      </c>
      <c r="AY894" s="221" t="s">
        <v>161</v>
      </c>
    </row>
    <row r="895" spans="1:65" s="13" customFormat="1">
      <c r="B895" s="201"/>
      <c r="C895" s="202"/>
      <c r="D895" s="199" t="s">
        <v>178</v>
      </c>
      <c r="E895" s="203" t="s">
        <v>19</v>
      </c>
      <c r="F895" s="204" t="s">
        <v>3663</v>
      </c>
      <c r="G895" s="202"/>
      <c r="H895" s="205">
        <v>2.2000000000000002</v>
      </c>
      <c r="I895" s="206"/>
      <c r="J895" s="202"/>
      <c r="K895" s="202"/>
      <c r="L895" s="207"/>
      <c r="M895" s="208"/>
      <c r="N895" s="209"/>
      <c r="O895" s="209"/>
      <c r="P895" s="209"/>
      <c r="Q895" s="209"/>
      <c r="R895" s="209"/>
      <c r="S895" s="209"/>
      <c r="T895" s="210"/>
      <c r="AT895" s="211" t="s">
        <v>178</v>
      </c>
      <c r="AU895" s="211" t="s">
        <v>79</v>
      </c>
      <c r="AV895" s="13" t="s">
        <v>79</v>
      </c>
      <c r="AW895" s="13" t="s">
        <v>31</v>
      </c>
      <c r="AX895" s="13" t="s">
        <v>69</v>
      </c>
      <c r="AY895" s="211" t="s">
        <v>161</v>
      </c>
    </row>
    <row r="896" spans="1:65" s="14" customFormat="1">
      <c r="B896" s="212"/>
      <c r="C896" s="213"/>
      <c r="D896" s="199" t="s">
        <v>178</v>
      </c>
      <c r="E896" s="214" t="s">
        <v>19</v>
      </c>
      <c r="F896" s="215" t="s">
        <v>3186</v>
      </c>
      <c r="G896" s="213"/>
      <c r="H896" s="214" t="s">
        <v>19</v>
      </c>
      <c r="I896" s="216"/>
      <c r="J896" s="213"/>
      <c r="K896" s="213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178</v>
      </c>
      <c r="AU896" s="221" t="s">
        <v>79</v>
      </c>
      <c r="AV896" s="14" t="s">
        <v>77</v>
      </c>
      <c r="AW896" s="14" t="s">
        <v>31</v>
      </c>
      <c r="AX896" s="14" t="s">
        <v>69</v>
      </c>
      <c r="AY896" s="221" t="s">
        <v>161</v>
      </c>
    </row>
    <row r="897" spans="1:65" s="13" customFormat="1">
      <c r="B897" s="201"/>
      <c r="C897" s="202"/>
      <c r="D897" s="199" t="s">
        <v>178</v>
      </c>
      <c r="E897" s="203" t="s">
        <v>19</v>
      </c>
      <c r="F897" s="204" t="s">
        <v>3663</v>
      </c>
      <c r="G897" s="202"/>
      <c r="H897" s="205">
        <v>2.2000000000000002</v>
      </c>
      <c r="I897" s="206"/>
      <c r="J897" s="202"/>
      <c r="K897" s="202"/>
      <c r="L897" s="207"/>
      <c r="M897" s="208"/>
      <c r="N897" s="209"/>
      <c r="O897" s="209"/>
      <c r="P897" s="209"/>
      <c r="Q897" s="209"/>
      <c r="R897" s="209"/>
      <c r="S897" s="209"/>
      <c r="T897" s="210"/>
      <c r="AT897" s="211" t="s">
        <v>178</v>
      </c>
      <c r="AU897" s="211" t="s">
        <v>79</v>
      </c>
      <c r="AV897" s="13" t="s">
        <v>79</v>
      </c>
      <c r="AW897" s="13" t="s">
        <v>31</v>
      </c>
      <c r="AX897" s="13" t="s">
        <v>69</v>
      </c>
      <c r="AY897" s="211" t="s">
        <v>161</v>
      </c>
    </row>
    <row r="898" spans="1:65" s="14" customFormat="1">
      <c r="B898" s="212"/>
      <c r="C898" s="213"/>
      <c r="D898" s="199" t="s">
        <v>178</v>
      </c>
      <c r="E898" s="214" t="s">
        <v>19</v>
      </c>
      <c r="F898" s="215" t="s">
        <v>3187</v>
      </c>
      <c r="G898" s="213"/>
      <c r="H898" s="214" t="s">
        <v>19</v>
      </c>
      <c r="I898" s="216"/>
      <c r="J898" s="213"/>
      <c r="K898" s="213"/>
      <c r="L898" s="217"/>
      <c r="M898" s="218"/>
      <c r="N898" s="219"/>
      <c r="O898" s="219"/>
      <c r="P898" s="219"/>
      <c r="Q898" s="219"/>
      <c r="R898" s="219"/>
      <c r="S898" s="219"/>
      <c r="T898" s="220"/>
      <c r="AT898" s="221" t="s">
        <v>178</v>
      </c>
      <c r="AU898" s="221" t="s">
        <v>79</v>
      </c>
      <c r="AV898" s="14" t="s">
        <v>77</v>
      </c>
      <c r="AW898" s="14" t="s">
        <v>31</v>
      </c>
      <c r="AX898" s="14" t="s">
        <v>69</v>
      </c>
      <c r="AY898" s="221" t="s">
        <v>161</v>
      </c>
    </row>
    <row r="899" spans="1:65" s="13" customFormat="1">
      <c r="B899" s="201"/>
      <c r="C899" s="202"/>
      <c r="D899" s="199" t="s">
        <v>178</v>
      </c>
      <c r="E899" s="203" t="s">
        <v>19</v>
      </c>
      <c r="F899" s="204" t="s">
        <v>3664</v>
      </c>
      <c r="G899" s="202"/>
      <c r="H899" s="205">
        <v>2.2999999999999998</v>
      </c>
      <c r="I899" s="206"/>
      <c r="J899" s="202"/>
      <c r="K899" s="202"/>
      <c r="L899" s="207"/>
      <c r="M899" s="208"/>
      <c r="N899" s="209"/>
      <c r="O899" s="209"/>
      <c r="P899" s="209"/>
      <c r="Q899" s="209"/>
      <c r="R899" s="209"/>
      <c r="S899" s="209"/>
      <c r="T899" s="210"/>
      <c r="AT899" s="211" t="s">
        <v>178</v>
      </c>
      <c r="AU899" s="211" t="s">
        <v>79</v>
      </c>
      <c r="AV899" s="13" t="s">
        <v>79</v>
      </c>
      <c r="AW899" s="13" t="s">
        <v>31</v>
      </c>
      <c r="AX899" s="13" t="s">
        <v>69</v>
      </c>
      <c r="AY899" s="211" t="s">
        <v>161</v>
      </c>
    </row>
    <row r="900" spans="1:65" s="14" customFormat="1">
      <c r="B900" s="212"/>
      <c r="C900" s="213"/>
      <c r="D900" s="199" t="s">
        <v>178</v>
      </c>
      <c r="E900" s="214" t="s">
        <v>19</v>
      </c>
      <c r="F900" s="215" t="s">
        <v>3189</v>
      </c>
      <c r="G900" s="213"/>
      <c r="H900" s="214" t="s">
        <v>19</v>
      </c>
      <c r="I900" s="216"/>
      <c r="J900" s="213"/>
      <c r="K900" s="213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178</v>
      </c>
      <c r="AU900" s="221" t="s">
        <v>79</v>
      </c>
      <c r="AV900" s="14" t="s">
        <v>77</v>
      </c>
      <c r="AW900" s="14" t="s">
        <v>31</v>
      </c>
      <c r="AX900" s="14" t="s">
        <v>69</v>
      </c>
      <c r="AY900" s="221" t="s">
        <v>161</v>
      </c>
    </row>
    <row r="901" spans="1:65" s="13" customFormat="1">
      <c r="B901" s="201"/>
      <c r="C901" s="202"/>
      <c r="D901" s="199" t="s">
        <v>178</v>
      </c>
      <c r="E901" s="203" t="s">
        <v>19</v>
      </c>
      <c r="F901" s="204" t="s">
        <v>3665</v>
      </c>
      <c r="G901" s="202"/>
      <c r="H901" s="205">
        <v>0.2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178</v>
      </c>
      <c r="AU901" s="211" t="s">
        <v>79</v>
      </c>
      <c r="AV901" s="13" t="s">
        <v>79</v>
      </c>
      <c r="AW901" s="13" t="s">
        <v>31</v>
      </c>
      <c r="AX901" s="13" t="s">
        <v>69</v>
      </c>
      <c r="AY901" s="211" t="s">
        <v>161</v>
      </c>
    </row>
    <row r="902" spans="1:65" s="13" customFormat="1">
      <c r="B902" s="201"/>
      <c r="C902" s="202"/>
      <c r="D902" s="199" t="s">
        <v>178</v>
      </c>
      <c r="E902" s="203" t="s">
        <v>19</v>
      </c>
      <c r="F902" s="204" t="s">
        <v>3666</v>
      </c>
      <c r="G902" s="202"/>
      <c r="H902" s="205">
        <v>-0.4</v>
      </c>
      <c r="I902" s="206"/>
      <c r="J902" s="202"/>
      <c r="K902" s="202"/>
      <c r="L902" s="207"/>
      <c r="M902" s="208"/>
      <c r="N902" s="209"/>
      <c r="O902" s="209"/>
      <c r="P902" s="209"/>
      <c r="Q902" s="209"/>
      <c r="R902" s="209"/>
      <c r="S902" s="209"/>
      <c r="T902" s="210"/>
      <c r="AT902" s="211" t="s">
        <v>178</v>
      </c>
      <c r="AU902" s="211" t="s">
        <v>79</v>
      </c>
      <c r="AV902" s="13" t="s">
        <v>79</v>
      </c>
      <c r="AW902" s="13" t="s">
        <v>31</v>
      </c>
      <c r="AX902" s="13" t="s">
        <v>69</v>
      </c>
      <c r="AY902" s="211" t="s">
        <v>161</v>
      </c>
    </row>
    <row r="903" spans="1:65" s="15" customFormat="1">
      <c r="B903" s="222"/>
      <c r="C903" s="223"/>
      <c r="D903" s="199" t="s">
        <v>178</v>
      </c>
      <c r="E903" s="224" t="s">
        <v>19</v>
      </c>
      <c r="F903" s="225" t="s">
        <v>221</v>
      </c>
      <c r="G903" s="223"/>
      <c r="H903" s="226">
        <v>8.9</v>
      </c>
      <c r="I903" s="227"/>
      <c r="J903" s="223"/>
      <c r="K903" s="223"/>
      <c r="L903" s="228"/>
      <c r="M903" s="229"/>
      <c r="N903" s="230"/>
      <c r="O903" s="230"/>
      <c r="P903" s="230"/>
      <c r="Q903" s="230"/>
      <c r="R903" s="230"/>
      <c r="S903" s="230"/>
      <c r="T903" s="231"/>
      <c r="AT903" s="232" t="s">
        <v>178</v>
      </c>
      <c r="AU903" s="232" t="s">
        <v>79</v>
      </c>
      <c r="AV903" s="15" t="s">
        <v>168</v>
      </c>
      <c r="AW903" s="15" t="s">
        <v>31</v>
      </c>
      <c r="AX903" s="15" t="s">
        <v>77</v>
      </c>
      <c r="AY903" s="232" t="s">
        <v>161</v>
      </c>
    </row>
    <row r="904" spans="1:65" s="2" customFormat="1" ht="24.15" customHeight="1">
      <c r="A904" s="37"/>
      <c r="B904" s="38"/>
      <c r="C904" s="181" t="s">
        <v>1213</v>
      </c>
      <c r="D904" s="181" t="s">
        <v>163</v>
      </c>
      <c r="E904" s="182" t="s">
        <v>3667</v>
      </c>
      <c r="F904" s="183" t="s">
        <v>3668</v>
      </c>
      <c r="G904" s="184" t="s">
        <v>214</v>
      </c>
      <c r="H904" s="185">
        <v>0.25600000000000001</v>
      </c>
      <c r="I904" s="186"/>
      <c r="J904" s="187">
        <f>ROUND(I904*H904,2)</f>
        <v>0</v>
      </c>
      <c r="K904" s="183" t="s">
        <v>19</v>
      </c>
      <c r="L904" s="42"/>
      <c r="M904" s="188" t="s">
        <v>19</v>
      </c>
      <c r="N904" s="189" t="s">
        <v>40</v>
      </c>
      <c r="O904" s="67"/>
      <c r="P904" s="190">
        <f>O904*H904</f>
        <v>0</v>
      </c>
      <c r="Q904" s="190">
        <v>0</v>
      </c>
      <c r="R904" s="190">
        <f>Q904*H904</f>
        <v>0</v>
      </c>
      <c r="S904" s="190">
        <v>0</v>
      </c>
      <c r="T904" s="191">
        <f>S904*H904</f>
        <v>0</v>
      </c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R904" s="192" t="s">
        <v>279</v>
      </c>
      <c r="AT904" s="192" t="s">
        <v>163</v>
      </c>
      <c r="AU904" s="192" t="s">
        <v>79</v>
      </c>
      <c r="AY904" s="20" t="s">
        <v>161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20" t="s">
        <v>77</v>
      </c>
      <c r="BK904" s="193">
        <f>ROUND(I904*H904,2)</f>
        <v>0</v>
      </c>
      <c r="BL904" s="20" t="s">
        <v>279</v>
      </c>
      <c r="BM904" s="192" t="s">
        <v>3669</v>
      </c>
    </row>
    <row r="905" spans="1:65" s="14" customFormat="1">
      <c r="B905" s="212"/>
      <c r="C905" s="213"/>
      <c r="D905" s="199" t="s">
        <v>178</v>
      </c>
      <c r="E905" s="214" t="s">
        <v>19</v>
      </c>
      <c r="F905" s="215" t="s">
        <v>3150</v>
      </c>
      <c r="G905" s="213"/>
      <c r="H905" s="214" t="s">
        <v>19</v>
      </c>
      <c r="I905" s="216"/>
      <c r="J905" s="213"/>
      <c r="K905" s="213"/>
      <c r="L905" s="217"/>
      <c r="M905" s="218"/>
      <c r="N905" s="219"/>
      <c r="O905" s="219"/>
      <c r="P905" s="219"/>
      <c r="Q905" s="219"/>
      <c r="R905" s="219"/>
      <c r="S905" s="219"/>
      <c r="T905" s="220"/>
      <c r="AT905" s="221" t="s">
        <v>178</v>
      </c>
      <c r="AU905" s="221" t="s">
        <v>79</v>
      </c>
      <c r="AV905" s="14" t="s">
        <v>77</v>
      </c>
      <c r="AW905" s="14" t="s">
        <v>31</v>
      </c>
      <c r="AX905" s="14" t="s">
        <v>69</v>
      </c>
      <c r="AY905" s="221" t="s">
        <v>161</v>
      </c>
    </row>
    <row r="906" spans="1:65" s="13" customFormat="1">
      <c r="B906" s="201"/>
      <c r="C906" s="202"/>
      <c r="D906" s="199" t="s">
        <v>178</v>
      </c>
      <c r="E906" s="203" t="s">
        <v>19</v>
      </c>
      <c r="F906" s="204" t="s">
        <v>3151</v>
      </c>
      <c r="G906" s="202"/>
      <c r="H906" s="205">
        <v>0.26700000000000002</v>
      </c>
      <c r="I906" s="206"/>
      <c r="J906" s="202"/>
      <c r="K906" s="202"/>
      <c r="L906" s="207"/>
      <c r="M906" s="208"/>
      <c r="N906" s="209"/>
      <c r="O906" s="209"/>
      <c r="P906" s="209"/>
      <c r="Q906" s="209"/>
      <c r="R906" s="209"/>
      <c r="S906" s="209"/>
      <c r="T906" s="210"/>
      <c r="AT906" s="211" t="s">
        <v>178</v>
      </c>
      <c r="AU906" s="211" t="s">
        <v>79</v>
      </c>
      <c r="AV906" s="13" t="s">
        <v>79</v>
      </c>
      <c r="AW906" s="13" t="s">
        <v>31</v>
      </c>
      <c r="AX906" s="13" t="s">
        <v>69</v>
      </c>
      <c r="AY906" s="211" t="s">
        <v>161</v>
      </c>
    </row>
    <row r="907" spans="1:65" s="13" customFormat="1">
      <c r="B907" s="201"/>
      <c r="C907" s="202"/>
      <c r="D907" s="199" t="s">
        <v>178</v>
      </c>
      <c r="E907" s="203" t="s">
        <v>19</v>
      </c>
      <c r="F907" s="204" t="s">
        <v>3670</v>
      </c>
      <c r="G907" s="202"/>
      <c r="H907" s="205">
        <v>-1.0999999999999999E-2</v>
      </c>
      <c r="I907" s="206"/>
      <c r="J907" s="202"/>
      <c r="K907" s="202"/>
      <c r="L907" s="207"/>
      <c r="M907" s="208"/>
      <c r="N907" s="209"/>
      <c r="O907" s="209"/>
      <c r="P907" s="209"/>
      <c r="Q907" s="209"/>
      <c r="R907" s="209"/>
      <c r="S907" s="209"/>
      <c r="T907" s="210"/>
      <c r="AT907" s="211" t="s">
        <v>178</v>
      </c>
      <c r="AU907" s="211" t="s">
        <v>79</v>
      </c>
      <c r="AV907" s="13" t="s">
        <v>79</v>
      </c>
      <c r="AW907" s="13" t="s">
        <v>31</v>
      </c>
      <c r="AX907" s="13" t="s">
        <v>69</v>
      </c>
      <c r="AY907" s="211" t="s">
        <v>161</v>
      </c>
    </row>
    <row r="908" spans="1:65" s="15" customFormat="1">
      <c r="B908" s="222"/>
      <c r="C908" s="223"/>
      <c r="D908" s="199" t="s">
        <v>178</v>
      </c>
      <c r="E908" s="224" t="s">
        <v>19</v>
      </c>
      <c r="F908" s="225" t="s">
        <v>221</v>
      </c>
      <c r="G908" s="223"/>
      <c r="H908" s="226">
        <v>0.25600000000000001</v>
      </c>
      <c r="I908" s="227"/>
      <c r="J908" s="223"/>
      <c r="K908" s="223"/>
      <c r="L908" s="228"/>
      <c r="M908" s="229"/>
      <c r="N908" s="230"/>
      <c r="O908" s="230"/>
      <c r="P908" s="230"/>
      <c r="Q908" s="230"/>
      <c r="R908" s="230"/>
      <c r="S908" s="230"/>
      <c r="T908" s="231"/>
      <c r="AT908" s="232" t="s">
        <v>178</v>
      </c>
      <c r="AU908" s="232" t="s">
        <v>79</v>
      </c>
      <c r="AV908" s="15" t="s">
        <v>168</v>
      </c>
      <c r="AW908" s="15" t="s">
        <v>31</v>
      </c>
      <c r="AX908" s="15" t="s">
        <v>77</v>
      </c>
      <c r="AY908" s="232" t="s">
        <v>161</v>
      </c>
    </row>
    <row r="909" spans="1:65" s="2" customFormat="1" ht="24.15" customHeight="1">
      <c r="A909" s="37"/>
      <c r="B909" s="38"/>
      <c r="C909" s="181" t="s">
        <v>1220</v>
      </c>
      <c r="D909" s="181" t="s">
        <v>163</v>
      </c>
      <c r="E909" s="182" t="s">
        <v>3671</v>
      </c>
      <c r="F909" s="183" t="s">
        <v>3672</v>
      </c>
      <c r="G909" s="184" t="s">
        <v>387</v>
      </c>
      <c r="H909" s="185">
        <v>107</v>
      </c>
      <c r="I909" s="186"/>
      <c r="J909" s="187">
        <f>ROUND(I909*H909,2)</f>
        <v>0</v>
      </c>
      <c r="K909" s="183" t="s">
        <v>167</v>
      </c>
      <c r="L909" s="42"/>
      <c r="M909" s="188" t="s">
        <v>19</v>
      </c>
      <c r="N909" s="189" t="s">
        <v>40</v>
      </c>
      <c r="O909" s="67"/>
      <c r="P909" s="190">
        <f>O909*H909</f>
        <v>0</v>
      </c>
      <c r="Q909" s="190">
        <v>0</v>
      </c>
      <c r="R909" s="190">
        <f>Q909*H909</f>
        <v>0</v>
      </c>
      <c r="S909" s="190">
        <v>0</v>
      </c>
      <c r="T909" s="191">
        <f>S909*H909</f>
        <v>0</v>
      </c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R909" s="192" t="s">
        <v>279</v>
      </c>
      <c r="AT909" s="192" t="s">
        <v>163</v>
      </c>
      <c r="AU909" s="192" t="s">
        <v>79</v>
      </c>
      <c r="AY909" s="20" t="s">
        <v>161</v>
      </c>
      <c r="BE909" s="193">
        <f>IF(N909="základní",J909,0)</f>
        <v>0</v>
      </c>
      <c r="BF909" s="193">
        <f>IF(N909="snížená",J909,0)</f>
        <v>0</v>
      </c>
      <c r="BG909" s="193">
        <f>IF(N909="zákl. přenesená",J909,0)</f>
        <v>0</v>
      </c>
      <c r="BH909" s="193">
        <f>IF(N909="sníž. přenesená",J909,0)</f>
        <v>0</v>
      </c>
      <c r="BI909" s="193">
        <f>IF(N909="nulová",J909,0)</f>
        <v>0</v>
      </c>
      <c r="BJ909" s="20" t="s">
        <v>77</v>
      </c>
      <c r="BK909" s="193">
        <f>ROUND(I909*H909,2)</f>
        <v>0</v>
      </c>
      <c r="BL909" s="20" t="s">
        <v>279</v>
      </c>
      <c r="BM909" s="192" t="s">
        <v>3673</v>
      </c>
    </row>
    <row r="910" spans="1:65" s="2" customFormat="1">
      <c r="A910" s="37"/>
      <c r="B910" s="38"/>
      <c r="C910" s="39"/>
      <c r="D910" s="194" t="s">
        <v>170</v>
      </c>
      <c r="E910" s="39"/>
      <c r="F910" s="195" t="s">
        <v>3674</v>
      </c>
      <c r="G910" s="39"/>
      <c r="H910" s="39"/>
      <c r="I910" s="196"/>
      <c r="J910" s="39"/>
      <c r="K910" s="39"/>
      <c r="L910" s="42"/>
      <c r="M910" s="197"/>
      <c r="N910" s="198"/>
      <c r="O910" s="67"/>
      <c r="P910" s="67"/>
      <c r="Q910" s="67"/>
      <c r="R910" s="67"/>
      <c r="S910" s="67"/>
      <c r="T910" s="68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T910" s="20" t="s">
        <v>170</v>
      </c>
      <c r="AU910" s="20" t="s">
        <v>79</v>
      </c>
    </row>
    <row r="911" spans="1:65" s="14" customFormat="1">
      <c r="B911" s="212"/>
      <c r="C911" s="213"/>
      <c r="D911" s="199" t="s">
        <v>178</v>
      </c>
      <c r="E911" s="214" t="s">
        <v>19</v>
      </c>
      <c r="F911" s="215" t="s">
        <v>3528</v>
      </c>
      <c r="G911" s="213"/>
      <c r="H911" s="214" t="s">
        <v>19</v>
      </c>
      <c r="I911" s="216"/>
      <c r="J911" s="213"/>
      <c r="K911" s="213"/>
      <c r="L911" s="217"/>
      <c r="M911" s="218"/>
      <c r="N911" s="219"/>
      <c r="O911" s="219"/>
      <c r="P911" s="219"/>
      <c r="Q911" s="219"/>
      <c r="R911" s="219"/>
      <c r="S911" s="219"/>
      <c r="T911" s="220"/>
      <c r="AT911" s="221" t="s">
        <v>178</v>
      </c>
      <c r="AU911" s="221" t="s">
        <v>79</v>
      </c>
      <c r="AV911" s="14" t="s">
        <v>77</v>
      </c>
      <c r="AW911" s="14" t="s">
        <v>31</v>
      </c>
      <c r="AX911" s="14" t="s">
        <v>69</v>
      </c>
      <c r="AY911" s="221" t="s">
        <v>161</v>
      </c>
    </row>
    <row r="912" spans="1:65" s="14" customFormat="1">
      <c r="B912" s="212"/>
      <c r="C912" s="213"/>
      <c r="D912" s="199" t="s">
        <v>178</v>
      </c>
      <c r="E912" s="214" t="s">
        <v>19</v>
      </c>
      <c r="F912" s="215" t="s">
        <v>3529</v>
      </c>
      <c r="G912" s="213"/>
      <c r="H912" s="214" t="s">
        <v>19</v>
      </c>
      <c r="I912" s="216"/>
      <c r="J912" s="213"/>
      <c r="K912" s="213"/>
      <c r="L912" s="217"/>
      <c r="M912" s="218"/>
      <c r="N912" s="219"/>
      <c r="O912" s="219"/>
      <c r="P912" s="219"/>
      <c r="Q912" s="219"/>
      <c r="R912" s="219"/>
      <c r="S912" s="219"/>
      <c r="T912" s="220"/>
      <c r="AT912" s="221" t="s">
        <v>178</v>
      </c>
      <c r="AU912" s="221" t="s">
        <v>79</v>
      </c>
      <c r="AV912" s="14" t="s">
        <v>77</v>
      </c>
      <c r="AW912" s="14" t="s">
        <v>31</v>
      </c>
      <c r="AX912" s="14" t="s">
        <v>69</v>
      </c>
      <c r="AY912" s="221" t="s">
        <v>161</v>
      </c>
    </row>
    <row r="913" spans="2:51" s="13" customFormat="1">
      <c r="B913" s="201"/>
      <c r="C913" s="202"/>
      <c r="D913" s="199" t="s">
        <v>178</v>
      </c>
      <c r="E913" s="203" t="s">
        <v>19</v>
      </c>
      <c r="F913" s="204" t="s">
        <v>79</v>
      </c>
      <c r="G913" s="202"/>
      <c r="H913" s="205">
        <v>2</v>
      </c>
      <c r="I913" s="206"/>
      <c r="J913" s="202"/>
      <c r="K913" s="202"/>
      <c r="L913" s="207"/>
      <c r="M913" s="208"/>
      <c r="N913" s="209"/>
      <c r="O913" s="209"/>
      <c r="P913" s="209"/>
      <c r="Q913" s="209"/>
      <c r="R913" s="209"/>
      <c r="S913" s="209"/>
      <c r="T913" s="210"/>
      <c r="AT913" s="211" t="s">
        <v>178</v>
      </c>
      <c r="AU913" s="211" t="s">
        <v>79</v>
      </c>
      <c r="AV913" s="13" t="s">
        <v>79</v>
      </c>
      <c r="AW913" s="13" t="s">
        <v>31</v>
      </c>
      <c r="AX913" s="13" t="s">
        <v>69</v>
      </c>
      <c r="AY913" s="211" t="s">
        <v>161</v>
      </c>
    </row>
    <row r="914" spans="2:51" s="14" customFormat="1">
      <c r="B914" s="212"/>
      <c r="C914" s="213"/>
      <c r="D914" s="199" t="s">
        <v>178</v>
      </c>
      <c r="E914" s="214" t="s">
        <v>19</v>
      </c>
      <c r="F914" s="215" t="s">
        <v>3507</v>
      </c>
      <c r="G914" s="213"/>
      <c r="H914" s="214" t="s">
        <v>19</v>
      </c>
      <c r="I914" s="216"/>
      <c r="J914" s="213"/>
      <c r="K914" s="213"/>
      <c r="L914" s="217"/>
      <c r="M914" s="218"/>
      <c r="N914" s="219"/>
      <c r="O914" s="219"/>
      <c r="P914" s="219"/>
      <c r="Q914" s="219"/>
      <c r="R914" s="219"/>
      <c r="S914" s="219"/>
      <c r="T914" s="220"/>
      <c r="AT914" s="221" t="s">
        <v>178</v>
      </c>
      <c r="AU914" s="221" t="s">
        <v>79</v>
      </c>
      <c r="AV914" s="14" t="s">
        <v>77</v>
      </c>
      <c r="AW914" s="14" t="s">
        <v>31</v>
      </c>
      <c r="AX914" s="14" t="s">
        <v>69</v>
      </c>
      <c r="AY914" s="221" t="s">
        <v>161</v>
      </c>
    </row>
    <row r="915" spans="2:51" s="13" customFormat="1">
      <c r="B915" s="201"/>
      <c r="C915" s="202"/>
      <c r="D915" s="199" t="s">
        <v>178</v>
      </c>
      <c r="E915" s="203" t="s">
        <v>19</v>
      </c>
      <c r="F915" s="204" t="s">
        <v>77</v>
      </c>
      <c r="G915" s="202"/>
      <c r="H915" s="205">
        <v>1</v>
      </c>
      <c r="I915" s="206"/>
      <c r="J915" s="202"/>
      <c r="K915" s="202"/>
      <c r="L915" s="207"/>
      <c r="M915" s="208"/>
      <c r="N915" s="209"/>
      <c r="O915" s="209"/>
      <c r="P915" s="209"/>
      <c r="Q915" s="209"/>
      <c r="R915" s="209"/>
      <c r="S915" s="209"/>
      <c r="T915" s="210"/>
      <c r="AT915" s="211" t="s">
        <v>178</v>
      </c>
      <c r="AU915" s="211" t="s">
        <v>79</v>
      </c>
      <c r="AV915" s="13" t="s">
        <v>79</v>
      </c>
      <c r="AW915" s="13" t="s">
        <v>31</v>
      </c>
      <c r="AX915" s="13" t="s">
        <v>69</v>
      </c>
      <c r="AY915" s="211" t="s">
        <v>161</v>
      </c>
    </row>
    <row r="916" spans="2:51" s="14" customFormat="1">
      <c r="B916" s="212"/>
      <c r="C916" s="213"/>
      <c r="D916" s="199" t="s">
        <v>178</v>
      </c>
      <c r="E916" s="214" t="s">
        <v>19</v>
      </c>
      <c r="F916" s="215" t="s">
        <v>3531</v>
      </c>
      <c r="G916" s="213"/>
      <c r="H916" s="214" t="s">
        <v>19</v>
      </c>
      <c r="I916" s="216"/>
      <c r="J916" s="213"/>
      <c r="K916" s="213"/>
      <c r="L916" s="217"/>
      <c r="M916" s="218"/>
      <c r="N916" s="219"/>
      <c r="O916" s="219"/>
      <c r="P916" s="219"/>
      <c r="Q916" s="219"/>
      <c r="R916" s="219"/>
      <c r="S916" s="219"/>
      <c r="T916" s="220"/>
      <c r="AT916" s="221" t="s">
        <v>178</v>
      </c>
      <c r="AU916" s="221" t="s">
        <v>79</v>
      </c>
      <c r="AV916" s="14" t="s">
        <v>77</v>
      </c>
      <c r="AW916" s="14" t="s">
        <v>31</v>
      </c>
      <c r="AX916" s="14" t="s">
        <v>69</v>
      </c>
      <c r="AY916" s="221" t="s">
        <v>161</v>
      </c>
    </row>
    <row r="917" spans="2:51" s="13" customFormat="1">
      <c r="B917" s="201"/>
      <c r="C917" s="202"/>
      <c r="D917" s="199" t="s">
        <v>178</v>
      </c>
      <c r="E917" s="203" t="s">
        <v>19</v>
      </c>
      <c r="F917" s="204" t="s">
        <v>3550</v>
      </c>
      <c r="G917" s="202"/>
      <c r="H917" s="205">
        <v>2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178</v>
      </c>
      <c r="AU917" s="211" t="s">
        <v>79</v>
      </c>
      <c r="AV917" s="13" t="s">
        <v>79</v>
      </c>
      <c r="AW917" s="13" t="s">
        <v>31</v>
      </c>
      <c r="AX917" s="13" t="s">
        <v>69</v>
      </c>
      <c r="AY917" s="211" t="s">
        <v>161</v>
      </c>
    </row>
    <row r="918" spans="2:51" s="14" customFormat="1">
      <c r="B918" s="212"/>
      <c r="C918" s="213"/>
      <c r="D918" s="199" t="s">
        <v>178</v>
      </c>
      <c r="E918" s="214" t="s">
        <v>19</v>
      </c>
      <c r="F918" s="215" t="s">
        <v>3555</v>
      </c>
      <c r="G918" s="213"/>
      <c r="H918" s="214" t="s">
        <v>19</v>
      </c>
      <c r="I918" s="216"/>
      <c r="J918" s="213"/>
      <c r="K918" s="213"/>
      <c r="L918" s="217"/>
      <c r="M918" s="218"/>
      <c r="N918" s="219"/>
      <c r="O918" s="219"/>
      <c r="P918" s="219"/>
      <c r="Q918" s="219"/>
      <c r="R918" s="219"/>
      <c r="S918" s="219"/>
      <c r="T918" s="220"/>
      <c r="AT918" s="221" t="s">
        <v>178</v>
      </c>
      <c r="AU918" s="221" t="s">
        <v>79</v>
      </c>
      <c r="AV918" s="14" t="s">
        <v>77</v>
      </c>
      <c r="AW918" s="14" t="s">
        <v>31</v>
      </c>
      <c r="AX918" s="14" t="s">
        <v>69</v>
      </c>
      <c r="AY918" s="221" t="s">
        <v>161</v>
      </c>
    </row>
    <row r="919" spans="2:51" s="13" customFormat="1">
      <c r="B919" s="201"/>
      <c r="C919" s="202"/>
      <c r="D919" s="199" t="s">
        <v>178</v>
      </c>
      <c r="E919" s="203" t="s">
        <v>19</v>
      </c>
      <c r="F919" s="204" t="s">
        <v>77</v>
      </c>
      <c r="G919" s="202"/>
      <c r="H919" s="205">
        <v>1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178</v>
      </c>
      <c r="AU919" s="211" t="s">
        <v>79</v>
      </c>
      <c r="AV919" s="13" t="s">
        <v>79</v>
      </c>
      <c r="AW919" s="13" t="s">
        <v>31</v>
      </c>
      <c r="AX919" s="13" t="s">
        <v>69</v>
      </c>
      <c r="AY919" s="211" t="s">
        <v>161</v>
      </c>
    </row>
    <row r="920" spans="2:51" s="14" customFormat="1">
      <c r="B920" s="212"/>
      <c r="C920" s="213"/>
      <c r="D920" s="199" t="s">
        <v>178</v>
      </c>
      <c r="E920" s="214" t="s">
        <v>19</v>
      </c>
      <c r="F920" s="215" t="s">
        <v>3556</v>
      </c>
      <c r="G920" s="213"/>
      <c r="H920" s="214" t="s">
        <v>19</v>
      </c>
      <c r="I920" s="216"/>
      <c r="J920" s="213"/>
      <c r="K920" s="213"/>
      <c r="L920" s="217"/>
      <c r="M920" s="218"/>
      <c r="N920" s="219"/>
      <c r="O920" s="219"/>
      <c r="P920" s="219"/>
      <c r="Q920" s="219"/>
      <c r="R920" s="219"/>
      <c r="S920" s="219"/>
      <c r="T920" s="220"/>
      <c r="AT920" s="221" t="s">
        <v>178</v>
      </c>
      <c r="AU920" s="221" t="s">
        <v>79</v>
      </c>
      <c r="AV920" s="14" t="s">
        <v>77</v>
      </c>
      <c r="AW920" s="14" t="s">
        <v>31</v>
      </c>
      <c r="AX920" s="14" t="s">
        <v>69</v>
      </c>
      <c r="AY920" s="221" t="s">
        <v>161</v>
      </c>
    </row>
    <row r="921" spans="2:51" s="13" customFormat="1">
      <c r="B921" s="201"/>
      <c r="C921" s="202"/>
      <c r="D921" s="199" t="s">
        <v>178</v>
      </c>
      <c r="E921" s="203" t="s">
        <v>19</v>
      </c>
      <c r="F921" s="204" t="s">
        <v>77</v>
      </c>
      <c r="G921" s="202"/>
      <c r="H921" s="205">
        <v>1</v>
      </c>
      <c r="I921" s="206"/>
      <c r="J921" s="202"/>
      <c r="K921" s="202"/>
      <c r="L921" s="207"/>
      <c r="M921" s="208"/>
      <c r="N921" s="209"/>
      <c r="O921" s="209"/>
      <c r="P921" s="209"/>
      <c r="Q921" s="209"/>
      <c r="R921" s="209"/>
      <c r="S921" s="209"/>
      <c r="T921" s="210"/>
      <c r="AT921" s="211" t="s">
        <v>178</v>
      </c>
      <c r="AU921" s="211" t="s">
        <v>79</v>
      </c>
      <c r="AV921" s="13" t="s">
        <v>79</v>
      </c>
      <c r="AW921" s="13" t="s">
        <v>31</v>
      </c>
      <c r="AX921" s="13" t="s">
        <v>69</v>
      </c>
      <c r="AY921" s="211" t="s">
        <v>161</v>
      </c>
    </row>
    <row r="922" spans="2:51" s="14" customFormat="1">
      <c r="B922" s="212"/>
      <c r="C922" s="213"/>
      <c r="D922" s="199" t="s">
        <v>178</v>
      </c>
      <c r="E922" s="214" t="s">
        <v>19</v>
      </c>
      <c r="F922" s="215" t="s">
        <v>3509</v>
      </c>
      <c r="G922" s="213"/>
      <c r="H922" s="214" t="s">
        <v>19</v>
      </c>
      <c r="I922" s="216"/>
      <c r="J922" s="213"/>
      <c r="K922" s="213"/>
      <c r="L922" s="217"/>
      <c r="M922" s="218"/>
      <c r="N922" s="219"/>
      <c r="O922" s="219"/>
      <c r="P922" s="219"/>
      <c r="Q922" s="219"/>
      <c r="R922" s="219"/>
      <c r="S922" s="219"/>
      <c r="T922" s="220"/>
      <c r="AT922" s="221" t="s">
        <v>178</v>
      </c>
      <c r="AU922" s="221" t="s">
        <v>79</v>
      </c>
      <c r="AV922" s="14" t="s">
        <v>77</v>
      </c>
      <c r="AW922" s="14" t="s">
        <v>31</v>
      </c>
      <c r="AX922" s="14" t="s">
        <v>69</v>
      </c>
      <c r="AY922" s="221" t="s">
        <v>161</v>
      </c>
    </row>
    <row r="923" spans="2:51" s="13" customFormat="1">
      <c r="B923" s="201"/>
      <c r="C923" s="202"/>
      <c r="D923" s="199" t="s">
        <v>178</v>
      </c>
      <c r="E923" s="203" t="s">
        <v>19</v>
      </c>
      <c r="F923" s="204" t="s">
        <v>77</v>
      </c>
      <c r="G923" s="202"/>
      <c r="H923" s="205">
        <v>1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178</v>
      </c>
      <c r="AU923" s="211" t="s">
        <v>79</v>
      </c>
      <c r="AV923" s="13" t="s">
        <v>79</v>
      </c>
      <c r="AW923" s="13" t="s">
        <v>31</v>
      </c>
      <c r="AX923" s="13" t="s">
        <v>69</v>
      </c>
      <c r="AY923" s="211" t="s">
        <v>161</v>
      </c>
    </row>
    <row r="924" spans="2:51" s="14" customFormat="1">
      <c r="B924" s="212"/>
      <c r="C924" s="213"/>
      <c r="D924" s="199" t="s">
        <v>178</v>
      </c>
      <c r="E924" s="214" t="s">
        <v>19</v>
      </c>
      <c r="F924" s="215" t="s">
        <v>3510</v>
      </c>
      <c r="G924" s="213"/>
      <c r="H924" s="214" t="s">
        <v>19</v>
      </c>
      <c r="I924" s="216"/>
      <c r="J924" s="213"/>
      <c r="K924" s="213"/>
      <c r="L924" s="217"/>
      <c r="M924" s="218"/>
      <c r="N924" s="219"/>
      <c r="O924" s="219"/>
      <c r="P924" s="219"/>
      <c r="Q924" s="219"/>
      <c r="R924" s="219"/>
      <c r="S924" s="219"/>
      <c r="T924" s="220"/>
      <c r="AT924" s="221" t="s">
        <v>178</v>
      </c>
      <c r="AU924" s="221" t="s">
        <v>79</v>
      </c>
      <c r="AV924" s="14" t="s">
        <v>77</v>
      </c>
      <c r="AW924" s="14" t="s">
        <v>31</v>
      </c>
      <c r="AX924" s="14" t="s">
        <v>69</v>
      </c>
      <c r="AY924" s="221" t="s">
        <v>161</v>
      </c>
    </row>
    <row r="925" spans="2:51" s="13" customFormat="1">
      <c r="B925" s="201"/>
      <c r="C925" s="202"/>
      <c r="D925" s="199" t="s">
        <v>178</v>
      </c>
      <c r="E925" s="203" t="s">
        <v>19</v>
      </c>
      <c r="F925" s="204" t="s">
        <v>77</v>
      </c>
      <c r="G925" s="202"/>
      <c r="H925" s="205">
        <v>1</v>
      </c>
      <c r="I925" s="206"/>
      <c r="J925" s="202"/>
      <c r="K925" s="202"/>
      <c r="L925" s="207"/>
      <c r="M925" s="208"/>
      <c r="N925" s="209"/>
      <c r="O925" s="209"/>
      <c r="P925" s="209"/>
      <c r="Q925" s="209"/>
      <c r="R925" s="209"/>
      <c r="S925" s="209"/>
      <c r="T925" s="210"/>
      <c r="AT925" s="211" t="s">
        <v>178</v>
      </c>
      <c r="AU925" s="211" t="s">
        <v>79</v>
      </c>
      <c r="AV925" s="13" t="s">
        <v>79</v>
      </c>
      <c r="AW925" s="13" t="s">
        <v>31</v>
      </c>
      <c r="AX925" s="13" t="s">
        <v>69</v>
      </c>
      <c r="AY925" s="211" t="s">
        <v>161</v>
      </c>
    </row>
    <row r="926" spans="2:51" s="14" customFormat="1">
      <c r="B926" s="212"/>
      <c r="C926" s="213"/>
      <c r="D926" s="199" t="s">
        <v>178</v>
      </c>
      <c r="E926" s="214" t="s">
        <v>19</v>
      </c>
      <c r="F926" s="215" t="s">
        <v>3557</v>
      </c>
      <c r="G926" s="213"/>
      <c r="H926" s="214" t="s">
        <v>19</v>
      </c>
      <c r="I926" s="216"/>
      <c r="J926" s="213"/>
      <c r="K926" s="213"/>
      <c r="L926" s="217"/>
      <c r="M926" s="218"/>
      <c r="N926" s="219"/>
      <c r="O926" s="219"/>
      <c r="P926" s="219"/>
      <c r="Q926" s="219"/>
      <c r="R926" s="219"/>
      <c r="S926" s="219"/>
      <c r="T926" s="220"/>
      <c r="AT926" s="221" t="s">
        <v>178</v>
      </c>
      <c r="AU926" s="221" t="s">
        <v>79</v>
      </c>
      <c r="AV926" s="14" t="s">
        <v>77</v>
      </c>
      <c r="AW926" s="14" t="s">
        <v>31</v>
      </c>
      <c r="AX926" s="14" t="s">
        <v>69</v>
      </c>
      <c r="AY926" s="221" t="s">
        <v>161</v>
      </c>
    </row>
    <row r="927" spans="2:51" s="13" customFormat="1">
      <c r="B927" s="201"/>
      <c r="C927" s="202"/>
      <c r="D927" s="199" t="s">
        <v>178</v>
      </c>
      <c r="E927" s="203" t="s">
        <v>19</v>
      </c>
      <c r="F927" s="204" t="s">
        <v>77</v>
      </c>
      <c r="G927" s="202"/>
      <c r="H927" s="205">
        <v>1</v>
      </c>
      <c r="I927" s="206"/>
      <c r="J927" s="202"/>
      <c r="K927" s="202"/>
      <c r="L927" s="207"/>
      <c r="M927" s="208"/>
      <c r="N927" s="209"/>
      <c r="O927" s="209"/>
      <c r="P927" s="209"/>
      <c r="Q927" s="209"/>
      <c r="R927" s="209"/>
      <c r="S927" s="209"/>
      <c r="T927" s="210"/>
      <c r="AT927" s="211" t="s">
        <v>178</v>
      </c>
      <c r="AU927" s="211" t="s">
        <v>79</v>
      </c>
      <c r="AV927" s="13" t="s">
        <v>79</v>
      </c>
      <c r="AW927" s="13" t="s">
        <v>31</v>
      </c>
      <c r="AX927" s="13" t="s">
        <v>69</v>
      </c>
      <c r="AY927" s="211" t="s">
        <v>161</v>
      </c>
    </row>
    <row r="928" spans="2:51" s="14" customFormat="1">
      <c r="B928" s="212"/>
      <c r="C928" s="213"/>
      <c r="D928" s="199" t="s">
        <v>178</v>
      </c>
      <c r="E928" s="214" t="s">
        <v>19</v>
      </c>
      <c r="F928" s="215" t="s">
        <v>3511</v>
      </c>
      <c r="G928" s="213"/>
      <c r="H928" s="214" t="s">
        <v>19</v>
      </c>
      <c r="I928" s="216"/>
      <c r="J928" s="213"/>
      <c r="K928" s="213"/>
      <c r="L928" s="217"/>
      <c r="M928" s="218"/>
      <c r="N928" s="219"/>
      <c r="O928" s="219"/>
      <c r="P928" s="219"/>
      <c r="Q928" s="219"/>
      <c r="R928" s="219"/>
      <c r="S928" s="219"/>
      <c r="T928" s="220"/>
      <c r="AT928" s="221" t="s">
        <v>178</v>
      </c>
      <c r="AU928" s="221" t="s">
        <v>79</v>
      </c>
      <c r="AV928" s="14" t="s">
        <v>77</v>
      </c>
      <c r="AW928" s="14" t="s">
        <v>31</v>
      </c>
      <c r="AX928" s="14" t="s">
        <v>69</v>
      </c>
      <c r="AY928" s="221" t="s">
        <v>161</v>
      </c>
    </row>
    <row r="929" spans="2:51" s="13" customFormat="1">
      <c r="B929" s="201"/>
      <c r="C929" s="202"/>
      <c r="D929" s="199" t="s">
        <v>178</v>
      </c>
      <c r="E929" s="203" t="s">
        <v>19</v>
      </c>
      <c r="F929" s="204" t="s">
        <v>77</v>
      </c>
      <c r="G929" s="202"/>
      <c r="H929" s="205">
        <v>1</v>
      </c>
      <c r="I929" s="206"/>
      <c r="J929" s="202"/>
      <c r="K929" s="202"/>
      <c r="L929" s="207"/>
      <c r="M929" s="208"/>
      <c r="N929" s="209"/>
      <c r="O929" s="209"/>
      <c r="P929" s="209"/>
      <c r="Q929" s="209"/>
      <c r="R929" s="209"/>
      <c r="S929" s="209"/>
      <c r="T929" s="210"/>
      <c r="AT929" s="211" t="s">
        <v>178</v>
      </c>
      <c r="AU929" s="211" t="s">
        <v>79</v>
      </c>
      <c r="AV929" s="13" t="s">
        <v>79</v>
      </c>
      <c r="AW929" s="13" t="s">
        <v>31</v>
      </c>
      <c r="AX929" s="13" t="s">
        <v>69</v>
      </c>
      <c r="AY929" s="211" t="s">
        <v>161</v>
      </c>
    </row>
    <row r="930" spans="2:51" s="14" customFormat="1">
      <c r="B930" s="212"/>
      <c r="C930" s="213"/>
      <c r="D930" s="199" t="s">
        <v>178</v>
      </c>
      <c r="E930" s="214" t="s">
        <v>19</v>
      </c>
      <c r="F930" s="215" t="s">
        <v>3558</v>
      </c>
      <c r="G930" s="213"/>
      <c r="H930" s="214" t="s">
        <v>19</v>
      </c>
      <c r="I930" s="216"/>
      <c r="J930" s="213"/>
      <c r="K930" s="213"/>
      <c r="L930" s="217"/>
      <c r="M930" s="218"/>
      <c r="N930" s="219"/>
      <c r="O930" s="219"/>
      <c r="P930" s="219"/>
      <c r="Q930" s="219"/>
      <c r="R930" s="219"/>
      <c r="S930" s="219"/>
      <c r="T930" s="220"/>
      <c r="AT930" s="221" t="s">
        <v>178</v>
      </c>
      <c r="AU930" s="221" t="s">
        <v>79</v>
      </c>
      <c r="AV930" s="14" t="s">
        <v>77</v>
      </c>
      <c r="AW930" s="14" t="s">
        <v>31</v>
      </c>
      <c r="AX930" s="14" t="s">
        <v>69</v>
      </c>
      <c r="AY930" s="221" t="s">
        <v>161</v>
      </c>
    </row>
    <row r="931" spans="2:51" s="13" customFormat="1">
      <c r="B931" s="201"/>
      <c r="C931" s="202"/>
      <c r="D931" s="199" t="s">
        <v>178</v>
      </c>
      <c r="E931" s="203" t="s">
        <v>19</v>
      </c>
      <c r="F931" s="204" t="s">
        <v>3559</v>
      </c>
      <c r="G931" s="202"/>
      <c r="H931" s="205">
        <v>4</v>
      </c>
      <c r="I931" s="206"/>
      <c r="J931" s="202"/>
      <c r="K931" s="202"/>
      <c r="L931" s="207"/>
      <c r="M931" s="208"/>
      <c r="N931" s="209"/>
      <c r="O931" s="209"/>
      <c r="P931" s="209"/>
      <c r="Q931" s="209"/>
      <c r="R931" s="209"/>
      <c r="S931" s="209"/>
      <c r="T931" s="210"/>
      <c r="AT931" s="211" t="s">
        <v>178</v>
      </c>
      <c r="AU931" s="211" t="s">
        <v>79</v>
      </c>
      <c r="AV931" s="13" t="s">
        <v>79</v>
      </c>
      <c r="AW931" s="13" t="s">
        <v>31</v>
      </c>
      <c r="AX931" s="13" t="s">
        <v>69</v>
      </c>
      <c r="AY931" s="211" t="s">
        <v>161</v>
      </c>
    </row>
    <row r="932" spans="2:51" s="14" customFormat="1">
      <c r="B932" s="212"/>
      <c r="C932" s="213"/>
      <c r="D932" s="199" t="s">
        <v>178</v>
      </c>
      <c r="E932" s="214" t="s">
        <v>19</v>
      </c>
      <c r="F932" s="215" t="s">
        <v>3560</v>
      </c>
      <c r="G932" s="213"/>
      <c r="H932" s="214" t="s">
        <v>19</v>
      </c>
      <c r="I932" s="216"/>
      <c r="J932" s="213"/>
      <c r="K932" s="213"/>
      <c r="L932" s="217"/>
      <c r="M932" s="218"/>
      <c r="N932" s="219"/>
      <c r="O932" s="219"/>
      <c r="P932" s="219"/>
      <c r="Q932" s="219"/>
      <c r="R932" s="219"/>
      <c r="S932" s="219"/>
      <c r="T932" s="220"/>
      <c r="AT932" s="221" t="s">
        <v>178</v>
      </c>
      <c r="AU932" s="221" t="s">
        <v>79</v>
      </c>
      <c r="AV932" s="14" t="s">
        <v>77</v>
      </c>
      <c r="AW932" s="14" t="s">
        <v>31</v>
      </c>
      <c r="AX932" s="14" t="s">
        <v>69</v>
      </c>
      <c r="AY932" s="221" t="s">
        <v>161</v>
      </c>
    </row>
    <row r="933" spans="2:51" s="13" customFormat="1">
      <c r="B933" s="201"/>
      <c r="C933" s="202"/>
      <c r="D933" s="199" t="s">
        <v>178</v>
      </c>
      <c r="E933" s="203" t="s">
        <v>19</v>
      </c>
      <c r="F933" s="204" t="s">
        <v>3559</v>
      </c>
      <c r="G933" s="202"/>
      <c r="H933" s="205">
        <v>4</v>
      </c>
      <c r="I933" s="206"/>
      <c r="J933" s="202"/>
      <c r="K933" s="202"/>
      <c r="L933" s="207"/>
      <c r="M933" s="208"/>
      <c r="N933" s="209"/>
      <c r="O933" s="209"/>
      <c r="P933" s="209"/>
      <c r="Q933" s="209"/>
      <c r="R933" s="209"/>
      <c r="S933" s="209"/>
      <c r="T933" s="210"/>
      <c r="AT933" s="211" t="s">
        <v>178</v>
      </c>
      <c r="AU933" s="211" t="s">
        <v>79</v>
      </c>
      <c r="AV933" s="13" t="s">
        <v>79</v>
      </c>
      <c r="AW933" s="13" t="s">
        <v>31</v>
      </c>
      <c r="AX933" s="13" t="s">
        <v>69</v>
      </c>
      <c r="AY933" s="211" t="s">
        <v>161</v>
      </c>
    </row>
    <row r="934" spans="2:51" s="14" customFormat="1">
      <c r="B934" s="212"/>
      <c r="C934" s="213"/>
      <c r="D934" s="199" t="s">
        <v>178</v>
      </c>
      <c r="E934" s="214" t="s">
        <v>19</v>
      </c>
      <c r="F934" s="215" t="s">
        <v>3512</v>
      </c>
      <c r="G934" s="213"/>
      <c r="H934" s="214" t="s">
        <v>19</v>
      </c>
      <c r="I934" s="216"/>
      <c r="J934" s="213"/>
      <c r="K934" s="213"/>
      <c r="L934" s="217"/>
      <c r="M934" s="218"/>
      <c r="N934" s="219"/>
      <c r="O934" s="219"/>
      <c r="P934" s="219"/>
      <c r="Q934" s="219"/>
      <c r="R934" s="219"/>
      <c r="S934" s="219"/>
      <c r="T934" s="220"/>
      <c r="AT934" s="221" t="s">
        <v>178</v>
      </c>
      <c r="AU934" s="221" t="s">
        <v>79</v>
      </c>
      <c r="AV934" s="14" t="s">
        <v>77</v>
      </c>
      <c r="AW934" s="14" t="s">
        <v>31</v>
      </c>
      <c r="AX934" s="14" t="s">
        <v>69</v>
      </c>
      <c r="AY934" s="221" t="s">
        <v>161</v>
      </c>
    </row>
    <row r="935" spans="2:51" s="13" customFormat="1">
      <c r="B935" s="201"/>
      <c r="C935" s="202"/>
      <c r="D935" s="199" t="s">
        <v>178</v>
      </c>
      <c r="E935" s="203" t="s">
        <v>19</v>
      </c>
      <c r="F935" s="204" t="s">
        <v>77</v>
      </c>
      <c r="G935" s="202"/>
      <c r="H935" s="205">
        <v>1</v>
      </c>
      <c r="I935" s="206"/>
      <c r="J935" s="202"/>
      <c r="K935" s="202"/>
      <c r="L935" s="207"/>
      <c r="M935" s="208"/>
      <c r="N935" s="209"/>
      <c r="O935" s="209"/>
      <c r="P935" s="209"/>
      <c r="Q935" s="209"/>
      <c r="R935" s="209"/>
      <c r="S935" s="209"/>
      <c r="T935" s="210"/>
      <c r="AT935" s="211" t="s">
        <v>178</v>
      </c>
      <c r="AU935" s="211" t="s">
        <v>79</v>
      </c>
      <c r="AV935" s="13" t="s">
        <v>79</v>
      </c>
      <c r="AW935" s="13" t="s">
        <v>31</v>
      </c>
      <c r="AX935" s="13" t="s">
        <v>69</v>
      </c>
      <c r="AY935" s="211" t="s">
        <v>161</v>
      </c>
    </row>
    <row r="936" spans="2:51" s="14" customFormat="1">
      <c r="B936" s="212"/>
      <c r="C936" s="213"/>
      <c r="D936" s="199" t="s">
        <v>178</v>
      </c>
      <c r="E936" s="214" t="s">
        <v>19</v>
      </c>
      <c r="F936" s="215" t="s">
        <v>3561</v>
      </c>
      <c r="G936" s="213"/>
      <c r="H936" s="214" t="s">
        <v>19</v>
      </c>
      <c r="I936" s="216"/>
      <c r="J936" s="213"/>
      <c r="K936" s="213"/>
      <c r="L936" s="217"/>
      <c r="M936" s="218"/>
      <c r="N936" s="219"/>
      <c r="O936" s="219"/>
      <c r="P936" s="219"/>
      <c r="Q936" s="219"/>
      <c r="R936" s="219"/>
      <c r="S936" s="219"/>
      <c r="T936" s="220"/>
      <c r="AT936" s="221" t="s">
        <v>178</v>
      </c>
      <c r="AU936" s="221" t="s">
        <v>79</v>
      </c>
      <c r="AV936" s="14" t="s">
        <v>77</v>
      </c>
      <c r="AW936" s="14" t="s">
        <v>31</v>
      </c>
      <c r="AX936" s="14" t="s">
        <v>69</v>
      </c>
      <c r="AY936" s="221" t="s">
        <v>161</v>
      </c>
    </row>
    <row r="937" spans="2:51" s="13" customFormat="1">
      <c r="B937" s="201"/>
      <c r="C937" s="202"/>
      <c r="D937" s="199" t="s">
        <v>178</v>
      </c>
      <c r="E937" s="203" t="s">
        <v>19</v>
      </c>
      <c r="F937" s="204" t="s">
        <v>77</v>
      </c>
      <c r="G937" s="202"/>
      <c r="H937" s="205">
        <v>1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178</v>
      </c>
      <c r="AU937" s="211" t="s">
        <v>79</v>
      </c>
      <c r="AV937" s="13" t="s">
        <v>79</v>
      </c>
      <c r="AW937" s="13" t="s">
        <v>31</v>
      </c>
      <c r="AX937" s="13" t="s">
        <v>69</v>
      </c>
      <c r="AY937" s="211" t="s">
        <v>161</v>
      </c>
    </row>
    <row r="938" spans="2:51" s="16" customFormat="1">
      <c r="B938" s="247"/>
      <c r="C938" s="248"/>
      <c r="D938" s="199" t="s">
        <v>178</v>
      </c>
      <c r="E938" s="249" t="s">
        <v>19</v>
      </c>
      <c r="F938" s="250" t="s">
        <v>2226</v>
      </c>
      <c r="G938" s="248"/>
      <c r="H938" s="251">
        <v>21</v>
      </c>
      <c r="I938" s="252"/>
      <c r="J938" s="248"/>
      <c r="K938" s="248"/>
      <c r="L938" s="253"/>
      <c r="M938" s="254"/>
      <c r="N938" s="255"/>
      <c r="O938" s="255"/>
      <c r="P938" s="255"/>
      <c r="Q938" s="255"/>
      <c r="R938" s="255"/>
      <c r="S938" s="255"/>
      <c r="T938" s="256"/>
      <c r="AT938" s="257" t="s">
        <v>178</v>
      </c>
      <c r="AU938" s="257" t="s">
        <v>79</v>
      </c>
      <c r="AV938" s="16" t="s">
        <v>180</v>
      </c>
      <c r="AW938" s="16" t="s">
        <v>31</v>
      </c>
      <c r="AX938" s="16" t="s">
        <v>69</v>
      </c>
      <c r="AY938" s="257" t="s">
        <v>161</v>
      </c>
    </row>
    <row r="939" spans="2:51" s="14" customFormat="1">
      <c r="B939" s="212"/>
      <c r="C939" s="213"/>
      <c r="D939" s="199" t="s">
        <v>178</v>
      </c>
      <c r="E939" s="214" t="s">
        <v>19</v>
      </c>
      <c r="F939" s="215" t="s">
        <v>3180</v>
      </c>
      <c r="G939" s="213"/>
      <c r="H939" s="214" t="s">
        <v>19</v>
      </c>
      <c r="I939" s="216"/>
      <c r="J939" s="213"/>
      <c r="K939" s="213"/>
      <c r="L939" s="217"/>
      <c r="M939" s="218"/>
      <c r="N939" s="219"/>
      <c r="O939" s="219"/>
      <c r="P939" s="219"/>
      <c r="Q939" s="219"/>
      <c r="R939" s="219"/>
      <c r="S939" s="219"/>
      <c r="T939" s="220"/>
      <c r="AT939" s="221" t="s">
        <v>178</v>
      </c>
      <c r="AU939" s="221" t="s">
        <v>79</v>
      </c>
      <c r="AV939" s="14" t="s">
        <v>77</v>
      </c>
      <c r="AW939" s="14" t="s">
        <v>31</v>
      </c>
      <c r="AX939" s="14" t="s">
        <v>69</v>
      </c>
      <c r="AY939" s="221" t="s">
        <v>161</v>
      </c>
    </row>
    <row r="940" spans="2:51" s="14" customFormat="1">
      <c r="B940" s="212"/>
      <c r="C940" s="213"/>
      <c r="D940" s="199" t="s">
        <v>178</v>
      </c>
      <c r="E940" s="214" t="s">
        <v>19</v>
      </c>
      <c r="F940" s="215" t="s">
        <v>3182</v>
      </c>
      <c r="G940" s="213"/>
      <c r="H940" s="214" t="s">
        <v>19</v>
      </c>
      <c r="I940" s="216"/>
      <c r="J940" s="213"/>
      <c r="K940" s="213"/>
      <c r="L940" s="217"/>
      <c r="M940" s="218"/>
      <c r="N940" s="219"/>
      <c r="O940" s="219"/>
      <c r="P940" s="219"/>
      <c r="Q940" s="219"/>
      <c r="R940" s="219"/>
      <c r="S940" s="219"/>
      <c r="T940" s="220"/>
      <c r="AT940" s="221" t="s">
        <v>178</v>
      </c>
      <c r="AU940" s="221" t="s">
        <v>79</v>
      </c>
      <c r="AV940" s="14" t="s">
        <v>77</v>
      </c>
      <c r="AW940" s="14" t="s">
        <v>31</v>
      </c>
      <c r="AX940" s="14" t="s">
        <v>69</v>
      </c>
      <c r="AY940" s="221" t="s">
        <v>161</v>
      </c>
    </row>
    <row r="941" spans="2:51" s="13" customFormat="1">
      <c r="B941" s="201"/>
      <c r="C941" s="202"/>
      <c r="D941" s="199" t="s">
        <v>178</v>
      </c>
      <c r="E941" s="203" t="s">
        <v>19</v>
      </c>
      <c r="F941" s="204" t="s">
        <v>343</v>
      </c>
      <c r="G941" s="202"/>
      <c r="H941" s="205">
        <v>24</v>
      </c>
      <c r="I941" s="206"/>
      <c r="J941" s="202"/>
      <c r="K941" s="202"/>
      <c r="L941" s="207"/>
      <c r="M941" s="208"/>
      <c r="N941" s="209"/>
      <c r="O941" s="209"/>
      <c r="P941" s="209"/>
      <c r="Q941" s="209"/>
      <c r="R941" s="209"/>
      <c r="S941" s="209"/>
      <c r="T941" s="210"/>
      <c r="AT941" s="211" t="s">
        <v>178</v>
      </c>
      <c r="AU941" s="211" t="s">
        <v>79</v>
      </c>
      <c r="AV941" s="13" t="s">
        <v>79</v>
      </c>
      <c r="AW941" s="13" t="s">
        <v>31</v>
      </c>
      <c r="AX941" s="13" t="s">
        <v>69</v>
      </c>
      <c r="AY941" s="211" t="s">
        <v>161</v>
      </c>
    </row>
    <row r="942" spans="2:51" s="14" customFormat="1">
      <c r="B942" s="212"/>
      <c r="C942" s="213"/>
      <c r="D942" s="199" t="s">
        <v>178</v>
      </c>
      <c r="E942" s="214" t="s">
        <v>19</v>
      </c>
      <c r="F942" s="215" t="s">
        <v>3184</v>
      </c>
      <c r="G942" s="213"/>
      <c r="H942" s="214" t="s">
        <v>19</v>
      </c>
      <c r="I942" s="216"/>
      <c r="J942" s="213"/>
      <c r="K942" s="213"/>
      <c r="L942" s="217"/>
      <c r="M942" s="218"/>
      <c r="N942" s="219"/>
      <c r="O942" s="219"/>
      <c r="P942" s="219"/>
      <c r="Q942" s="219"/>
      <c r="R942" s="219"/>
      <c r="S942" s="219"/>
      <c r="T942" s="220"/>
      <c r="AT942" s="221" t="s">
        <v>178</v>
      </c>
      <c r="AU942" s="221" t="s">
        <v>79</v>
      </c>
      <c r="AV942" s="14" t="s">
        <v>77</v>
      </c>
      <c r="AW942" s="14" t="s">
        <v>31</v>
      </c>
      <c r="AX942" s="14" t="s">
        <v>69</v>
      </c>
      <c r="AY942" s="221" t="s">
        <v>161</v>
      </c>
    </row>
    <row r="943" spans="2:51" s="13" customFormat="1">
      <c r="B943" s="201"/>
      <c r="C943" s="202"/>
      <c r="D943" s="199" t="s">
        <v>178</v>
      </c>
      <c r="E943" s="203" t="s">
        <v>19</v>
      </c>
      <c r="F943" s="204" t="s">
        <v>332</v>
      </c>
      <c r="G943" s="202"/>
      <c r="H943" s="205">
        <v>22</v>
      </c>
      <c r="I943" s="206"/>
      <c r="J943" s="202"/>
      <c r="K943" s="202"/>
      <c r="L943" s="207"/>
      <c r="M943" s="208"/>
      <c r="N943" s="209"/>
      <c r="O943" s="209"/>
      <c r="P943" s="209"/>
      <c r="Q943" s="209"/>
      <c r="R943" s="209"/>
      <c r="S943" s="209"/>
      <c r="T943" s="210"/>
      <c r="AT943" s="211" t="s">
        <v>178</v>
      </c>
      <c r="AU943" s="211" t="s">
        <v>79</v>
      </c>
      <c r="AV943" s="13" t="s">
        <v>79</v>
      </c>
      <c r="AW943" s="13" t="s">
        <v>31</v>
      </c>
      <c r="AX943" s="13" t="s">
        <v>69</v>
      </c>
      <c r="AY943" s="211" t="s">
        <v>161</v>
      </c>
    </row>
    <row r="944" spans="2:51" s="14" customFormat="1">
      <c r="B944" s="212"/>
      <c r="C944" s="213"/>
      <c r="D944" s="199" t="s">
        <v>178</v>
      </c>
      <c r="E944" s="214" t="s">
        <v>19</v>
      </c>
      <c r="F944" s="215" t="s">
        <v>3186</v>
      </c>
      <c r="G944" s="213"/>
      <c r="H944" s="214" t="s">
        <v>19</v>
      </c>
      <c r="I944" s="216"/>
      <c r="J944" s="213"/>
      <c r="K944" s="213"/>
      <c r="L944" s="217"/>
      <c r="M944" s="218"/>
      <c r="N944" s="219"/>
      <c r="O944" s="219"/>
      <c r="P944" s="219"/>
      <c r="Q944" s="219"/>
      <c r="R944" s="219"/>
      <c r="S944" s="219"/>
      <c r="T944" s="220"/>
      <c r="AT944" s="221" t="s">
        <v>178</v>
      </c>
      <c r="AU944" s="221" t="s">
        <v>79</v>
      </c>
      <c r="AV944" s="14" t="s">
        <v>77</v>
      </c>
      <c r="AW944" s="14" t="s">
        <v>31</v>
      </c>
      <c r="AX944" s="14" t="s">
        <v>69</v>
      </c>
      <c r="AY944" s="221" t="s">
        <v>161</v>
      </c>
    </row>
    <row r="945" spans="1:65" s="13" customFormat="1">
      <c r="B945" s="201"/>
      <c r="C945" s="202"/>
      <c r="D945" s="199" t="s">
        <v>178</v>
      </c>
      <c r="E945" s="203" t="s">
        <v>19</v>
      </c>
      <c r="F945" s="204" t="s">
        <v>332</v>
      </c>
      <c r="G945" s="202"/>
      <c r="H945" s="205">
        <v>22</v>
      </c>
      <c r="I945" s="206"/>
      <c r="J945" s="202"/>
      <c r="K945" s="202"/>
      <c r="L945" s="207"/>
      <c r="M945" s="208"/>
      <c r="N945" s="209"/>
      <c r="O945" s="209"/>
      <c r="P945" s="209"/>
      <c r="Q945" s="209"/>
      <c r="R945" s="209"/>
      <c r="S945" s="209"/>
      <c r="T945" s="210"/>
      <c r="AT945" s="211" t="s">
        <v>178</v>
      </c>
      <c r="AU945" s="211" t="s">
        <v>79</v>
      </c>
      <c r="AV945" s="13" t="s">
        <v>79</v>
      </c>
      <c r="AW945" s="13" t="s">
        <v>31</v>
      </c>
      <c r="AX945" s="13" t="s">
        <v>69</v>
      </c>
      <c r="AY945" s="211" t="s">
        <v>161</v>
      </c>
    </row>
    <row r="946" spans="1:65" s="14" customFormat="1">
      <c r="B946" s="212"/>
      <c r="C946" s="213"/>
      <c r="D946" s="199" t="s">
        <v>178</v>
      </c>
      <c r="E946" s="214" t="s">
        <v>19</v>
      </c>
      <c r="F946" s="215" t="s">
        <v>3187</v>
      </c>
      <c r="G946" s="213"/>
      <c r="H946" s="214" t="s">
        <v>19</v>
      </c>
      <c r="I946" s="216"/>
      <c r="J946" s="213"/>
      <c r="K946" s="213"/>
      <c r="L946" s="217"/>
      <c r="M946" s="218"/>
      <c r="N946" s="219"/>
      <c r="O946" s="219"/>
      <c r="P946" s="219"/>
      <c r="Q946" s="219"/>
      <c r="R946" s="219"/>
      <c r="S946" s="219"/>
      <c r="T946" s="220"/>
      <c r="AT946" s="221" t="s">
        <v>178</v>
      </c>
      <c r="AU946" s="221" t="s">
        <v>79</v>
      </c>
      <c r="AV946" s="14" t="s">
        <v>77</v>
      </c>
      <c r="AW946" s="14" t="s">
        <v>31</v>
      </c>
      <c r="AX946" s="14" t="s">
        <v>69</v>
      </c>
      <c r="AY946" s="221" t="s">
        <v>161</v>
      </c>
    </row>
    <row r="947" spans="1:65" s="13" customFormat="1">
      <c r="B947" s="201"/>
      <c r="C947" s="202"/>
      <c r="D947" s="199" t="s">
        <v>178</v>
      </c>
      <c r="E947" s="203" t="s">
        <v>19</v>
      </c>
      <c r="F947" s="204" t="s">
        <v>337</v>
      </c>
      <c r="G947" s="202"/>
      <c r="H947" s="205">
        <v>23</v>
      </c>
      <c r="I947" s="206"/>
      <c r="J947" s="202"/>
      <c r="K947" s="202"/>
      <c r="L947" s="207"/>
      <c r="M947" s="208"/>
      <c r="N947" s="209"/>
      <c r="O947" s="209"/>
      <c r="P947" s="209"/>
      <c r="Q947" s="209"/>
      <c r="R947" s="209"/>
      <c r="S947" s="209"/>
      <c r="T947" s="210"/>
      <c r="AT947" s="211" t="s">
        <v>178</v>
      </c>
      <c r="AU947" s="211" t="s">
        <v>79</v>
      </c>
      <c r="AV947" s="13" t="s">
        <v>79</v>
      </c>
      <c r="AW947" s="13" t="s">
        <v>31</v>
      </c>
      <c r="AX947" s="13" t="s">
        <v>69</v>
      </c>
      <c r="AY947" s="211" t="s">
        <v>161</v>
      </c>
    </row>
    <row r="948" spans="1:65" s="14" customFormat="1">
      <c r="B948" s="212"/>
      <c r="C948" s="213"/>
      <c r="D948" s="199" t="s">
        <v>178</v>
      </c>
      <c r="E948" s="214" t="s">
        <v>19</v>
      </c>
      <c r="F948" s="215" t="s">
        <v>3189</v>
      </c>
      <c r="G948" s="213"/>
      <c r="H948" s="214" t="s">
        <v>19</v>
      </c>
      <c r="I948" s="216"/>
      <c r="J948" s="213"/>
      <c r="K948" s="213"/>
      <c r="L948" s="217"/>
      <c r="M948" s="218"/>
      <c r="N948" s="219"/>
      <c r="O948" s="219"/>
      <c r="P948" s="219"/>
      <c r="Q948" s="219"/>
      <c r="R948" s="219"/>
      <c r="S948" s="219"/>
      <c r="T948" s="220"/>
      <c r="AT948" s="221" t="s">
        <v>178</v>
      </c>
      <c r="AU948" s="221" t="s">
        <v>79</v>
      </c>
      <c r="AV948" s="14" t="s">
        <v>77</v>
      </c>
      <c r="AW948" s="14" t="s">
        <v>31</v>
      </c>
      <c r="AX948" s="14" t="s">
        <v>69</v>
      </c>
      <c r="AY948" s="221" t="s">
        <v>161</v>
      </c>
    </row>
    <row r="949" spans="1:65" s="13" customFormat="1">
      <c r="B949" s="201"/>
      <c r="C949" s="202"/>
      <c r="D949" s="199" t="s">
        <v>178</v>
      </c>
      <c r="E949" s="203" t="s">
        <v>19</v>
      </c>
      <c r="F949" s="204" t="s">
        <v>79</v>
      </c>
      <c r="G949" s="202"/>
      <c r="H949" s="205">
        <v>2</v>
      </c>
      <c r="I949" s="206"/>
      <c r="J949" s="202"/>
      <c r="K949" s="202"/>
      <c r="L949" s="207"/>
      <c r="M949" s="208"/>
      <c r="N949" s="209"/>
      <c r="O949" s="209"/>
      <c r="P949" s="209"/>
      <c r="Q949" s="209"/>
      <c r="R949" s="209"/>
      <c r="S949" s="209"/>
      <c r="T949" s="210"/>
      <c r="AT949" s="211" t="s">
        <v>178</v>
      </c>
      <c r="AU949" s="211" t="s">
        <v>79</v>
      </c>
      <c r="AV949" s="13" t="s">
        <v>79</v>
      </c>
      <c r="AW949" s="13" t="s">
        <v>31</v>
      </c>
      <c r="AX949" s="13" t="s">
        <v>69</v>
      </c>
      <c r="AY949" s="211" t="s">
        <v>161</v>
      </c>
    </row>
    <row r="950" spans="1:65" s="16" customFormat="1">
      <c r="B950" s="247"/>
      <c r="C950" s="248"/>
      <c r="D950" s="199" t="s">
        <v>178</v>
      </c>
      <c r="E950" s="249" t="s">
        <v>19</v>
      </c>
      <c r="F950" s="250" t="s">
        <v>2226</v>
      </c>
      <c r="G950" s="248"/>
      <c r="H950" s="251">
        <v>93</v>
      </c>
      <c r="I950" s="252"/>
      <c r="J950" s="248"/>
      <c r="K950" s="248"/>
      <c r="L950" s="253"/>
      <c r="M950" s="254"/>
      <c r="N950" s="255"/>
      <c r="O950" s="255"/>
      <c r="P950" s="255"/>
      <c r="Q950" s="255"/>
      <c r="R950" s="255"/>
      <c r="S950" s="255"/>
      <c r="T950" s="256"/>
      <c r="AT950" s="257" t="s">
        <v>178</v>
      </c>
      <c r="AU950" s="257" t="s">
        <v>79</v>
      </c>
      <c r="AV950" s="16" t="s">
        <v>180</v>
      </c>
      <c r="AW950" s="16" t="s">
        <v>31</v>
      </c>
      <c r="AX950" s="16" t="s">
        <v>69</v>
      </c>
      <c r="AY950" s="257" t="s">
        <v>161</v>
      </c>
    </row>
    <row r="951" spans="1:65" s="13" customFormat="1">
      <c r="B951" s="201"/>
      <c r="C951" s="202"/>
      <c r="D951" s="199" t="s">
        <v>178</v>
      </c>
      <c r="E951" s="203" t="s">
        <v>19</v>
      </c>
      <c r="F951" s="204" t="s">
        <v>3620</v>
      </c>
      <c r="G951" s="202"/>
      <c r="H951" s="205">
        <v>-7</v>
      </c>
      <c r="I951" s="206"/>
      <c r="J951" s="202"/>
      <c r="K951" s="202"/>
      <c r="L951" s="207"/>
      <c r="M951" s="208"/>
      <c r="N951" s="209"/>
      <c r="O951" s="209"/>
      <c r="P951" s="209"/>
      <c r="Q951" s="209"/>
      <c r="R951" s="209"/>
      <c r="S951" s="209"/>
      <c r="T951" s="210"/>
      <c r="AT951" s="211" t="s">
        <v>178</v>
      </c>
      <c r="AU951" s="211" t="s">
        <v>79</v>
      </c>
      <c r="AV951" s="13" t="s">
        <v>79</v>
      </c>
      <c r="AW951" s="13" t="s">
        <v>31</v>
      </c>
      <c r="AX951" s="13" t="s">
        <v>69</v>
      </c>
      <c r="AY951" s="211" t="s">
        <v>161</v>
      </c>
    </row>
    <row r="952" spans="1:65" s="15" customFormat="1">
      <c r="B952" s="222"/>
      <c r="C952" s="223"/>
      <c r="D952" s="199" t="s">
        <v>178</v>
      </c>
      <c r="E952" s="224" t="s">
        <v>19</v>
      </c>
      <c r="F952" s="225" t="s">
        <v>221</v>
      </c>
      <c r="G952" s="223"/>
      <c r="H952" s="226">
        <v>107</v>
      </c>
      <c r="I952" s="227"/>
      <c r="J952" s="223"/>
      <c r="K952" s="223"/>
      <c r="L952" s="228"/>
      <c r="M952" s="229"/>
      <c r="N952" s="230"/>
      <c r="O952" s="230"/>
      <c r="P952" s="230"/>
      <c r="Q952" s="230"/>
      <c r="R952" s="230"/>
      <c r="S952" s="230"/>
      <c r="T952" s="231"/>
      <c r="AT952" s="232" t="s">
        <v>178</v>
      </c>
      <c r="AU952" s="232" t="s">
        <v>79</v>
      </c>
      <c r="AV952" s="15" t="s">
        <v>168</v>
      </c>
      <c r="AW952" s="15" t="s">
        <v>31</v>
      </c>
      <c r="AX952" s="15" t="s">
        <v>77</v>
      </c>
      <c r="AY952" s="232" t="s">
        <v>161</v>
      </c>
    </row>
    <row r="953" spans="1:65" s="2" customFormat="1" ht="16.5" customHeight="1">
      <c r="A953" s="37"/>
      <c r="B953" s="38"/>
      <c r="C953" s="181" t="s">
        <v>1227</v>
      </c>
      <c r="D953" s="181" t="s">
        <v>163</v>
      </c>
      <c r="E953" s="182" t="s">
        <v>3675</v>
      </c>
      <c r="F953" s="183" t="s">
        <v>3676</v>
      </c>
      <c r="G953" s="184" t="s">
        <v>1476</v>
      </c>
      <c r="H953" s="185">
        <v>1</v>
      </c>
      <c r="I953" s="186"/>
      <c r="J953" s="187">
        <f>ROUND(I953*H953,2)</f>
        <v>0</v>
      </c>
      <c r="K953" s="183" t="s">
        <v>19</v>
      </c>
      <c r="L953" s="42"/>
      <c r="M953" s="188" t="s">
        <v>19</v>
      </c>
      <c r="N953" s="189" t="s">
        <v>40</v>
      </c>
      <c r="O953" s="67"/>
      <c r="P953" s="190">
        <f>O953*H953</f>
        <v>0</v>
      </c>
      <c r="Q953" s="190">
        <v>0</v>
      </c>
      <c r="R953" s="190">
        <f>Q953*H953</f>
        <v>0</v>
      </c>
      <c r="S953" s="190">
        <v>0</v>
      </c>
      <c r="T953" s="191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192" t="s">
        <v>279</v>
      </c>
      <c r="AT953" s="192" t="s">
        <v>163</v>
      </c>
      <c r="AU953" s="192" t="s">
        <v>79</v>
      </c>
      <c r="AY953" s="20" t="s">
        <v>161</v>
      </c>
      <c r="BE953" s="193">
        <f>IF(N953="základní",J953,0)</f>
        <v>0</v>
      </c>
      <c r="BF953" s="193">
        <f>IF(N953="snížená",J953,0)</f>
        <v>0</v>
      </c>
      <c r="BG953" s="193">
        <f>IF(N953="zákl. přenesená",J953,0)</f>
        <v>0</v>
      </c>
      <c r="BH953" s="193">
        <f>IF(N953="sníž. přenesená",J953,0)</f>
        <v>0</v>
      </c>
      <c r="BI953" s="193">
        <f>IF(N953="nulová",J953,0)</f>
        <v>0</v>
      </c>
      <c r="BJ953" s="20" t="s">
        <v>77</v>
      </c>
      <c r="BK953" s="193">
        <f>ROUND(I953*H953,2)</f>
        <v>0</v>
      </c>
      <c r="BL953" s="20" t="s">
        <v>279</v>
      </c>
      <c r="BM953" s="192" t="s">
        <v>3677</v>
      </c>
    </row>
    <row r="954" spans="1:65" s="2" customFormat="1" ht="28.8">
      <c r="A954" s="37"/>
      <c r="B954" s="38"/>
      <c r="C954" s="39"/>
      <c r="D954" s="199" t="s">
        <v>176</v>
      </c>
      <c r="E954" s="39"/>
      <c r="F954" s="200" t="s">
        <v>3678</v>
      </c>
      <c r="G954" s="39"/>
      <c r="H954" s="39"/>
      <c r="I954" s="196"/>
      <c r="J954" s="39"/>
      <c r="K954" s="39"/>
      <c r="L954" s="42"/>
      <c r="M954" s="197"/>
      <c r="N954" s="198"/>
      <c r="O954" s="67"/>
      <c r="P954" s="67"/>
      <c r="Q954" s="67"/>
      <c r="R954" s="67"/>
      <c r="S954" s="67"/>
      <c r="T954" s="68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T954" s="20" t="s">
        <v>176</v>
      </c>
      <c r="AU954" s="20" t="s">
        <v>79</v>
      </c>
    </row>
    <row r="955" spans="1:65" s="2" customFormat="1" ht="24.15" customHeight="1">
      <c r="A955" s="37"/>
      <c r="B955" s="38"/>
      <c r="C955" s="181" t="s">
        <v>1234</v>
      </c>
      <c r="D955" s="181" t="s">
        <v>163</v>
      </c>
      <c r="E955" s="182" t="s">
        <v>3679</v>
      </c>
      <c r="F955" s="183" t="s">
        <v>3680</v>
      </c>
      <c r="G955" s="184" t="s">
        <v>214</v>
      </c>
      <c r="H955" s="185">
        <v>0.314</v>
      </c>
      <c r="I955" s="186"/>
      <c r="J955" s="187">
        <f>ROUND(I955*H955,2)</f>
        <v>0</v>
      </c>
      <c r="K955" s="183" t="s">
        <v>167</v>
      </c>
      <c r="L955" s="42"/>
      <c r="M955" s="188" t="s">
        <v>19</v>
      </c>
      <c r="N955" s="189" t="s">
        <v>40</v>
      </c>
      <c r="O955" s="67"/>
      <c r="P955" s="190">
        <f>O955*H955</f>
        <v>0</v>
      </c>
      <c r="Q955" s="190">
        <v>0</v>
      </c>
      <c r="R955" s="190">
        <f>Q955*H955</f>
        <v>0</v>
      </c>
      <c r="S955" s="190">
        <v>0</v>
      </c>
      <c r="T955" s="191">
        <f>S955*H955</f>
        <v>0</v>
      </c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R955" s="192" t="s">
        <v>279</v>
      </c>
      <c r="AT955" s="192" t="s">
        <v>163</v>
      </c>
      <c r="AU955" s="192" t="s">
        <v>79</v>
      </c>
      <c r="AY955" s="20" t="s">
        <v>161</v>
      </c>
      <c r="BE955" s="193">
        <f>IF(N955="základní",J955,0)</f>
        <v>0</v>
      </c>
      <c r="BF955" s="193">
        <f>IF(N955="snížená",J955,0)</f>
        <v>0</v>
      </c>
      <c r="BG955" s="193">
        <f>IF(N955="zákl. přenesená",J955,0)</f>
        <v>0</v>
      </c>
      <c r="BH955" s="193">
        <f>IF(N955="sníž. přenesená",J955,0)</f>
        <v>0</v>
      </c>
      <c r="BI955" s="193">
        <f>IF(N955="nulová",J955,0)</f>
        <v>0</v>
      </c>
      <c r="BJ955" s="20" t="s">
        <v>77</v>
      </c>
      <c r="BK955" s="193">
        <f>ROUND(I955*H955,2)</f>
        <v>0</v>
      </c>
      <c r="BL955" s="20" t="s">
        <v>279</v>
      </c>
      <c r="BM955" s="192" t="s">
        <v>3681</v>
      </c>
    </row>
    <row r="956" spans="1:65" s="2" customFormat="1">
      <c r="A956" s="37"/>
      <c r="B956" s="38"/>
      <c r="C956" s="39"/>
      <c r="D956" s="194" t="s">
        <v>170</v>
      </c>
      <c r="E956" s="39"/>
      <c r="F956" s="195" t="s">
        <v>3682</v>
      </c>
      <c r="G956" s="39"/>
      <c r="H956" s="39"/>
      <c r="I956" s="196"/>
      <c r="J956" s="39"/>
      <c r="K956" s="39"/>
      <c r="L956" s="42"/>
      <c r="M956" s="197"/>
      <c r="N956" s="198"/>
      <c r="O956" s="67"/>
      <c r="P956" s="67"/>
      <c r="Q956" s="67"/>
      <c r="R956" s="67"/>
      <c r="S956" s="67"/>
      <c r="T956" s="68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T956" s="20" t="s">
        <v>170</v>
      </c>
      <c r="AU956" s="20" t="s">
        <v>79</v>
      </c>
    </row>
    <row r="957" spans="1:65" s="14" customFormat="1">
      <c r="B957" s="212"/>
      <c r="C957" s="213"/>
      <c r="D957" s="199" t="s">
        <v>178</v>
      </c>
      <c r="E957" s="214" t="s">
        <v>19</v>
      </c>
      <c r="F957" s="215" t="s">
        <v>3683</v>
      </c>
      <c r="G957" s="213"/>
      <c r="H957" s="214" t="s">
        <v>19</v>
      </c>
      <c r="I957" s="216"/>
      <c r="J957" s="213"/>
      <c r="K957" s="213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178</v>
      </c>
      <c r="AU957" s="221" t="s">
        <v>79</v>
      </c>
      <c r="AV957" s="14" t="s">
        <v>77</v>
      </c>
      <c r="AW957" s="14" t="s">
        <v>31</v>
      </c>
      <c r="AX957" s="14" t="s">
        <v>69</v>
      </c>
      <c r="AY957" s="221" t="s">
        <v>161</v>
      </c>
    </row>
    <row r="958" spans="1:65" s="13" customFormat="1">
      <c r="B958" s="201"/>
      <c r="C958" s="202"/>
      <c r="D958" s="199" t="s">
        <v>178</v>
      </c>
      <c r="E958" s="203" t="s">
        <v>19</v>
      </c>
      <c r="F958" s="204" t="s">
        <v>3684</v>
      </c>
      <c r="G958" s="202"/>
      <c r="H958" s="205">
        <v>0.314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178</v>
      </c>
      <c r="AU958" s="211" t="s">
        <v>79</v>
      </c>
      <c r="AV958" s="13" t="s">
        <v>79</v>
      </c>
      <c r="AW958" s="13" t="s">
        <v>31</v>
      </c>
      <c r="AX958" s="13" t="s">
        <v>69</v>
      </c>
      <c r="AY958" s="211" t="s">
        <v>161</v>
      </c>
    </row>
    <row r="959" spans="1:65" s="15" customFormat="1">
      <c r="B959" s="222"/>
      <c r="C959" s="223"/>
      <c r="D959" s="199" t="s">
        <v>178</v>
      </c>
      <c r="E959" s="224" t="s">
        <v>19</v>
      </c>
      <c r="F959" s="225" t="s">
        <v>221</v>
      </c>
      <c r="G959" s="223"/>
      <c r="H959" s="226">
        <v>0.314</v>
      </c>
      <c r="I959" s="227"/>
      <c r="J959" s="223"/>
      <c r="K959" s="223"/>
      <c r="L959" s="228"/>
      <c r="M959" s="229"/>
      <c r="N959" s="230"/>
      <c r="O959" s="230"/>
      <c r="P959" s="230"/>
      <c r="Q959" s="230"/>
      <c r="R959" s="230"/>
      <c r="S959" s="230"/>
      <c r="T959" s="231"/>
      <c r="AT959" s="232" t="s">
        <v>178</v>
      </c>
      <c r="AU959" s="232" t="s">
        <v>79</v>
      </c>
      <c r="AV959" s="15" t="s">
        <v>168</v>
      </c>
      <c r="AW959" s="15" t="s">
        <v>31</v>
      </c>
      <c r="AX959" s="15" t="s">
        <v>77</v>
      </c>
      <c r="AY959" s="232" t="s">
        <v>161</v>
      </c>
    </row>
    <row r="960" spans="1:65" s="2" customFormat="1" ht="33" customHeight="1">
      <c r="A960" s="37"/>
      <c r="B960" s="38"/>
      <c r="C960" s="181" t="s">
        <v>1242</v>
      </c>
      <c r="D960" s="181" t="s">
        <v>163</v>
      </c>
      <c r="E960" s="182" t="s">
        <v>3685</v>
      </c>
      <c r="F960" s="183" t="s">
        <v>3686</v>
      </c>
      <c r="G960" s="184" t="s">
        <v>214</v>
      </c>
      <c r="H960" s="185">
        <v>0.314</v>
      </c>
      <c r="I960" s="186"/>
      <c r="J960" s="187">
        <f>ROUND(I960*H960,2)</f>
        <v>0</v>
      </c>
      <c r="K960" s="183" t="s">
        <v>167</v>
      </c>
      <c r="L960" s="42"/>
      <c r="M960" s="188" t="s">
        <v>19</v>
      </c>
      <c r="N960" s="189" t="s">
        <v>40</v>
      </c>
      <c r="O960" s="67"/>
      <c r="P960" s="190">
        <f>O960*H960</f>
        <v>0</v>
      </c>
      <c r="Q960" s="190">
        <v>0</v>
      </c>
      <c r="R960" s="190">
        <f>Q960*H960</f>
        <v>0</v>
      </c>
      <c r="S960" s="190">
        <v>0</v>
      </c>
      <c r="T960" s="191">
        <f>S960*H960</f>
        <v>0</v>
      </c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R960" s="192" t="s">
        <v>279</v>
      </c>
      <c r="AT960" s="192" t="s">
        <v>163</v>
      </c>
      <c r="AU960" s="192" t="s">
        <v>79</v>
      </c>
      <c r="AY960" s="20" t="s">
        <v>161</v>
      </c>
      <c r="BE960" s="193">
        <f>IF(N960="základní",J960,0)</f>
        <v>0</v>
      </c>
      <c r="BF960" s="193">
        <f>IF(N960="snížená",J960,0)</f>
        <v>0</v>
      </c>
      <c r="BG960" s="193">
        <f>IF(N960="zákl. přenesená",J960,0)</f>
        <v>0</v>
      </c>
      <c r="BH960" s="193">
        <f>IF(N960="sníž. přenesená",J960,0)</f>
        <v>0</v>
      </c>
      <c r="BI960" s="193">
        <f>IF(N960="nulová",J960,0)</f>
        <v>0</v>
      </c>
      <c r="BJ960" s="20" t="s">
        <v>77</v>
      </c>
      <c r="BK960" s="193">
        <f>ROUND(I960*H960,2)</f>
        <v>0</v>
      </c>
      <c r="BL960" s="20" t="s">
        <v>279</v>
      </c>
      <c r="BM960" s="192" t="s">
        <v>3687</v>
      </c>
    </row>
    <row r="961" spans="1:65" s="2" customFormat="1">
      <c r="A961" s="37"/>
      <c r="B961" s="38"/>
      <c r="C961" s="39"/>
      <c r="D961" s="194" t="s">
        <v>170</v>
      </c>
      <c r="E961" s="39"/>
      <c r="F961" s="195" t="s">
        <v>3688</v>
      </c>
      <c r="G961" s="39"/>
      <c r="H961" s="39"/>
      <c r="I961" s="196"/>
      <c r="J961" s="39"/>
      <c r="K961" s="39"/>
      <c r="L961" s="42"/>
      <c r="M961" s="197"/>
      <c r="N961" s="198"/>
      <c r="O961" s="67"/>
      <c r="P961" s="67"/>
      <c r="Q961" s="67"/>
      <c r="R961" s="67"/>
      <c r="S961" s="67"/>
      <c r="T961" s="68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T961" s="20" t="s">
        <v>170</v>
      </c>
      <c r="AU961" s="20" t="s">
        <v>79</v>
      </c>
    </row>
    <row r="962" spans="1:65" s="14" customFormat="1">
      <c r="B962" s="212"/>
      <c r="C962" s="213"/>
      <c r="D962" s="199" t="s">
        <v>178</v>
      </c>
      <c r="E962" s="214" t="s">
        <v>19</v>
      </c>
      <c r="F962" s="215" t="s">
        <v>3683</v>
      </c>
      <c r="G962" s="213"/>
      <c r="H962" s="214" t="s">
        <v>19</v>
      </c>
      <c r="I962" s="216"/>
      <c r="J962" s="213"/>
      <c r="K962" s="213"/>
      <c r="L962" s="217"/>
      <c r="M962" s="218"/>
      <c r="N962" s="219"/>
      <c r="O962" s="219"/>
      <c r="P962" s="219"/>
      <c r="Q962" s="219"/>
      <c r="R962" s="219"/>
      <c r="S962" s="219"/>
      <c r="T962" s="220"/>
      <c r="AT962" s="221" t="s">
        <v>178</v>
      </c>
      <c r="AU962" s="221" t="s">
        <v>79</v>
      </c>
      <c r="AV962" s="14" t="s">
        <v>77</v>
      </c>
      <c r="AW962" s="14" t="s">
        <v>31</v>
      </c>
      <c r="AX962" s="14" t="s">
        <v>69</v>
      </c>
      <c r="AY962" s="221" t="s">
        <v>161</v>
      </c>
    </row>
    <row r="963" spans="1:65" s="13" customFormat="1">
      <c r="B963" s="201"/>
      <c r="C963" s="202"/>
      <c r="D963" s="199" t="s">
        <v>178</v>
      </c>
      <c r="E963" s="203" t="s">
        <v>19</v>
      </c>
      <c r="F963" s="204" t="s">
        <v>3684</v>
      </c>
      <c r="G963" s="202"/>
      <c r="H963" s="205">
        <v>0.314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178</v>
      </c>
      <c r="AU963" s="211" t="s">
        <v>79</v>
      </c>
      <c r="AV963" s="13" t="s">
        <v>79</v>
      </c>
      <c r="AW963" s="13" t="s">
        <v>31</v>
      </c>
      <c r="AX963" s="13" t="s">
        <v>69</v>
      </c>
      <c r="AY963" s="211" t="s">
        <v>161</v>
      </c>
    </row>
    <row r="964" spans="1:65" s="15" customFormat="1">
      <c r="B964" s="222"/>
      <c r="C964" s="223"/>
      <c r="D964" s="199" t="s">
        <v>178</v>
      </c>
      <c r="E964" s="224" t="s">
        <v>19</v>
      </c>
      <c r="F964" s="225" t="s">
        <v>221</v>
      </c>
      <c r="G964" s="223"/>
      <c r="H964" s="226">
        <v>0.314</v>
      </c>
      <c r="I964" s="227"/>
      <c r="J964" s="223"/>
      <c r="K964" s="223"/>
      <c r="L964" s="228"/>
      <c r="M964" s="229"/>
      <c r="N964" s="230"/>
      <c r="O964" s="230"/>
      <c r="P964" s="230"/>
      <c r="Q964" s="230"/>
      <c r="R964" s="230"/>
      <c r="S964" s="230"/>
      <c r="T964" s="231"/>
      <c r="AT964" s="232" t="s">
        <v>178</v>
      </c>
      <c r="AU964" s="232" t="s">
        <v>79</v>
      </c>
      <c r="AV964" s="15" t="s">
        <v>168</v>
      </c>
      <c r="AW964" s="15" t="s">
        <v>31</v>
      </c>
      <c r="AX964" s="15" t="s">
        <v>77</v>
      </c>
      <c r="AY964" s="232" t="s">
        <v>161</v>
      </c>
    </row>
    <row r="965" spans="1:65" s="12" customFormat="1" ht="22.8" customHeight="1">
      <c r="B965" s="165"/>
      <c r="C965" s="166"/>
      <c r="D965" s="167" t="s">
        <v>68</v>
      </c>
      <c r="E965" s="179" t="s">
        <v>1623</v>
      </c>
      <c r="F965" s="179" t="s">
        <v>1624</v>
      </c>
      <c r="G965" s="166"/>
      <c r="H965" s="166"/>
      <c r="I965" s="169"/>
      <c r="J965" s="180">
        <f>BK965</f>
        <v>0</v>
      </c>
      <c r="K965" s="166"/>
      <c r="L965" s="171"/>
      <c r="M965" s="172"/>
      <c r="N965" s="173"/>
      <c r="O965" s="173"/>
      <c r="P965" s="174">
        <f>SUM(P966:P1206)</f>
        <v>0</v>
      </c>
      <c r="Q965" s="173"/>
      <c r="R965" s="174">
        <f>SUM(R966:R1206)</f>
        <v>0.60437470000000004</v>
      </c>
      <c r="S965" s="173"/>
      <c r="T965" s="175">
        <f>SUM(T966:T1206)</f>
        <v>0.20633000000000001</v>
      </c>
      <c r="AR965" s="176" t="s">
        <v>79</v>
      </c>
      <c r="AT965" s="177" t="s">
        <v>68</v>
      </c>
      <c r="AU965" s="177" t="s">
        <v>77</v>
      </c>
      <c r="AY965" s="176" t="s">
        <v>161</v>
      </c>
      <c r="BK965" s="178">
        <f>SUM(BK966:BK1206)</f>
        <v>0</v>
      </c>
    </row>
    <row r="966" spans="1:65" s="2" customFormat="1" ht="16.5" customHeight="1">
      <c r="A966" s="37"/>
      <c r="B966" s="38"/>
      <c r="C966" s="181" t="s">
        <v>1249</v>
      </c>
      <c r="D966" s="181" t="s">
        <v>163</v>
      </c>
      <c r="E966" s="182" t="s">
        <v>3689</v>
      </c>
      <c r="F966" s="183" t="s">
        <v>3690</v>
      </c>
      <c r="G966" s="184" t="s">
        <v>166</v>
      </c>
      <c r="H966" s="185">
        <v>352.8</v>
      </c>
      <c r="I966" s="186"/>
      <c r="J966" s="187">
        <f>ROUND(I966*H966,2)</f>
        <v>0</v>
      </c>
      <c r="K966" s="183" t="s">
        <v>167</v>
      </c>
      <c r="L966" s="42"/>
      <c r="M966" s="188" t="s">
        <v>19</v>
      </c>
      <c r="N966" s="189" t="s">
        <v>40</v>
      </c>
      <c r="O966" s="67"/>
      <c r="P966" s="190">
        <f>O966*H966</f>
        <v>0</v>
      </c>
      <c r="Q966" s="190">
        <v>4.2000000000000002E-4</v>
      </c>
      <c r="R966" s="190">
        <f>Q966*H966</f>
        <v>0.148176</v>
      </c>
      <c r="S966" s="190">
        <v>0</v>
      </c>
      <c r="T966" s="191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192" t="s">
        <v>279</v>
      </c>
      <c r="AT966" s="192" t="s">
        <v>163</v>
      </c>
      <c r="AU966" s="192" t="s">
        <v>79</v>
      </c>
      <c r="AY966" s="20" t="s">
        <v>161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20" t="s">
        <v>77</v>
      </c>
      <c r="BK966" s="193">
        <f>ROUND(I966*H966,2)</f>
        <v>0</v>
      </c>
      <c r="BL966" s="20" t="s">
        <v>279</v>
      </c>
      <c r="BM966" s="192" t="s">
        <v>3691</v>
      </c>
    </row>
    <row r="967" spans="1:65" s="2" customFormat="1">
      <c r="A967" s="37"/>
      <c r="B967" s="38"/>
      <c r="C967" s="39"/>
      <c r="D967" s="194" t="s">
        <v>170</v>
      </c>
      <c r="E967" s="39"/>
      <c r="F967" s="195" t="s">
        <v>3692</v>
      </c>
      <c r="G967" s="39"/>
      <c r="H967" s="39"/>
      <c r="I967" s="196"/>
      <c r="J967" s="39"/>
      <c r="K967" s="39"/>
      <c r="L967" s="42"/>
      <c r="M967" s="197"/>
      <c r="N967" s="198"/>
      <c r="O967" s="67"/>
      <c r="P967" s="67"/>
      <c r="Q967" s="67"/>
      <c r="R967" s="67"/>
      <c r="S967" s="67"/>
      <c r="T967" s="68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20" t="s">
        <v>170</v>
      </c>
      <c r="AU967" s="20" t="s">
        <v>79</v>
      </c>
    </row>
    <row r="968" spans="1:65" s="14" customFormat="1">
      <c r="B968" s="212"/>
      <c r="C968" s="213"/>
      <c r="D968" s="199" t="s">
        <v>178</v>
      </c>
      <c r="E968" s="214" t="s">
        <v>19</v>
      </c>
      <c r="F968" s="215" t="s">
        <v>3693</v>
      </c>
      <c r="G968" s="213"/>
      <c r="H968" s="214" t="s">
        <v>19</v>
      </c>
      <c r="I968" s="216"/>
      <c r="J968" s="213"/>
      <c r="K968" s="213"/>
      <c r="L968" s="217"/>
      <c r="M968" s="218"/>
      <c r="N968" s="219"/>
      <c r="O968" s="219"/>
      <c r="P968" s="219"/>
      <c r="Q968" s="219"/>
      <c r="R968" s="219"/>
      <c r="S968" s="219"/>
      <c r="T968" s="220"/>
      <c r="AT968" s="221" t="s">
        <v>178</v>
      </c>
      <c r="AU968" s="221" t="s">
        <v>79</v>
      </c>
      <c r="AV968" s="14" t="s">
        <v>77</v>
      </c>
      <c r="AW968" s="14" t="s">
        <v>31</v>
      </c>
      <c r="AX968" s="14" t="s">
        <v>69</v>
      </c>
      <c r="AY968" s="221" t="s">
        <v>161</v>
      </c>
    </row>
    <row r="969" spans="1:65" s="14" customFormat="1" ht="20.399999999999999">
      <c r="B969" s="212"/>
      <c r="C969" s="213"/>
      <c r="D969" s="199" t="s">
        <v>178</v>
      </c>
      <c r="E969" s="214" t="s">
        <v>19</v>
      </c>
      <c r="F969" s="215" t="s">
        <v>3694</v>
      </c>
      <c r="G969" s="213"/>
      <c r="H969" s="214" t="s">
        <v>19</v>
      </c>
      <c r="I969" s="216"/>
      <c r="J969" s="213"/>
      <c r="K969" s="213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178</v>
      </c>
      <c r="AU969" s="221" t="s">
        <v>79</v>
      </c>
      <c r="AV969" s="14" t="s">
        <v>77</v>
      </c>
      <c r="AW969" s="14" t="s">
        <v>31</v>
      </c>
      <c r="AX969" s="14" t="s">
        <v>69</v>
      </c>
      <c r="AY969" s="221" t="s">
        <v>161</v>
      </c>
    </row>
    <row r="970" spans="1:65" s="14" customFormat="1">
      <c r="B970" s="212"/>
      <c r="C970" s="213"/>
      <c r="D970" s="199" t="s">
        <v>178</v>
      </c>
      <c r="E970" s="214" t="s">
        <v>19</v>
      </c>
      <c r="F970" s="215" t="s">
        <v>3695</v>
      </c>
      <c r="G970" s="213"/>
      <c r="H970" s="214" t="s">
        <v>19</v>
      </c>
      <c r="I970" s="216"/>
      <c r="J970" s="213"/>
      <c r="K970" s="213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178</v>
      </c>
      <c r="AU970" s="221" t="s">
        <v>79</v>
      </c>
      <c r="AV970" s="14" t="s">
        <v>77</v>
      </c>
      <c r="AW970" s="14" t="s">
        <v>31</v>
      </c>
      <c r="AX970" s="14" t="s">
        <v>69</v>
      </c>
      <c r="AY970" s="221" t="s">
        <v>161</v>
      </c>
    </row>
    <row r="971" spans="1:65" s="14" customFormat="1">
      <c r="B971" s="212"/>
      <c r="C971" s="213"/>
      <c r="D971" s="199" t="s">
        <v>178</v>
      </c>
      <c r="E971" s="214" t="s">
        <v>19</v>
      </c>
      <c r="F971" s="215" t="s">
        <v>3529</v>
      </c>
      <c r="G971" s="213"/>
      <c r="H971" s="214" t="s">
        <v>19</v>
      </c>
      <c r="I971" s="216"/>
      <c r="J971" s="213"/>
      <c r="K971" s="213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178</v>
      </c>
      <c r="AU971" s="221" t="s">
        <v>79</v>
      </c>
      <c r="AV971" s="14" t="s">
        <v>77</v>
      </c>
      <c r="AW971" s="14" t="s">
        <v>31</v>
      </c>
      <c r="AX971" s="14" t="s">
        <v>69</v>
      </c>
      <c r="AY971" s="221" t="s">
        <v>161</v>
      </c>
    </row>
    <row r="972" spans="1:65" s="13" customFormat="1">
      <c r="B972" s="201"/>
      <c r="C972" s="202"/>
      <c r="D972" s="199" t="s">
        <v>178</v>
      </c>
      <c r="E972" s="203" t="s">
        <v>19</v>
      </c>
      <c r="F972" s="204" t="s">
        <v>3696</v>
      </c>
      <c r="G972" s="202"/>
      <c r="H972" s="205">
        <v>7.2</v>
      </c>
      <c r="I972" s="206"/>
      <c r="J972" s="202"/>
      <c r="K972" s="202"/>
      <c r="L972" s="207"/>
      <c r="M972" s="208"/>
      <c r="N972" s="209"/>
      <c r="O972" s="209"/>
      <c r="P972" s="209"/>
      <c r="Q972" s="209"/>
      <c r="R972" s="209"/>
      <c r="S972" s="209"/>
      <c r="T972" s="210"/>
      <c r="AT972" s="211" t="s">
        <v>178</v>
      </c>
      <c r="AU972" s="211" t="s">
        <v>79</v>
      </c>
      <c r="AV972" s="13" t="s">
        <v>79</v>
      </c>
      <c r="AW972" s="13" t="s">
        <v>31</v>
      </c>
      <c r="AX972" s="13" t="s">
        <v>69</v>
      </c>
      <c r="AY972" s="211" t="s">
        <v>161</v>
      </c>
    </row>
    <row r="973" spans="1:65" s="14" customFormat="1">
      <c r="B973" s="212"/>
      <c r="C973" s="213"/>
      <c r="D973" s="199" t="s">
        <v>178</v>
      </c>
      <c r="E973" s="214" t="s">
        <v>19</v>
      </c>
      <c r="F973" s="215" t="s">
        <v>3507</v>
      </c>
      <c r="G973" s="213"/>
      <c r="H973" s="214" t="s">
        <v>19</v>
      </c>
      <c r="I973" s="216"/>
      <c r="J973" s="213"/>
      <c r="K973" s="213"/>
      <c r="L973" s="217"/>
      <c r="M973" s="218"/>
      <c r="N973" s="219"/>
      <c r="O973" s="219"/>
      <c r="P973" s="219"/>
      <c r="Q973" s="219"/>
      <c r="R973" s="219"/>
      <c r="S973" s="219"/>
      <c r="T973" s="220"/>
      <c r="AT973" s="221" t="s">
        <v>178</v>
      </c>
      <c r="AU973" s="221" t="s">
        <v>79</v>
      </c>
      <c r="AV973" s="14" t="s">
        <v>77</v>
      </c>
      <c r="AW973" s="14" t="s">
        <v>31</v>
      </c>
      <c r="AX973" s="14" t="s">
        <v>69</v>
      </c>
      <c r="AY973" s="221" t="s">
        <v>161</v>
      </c>
    </row>
    <row r="974" spans="1:65" s="13" customFormat="1">
      <c r="B974" s="201"/>
      <c r="C974" s="202"/>
      <c r="D974" s="199" t="s">
        <v>178</v>
      </c>
      <c r="E974" s="203" t="s">
        <v>19</v>
      </c>
      <c r="F974" s="204" t="s">
        <v>3697</v>
      </c>
      <c r="G974" s="202"/>
      <c r="H974" s="205">
        <v>3.6</v>
      </c>
      <c r="I974" s="206"/>
      <c r="J974" s="202"/>
      <c r="K974" s="202"/>
      <c r="L974" s="207"/>
      <c r="M974" s="208"/>
      <c r="N974" s="209"/>
      <c r="O974" s="209"/>
      <c r="P974" s="209"/>
      <c r="Q974" s="209"/>
      <c r="R974" s="209"/>
      <c r="S974" s="209"/>
      <c r="T974" s="210"/>
      <c r="AT974" s="211" t="s">
        <v>178</v>
      </c>
      <c r="AU974" s="211" t="s">
        <v>79</v>
      </c>
      <c r="AV974" s="13" t="s">
        <v>79</v>
      </c>
      <c r="AW974" s="13" t="s">
        <v>31</v>
      </c>
      <c r="AX974" s="13" t="s">
        <v>69</v>
      </c>
      <c r="AY974" s="211" t="s">
        <v>161</v>
      </c>
    </row>
    <row r="975" spans="1:65" s="14" customFormat="1">
      <c r="B975" s="212"/>
      <c r="C975" s="213"/>
      <c r="D975" s="199" t="s">
        <v>178</v>
      </c>
      <c r="E975" s="214" t="s">
        <v>19</v>
      </c>
      <c r="F975" s="215" t="s">
        <v>3531</v>
      </c>
      <c r="G975" s="213"/>
      <c r="H975" s="214" t="s">
        <v>19</v>
      </c>
      <c r="I975" s="216"/>
      <c r="J975" s="213"/>
      <c r="K975" s="213"/>
      <c r="L975" s="217"/>
      <c r="M975" s="218"/>
      <c r="N975" s="219"/>
      <c r="O975" s="219"/>
      <c r="P975" s="219"/>
      <c r="Q975" s="219"/>
      <c r="R975" s="219"/>
      <c r="S975" s="219"/>
      <c r="T975" s="220"/>
      <c r="AT975" s="221" t="s">
        <v>178</v>
      </c>
      <c r="AU975" s="221" t="s">
        <v>79</v>
      </c>
      <c r="AV975" s="14" t="s">
        <v>77</v>
      </c>
      <c r="AW975" s="14" t="s">
        <v>31</v>
      </c>
      <c r="AX975" s="14" t="s">
        <v>69</v>
      </c>
      <c r="AY975" s="221" t="s">
        <v>161</v>
      </c>
    </row>
    <row r="976" spans="1:65" s="13" customFormat="1">
      <c r="B976" s="201"/>
      <c r="C976" s="202"/>
      <c r="D976" s="199" t="s">
        <v>178</v>
      </c>
      <c r="E976" s="203" t="s">
        <v>19</v>
      </c>
      <c r="F976" s="204" t="s">
        <v>3698</v>
      </c>
      <c r="G976" s="202"/>
      <c r="H976" s="205">
        <v>7.2</v>
      </c>
      <c r="I976" s="206"/>
      <c r="J976" s="202"/>
      <c r="K976" s="202"/>
      <c r="L976" s="207"/>
      <c r="M976" s="208"/>
      <c r="N976" s="209"/>
      <c r="O976" s="209"/>
      <c r="P976" s="209"/>
      <c r="Q976" s="209"/>
      <c r="R976" s="209"/>
      <c r="S976" s="209"/>
      <c r="T976" s="210"/>
      <c r="AT976" s="211" t="s">
        <v>178</v>
      </c>
      <c r="AU976" s="211" t="s">
        <v>79</v>
      </c>
      <c r="AV976" s="13" t="s">
        <v>79</v>
      </c>
      <c r="AW976" s="13" t="s">
        <v>31</v>
      </c>
      <c r="AX976" s="13" t="s">
        <v>69</v>
      </c>
      <c r="AY976" s="211" t="s">
        <v>161</v>
      </c>
    </row>
    <row r="977" spans="2:51" s="14" customFormat="1">
      <c r="B977" s="212"/>
      <c r="C977" s="213"/>
      <c r="D977" s="199" t="s">
        <v>178</v>
      </c>
      <c r="E977" s="214" t="s">
        <v>19</v>
      </c>
      <c r="F977" s="215" t="s">
        <v>3509</v>
      </c>
      <c r="G977" s="213"/>
      <c r="H977" s="214" t="s">
        <v>19</v>
      </c>
      <c r="I977" s="216"/>
      <c r="J977" s="213"/>
      <c r="K977" s="213"/>
      <c r="L977" s="217"/>
      <c r="M977" s="218"/>
      <c r="N977" s="219"/>
      <c r="O977" s="219"/>
      <c r="P977" s="219"/>
      <c r="Q977" s="219"/>
      <c r="R977" s="219"/>
      <c r="S977" s="219"/>
      <c r="T977" s="220"/>
      <c r="AT977" s="221" t="s">
        <v>178</v>
      </c>
      <c r="AU977" s="221" t="s">
        <v>79</v>
      </c>
      <c r="AV977" s="14" t="s">
        <v>77</v>
      </c>
      <c r="AW977" s="14" t="s">
        <v>31</v>
      </c>
      <c r="AX977" s="14" t="s">
        <v>69</v>
      </c>
      <c r="AY977" s="221" t="s">
        <v>161</v>
      </c>
    </row>
    <row r="978" spans="2:51" s="13" customFormat="1">
      <c r="B978" s="201"/>
      <c r="C978" s="202"/>
      <c r="D978" s="199" t="s">
        <v>178</v>
      </c>
      <c r="E978" s="203" t="s">
        <v>19</v>
      </c>
      <c r="F978" s="204" t="s">
        <v>3697</v>
      </c>
      <c r="G978" s="202"/>
      <c r="H978" s="205">
        <v>3.6</v>
      </c>
      <c r="I978" s="206"/>
      <c r="J978" s="202"/>
      <c r="K978" s="202"/>
      <c r="L978" s="207"/>
      <c r="M978" s="208"/>
      <c r="N978" s="209"/>
      <c r="O978" s="209"/>
      <c r="P978" s="209"/>
      <c r="Q978" s="209"/>
      <c r="R978" s="209"/>
      <c r="S978" s="209"/>
      <c r="T978" s="210"/>
      <c r="AT978" s="211" t="s">
        <v>178</v>
      </c>
      <c r="AU978" s="211" t="s">
        <v>79</v>
      </c>
      <c r="AV978" s="13" t="s">
        <v>79</v>
      </c>
      <c r="AW978" s="13" t="s">
        <v>31</v>
      </c>
      <c r="AX978" s="13" t="s">
        <v>69</v>
      </c>
      <c r="AY978" s="211" t="s">
        <v>161</v>
      </c>
    </row>
    <row r="979" spans="2:51" s="14" customFormat="1">
      <c r="B979" s="212"/>
      <c r="C979" s="213"/>
      <c r="D979" s="199" t="s">
        <v>178</v>
      </c>
      <c r="E979" s="214" t="s">
        <v>19</v>
      </c>
      <c r="F979" s="215" t="s">
        <v>3510</v>
      </c>
      <c r="G979" s="213"/>
      <c r="H979" s="214" t="s">
        <v>19</v>
      </c>
      <c r="I979" s="216"/>
      <c r="J979" s="213"/>
      <c r="K979" s="213"/>
      <c r="L979" s="217"/>
      <c r="M979" s="218"/>
      <c r="N979" s="219"/>
      <c r="O979" s="219"/>
      <c r="P979" s="219"/>
      <c r="Q979" s="219"/>
      <c r="R979" s="219"/>
      <c r="S979" s="219"/>
      <c r="T979" s="220"/>
      <c r="AT979" s="221" t="s">
        <v>178</v>
      </c>
      <c r="AU979" s="221" t="s">
        <v>79</v>
      </c>
      <c r="AV979" s="14" t="s">
        <v>77</v>
      </c>
      <c r="AW979" s="14" t="s">
        <v>31</v>
      </c>
      <c r="AX979" s="14" t="s">
        <v>69</v>
      </c>
      <c r="AY979" s="221" t="s">
        <v>161</v>
      </c>
    </row>
    <row r="980" spans="2:51" s="13" customFormat="1">
      <c r="B980" s="201"/>
      <c r="C980" s="202"/>
      <c r="D980" s="199" t="s">
        <v>178</v>
      </c>
      <c r="E980" s="203" t="s">
        <v>19</v>
      </c>
      <c r="F980" s="204" t="s">
        <v>3697</v>
      </c>
      <c r="G980" s="202"/>
      <c r="H980" s="205">
        <v>3.6</v>
      </c>
      <c r="I980" s="206"/>
      <c r="J980" s="202"/>
      <c r="K980" s="202"/>
      <c r="L980" s="207"/>
      <c r="M980" s="208"/>
      <c r="N980" s="209"/>
      <c r="O980" s="209"/>
      <c r="P980" s="209"/>
      <c r="Q980" s="209"/>
      <c r="R980" s="209"/>
      <c r="S980" s="209"/>
      <c r="T980" s="210"/>
      <c r="AT980" s="211" t="s">
        <v>178</v>
      </c>
      <c r="AU980" s="211" t="s">
        <v>79</v>
      </c>
      <c r="AV980" s="13" t="s">
        <v>79</v>
      </c>
      <c r="AW980" s="13" t="s">
        <v>31</v>
      </c>
      <c r="AX980" s="13" t="s">
        <v>69</v>
      </c>
      <c r="AY980" s="211" t="s">
        <v>161</v>
      </c>
    </row>
    <row r="981" spans="2:51" s="14" customFormat="1">
      <c r="B981" s="212"/>
      <c r="C981" s="213"/>
      <c r="D981" s="199" t="s">
        <v>178</v>
      </c>
      <c r="E981" s="214" t="s">
        <v>19</v>
      </c>
      <c r="F981" s="215" t="s">
        <v>3511</v>
      </c>
      <c r="G981" s="213"/>
      <c r="H981" s="214" t="s">
        <v>19</v>
      </c>
      <c r="I981" s="216"/>
      <c r="J981" s="213"/>
      <c r="K981" s="213"/>
      <c r="L981" s="217"/>
      <c r="M981" s="218"/>
      <c r="N981" s="219"/>
      <c r="O981" s="219"/>
      <c r="P981" s="219"/>
      <c r="Q981" s="219"/>
      <c r="R981" s="219"/>
      <c r="S981" s="219"/>
      <c r="T981" s="220"/>
      <c r="AT981" s="221" t="s">
        <v>178</v>
      </c>
      <c r="AU981" s="221" t="s">
        <v>79</v>
      </c>
      <c r="AV981" s="14" t="s">
        <v>77</v>
      </c>
      <c r="AW981" s="14" t="s">
        <v>31</v>
      </c>
      <c r="AX981" s="14" t="s">
        <v>69</v>
      </c>
      <c r="AY981" s="221" t="s">
        <v>161</v>
      </c>
    </row>
    <row r="982" spans="2:51" s="13" customFormat="1">
      <c r="B982" s="201"/>
      <c r="C982" s="202"/>
      <c r="D982" s="199" t="s">
        <v>178</v>
      </c>
      <c r="E982" s="203" t="s">
        <v>19</v>
      </c>
      <c r="F982" s="204" t="s">
        <v>3697</v>
      </c>
      <c r="G982" s="202"/>
      <c r="H982" s="205">
        <v>3.6</v>
      </c>
      <c r="I982" s="206"/>
      <c r="J982" s="202"/>
      <c r="K982" s="202"/>
      <c r="L982" s="207"/>
      <c r="M982" s="208"/>
      <c r="N982" s="209"/>
      <c r="O982" s="209"/>
      <c r="P982" s="209"/>
      <c r="Q982" s="209"/>
      <c r="R982" s="209"/>
      <c r="S982" s="209"/>
      <c r="T982" s="210"/>
      <c r="AT982" s="211" t="s">
        <v>178</v>
      </c>
      <c r="AU982" s="211" t="s">
        <v>79</v>
      </c>
      <c r="AV982" s="13" t="s">
        <v>79</v>
      </c>
      <c r="AW982" s="13" t="s">
        <v>31</v>
      </c>
      <c r="AX982" s="13" t="s">
        <v>69</v>
      </c>
      <c r="AY982" s="211" t="s">
        <v>161</v>
      </c>
    </row>
    <row r="983" spans="2:51" s="14" customFormat="1">
      <c r="B983" s="212"/>
      <c r="C983" s="213"/>
      <c r="D983" s="199" t="s">
        <v>178</v>
      </c>
      <c r="E983" s="214" t="s">
        <v>19</v>
      </c>
      <c r="F983" s="215" t="s">
        <v>3512</v>
      </c>
      <c r="G983" s="213"/>
      <c r="H983" s="214" t="s">
        <v>19</v>
      </c>
      <c r="I983" s="216"/>
      <c r="J983" s="213"/>
      <c r="K983" s="213"/>
      <c r="L983" s="217"/>
      <c r="M983" s="218"/>
      <c r="N983" s="219"/>
      <c r="O983" s="219"/>
      <c r="P983" s="219"/>
      <c r="Q983" s="219"/>
      <c r="R983" s="219"/>
      <c r="S983" s="219"/>
      <c r="T983" s="220"/>
      <c r="AT983" s="221" t="s">
        <v>178</v>
      </c>
      <c r="AU983" s="221" t="s">
        <v>79</v>
      </c>
      <c r="AV983" s="14" t="s">
        <v>77</v>
      </c>
      <c r="AW983" s="14" t="s">
        <v>31</v>
      </c>
      <c r="AX983" s="14" t="s">
        <v>69</v>
      </c>
      <c r="AY983" s="221" t="s">
        <v>161</v>
      </c>
    </row>
    <row r="984" spans="2:51" s="13" customFormat="1">
      <c r="B984" s="201"/>
      <c r="C984" s="202"/>
      <c r="D984" s="199" t="s">
        <v>178</v>
      </c>
      <c r="E984" s="203" t="s">
        <v>19</v>
      </c>
      <c r="F984" s="204" t="s">
        <v>3697</v>
      </c>
      <c r="G984" s="202"/>
      <c r="H984" s="205">
        <v>3.6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178</v>
      </c>
      <c r="AU984" s="211" t="s">
        <v>79</v>
      </c>
      <c r="AV984" s="13" t="s">
        <v>79</v>
      </c>
      <c r="AW984" s="13" t="s">
        <v>31</v>
      </c>
      <c r="AX984" s="13" t="s">
        <v>69</v>
      </c>
      <c r="AY984" s="211" t="s">
        <v>161</v>
      </c>
    </row>
    <row r="985" spans="2:51" s="16" customFormat="1">
      <c r="B985" s="247"/>
      <c r="C985" s="248"/>
      <c r="D985" s="199" t="s">
        <v>178</v>
      </c>
      <c r="E985" s="249" t="s">
        <v>19</v>
      </c>
      <c r="F985" s="250" t="s">
        <v>2226</v>
      </c>
      <c r="G985" s="248"/>
      <c r="H985" s="251">
        <v>32.4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AT985" s="257" t="s">
        <v>178</v>
      </c>
      <c r="AU985" s="257" t="s">
        <v>79</v>
      </c>
      <c r="AV985" s="16" t="s">
        <v>180</v>
      </c>
      <c r="AW985" s="16" t="s">
        <v>31</v>
      </c>
      <c r="AX985" s="16" t="s">
        <v>69</v>
      </c>
      <c r="AY985" s="257" t="s">
        <v>161</v>
      </c>
    </row>
    <row r="986" spans="2:51" s="14" customFormat="1">
      <c r="B986" s="212"/>
      <c r="C986" s="213"/>
      <c r="D986" s="199" t="s">
        <v>178</v>
      </c>
      <c r="E986" s="214" t="s">
        <v>19</v>
      </c>
      <c r="F986" s="215" t="s">
        <v>3661</v>
      </c>
      <c r="G986" s="213"/>
      <c r="H986" s="214" t="s">
        <v>19</v>
      </c>
      <c r="I986" s="216"/>
      <c r="J986" s="213"/>
      <c r="K986" s="213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178</v>
      </c>
      <c r="AU986" s="221" t="s">
        <v>79</v>
      </c>
      <c r="AV986" s="14" t="s">
        <v>77</v>
      </c>
      <c r="AW986" s="14" t="s">
        <v>31</v>
      </c>
      <c r="AX986" s="14" t="s">
        <v>69</v>
      </c>
      <c r="AY986" s="221" t="s">
        <v>161</v>
      </c>
    </row>
    <row r="987" spans="2:51" s="14" customFormat="1">
      <c r="B987" s="212"/>
      <c r="C987" s="213"/>
      <c r="D987" s="199" t="s">
        <v>178</v>
      </c>
      <c r="E987" s="214" t="s">
        <v>19</v>
      </c>
      <c r="F987" s="215" t="s">
        <v>3182</v>
      </c>
      <c r="G987" s="213"/>
      <c r="H987" s="214" t="s">
        <v>19</v>
      </c>
      <c r="I987" s="216"/>
      <c r="J987" s="213"/>
      <c r="K987" s="213"/>
      <c r="L987" s="217"/>
      <c r="M987" s="218"/>
      <c r="N987" s="219"/>
      <c r="O987" s="219"/>
      <c r="P987" s="219"/>
      <c r="Q987" s="219"/>
      <c r="R987" s="219"/>
      <c r="S987" s="219"/>
      <c r="T987" s="220"/>
      <c r="AT987" s="221" t="s">
        <v>178</v>
      </c>
      <c r="AU987" s="221" t="s">
        <v>79</v>
      </c>
      <c r="AV987" s="14" t="s">
        <v>77</v>
      </c>
      <c r="AW987" s="14" t="s">
        <v>31</v>
      </c>
      <c r="AX987" s="14" t="s">
        <v>69</v>
      </c>
      <c r="AY987" s="221" t="s">
        <v>161</v>
      </c>
    </row>
    <row r="988" spans="2:51" s="13" customFormat="1">
      <c r="B988" s="201"/>
      <c r="C988" s="202"/>
      <c r="D988" s="199" t="s">
        <v>178</v>
      </c>
      <c r="E988" s="203" t="s">
        <v>19</v>
      </c>
      <c r="F988" s="204" t="s">
        <v>3699</v>
      </c>
      <c r="G988" s="202"/>
      <c r="H988" s="205">
        <v>86.4</v>
      </c>
      <c r="I988" s="206"/>
      <c r="J988" s="202"/>
      <c r="K988" s="202"/>
      <c r="L988" s="207"/>
      <c r="M988" s="208"/>
      <c r="N988" s="209"/>
      <c r="O988" s="209"/>
      <c r="P988" s="209"/>
      <c r="Q988" s="209"/>
      <c r="R988" s="209"/>
      <c r="S988" s="209"/>
      <c r="T988" s="210"/>
      <c r="AT988" s="211" t="s">
        <v>178</v>
      </c>
      <c r="AU988" s="211" t="s">
        <v>79</v>
      </c>
      <c r="AV988" s="13" t="s">
        <v>79</v>
      </c>
      <c r="AW988" s="13" t="s">
        <v>31</v>
      </c>
      <c r="AX988" s="13" t="s">
        <v>69</v>
      </c>
      <c r="AY988" s="211" t="s">
        <v>161</v>
      </c>
    </row>
    <row r="989" spans="2:51" s="14" customFormat="1">
      <c r="B989" s="212"/>
      <c r="C989" s="213"/>
      <c r="D989" s="199" t="s">
        <v>178</v>
      </c>
      <c r="E989" s="214" t="s">
        <v>19</v>
      </c>
      <c r="F989" s="215" t="s">
        <v>3184</v>
      </c>
      <c r="G989" s="213"/>
      <c r="H989" s="214" t="s">
        <v>19</v>
      </c>
      <c r="I989" s="216"/>
      <c r="J989" s="213"/>
      <c r="K989" s="213"/>
      <c r="L989" s="217"/>
      <c r="M989" s="218"/>
      <c r="N989" s="219"/>
      <c r="O989" s="219"/>
      <c r="P989" s="219"/>
      <c r="Q989" s="219"/>
      <c r="R989" s="219"/>
      <c r="S989" s="219"/>
      <c r="T989" s="220"/>
      <c r="AT989" s="221" t="s">
        <v>178</v>
      </c>
      <c r="AU989" s="221" t="s">
        <v>79</v>
      </c>
      <c r="AV989" s="14" t="s">
        <v>77</v>
      </c>
      <c r="AW989" s="14" t="s">
        <v>31</v>
      </c>
      <c r="AX989" s="14" t="s">
        <v>69</v>
      </c>
      <c r="AY989" s="221" t="s">
        <v>161</v>
      </c>
    </row>
    <row r="990" spans="2:51" s="13" customFormat="1">
      <c r="B990" s="201"/>
      <c r="C990" s="202"/>
      <c r="D990" s="199" t="s">
        <v>178</v>
      </c>
      <c r="E990" s="203" t="s">
        <v>19</v>
      </c>
      <c r="F990" s="204" t="s">
        <v>3700</v>
      </c>
      <c r="G990" s="202"/>
      <c r="H990" s="205">
        <v>79.2</v>
      </c>
      <c r="I990" s="206"/>
      <c r="J990" s="202"/>
      <c r="K990" s="202"/>
      <c r="L990" s="207"/>
      <c r="M990" s="208"/>
      <c r="N990" s="209"/>
      <c r="O990" s="209"/>
      <c r="P990" s="209"/>
      <c r="Q990" s="209"/>
      <c r="R990" s="209"/>
      <c r="S990" s="209"/>
      <c r="T990" s="210"/>
      <c r="AT990" s="211" t="s">
        <v>178</v>
      </c>
      <c r="AU990" s="211" t="s">
        <v>79</v>
      </c>
      <c r="AV990" s="13" t="s">
        <v>79</v>
      </c>
      <c r="AW990" s="13" t="s">
        <v>31</v>
      </c>
      <c r="AX990" s="13" t="s">
        <v>69</v>
      </c>
      <c r="AY990" s="211" t="s">
        <v>161</v>
      </c>
    </row>
    <row r="991" spans="2:51" s="14" customFormat="1">
      <c r="B991" s="212"/>
      <c r="C991" s="213"/>
      <c r="D991" s="199" t="s">
        <v>178</v>
      </c>
      <c r="E991" s="214" t="s">
        <v>19</v>
      </c>
      <c r="F991" s="215" t="s">
        <v>3186</v>
      </c>
      <c r="G991" s="213"/>
      <c r="H991" s="214" t="s">
        <v>19</v>
      </c>
      <c r="I991" s="216"/>
      <c r="J991" s="213"/>
      <c r="K991" s="213"/>
      <c r="L991" s="217"/>
      <c r="M991" s="218"/>
      <c r="N991" s="219"/>
      <c r="O991" s="219"/>
      <c r="P991" s="219"/>
      <c r="Q991" s="219"/>
      <c r="R991" s="219"/>
      <c r="S991" s="219"/>
      <c r="T991" s="220"/>
      <c r="AT991" s="221" t="s">
        <v>178</v>
      </c>
      <c r="AU991" s="221" t="s">
        <v>79</v>
      </c>
      <c r="AV991" s="14" t="s">
        <v>77</v>
      </c>
      <c r="AW991" s="14" t="s">
        <v>31</v>
      </c>
      <c r="AX991" s="14" t="s">
        <v>69</v>
      </c>
      <c r="AY991" s="221" t="s">
        <v>161</v>
      </c>
    </row>
    <row r="992" spans="2:51" s="13" customFormat="1">
      <c r="B992" s="201"/>
      <c r="C992" s="202"/>
      <c r="D992" s="199" t="s">
        <v>178</v>
      </c>
      <c r="E992" s="203" t="s">
        <v>19</v>
      </c>
      <c r="F992" s="204" t="s">
        <v>3700</v>
      </c>
      <c r="G992" s="202"/>
      <c r="H992" s="205">
        <v>79.2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178</v>
      </c>
      <c r="AU992" s="211" t="s">
        <v>79</v>
      </c>
      <c r="AV992" s="13" t="s">
        <v>79</v>
      </c>
      <c r="AW992" s="13" t="s">
        <v>31</v>
      </c>
      <c r="AX992" s="13" t="s">
        <v>69</v>
      </c>
      <c r="AY992" s="211" t="s">
        <v>161</v>
      </c>
    </row>
    <row r="993" spans="1:65" s="14" customFormat="1">
      <c r="B993" s="212"/>
      <c r="C993" s="213"/>
      <c r="D993" s="199" t="s">
        <v>178</v>
      </c>
      <c r="E993" s="214" t="s">
        <v>19</v>
      </c>
      <c r="F993" s="215" t="s">
        <v>3187</v>
      </c>
      <c r="G993" s="213"/>
      <c r="H993" s="214" t="s">
        <v>19</v>
      </c>
      <c r="I993" s="216"/>
      <c r="J993" s="213"/>
      <c r="K993" s="213"/>
      <c r="L993" s="217"/>
      <c r="M993" s="218"/>
      <c r="N993" s="219"/>
      <c r="O993" s="219"/>
      <c r="P993" s="219"/>
      <c r="Q993" s="219"/>
      <c r="R993" s="219"/>
      <c r="S993" s="219"/>
      <c r="T993" s="220"/>
      <c r="AT993" s="221" t="s">
        <v>178</v>
      </c>
      <c r="AU993" s="221" t="s">
        <v>79</v>
      </c>
      <c r="AV993" s="14" t="s">
        <v>77</v>
      </c>
      <c r="AW993" s="14" t="s">
        <v>31</v>
      </c>
      <c r="AX993" s="14" t="s">
        <v>69</v>
      </c>
      <c r="AY993" s="221" t="s">
        <v>161</v>
      </c>
    </row>
    <row r="994" spans="1:65" s="13" customFormat="1">
      <c r="B994" s="201"/>
      <c r="C994" s="202"/>
      <c r="D994" s="199" t="s">
        <v>178</v>
      </c>
      <c r="E994" s="203" t="s">
        <v>19</v>
      </c>
      <c r="F994" s="204" t="s">
        <v>3701</v>
      </c>
      <c r="G994" s="202"/>
      <c r="H994" s="205">
        <v>82.8</v>
      </c>
      <c r="I994" s="206"/>
      <c r="J994" s="202"/>
      <c r="K994" s="202"/>
      <c r="L994" s="207"/>
      <c r="M994" s="208"/>
      <c r="N994" s="209"/>
      <c r="O994" s="209"/>
      <c r="P994" s="209"/>
      <c r="Q994" s="209"/>
      <c r="R994" s="209"/>
      <c r="S994" s="209"/>
      <c r="T994" s="210"/>
      <c r="AT994" s="211" t="s">
        <v>178</v>
      </c>
      <c r="AU994" s="211" t="s">
        <v>79</v>
      </c>
      <c r="AV994" s="13" t="s">
        <v>79</v>
      </c>
      <c r="AW994" s="13" t="s">
        <v>31</v>
      </c>
      <c r="AX994" s="13" t="s">
        <v>69</v>
      </c>
      <c r="AY994" s="211" t="s">
        <v>161</v>
      </c>
    </row>
    <row r="995" spans="1:65" s="14" customFormat="1">
      <c r="B995" s="212"/>
      <c r="C995" s="213"/>
      <c r="D995" s="199" t="s">
        <v>178</v>
      </c>
      <c r="E995" s="214" t="s">
        <v>19</v>
      </c>
      <c r="F995" s="215" t="s">
        <v>3189</v>
      </c>
      <c r="G995" s="213"/>
      <c r="H995" s="214" t="s">
        <v>19</v>
      </c>
      <c r="I995" s="216"/>
      <c r="J995" s="213"/>
      <c r="K995" s="213"/>
      <c r="L995" s="217"/>
      <c r="M995" s="218"/>
      <c r="N995" s="219"/>
      <c r="O995" s="219"/>
      <c r="P995" s="219"/>
      <c r="Q995" s="219"/>
      <c r="R995" s="219"/>
      <c r="S995" s="219"/>
      <c r="T995" s="220"/>
      <c r="AT995" s="221" t="s">
        <v>178</v>
      </c>
      <c r="AU995" s="221" t="s">
        <v>79</v>
      </c>
      <c r="AV995" s="14" t="s">
        <v>77</v>
      </c>
      <c r="AW995" s="14" t="s">
        <v>31</v>
      </c>
      <c r="AX995" s="14" t="s">
        <v>69</v>
      </c>
      <c r="AY995" s="221" t="s">
        <v>161</v>
      </c>
    </row>
    <row r="996" spans="1:65" s="13" customFormat="1">
      <c r="B996" s="201"/>
      <c r="C996" s="202"/>
      <c r="D996" s="199" t="s">
        <v>178</v>
      </c>
      <c r="E996" s="203" t="s">
        <v>19</v>
      </c>
      <c r="F996" s="204" t="s">
        <v>3696</v>
      </c>
      <c r="G996" s="202"/>
      <c r="H996" s="205">
        <v>7.2</v>
      </c>
      <c r="I996" s="206"/>
      <c r="J996" s="202"/>
      <c r="K996" s="202"/>
      <c r="L996" s="207"/>
      <c r="M996" s="208"/>
      <c r="N996" s="209"/>
      <c r="O996" s="209"/>
      <c r="P996" s="209"/>
      <c r="Q996" s="209"/>
      <c r="R996" s="209"/>
      <c r="S996" s="209"/>
      <c r="T996" s="210"/>
      <c r="AT996" s="211" t="s">
        <v>178</v>
      </c>
      <c r="AU996" s="211" t="s">
        <v>79</v>
      </c>
      <c r="AV996" s="13" t="s">
        <v>79</v>
      </c>
      <c r="AW996" s="13" t="s">
        <v>31</v>
      </c>
      <c r="AX996" s="13" t="s">
        <v>69</v>
      </c>
      <c r="AY996" s="211" t="s">
        <v>161</v>
      </c>
    </row>
    <row r="997" spans="1:65" s="16" customFormat="1">
      <c r="B997" s="247"/>
      <c r="C997" s="248"/>
      <c r="D997" s="199" t="s">
        <v>178</v>
      </c>
      <c r="E997" s="249" t="s">
        <v>19</v>
      </c>
      <c r="F997" s="250" t="s">
        <v>2226</v>
      </c>
      <c r="G997" s="248"/>
      <c r="H997" s="251">
        <v>334.8</v>
      </c>
      <c r="I997" s="252"/>
      <c r="J997" s="248"/>
      <c r="K997" s="248"/>
      <c r="L997" s="253"/>
      <c r="M997" s="254"/>
      <c r="N997" s="255"/>
      <c r="O997" s="255"/>
      <c r="P997" s="255"/>
      <c r="Q997" s="255"/>
      <c r="R997" s="255"/>
      <c r="S997" s="255"/>
      <c r="T997" s="256"/>
      <c r="AT997" s="257" t="s">
        <v>178</v>
      </c>
      <c r="AU997" s="257" t="s">
        <v>79</v>
      </c>
      <c r="AV997" s="16" t="s">
        <v>180</v>
      </c>
      <c r="AW997" s="16" t="s">
        <v>31</v>
      </c>
      <c r="AX997" s="16" t="s">
        <v>69</v>
      </c>
      <c r="AY997" s="257" t="s">
        <v>161</v>
      </c>
    </row>
    <row r="998" spans="1:65" s="13" customFormat="1">
      <c r="B998" s="201"/>
      <c r="C998" s="202"/>
      <c r="D998" s="199" t="s">
        <v>178</v>
      </c>
      <c r="E998" s="203" t="s">
        <v>19</v>
      </c>
      <c r="F998" s="204" t="s">
        <v>3702</v>
      </c>
      <c r="G998" s="202"/>
      <c r="H998" s="205">
        <v>-14.4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178</v>
      </c>
      <c r="AU998" s="211" t="s">
        <v>79</v>
      </c>
      <c r="AV998" s="13" t="s">
        <v>79</v>
      </c>
      <c r="AW998" s="13" t="s">
        <v>31</v>
      </c>
      <c r="AX998" s="13" t="s">
        <v>69</v>
      </c>
      <c r="AY998" s="211" t="s">
        <v>161</v>
      </c>
    </row>
    <row r="999" spans="1:65" s="15" customFormat="1">
      <c r="B999" s="222"/>
      <c r="C999" s="223"/>
      <c r="D999" s="199" t="s">
        <v>178</v>
      </c>
      <c r="E999" s="224" t="s">
        <v>19</v>
      </c>
      <c r="F999" s="225" t="s">
        <v>221</v>
      </c>
      <c r="G999" s="223"/>
      <c r="H999" s="226">
        <v>352.8</v>
      </c>
      <c r="I999" s="227"/>
      <c r="J999" s="223"/>
      <c r="K999" s="223"/>
      <c r="L999" s="228"/>
      <c r="M999" s="229"/>
      <c r="N999" s="230"/>
      <c r="O999" s="230"/>
      <c r="P999" s="230"/>
      <c r="Q999" s="230"/>
      <c r="R999" s="230"/>
      <c r="S999" s="230"/>
      <c r="T999" s="231"/>
      <c r="AT999" s="232" t="s">
        <v>178</v>
      </c>
      <c r="AU999" s="232" t="s">
        <v>79</v>
      </c>
      <c r="AV999" s="15" t="s">
        <v>168</v>
      </c>
      <c r="AW999" s="15" t="s">
        <v>31</v>
      </c>
      <c r="AX999" s="15" t="s">
        <v>77</v>
      </c>
      <c r="AY999" s="232" t="s">
        <v>161</v>
      </c>
    </row>
    <row r="1000" spans="1:65" s="2" customFormat="1" ht="16.5" customHeight="1">
      <c r="A1000" s="37"/>
      <c r="B1000" s="38"/>
      <c r="C1000" s="181" t="s">
        <v>1256</v>
      </c>
      <c r="D1000" s="181" t="s">
        <v>163</v>
      </c>
      <c r="E1000" s="182" t="s">
        <v>3703</v>
      </c>
      <c r="F1000" s="183" t="s">
        <v>3704</v>
      </c>
      <c r="G1000" s="184" t="s">
        <v>166</v>
      </c>
      <c r="H1000" s="185">
        <v>62.844999999999999</v>
      </c>
      <c r="I1000" s="186"/>
      <c r="J1000" s="187">
        <f>ROUND(I1000*H1000,2)</f>
        <v>0</v>
      </c>
      <c r="K1000" s="183" t="s">
        <v>19</v>
      </c>
      <c r="L1000" s="42"/>
      <c r="M1000" s="188" t="s">
        <v>19</v>
      </c>
      <c r="N1000" s="189" t="s">
        <v>40</v>
      </c>
      <c r="O1000" s="67"/>
      <c r="P1000" s="190">
        <f>O1000*H1000</f>
        <v>0</v>
      </c>
      <c r="Q1000" s="190">
        <v>4.2000000000000002E-4</v>
      </c>
      <c r="R1000" s="190">
        <f>Q1000*H1000</f>
        <v>2.6394899999999999E-2</v>
      </c>
      <c r="S1000" s="190">
        <v>0</v>
      </c>
      <c r="T1000" s="191">
        <f>S1000*H1000</f>
        <v>0</v>
      </c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R1000" s="192" t="s">
        <v>279</v>
      </c>
      <c r="AT1000" s="192" t="s">
        <v>163</v>
      </c>
      <c r="AU1000" s="192" t="s">
        <v>79</v>
      </c>
      <c r="AY1000" s="20" t="s">
        <v>161</v>
      </c>
      <c r="BE1000" s="193">
        <f>IF(N1000="základní",J1000,0)</f>
        <v>0</v>
      </c>
      <c r="BF1000" s="193">
        <f>IF(N1000="snížená",J1000,0)</f>
        <v>0</v>
      </c>
      <c r="BG1000" s="193">
        <f>IF(N1000="zákl. přenesená",J1000,0)</f>
        <v>0</v>
      </c>
      <c r="BH1000" s="193">
        <f>IF(N1000="sníž. přenesená",J1000,0)</f>
        <v>0</v>
      </c>
      <c r="BI1000" s="193">
        <f>IF(N1000="nulová",J1000,0)</f>
        <v>0</v>
      </c>
      <c r="BJ1000" s="20" t="s">
        <v>77</v>
      </c>
      <c r="BK1000" s="193">
        <f>ROUND(I1000*H1000,2)</f>
        <v>0</v>
      </c>
      <c r="BL1000" s="20" t="s">
        <v>279</v>
      </c>
      <c r="BM1000" s="192" t="s">
        <v>3705</v>
      </c>
    </row>
    <row r="1001" spans="1:65" s="14" customFormat="1">
      <c r="B1001" s="212"/>
      <c r="C1001" s="213"/>
      <c r="D1001" s="199" t="s">
        <v>178</v>
      </c>
      <c r="E1001" s="214" t="s">
        <v>19</v>
      </c>
      <c r="F1001" s="215" t="s">
        <v>3706</v>
      </c>
      <c r="G1001" s="213"/>
      <c r="H1001" s="214" t="s">
        <v>19</v>
      </c>
      <c r="I1001" s="216"/>
      <c r="J1001" s="213"/>
      <c r="K1001" s="213"/>
      <c r="L1001" s="217"/>
      <c r="M1001" s="218"/>
      <c r="N1001" s="219"/>
      <c r="O1001" s="219"/>
      <c r="P1001" s="219"/>
      <c r="Q1001" s="219"/>
      <c r="R1001" s="219"/>
      <c r="S1001" s="219"/>
      <c r="T1001" s="220"/>
      <c r="AT1001" s="221" t="s">
        <v>178</v>
      </c>
      <c r="AU1001" s="221" t="s">
        <v>79</v>
      </c>
      <c r="AV1001" s="14" t="s">
        <v>77</v>
      </c>
      <c r="AW1001" s="14" t="s">
        <v>31</v>
      </c>
      <c r="AX1001" s="14" t="s">
        <v>69</v>
      </c>
      <c r="AY1001" s="221" t="s">
        <v>161</v>
      </c>
    </row>
    <row r="1002" spans="1:65" s="14" customFormat="1" ht="20.399999999999999">
      <c r="B1002" s="212"/>
      <c r="C1002" s="213"/>
      <c r="D1002" s="199" t="s">
        <v>178</v>
      </c>
      <c r="E1002" s="214" t="s">
        <v>19</v>
      </c>
      <c r="F1002" s="215" t="s">
        <v>3707</v>
      </c>
      <c r="G1002" s="213"/>
      <c r="H1002" s="214" t="s">
        <v>19</v>
      </c>
      <c r="I1002" s="216"/>
      <c r="J1002" s="213"/>
      <c r="K1002" s="213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178</v>
      </c>
      <c r="AU1002" s="221" t="s">
        <v>79</v>
      </c>
      <c r="AV1002" s="14" t="s">
        <v>77</v>
      </c>
      <c r="AW1002" s="14" t="s">
        <v>31</v>
      </c>
      <c r="AX1002" s="14" t="s">
        <v>69</v>
      </c>
      <c r="AY1002" s="221" t="s">
        <v>161</v>
      </c>
    </row>
    <row r="1003" spans="1:65" s="14" customFormat="1">
      <c r="B1003" s="212"/>
      <c r="C1003" s="213"/>
      <c r="D1003" s="199" t="s">
        <v>178</v>
      </c>
      <c r="E1003" s="214" t="s">
        <v>19</v>
      </c>
      <c r="F1003" s="215" t="s">
        <v>3182</v>
      </c>
      <c r="G1003" s="213"/>
      <c r="H1003" s="214" t="s">
        <v>19</v>
      </c>
      <c r="I1003" s="216"/>
      <c r="J1003" s="213"/>
      <c r="K1003" s="213"/>
      <c r="L1003" s="217"/>
      <c r="M1003" s="218"/>
      <c r="N1003" s="219"/>
      <c r="O1003" s="219"/>
      <c r="P1003" s="219"/>
      <c r="Q1003" s="219"/>
      <c r="R1003" s="219"/>
      <c r="S1003" s="219"/>
      <c r="T1003" s="220"/>
      <c r="AT1003" s="221" t="s">
        <v>178</v>
      </c>
      <c r="AU1003" s="221" t="s">
        <v>79</v>
      </c>
      <c r="AV1003" s="14" t="s">
        <v>77</v>
      </c>
      <c r="AW1003" s="14" t="s">
        <v>31</v>
      </c>
      <c r="AX1003" s="14" t="s">
        <v>69</v>
      </c>
      <c r="AY1003" s="221" t="s">
        <v>161</v>
      </c>
    </row>
    <row r="1004" spans="1:65" s="13" customFormat="1">
      <c r="B1004" s="201"/>
      <c r="C1004" s="202"/>
      <c r="D1004" s="199" t="s">
        <v>178</v>
      </c>
      <c r="E1004" s="203" t="s">
        <v>19</v>
      </c>
      <c r="F1004" s="204" t="s">
        <v>3708</v>
      </c>
      <c r="G1004" s="202"/>
      <c r="H1004" s="205">
        <v>12.569000000000001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178</v>
      </c>
      <c r="AU1004" s="211" t="s">
        <v>79</v>
      </c>
      <c r="AV1004" s="13" t="s">
        <v>79</v>
      </c>
      <c r="AW1004" s="13" t="s">
        <v>31</v>
      </c>
      <c r="AX1004" s="13" t="s">
        <v>69</v>
      </c>
      <c r="AY1004" s="211" t="s">
        <v>161</v>
      </c>
    </row>
    <row r="1005" spans="1:65" s="14" customFormat="1">
      <c r="B1005" s="212"/>
      <c r="C1005" s="213"/>
      <c r="D1005" s="199" t="s">
        <v>178</v>
      </c>
      <c r="E1005" s="214" t="s">
        <v>19</v>
      </c>
      <c r="F1005" s="215" t="s">
        <v>3184</v>
      </c>
      <c r="G1005" s="213"/>
      <c r="H1005" s="214" t="s">
        <v>19</v>
      </c>
      <c r="I1005" s="216"/>
      <c r="J1005" s="213"/>
      <c r="K1005" s="213"/>
      <c r="L1005" s="217"/>
      <c r="M1005" s="218"/>
      <c r="N1005" s="219"/>
      <c r="O1005" s="219"/>
      <c r="P1005" s="219"/>
      <c r="Q1005" s="219"/>
      <c r="R1005" s="219"/>
      <c r="S1005" s="219"/>
      <c r="T1005" s="220"/>
      <c r="AT1005" s="221" t="s">
        <v>178</v>
      </c>
      <c r="AU1005" s="221" t="s">
        <v>79</v>
      </c>
      <c r="AV1005" s="14" t="s">
        <v>77</v>
      </c>
      <c r="AW1005" s="14" t="s">
        <v>31</v>
      </c>
      <c r="AX1005" s="14" t="s">
        <v>69</v>
      </c>
      <c r="AY1005" s="221" t="s">
        <v>161</v>
      </c>
    </row>
    <row r="1006" spans="1:65" s="13" customFormat="1">
      <c r="B1006" s="201"/>
      <c r="C1006" s="202"/>
      <c r="D1006" s="199" t="s">
        <v>178</v>
      </c>
      <c r="E1006" s="203" t="s">
        <v>19</v>
      </c>
      <c r="F1006" s="204" t="s">
        <v>3708</v>
      </c>
      <c r="G1006" s="202"/>
      <c r="H1006" s="205">
        <v>12.569000000000001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178</v>
      </c>
      <c r="AU1006" s="211" t="s">
        <v>79</v>
      </c>
      <c r="AV1006" s="13" t="s">
        <v>79</v>
      </c>
      <c r="AW1006" s="13" t="s">
        <v>31</v>
      </c>
      <c r="AX1006" s="13" t="s">
        <v>69</v>
      </c>
      <c r="AY1006" s="211" t="s">
        <v>161</v>
      </c>
    </row>
    <row r="1007" spans="1:65" s="14" customFormat="1">
      <c r="B1007" s="212"/>
      <c r="C1007" s="213"/>
      <c r="D1007" s="199" t="s">
        <v>178</v>
      </c>
      <c r="E1007" s="214" t="s">
        <v>19</v>
      </c>
      <c r="F1007" s="215" t="s">
        <v>3186</v>
      </c>
      <c r="G1007" s="213"/>
      <c r="H1007" s="214" t="s">
        <v>19</v>
      </c>
      <c r="I1007" s="216"/>
      <c r="J1007" s="213"/>
      <c r="K1007" s="213"/>
      <c r="L1007" s="217"/>
      <c r="M1007" s="218"/>
      <c r="N1007" s="219"/>
      <c r="O1007" s="219"/>
      <c r="P1007" s="219"/>
      <c r="Q1007" s="219"/>
      <c r="R1007" s="219"/>
      <c r="S1007" s="219"/>
      <c r="T1007" s="220"/>
      <c r="AT1007" s="221" t="s">
        <v>178</v>
      </c>
      <c r="AU1007" s="221" t="s">
        <v>79</v>
      </c>
      <c r="AV1007" s="14" t="s">
        <v>77</v>
      </c>
      <c r="AW1007" s="14" t="s">
        <v>31</v>
      </c>
      <c r="AX1007" s="14" t="s">
        <v>69</v>
      </c>
      <c r="AY1007" s="221" t="s">
        <v>161</v>
      </c>
    </row>
    <row r="1008" spans="1:65" s="13" customFormat="1">
      <c r="B1008" s="201"/>
      <c r="C1008" s="202"/>
      <c r="D1008" s="199" t="s">
        <v>178</v>
      </c>
      <c r="E1008" s="203" t="s">
        <v>19</v>
      </c>
      <c r="F1008" s="204" t="s">
        <v>3708</v>
      </c>
      <c r="G1008" s="202"/>
      <c r="H1008" s="205">
        <v>12.569000000000001</v>
      </c>
      <c r="I1008" s="206"/>
      <c r="J1008" s="202"/>
      <c r="K1008" s="202"/>
      <c r="L1008" s="207"/>
      <c r="M1008" s="208"/>
      <c r="N1008" s="209"/>
      <c r="O1008" s="209"/>
      <c r="P1008" s="209"/>
      <c r="Q1008" s="209"/>
      <c r="R1008" s="209"/>
      <c r="S1008" s="209"/>
      <c r="T1008" s="210"/>
      <c r="AT1008" s="211" t="s">
        <v>178</v>
      </c>
      <c r="AU1008" s="211" t="s">
        <v>79</v>
      </c>
      <c r="AV1008" s="13" t="s">
        <v>79</v>
      </c>
      <c r="AW1008" s="13" t="s">
        <v>31</v>
      </c>
      <c r="AX1008" s="13" t="s">
        <v>69</v>
      </c>
      <c r="AY1008" s="211" t="s">
        <v>161</v>
      </c>
    </row>
    <row r="1009" spans="1:65" s="14" customFormat="1">
      <c r="B1009" s="212"/>
      <c r="C1009" s="213"/>
      <c r="D1009" s="199" t="s">
        <v>178</v>
      </c>
      <c r="E1009" s="214" t="s">
        <v>19</v>
      </c>
      <c r="F1009" s="215" t="s">
        <v>3187</v>
      </c>
      <c r="G1009" s="213"/>
      <c r="H1009" s="214" t="s">
        <v>19</v>
      </c>
      <c r="I1009" s="216"/>
      <c r="J1009" s="213"/>
      <c r="K1009" s="213"/>
      <c r="L1009" s="217"/>
      <c r="M1009" s="218"/>
      <c r="N1009" s="219"/>
      <c r="O1009" s="219"/>
      <c r="P1009" s="219"/>
      <c r="Q1009" s="219"/>
      <c r="R1009" s="219"/>
      <c r="S1009" s="219"/>
      <c r="T1009" s="220"/>
      <c r="AT1009" s="221" t="s">
        <v>178</v>
      </c>
      <c r="AU1009" s="221" t="s">
        <v>79</v>
      </c>
      <c r="AV1009" s="14" t="s">
        <v>77</v>
      </c>
      <c r="AW1009" s="14" t="s">
        <v>31</v>
      </c>
      <c r="AX1009" s="14" t="s">
        <v>69</v>
      </c>
      <c r="AY1009" s="221" t="s">
        <v>161</v>
      </c>
    </row>
    <row r="1010" spans="1:65" s="13" customFormat="1">
      <c r="B1010" s="201"/>
      <c r="C1010" s="202"/>
      <c r="D1010" s="199" t="s">
        <v>178</v>
      </c>
      <c r="E1010" s="203" t="s">
        <v>19</v>
      </c>
      <c r="F1010" s="204" t="s">
        <v>3708</v>
      </c>
      <c r="G1010" s="202"/>
      <c r="H1010" s="205">
        <v>12.569000000000001</v>
      </c>
      <c r="I1010" s="206"/>
      <c r="J1010" s="202"/>
      <c r="K1010" s="202"/>
      <c r="L1010" s="207"/>
      <c r="M1010" s="208"/>
      <c r="N1010" s="209"/>
      <c r="O1010" s="209"/>
      <c r="P1010" s="209"/>
      <c r="Q1010" s="209"/>
      <c r="R1010" s="209"/>
      <c r="S1010" s="209"/>
      <c r="T1010" s="210"/>
      <c r="AT1010" s="211" t="s">
        <v>178</v>
      </c>
      <c r="AU1010" s="211" t="s">
        <v>79</v>
      </c>
      <c r="AV1010" s="13" t="s">
        <v>79</v>
      </c>
      <c r="AW1010" s="13" t="s">
        <v>31</v>
      </c>
      <c r="AX1010" s="13" t="s">
        <v>69</v>
      </c>
      <c r="AY1010" s="211" t="s">
        <v>161</v>
      </c>
    </row>
    <row r="1011" spans="1:65" s="14" customFormat="1">
      <c r="B1011" s="212"/>
      <c r="C1011" s="213"/>
      <c r="D1011" s="199" t="s">
        <v>178</v>
      </c>
      <c r="E1011" s="214" t="s">
        <v>19</v>
      </c>
      <c r="F1011" s="215" t="s">
        <v>3189</v>
      </c>
      <c r="G1011" s="213"/>
      <c r="H1011" s="214" t="s">
        <v>19</v>
      </c>
      <c r="I1011" s="216"/>
      <c r="J1011" s="213"/>
      <c r="K1011" s="213"/>
      <c r="L1011" s="217"/>
      <c r="M1011" s="218"/>
      <c r="N1011" s="219"/>
      <c r="O1011" s="219"/>
      <c r="P1011" s="219"/>
      <c r="Q1011" s="219"/>
      <c r="R1011" s="219"/>
      <c r="S1011" s="219"/>
      <c r="T1011" s="220"/>
      <c r="AT1011" s="221" t="s">
        <v>178</v>
      </c>
      <c r="AU1011" s="221" t="s">
        <v>79</v>
      </c>
      <c r="AV1011" s="14" t="s">
        <v>77</v>
      </c>
      <c r="AW1011" s="14" t="s">
        <v>31</v>
      </c>
      <c r="AX1011" s="14" t="s">
        <v>69</v>
      </c>
      <c r="AY1011" s="221" t="s">
        <v>161</v>
      </c>
    </row>
    <row r="1012" spans="1:65" s="13" customFormat="1">
      <c r="B1012" s="201"/>
      <c r="C1012" s="202"/>
      <c r="D1012" s="199" t="s">
        <v>178</v>
      </c>
      <c r="E1012" s="203" t="s">
        <v>19</v>
      </c>
      <c r="F1012" s="204" t="s">
        <v>3708</v>
      </c>
      <c r="G1012" s="202"/>
      <c r="H1012" s="205">
        <v>12.569000000000001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178</v>
      </c>
      <c r="AU1012" s="211" t="s">
        <v>79</v>
      </c>
      <c r="AV1012" s="13" t="s">
        <v>79</v>
      </c>
      <c r="AW1012" s="13" t="s">
        <v>31</v>
      </c>
      <c r="AX1012" s="13" t="s">
        <v>69</v>
      </c>
      <c r="AY1012" s="211" t="s">
        <v>161</v>
      </c>
    </row>
    <row r="1013" spans="1:65" s="15" customFormat="1">
      <c r="B1013" s="222"/>
      <c r="C1013" s="223"/>
      <c r="D1013" s="199" t="s">
        <v>178</v>
      </c>
      <c r="E1013" s="224" t="s">
        <v>19</v>
      </c>
      <c r="F1013" s="225" t="s">
        <v>221</v>
      </c>
      <c r="G1013" s="223"/>
      <c r="H1013" s="226">
        <v>62.844999999999999</v>
      </c>
      <c r="I1013" s="227"/>
      <c r="J1013" s="223"/>
      <c r="K1013" s="223"/>
      <c r="L1013" s="228"/>
      <c r="M1013" s="229"/>
      <c r="N1013" s="230"/>
      <c r="O1013" s="230"/>
      <c r="P1013" s="230"/>
      <c r="Q1013" s="230"/>
      <c r="R1013" s="230"/>
      <c r="S1013" s="230"/>
      <c r="T1013" s="231"/>
      <c r="AT1013" s="232" t="s">
        <v>178</v>
      </c>
      <c r="AU1013" s="232" t="s">
        <v>79</v>
      </c>
      <c r="AV1013" s="15" t="s">
        <v>168</v>
      </c>
      <c r="AW1013" s="15" t="s">
        <v>31</v>
      </c>
      <c r="AX1013" s="15" t="s">
        <v>77</v>
      </c>
      <c r="AY1013" s="232" t="s">
        <v>161</v>
      </c>
    </row>
    <row r="1014" spans="1:65" s="2" customFormat="1" ht="16.5" customHeight="1">
      <c r="A1014" s="37"/>
      <c r="B1014" s="38"/>
      <c r="C1014" s="181" t="s">
        <v>1261</v>
      </c>
      <c r="D1014" s="181" t="s">
        <v>163</v>
      </c>
      <c r="E1014" s="182" t="s">
        <v>3709</v>
      </c>
      <c r="F1014" s="183" t="s">
        <v>3710</v>
      </c>
      <c r="G1014" s="184" t="s">
        <v>387</v>
      </c>
      <c r="H1014" s="185">
        <v>8.9</v>
      </c>
      <c r="I1014" s="186"/>
      <c r="J1014" s="187">
        <f>ROUND(I1014*H1014,2)</f>
        <v>0</v>
      </c>
      <c r="K1014" s="183" t="s">
        <v>167</v>
      </c>
      <c r="L1014" s="42"/>
      <c r="M1014" s="188" t="s">
        <v>19</v>
      </c>
      <c r="N1014" s="189" t="s">
        <v>40</v>
      </c>
      <c r="O1014" s="67"/>
      <c r="P1014" s="190">
        <f>O1014*H1014</f>
        <v>0</v>
      </c>
      <c r="Q1014" s="190">
        <v>6.9999999999999994E-5</v>
      </c>
      <c r="R1014" s="190">
        <f>Q1014*H1014</f>
        <v>6.2299999999999996E-4</v>
      </c>
      <c r="S1014" s="190">
        <v>0</v>
      </c>
      <c r="T1014" s="191">
        <f>S1014*H1014</f>
        <v>0</v>
      </c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R1014" s="192" t="s">
        <v>279</v>
      </c>
      <c r="AT1014" s="192" t="s">
        <v>163</v>
      </c>
      <c r="AU1014" s="192" t="s">
        <v>79</v>
      </c>
      <c r="AY1014" s="20" t="s">
        <v>161</v>
      </c>
      <c r="BE1014" s="193">
        <f>IF(N1014="základní",J1014,0)</f>
        <v>0</v>
      </c>
      <c r="BF1014" s="193">
        <f>IF(N1014="snížená",J1014,0)</f>
        <v>0</v>
      </c>
      <c r="BG1014" s="193">
        <f>IF(N1014="zákl. přenesená",J1014,0)</f>
        <v>0</v>
      </c>
      <c r="BH1014" s="193">
        <f>IF(N1014="sníž. přenesená",J1014,0)</f>
        <v>0</v>
      </c>
      <c r="BI1014" s="193">
        <f>IF(N1014="nulová",J1014,0)</f>
        <v>0</v>
      </c>
      <c r="BJ1014" s="20" t="s">
        <v>77</v>
      </c>
      <c r="BK1014" s="193">
        <f>ROUND(I1014*H1014,2)</f>
        <v>0</v>
      </c>
      <c r="BL1014" s="20" t="s">
        <v>279</v>
      </c>
      <c r="BM1014" s="192" t="s">
        <v>3711</v>
      </c>
    </row>
    <row r="1015" spans="1:65" s="2" customFormat="1">
      <c r="A1015" s="37"/>
      <c r="B1015" s="38"/>
      <c r="C1015" s="39"/>
      <c r="D1015" s="194" t="s">
        <v>170</v>
      </c>
      <c r="E1015" s="39"/>
      <c r="F1015" s="195" t="s">
        <v>3712</v>
      </c>
      <c r="G1015" s="39"/>
      <c r="H1015" s="39"/>
      <c r="I1015" s="196"/>
      <c r="J1015" s="39"/>
      <c r="K1015" s="39"/>
      <c r="L1015" s="42"/>
      <c r="M1015" s="197"/>
      <c r="N1015" s="198"/>
      <c r="O1015" s="67"/>
      <c r="P1015" s="67"/>
      <c r="Q1015" s="67"/>
      <c r="R1015" s="67"/>
      <c r="S1015" s="67"/>
      <c r="T1015" s="68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T1015" s="20" t="s">
        <v>170</v>
      </c>
      <c r="AU1015" s="20" t="s">
        <v>79</v>
      </c>
    </row>
    <row r="1016" spans="1:65" s="14" customFormat="1">
      <c r="B1016" s="212"/>
      <c r="C1016" s="213"/>
      <c r="D1016" s="199" t="s">
        <v>178</v>
      </c>
      <c r="E1016" s="214" t="s">
        <v>19</v>
      </c>
      <c r="F1016" s="215" t="s">
        <v>3713</v>
      </c>
      <c r="G1016" s="213"/>
      <c r="H1016" s="214" t="s">
        <v>19</v>
      </c>
      <c r="I1016" s="216"/>
      <c r="J1016" s="213"/>
      <c r="K1016" s="213"/>
      <c r="L1016" s="217"/>
      <c r="M1016" s="218"/>
      <c r="N1016" s="219"/>
      <c r="O1016" s="219"/>
      <c r="P1016" s="219"/>
      <c r="Q1016" s="219"/>
      <c r="R1016" s="219"/>
      <c r="S1016" s="219"/>
      <c r="T1016" s="220"/>
      <c r="AT1016" s="221" t="s">
        <v>178</v>
      </c>
      <c r="AU1016" s="221" t="s">
        <v>79</v>
      </c>
      <c r="AV1016" s="14" t="s">
        <v>77</v>
      </c>
      <c r="AW1016" s="14" t="s">
        <v>31</v>
      </c>
      <c r="AX1016" s="14" t="s">
        <v>69</v>
      </c>
      <c r="AY1016" s="221" t="s">
        <v>161</v>
      </c>
    </row>
    <row r="1017" spans="1:65" s="14" customFormat="1">
      <c r="B1017" s="212"/>
      <c r="C1017" s="213"/>
      <c r="D1017" s="199" t="s">
        <v>178</v>
      </c>
      <c r="E1017" s="214" t="s">
        <v>19</v>
      </c>
      <c r="F1017" s="215" t="s">
        <v>3182</v>
      </c>
      <c r="G1017" s="213"/>
      <c r="H1017" s="214" t="s">
        <v>19</v>
      </c>
      <c r="I1017" s="216"/>
      <c r="J1017" s="213"/>
      <c r="K1017" s="213"/>
      <c r="L1017" s="217"/>
      <c r="M1017" s="218"/>
      <c r="N1017" s="219"/>
      <c r="O1017" s="219"/>
      <c r="P1017" s="219"/>
      <c r="Q1017" s="219"/>
      <c r="R1017" s="219"/>
      <c r="S1017" s="219"/>
      <c r="T1017" s="220"/>
      <c r="AT1017" s="221" t="s">
        <v>178</v>
      </c>
      <c r="AU1017" s="221" t="s">
        <v>79</v>
      </c>
      <c r="AV1017" s="14" t="s">
        <v>77</v>
      </c>
      <c r="AW1017" s="14" t="s">
        <v>31</v>
      </c>
      <c r="AX1017" s="14" t="s">
        <v>69</v>
      </c>
      <c r="AY1017" s="221" t="s">
        <v>161</v>
      </c>
    </row>
    <row r="1018" spans="1:65" s="13" customFormat="1">
      <c r="B1018" s="201"/>
      <c r="C1018" s="202"/>
      <c r="D1018" s="199" t="s">
        <v>178</v>
      </c>
      <c r="E1018" s="203" t="s">
        <v>19</v>
      </c>
      <c r="F1018" s="204" t="s">
        <v>3662</v>
      </c>
      <c r="G1018" s="202"/>
      <c r="H1018" s="205">
        <v>2.4</v>
      </c>
      <c r="I1018" s="206"/>
      <c r="J1018" s="202"/>
      <c r="K1018" s="202"/>
      <c r="L1018" s="207"/>
      <c r="M1018" s="208"/>
      <c r="N1018" s="209"/>
      <c r="O1018" s="209"/>
      <c r="P1018" s="209"/>
      <c r="Q1018" s="209"/>
      <c r="R1018" s="209"/>
      <c r="S1018" s="209"/>
      <c r="T1018" s="210"/>
      <c r="AT1018" s="211" t="s">
        <v>178</v>
      </c>
      <c r="AU1018" s="211" t="s">
        <v>79</v>
      </c>
      <c r="AV1018" s="13" t="s">
        <v>79</v>
      </c>
      <c r="AW1018" s="13" t="s">
        <v>31</v>
      </c>
      <c r="AX1018" s="13" t="s">
        <v>69</v>
      </c>
      <c r="AY1018" s="211" t="s">
        <v>161</v>
      </c>
    </row>
    <row r="1019" spans="1:65" s="14" customFormat="1">
      <c r="B1019" s="212"/>
      <c r="C1019" s="213"/>
      <c r="D1019" s="199" t="s">
        <v>178</v>
      </c>
      <c r="E1019" s="214" t="s">
        <v>19</v>
      </c>
      <c r="F1019" s="215" t="s">
        <v>3184</v>
      </c>
      <c r="G1019" s="213"/>
      <c r="H1019" s="214" t="s">
        <v>19</v>
      </c>
      <c r="I1019" s="216"/>
      <c r="J1019" s="213"/>
      <c r="K1019" s="213"/>
      <c r="L1019" s="217"/>
      <c r="M1019" s="218"/>
      <c r="N1019" s="219"/>
      <c r="O1019" s="219"/>
      <c r="P1019" s="219"/>
      <c r="Q1019" s="219"/>
      <c r="R1019" s="219"/>
      <c r="S1019" s="219"/>
      <c r="T1019" s="220"/>
      <c r="AT1019" s="221" t="s">
        <v>178</v>
      </c>
      <c r="AU1019" s="221" t="s">
        <v>79</v>
      </c>
      <c r="AV1019" s="14" t="s">
        <v>77</v>
      </c>
      <c r="AW1019" s="14" t="s">
        <v>31</v>
      </c>
      <c r="AX1019" s="14" t="s">
        <v>69</v>
      </c>
      <c r="AY1019" s="221" t="s">
        <v>161</v>
      </c>
    </row>
    <row r="1020" spans="1:65" s="13" customFormat="1">
      <c r="B1020" s="201"/>
      <c r="C1020" s="202"/>
      <c r="D1020" s="199" t="s">
        <v>178</v>
      </c>
      <c r="E1020" s="203" t="s">
        <v>19</v>
      </c>
      <c r="F1020" s="204" t="s">
        <v>3663</v>
      </c>
      <c r="G1020" s="202"/>
      <c r="H1020" s="205">
        <v>2.2000000000000002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178</v>
      </c>
      <c r="AU1020" s="211" t="s">
        <v>79</v>
      </c>
      <c r="AV1020" s="13" t="s">
        <v>79</v>
      </c>
      <c r="AW1020" s="13" t="s">
        <v>31</v>
      </c>
      <c r="AX1020" s="13" t="s">
        <v>69</v>
      </c>
      <c r="AY1020" s="211" t="s">
        <v>161</v>
      </c>
    </row>
    <row r="1021" spans="1:65" s="14" customFormat="1">
      <c r="B1021" s="212"/>
      <c r="C1021" s="213"/>
      <c r="D1021" s="199" t="s">
        <v>178</v>
      </c>
      <c r="E1021" s="214" t="s">
        <v>19</v>
      </c>
      <c r="F1021" s="215" t="s">
        <v>3186</v>
      </c>
      <c r="G1021" s="213"/>
      <c r="H1021" s="214" t="s">
        <v>19</v>
      </c>
      <c r="I1021" s="216"/>
      <c r="J1021" s="213"/>
      <c r="K1021" s="213"/>
      <c r="L1021" s="217"/>
      <c r="M1021" s="218"/>
      <c r="N1021" s="219"/>
      <c r="O1021" s="219"/>
      <c r="P1021" s="219"/>
      <c r="Q1021" s="219"/>
      <c r="R1021" s="219"/>
      <c r="S1021" s="219"/>
      <c r="T1021" s="220"/>
      <c r="AT1021" s="221" t="s">
        <v>178</v>
      </c>
      <c r="AU1021" s="221" t="s">
        <v>79</v>
      </c>
      <c r="AV1021" s="14" t="s">
        <v>77</v>
      </c>
      <c r="AW1021" s="14" t="s">
        <v>31</v>
      </c>
      <c r="AX1021" s="14" t="s">
        <v>69</v>
      </c>
      <c r="AY1021" s="221" t="s">
        <v>161</v>
      </c>
    </row>
    <row r="1022" spans="1:65" s="13" customFormat="1">
      <c r="B1022" s="201"/>
      <c r="C1022" s="202"/>
      <c r="D1022" s="199" t="s">
        <v>178</v>
      </c>
      <c r="E1022" s="203" t="s">
        <v>19</v>
      </c>
      <c r="F1022" s="204" t="s">
        <v>3663</v>
      </c>
      <c r="G1022" s="202"/>
      <c r="H1022" s="205">
        <v>2.2000000000000002</v>
      </c>
      <c r="I1022" s="206"/>
      <c r="J1022" s="202"/>
      <c r="K1022" s="202"/>
      <c r="L1022" s="207"/>
      <c r="M1022" s="208"/>
      <c r="N1022" s="209"/>
      <c r="O1022" s="209"/>
      <c r="P1022" s="209"/>
      <c r="Q1022" s="209"/>
      <c r="R1022" s="209"/>
      <c r="S1022" s="209"/>
      <c r="T1022" s="210"/>
      <c r="AT1022" s="211" t="s">
        <v>178</v>
      </c>
      <c r="AU1022" s="211" t="s">
        <v>79</v>
      </c>
      <c r="AV1022" s="13" t="s">
        <v>79</v>
      </c>
      <c r="AW1022" s="13" t="s">
        <v>31</v>
      </c>
      <c r="AX1022" s="13" t="s">
        <v>69</v>
      </c>
      <c r="AY1022" s="211" t="s">
        <v>161</v>
      </c>
    </row>
    <row r="1023" spans="1:65" s="14" customFormat="1">
      <c r="B1023" s="212"/>
      <c r="C1023" s="213"/>
      <c r="D1023" s="199" t="s">
        <v>178</v>
      </c>
      <c r="E1023" s="214" t="s">
        <v>19</v>
      </c>
      <c r="F1023" s="215" t="s">
        <v>3187</v>
      </c>
      <c r="G1023" s="213"/>
      <c r="H1023" s="214" t="s">
        <v>19</v>
      </c>
      <c r="I1023" s="216"/>
      <c r="J1023" s="213"/>
      <c r="K1023" s="213"/>
      <c r="L1023" s="217"/>
      <c r="M1023" s="218"/>
      <c r="N1023" s="219"/>
      <c r="O1023" s="219"/>
      <c r="P1023" s="219"/>
      <c r="Q1023" s="219"/>
      <c r="R1023" s="219"/>
      <c r="S1023" s="219"/>
      <c r="T1023" s="220"/>
      <c r="AT1023" s="221" t="s">
        <v>178</v>
      </c>
      <c r="AU1023" s="221" t="s">
        <v>79</v>
      </c>
      <c r="AV1023" s="14" t="s">
        <v>77</v>
      </c>
      <c r="AW1023" s="14" t="s">
        <v>31</v>
      </c>
      <c r="AX1023" s="14" t="s">
        <v>69</v>
      </c>
      <c r="AY1023" s="221" t="s">
        <v>161</v>
      </c>
    </row>
    <row r="1024" spans="1:65" s="13" customFormat="1">
      <c r="B1024" s="201"/>
      <c r="C1024" s="202"/>
      <c r="D1024" s="199" t="s">
        <v>178</v>
      </c>
      <c r="E1024" s="203" t="s">
        <v>19</v>
      </c>
      <c r="F1024" s="204" t="s">
        <v>3664</v>
      </c>
      <c r="G1024" s="202"/>
      <c r="H1024" s="205">
        <v>2.2999999999999998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178</v>
      </c>
      <c r="AU1024" s="211" t="s">
        <v>79</v>
      </c>
      <c r="AV1024" s="13" t="s">
        <v>79</v>
      </c>
      <c r="AW1024" s="13" t="s">
        <v>31</v>
      </c>
      <c r="AX1024" s="13" t="s">
        <v>69</v>
      </c>
      <c r="AY1024" s="211" t="s">
        <v>161</v>
      </c>
    </row>
    <row r="1025" spans="1:65" s="14" customFormat="1">
      <c r="B1025" s="212"/>
      <c r="C1025" s="213"/>
      <c r="D1025" s="199" t="s">
        <v>178</v>
      </c>
      <c r="E1025" s="214" t="s">
        <v>19</v>
      </c>
      <c r="F1025" s="215" t="s">
        <v>3189</v>
      </c>
      <c r="G1025" s="213"/>
      <c r="H1025" s="214" t="s">
        <v>19</v>
      </c>
      <c r="I1025" s="216"/>
      <c r="J1025" s="213"/>
      <c r="K1025" s="213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178</v>
      </c>
      <c r="AU1025" s="221" t="s">
        <v>79</v>
      </c>
      <c r="AV1025" s="14" t="s">
        <v>77</v>
      </c>
      <c r="AW1025" s="14" t="s">
        <v>31</v>
      </c>
      <c r="AX1025" s="14" t="s">
        <v>69</v>
      </c>
      <c r="AY1025" s="221" t="s">
        <v>161</v>
      </c>
    </row>
    <row r="1026" spans="1:65" s="13" customFormat="1">
      <c r="B1026" s="201"/>
      <c r="C1026" s="202"/>
      <c r="D1026" s="199" t="s">
        <v>178</v>
      </c>
      <c r="E1026" s="203" t="s">
        <v>19</v>
      </c>
      <c r="F1026" s="204" t="s">
        <v>3665</v>
      </c>
      <c r="G1026" s="202"/>
      <c r="H1026" s="205">
        <v>0.2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178</v>
      </c>
      <c r="AU1026" s="211" t="s">
        <v>79</v>
      </c>
      <c r="AV1026" s="13" t="s">
        <v>79</v>
      </c>
      <c r="AW1026" s="13" t="s">
        <v>31</v>
      </c>
      <c r="AX1026" s="13" t="s">
        <v>69</v>
      </c>
      <c r="AY1026" s="211" t="s">
        <v>161</v>
      </c>
    </row>
    <row r="1027" spans="1:65" s="13" customFormat="1">
      <c r="B1027" s="201"/>
      <c r="C1027" s="202"/>
      <c r="D1027" s="199" t="s">
        <v>178</v>
      </c>
      <c r="E1027" s="203" t="s">
        <v>19</v>
      </c>
      <c r="F1027" s="204" t="s">
        <v>3666</v>
      </c>
      <c r="G1027" s="202"/>
      <c r="H1027" s="205">
        <v>-0.4</v>
      </c>
      <c r="I1027" s="206"/>
      <c r="J1027" s="202"/>
      <c r="K1027" s="202"/>
      <c r="L1027" s="207"/>
      <c r="M1027" s="208"/>
      <c r="N1027" s="209"/>
      <c r="O1027" s="209"/>
      <c r="P1027" s="209"/>
      <c r="Q1027" s="209"/>
      <c r="R1027" s="209"/>
      <c r="S1027" s="209"/>
      <c r="T1027" s="210"/>
      <c r="AT1027" s="211" t="s">
        <v>178</v>
      </c>
      <c r="AU1027" s="211" t="s">
        <v>79</v>
      </c>
      <c r="AV1027" s="13" t="s">
        <v>79</v>
      </c>
      <c r="AW1027" s="13" t="s">
        <v>31</v>
      </c>
      <c r="AX1027" s="13" t="s">
        <v>69</v>
      </c>
      <c r="AY1027" s="211" t="s">
        <v>161</v>
      </c>
    </row>
    <row r="1028" spans="1:65" s="15" customFormat="1">
      <c r="B1028" s="222"/>
      <c r="C1028" s="223"/>
      <c r="D1028" s="199" t="s">
        <v>178</v>
      </c>
      <c r="E1028" s="224" t="s">
        <v>19</v>
      </c>
      <c r="F1028" s="225" t="s">
        <v>221</v>
      </c>
      <c r="G1028" s="223"/>
      <c r="H1028" s="226">
        <v>8.9</v>
      </c>
      <c r="I1028" s="227"/>
      <c r="J1028" s="223"/>
      <c r="K1028" s="223"/>
      <c r="L1028" s="228"/>
      <c r="M1028" s="229"/>
      <c r="N1028" s="230"/>
      <c r="O1028" s="230"/>
      <c r="P1028" s="230"/>
      <c r="Q1028" s="230"/>
      <c r="R1028" s="230"/>
      <c r="S1028" s="230"/>
      <c r="T1028" s="231"/>
      <c r="AT1028" s="232" t="s">
        <v>178</v>
      </c>
      <c r="AU1028" s="232" t="s">
        <v>79</v>
      </c>
      <c r="AV1028" s="15" t="s">
        <v>168</v>
      </c>
      <c r="AW1028" s="15" t="s">
        <v>31</v>
      </c>
      <c r="AX1028" s="15" t="s">
        <v>77</v>
      </c>
      <c r="AY1028" s="232" t="s">
        <v>161</v>
      </c>
    </row>
    <row r="1029" spans="1:65" s="2" customFormat="1" ht="16.5" customHeight="1">
      <c r="A1029" s="37"/>
      <c r="B1029" s="38"/>
      <c r="C1029" s="181" t="s">
        <v>1266</v>
      </c>
      <c r="D1029" s="181" t="s">
        <v>163</v>
      </c>
      <c r="E1029" s="182" t="s">
        <v>3714</v>
      </c>
      <c r="F1029" s="183" t="s">
        <v>3715</v>
      </c>
      <c r="G1029" s="184" t="s">
        <v>387</v>
      </c>
      <c r="H1029" s="185">
        <v>8.9</v>
      </c>
      <c r="I1029" s="186"/>
      <c r="J1029" s="187">
        <f>ROUND(I1029*H1029,2)</f>
        <v>0</v>
      </c>
      <c r="K1029" s="183" t="s">
        <v>167</v>
      </c>
      <c r="L1029" s="42"/>
      <c r="M1029" s="188" t="s">
        <v>19</v>
      </c>
      <c r="N1029" s="189" t="s">
        <v>40</v>
      </c>
      <c r="O1029" s="67"/>
      <c r="P1029" s="190">
        <f>O1029*H1029</f>
        <v>0</v>
      </c>
      <c r="Q1029" s="190">
        <v>6.0000000000000002E-5</v>
      </c>
      <c r="R1029" s="190">
        <f>Q1029*H1029</f>
        <v>5.3400000000000008E-4</v>
      </c>
      <c r="S1029" s="190">
        <v>0</v>
      </c>
      <c r="T1029" s="191">
        <f>S1029*H1029</f>
        <v>0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192" t="s">
        <v>279</v>
      </c>
      <c r="AT1029" s="192" t="s">
        <v>163</v>
      </c>
      <c r="AU1029" s="192" t="s">
        <v>79</v>
      </c>
      <c r="AY1029" s="20" t="s">
        <v>161</v>
      </c>
      <c r="BE1029" s="193">
        <f>IF(N1029="základní",J1029,0)</f>
        <v>0</v>
      </c>
      <c r="BF1029" s="193">
        <f>IF(N1029="snížená",J1029,0)</f>
        <v>0</v>
      </c>
      <c r="BG1029" s="193">
        <f>IF(N1029="zákl. přenesená",J1029,0)</f>
        <v>0</v>
      </c>
      <c r="BH1029" s="193">
        <f>IF(N1029="sníž. přenesená",J1029,0)</f>
        <v>0</v>
      </c>
      <c r="BI1029" s="193">
        <f>IF(N1029="nulová",J1029,0)</f>
        <v>0</v>
      </c>
      <c r="BJ1029" s="20" t="s">
        <v>77</v>
      </c>
      <c r="BK1029" s="193">
        <f>ROUND(I1029*H1029,2)</f>
        <v>0</v>
      </c>
      <c r="BL1029" s="20" t="s">
        <v>279</v>
      </c>
      <c r="BM1029" s="192" t="s">
        <v>3716</v>
      </c>
    </row>
    <row r="1030" spans="1:65" s="2" customFormat="1">
      <c r="A1030" s="37"/>
      <c r="B1030" s="38"/>
      <c r="C1030" s="39"/>
      <c r="D1030" s="194" t="s">
        <v>170</v>
      </c>
      <c r="E1030" s="39"/>
      <c r="F1030" s="195" t="s">
        <v>3717</v>
      </c>
      <c r="G1030" s="39"/>
      <c r="H1030" s="39"/>
      <c r="I1030" s="196"/>
      <c r="J1030" s="39"/>
      <c r="K1030" s="39"/>
      <c r="L1030" s="42"/>
      <c r="M1030" s="197"/>
      <c r="N1030" s="198"/>
      <c r="O1030" s="67"/>
      <c r="P1030" s="67"/>
      <c r="Q1030" s="67"/>
      <c r="R1030" s="67"/>
      <c r="S1030" s="67"/>
      <c r="T1030" s="68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T1030" s="20" t="s">
        <v>170</v>
      </c>
      <c r="AU1030" s="20" t="s">
        <v>79</v>
      </c>
    </row>
    <row r="1031" spans="1:65" s="14" customFormat="1">
      <c r="B1031" s="212"/>
      <c r="C1031" s="213"/>
      <c r="D1031" s="199" t="s">
        <v>178</v>
      </c>
      <c r="E1031" s="214" t="s">
        <v>19</v>
      </c>
      <c r="F1031" s="215" t="s">
        <v>3713</v>
      </c>
      <c r="G1031" s="213"/>
      <c r="H1031" s="214" t="s">
        <v>19</v>
      </c>
      <c r="I1031" s="216"/>
      <c r="J1031" s="213"/>
      <c r="K1031" s="213"/>
      <c r="L1031" s="217"/>
      <c r="M1031" s="218"/>
      <c r="N1031" s="219"/>
      <c r="O1031" s="219"/>
      <c r="P1031" s="219"/>
      <c r="Q1031" s="219"/>
      <c r="R1031" s="219"/>
      <c r="S1031" s="219"/>
      <c r="T1031" s="220"/>
      <c r="AT1031" s="221" t="s">
        <v>178</v>
      </c>
      <c r="AU1031" s="221" t="s">
        <v>79</v>
      </c>
      <c r="AV1031" s="14" t="s">
        <v>77</v>
      </c>
      <c r="AW1031" s="14" t="s">
        <v>31</v>
      </c>
      <c r="AX1031" s="14" t="s">
        <v>69</v>
      </c>
      <c r="AY1031" s="221" t="s">
        <v>161</v>
      </c>
    </row>
    <row r="1032" spans="1:65" s="14" customFormat="1">
      <c r="B1032" s="212"/>
      <c r="C1032" s="213"/>
      <c r="D1032" s="199" t="s">
        <v>178</v>
      </c>
      <c r="E1032" s="214" t="s">
        <v>19</v>
      </c>
      <c r="F1032" s="215" t="s">
        <v>3182</v>
      </c>
      <c r="G1032" s="213"/>
      <c r="H1032" s="214" t="s">
        <v>19</v>
      </c>
      <c r="I1032" s="216"/>
      <c r="J1032" s="213"/>
      <c r="K1032" s="213"/>
      <c r="L1032" s="217"/>
      <c r="M1032" s="218"/>
      <c r="N1032" s="219"/>
      <c r="O1032" s="219"/>
      <c r="P1032" s="219"/>
      <c r="Q1032" s="219"/>
      <c r="R1032" s="219"/>
      <c r="S1032" s="219"/>
      <c r="T1032" s="220"/>
      <c r="AT1032" s="221" t="s">
        <v>178</v>
      </c>
      <c r="AU1032" s="221" t="s">
        <v>79</v>
      </c>
      <c r="AV1032" s="14" t="s">
        <v>77</v>
      </c>
      <c r="AW1032" s="14" t="s">
        <v>31</v>
      </c>
      <c r="AX1032" s="14" t="s">
        <v>69</v>
      </c>
      <c r="AY1032" s="221" t="s">
        <v>161</v>
      </c>
    </row>
    <row r="1033" spans="1:65" s="13" customFormat="1">
      <c r="B1033" s="201"/>
      <c r="C1033" s="202"/>
      <c r="D1033" s="199" t="s">
        <v>178</v>
      </c>
      <c r="E1033" s="203" t="s">
        <v>19</v>
      </c>
      <c r="F1033" s="204" t="s">
        <v>3662</v>
      </c>
      <c r="G1033" s="202"/>
      <c r="H1033" s="205">
        <v>2.4</v>
      </c>
      <c r="I1033" s="206"/>
      <c r="J1033" s="202"/>
      <c r="K1033" s="202"/>
      <c r="L1033" s="207"/>
      <c r="M1033" s="208"/>
      <c r="N1033" s="209"/>
      <c r="O1033" s="209"/>
      <c r="P1033" s="209"/>
      <c r="Q1033" s="209"/>
      <c r="R1033" s="209"/>
      <c r="S1033" s="209"/>
      <c r="T1033" s="210"/>
      <c r="AT1033" s="211" t="s">
        <v>178</v>
      </c>
      <c r="AU1033" s="211" t="s">
        <v>79</v>
      </c>
      <c r="AV1033" s="13" t="s">
        <v>79</v>
      </c>
      <c r="AW1033" s="13" t="s">
        <v>31</v>
      </c>
      <c r="AX1033" s="13" t="s">
        <v>69</v>
      </c>
      <c r="AY1033" s="211" t="s">
        <v>161</v>
      </c>
    </row>
    <row r="1034" spans="1:65" s="14" customFormat="1">
      <c r="B1034" s="212"/>
      <c r="C1034" s="213"/>
      <c r="D1034" s="199" t="s">
        <v>178</v>
      </c>
      <c r="E1034" s="214" t="s">
        <v>19</v>
      </c>
      <c r="F1034" s="215" t="s">
        <v>3184</v>
      </c>
      <c r="G1034" s="213"/>
      <c r="H1034" s="214" t="s">
        <v>19</v>
      </c>
      <c r="I1034" s="216"/>
      <c r="J1034" s="213"/>
      <c r="K1034" s="213"/>
      <c r="L1034" s="217"/>
      <c r="M1034" s="218"/>
      <c r="N1034" s="219"/>
      <c r="O1034" s="219"/>
      <c r="P1034" s="219"/>
      <c r="Q1034" s="219"/>
      <c r="R1034" s="219"/>
      <c r="S1034" s="219"/>
      <c r="T1034" s="220"/>
      <c r="AT1034" s="221" t="s">
        <v>178</v>
      </c>
      <c r="AU1034" s="221" t="s">
        <v>79</v>
      </c>
      <c r="AV1034" s="14" t="s">
        <v>77</v>
      </c>
      <c r="AW1034" s="14" t="s">
        <v>31</v>
      </c>
      <c r="AX1034" s="14" t="s">
        <v>69</v>
      </c>
      <c r="AY1034" s="221" t="s">
        <v>161</v>
      </c>
    </row>
    <row r="1035" spans="1:65" s="13" customFormat="1">
      <c r="B1035" s="201"/>
      <c r="C1035" s="202"/>
      <c r="D1035" s="199" t="s">
        <v>178</v>
      </c>
      <c r="E1035" s="203" t="s">
        <v>19</v>
      </c>
      <c r="F1035" s="204" t="s">
        <v>3663</v>
      </c>
      <c r="G1035" s="202"/>
      <c r="H1035" s="205">
        <v>2.2000000000000002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178</v>
      </c>
      <c r="AU1035" s="211" t="s">
        <v>79</v>
      </c>
      <c r="AV1035" s="13" t="s">
        <v>79</v>
      </c>
      <c r="AW1035" s="13" t="s">
        <v>31</v>
      </c>
      <c r="AX1035" s="13" t="s">
        <v>69</v>
      </c>
      <c r="AY1035" s="211" t="s">
        <v>161</v>
      </c>
    </row>
    <row r="1036" spans="1:65" s="14" customFormat="1">
      <c r="B1036" s="212"/>
      <c r="C1036" s="213"/>
      <c r="D1036" s="199" t="s">
        <v>178</v>
      </c>
      <c r="E1036" s="214" t="s">
        <v>19</v>
      </c>
      <c r="F1036" s="215" t="s">
        <v>3186</v>
      </c>
      <c r="G1036" s="213"/>
      <c r="H1036" s="214" t="s">
        <v>19</v>
      </c>
      <c r="I1036" s="216"/>
      <c r="J1036" s="213"/>
      <c r="K1036" s="213"/>
      <c r="L1036" s="217"/>
      <c r="M1036" s="218"/>
      <c r="N1036" s="219"/>
      <c r="O1036" s="219"/>
      <c r="P1036" s="219"/>
      <c r="Q1036" s="219"/>
      <c r="R1036" s="219"/>
      <c r="S1036" s="219"/>
      <c r="T1036" s="220"/>
      <c r="AT1036" s="221" t="s">
        <v>178</v>
      </c>
      <c r="AU1036" s="221" t="s">
        <v>79</v>
      </c>
      <c r="AV1036" s="14" t="s">
        <v>77</v>
      </c>
      <c r="AW1036" s="14" t="s">
        <v>31</v>
      </c>
      <c r="AX1036" s="14" t="s">
        <v>69</v>
      </c>
      <c r="AY1036" s="221" t="s">
        <v>161</v>
      </c>
    </row>
    <row r="1037" spans="1:65" s="13" customFormat="1">
      <c r="B1037" s="201"/>
      <c r="C1037" s="202"/>
      <c r="D1037" s="199" t="s">
        <v>178</v>
      </c>
      <c r="E1037" s="203" t="s">
        <v>19</v>
      </c>
      <c r="F1037" s="204" t="s">
        <v>3663</v>
      </c>
      <c r="G1037" s="202"/>
      <c r="H1037" s="205">
        <v>2.2000000000000002</v>
      </c>
      <c r="I1037" s="206"/>
      <c r="J1037" s="202"/>
      <c r="K1037" s="202"/>
      <c r="L1037" s="207"/>
      <c r="M1037" s="208"/>
      <c r="N1037" s="209"/>
      <c r="O1037" s="209"/>
      <c r="P1037" s="209"/>
      <c r="Q1037" s="209"/>
      <c r="R1037" s="209"/>
      <c r="S1037" s="209"/>
      <c r="T1037" s="210"/>
      <c r="AT1037" s="211" t="s">
        <v>178</v>
      </c>
      <c r="AU1037" s="211" t="s">
        <v>79</v>
      </c>
      <c r="AV1037" s="13" t="s">
        <v>79</v>
      </c>
      <c r="AW1037" s="13" t="s">
        <v>31</v>
      </c>
      <c r="AX1037" s="13" t="s">
        <v>69</v>
      </c>
      <c r="AY1037" s="211" t="s">
        <v>161</v>
      </c>
    </row>
    <row r="1038" spans="1:65" s="14" customFormat="1">
      <c r="B1038" s="212"/>
      <c r="C1038" s="213"/>
      <c r="D1038" s="199" t="s">
        <v>178</v>
      </c>
      <c r="E1038" s="214" t="s">
        <v>19</v>
      </c>
      <c r="F1038" s="215" t="s">
        <v>3187</v>
      </c>
      <c r="G1038" s="213"/>
      <c r="H1038" s="214" t="s">
        <v>19</v>
      </c>
      <c r="I1038" s="216"/>
      <c r="J1038" s="213"/>
      <c r="K1038" s="213"/>
      <c r="L1038" s="217"/>
      <c r="M1038" s="218"/>
      <c r="N1038" s="219"/>
      <c r="O1038" s="219"/>
      <c r="P1038" s="219"/>
      <c r="Q1038" s="219"/>
      <c r="R1038" s="219"/>
      <c r="S1038" s="219"/>
      <c r="T1038" s="220"/>
      <c r="AT1038" s="221" t="s">
        <v>178</v>
      </c>
      <c r="AU1038" s="221" t="s">
        <v>79</v>
      </c>
      <c r="AV1038" s="14" t="s">
        <v>77</v>
      </c>
      <c r="AW1038" s="14" t="s">
        <v>31</v>
      </c>
      <c r="AX1038" s="14" t="s">
        <v>69</v>
      </c>
      <c r="AY1038" s="221" t="s">
        <v>161</v>
      </c>
    </row>
    <row r="1039" spans="1:65" s="13" customFormat="1">
      <c r="B1039" s="201"/>
      <c r="C1039" s="202"/>
      <c r="D1039" s="199" t="s">
        <v>178</v>
      </c>
      <c r="E1039" s="203" t="s">
        <v>19</v>
      </c>
      <c r="F1039" s="204" t="s">
        <v>3664</v>
      </c>
      <c r="G1039" s="202"/>
      <c r="H1039" s="205">
        <v>2.2999999999999998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178</v>
      </c>
      <c r="AU1039" s="211" t="s">
        <v>79</v>
      </c>
      <c r="AV1039" s="13" t="s">
        <v>79</v>
      </c>
      <c r="AW1039" s="13" t="s">
        <v>31</v>
      </c>
      <c r="AX1039" s="13" t="s">
        <v>69</v>
      </c>
      <c r="AY1039" s="211" t="s">
        <v>161</v>
      </c>
    </row>
    <row r="1040" spans="1:65" s="14" customFormat="1">
      <c r="B1040" s="212"/>
      <c r="C1040" s="213"/>
      <c r="D1040" s="199" t="s">
        <v>178</v>
      </c>
      <c r="E1040" s="214" t="s">
        <v>19</v>
      </c>
      <c r="F1040" s="215" t="s">
        <v>3189</v>
      </c>
      <c r="G1040" s="213"/>
      <c r="H1040" s="214" t="s">
        <v>19</v>
      </c>
      <c r="I1040" s="216"/>
      <c r="J1040" s="213"/>
      <c r="K1040" s="213"/>
      <c r="L1040" s="217"/>
      <c r="M1040" s="218"/>
      <c r="N1040" s="219"/>
      <c r="O1040" s="219"/>
      <c r="P1040" s="219"/>
      <c r="Q1040" s="219"/>
      <c r="R1040" s="219"/>
      <c r="S1040" s="219"/>
      <c r="T1040" s="220"/>
      <c r="AT1040" s="221" t="s">
        <v>178</v>
      </c>
      <c r="AU1040" s="221" t="s">
        <v>79</v>
      </c>
      <c r="AV1040" s="14" t="s">
        <v>77</v>
      </c>
      <c r="AW1040" s="14" t="s">
        <v>31</v>
      </c>
      <c r="AX1040" s="14" t="s">
        <v>69</v>
      </c>
      <c r="AY1040" s="221" t="s">
        <v>161</v>
      </c>
    </row>
    <row r="1041" spans="1:65" s="13" customFormat="1">
      <c r="B1041" s="201"/>
      <c r="C1041" s="202"/>
      <c r="D1041" s="199" t="s">
        <v>178</v>
      </c>
      <c r="E1041" s="203" t="s">
        <v>19</v>
      </c>
      <c r="F1041" s="204" t="s">
        <v>3665</v>
      </c>
      <c r="G1041" s="202"/>
      <c r="H1041" s="205">
        <v>0.2</v>
      </c>
      <c r="I1041" s="206"/>
      <c r="J1041" s="202"/>
      <c r="K1041" s="202"/>
      <c r="L1041" s="207"/>
      <c r="M1041" s="208"/>
      <c r="N1041" s="209"/>
      <c r="O1041" s="209"/>
      <c r="P1041" s="209"/>
      <c r="Q1041" s="209"/>
      <c r="R1041" s="209"/>
      <c r="S1041" s="209"/>
      <c r="T1041" s="210"/>
      <c r="AT1041" s="211" t="s">
        <v>178</v>
      </c>
      <c r="AU1041" s="211" t="s">
        <v>79</v>
      </c>
      <c r="AV1041" s="13" t="s">
        <v>79</v>
      </c>
      <c r="AW1041" s="13" t="s">
        <v>31</v>
      </c>
      <c r="AX1041" s="13" t="s">
        <v>69</v>
      </c>
      <c r="AY1041" s="211" t="s">
        <v>161</v>
      </c>
    </row>
    <row r="1042" spans="1:65" s="13" customFormat="1">
      <c r="B1042" s="201"/>
      <c r="C1042" s="202"/>
      <c r="D1042" s="199" t="s">
        <v>178</v>
      </c>
      <c r="E1042" s="203" t="s">
        <v>19</v>
      </c>
      <c r="F1042" s="204" t="s">
        <v>3666</v>
      </c>
      <c r="G1042" s="202"/>
      <c r="H1042" s="205">
        <v>-0.4</v>
      </c>
      <c r="I1042" s="206"/>
      <c r="J1042" s="202"/>
      <c r="K1042" s="202"/>
      <c r="L1042" s="207"/>
      <c r="M1042" s="208"/>
      <c r="N1042" s="209"/>
      <c r="O1042" s="209"/>
      <c r="P1042" s="209"/>
      <c r="Q1042" s="209"/>
      <c r="R1042" s="209"/>
      <c r="S1042" s="209"/>
      <c r="T1042" s="210"/>
      <c r="AT1042" s="211" t="s">
        <v>178</v>
      </c>
      <c r="AU1042" s="211" t="s">
        <v>79</v>
      </c>
      <c r="AV1042" s="13" t="s">
        <v>79</v>
      </c>
      <c r="AW1042" s="13" t="s">
        <v>31</v>
      </c>
      <c r="AX1042" s="13" t="s">
        <v>69</v>
      </c>
      <c r="AY1042" s="211" t="s">
        <v>161</v>
      </c>
    </row>
    <row r="1043" spans="1:65" s="15" customFormat="1">
      <c r="B1043" s="222"/>
      <c r="C1043" s="223"/>
      <c r="D1043" s="199" t="s">
        <v>178</v>
      </c>
      <c r="E1043" s="224" t="s">
        <v>19</v>
      </c>
      <c r="F1043" s="225" t="s">
        <v>221</v>
      </c>
      <c r="G1043" s="223"/>
      <c r="H1043" s="226">
        <v>8.9</v>
      </c>
      <c r="I1043" s="227"/>
      <c r="J1043" s="223"/>
      <c r="K1043" s="223"/>
      <c r="L1043" s="228"/>
      <c r="M1043" s="229"/>
      <c r="N1043" s="230"/>
      <c r="O1043" s="230"/>
      <c r="P1043" s="230"/>
      <c r="Q1043" s="230"/>
      <c r="R1043" s="230"/>
      <c r="S1043" s="230"/>
      <c r="T1043" s="231"/>
      <c r="AT1043" s="232" t="s">
        <v>178</v>
      </c>
      <c r="AU1043" s="232" t="s">
        <v>79</v>
      </c>
      <c r="AV1043" s="15" t="s">
        <v>168</v>
      </c>
      <c r="AW1043" s="15" t="s">
        <v>31</v>
      </c>
      <c r="AX1043" s="15" t="s">
        <v>77</v>
      </c>
      <c r="AY1043" s="232" t="s">
        <v>161</v>
      </c>
    </row>
    <row r="1044" spans="1:65" s="2" customFormat="1" ht="24.15" customHeight="1">
      <c r="A1044" s="37"/>
      <c r="B1044" s="38"/>
      <c r="C1044" s="181" t="s">
        <v>1271</v>
      </c>
      <c r="D1044" s="181" t="s">
        <v>163</v>
      </c>
      <c r="E1044" s="182" t="s">
        <v>3718</v>
      </c>
      <c r="F1044" s="183" t="s">
        <v>3719</v>
      </c>
      <c r="G1044" s="184" t="s">
        <v>166</v>
      </c>
      <c r="H1044" s="185">
        <v>11.52</v>
      </c>
      <c r="I1044" s="186"/>
      <c r="J1044" s="187">
        <f>ROUND(I1044*H1044,2)</f>
        <v>0</v>
      </c>
      <c r="K1044" s="183" t="s">
        <v>167</v>
      </c>
      <c r="L1044" s="42"/>
      <c r="M1044" s="188" t="s">
        <v>19</v>
      </c>
      <c r="N1044" s="189" t="s">
        <v>40</v>
      </c>
      <c r="O1044" s="67"/>
      <c r="P1044" s="190">
        <f>O1044*H1044</f>
        <v>0</v>
      </c>
      <c r="Q1044" s="190">
        <v>2.4240000000000001E-2</v>
      </c>
      <c r="R1044" s="190">
        <f>Q1044*H1044</f>
        <v>0.27924480000000002</v>
      </c>
      <c r="S1044" s="190">
        <v>0</v>
      </c>
      <c r="T1044" s="191">
        <f>S1044*H1044</f>
        <v>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192" t="s">
        <v>279</v>
      </c>
      <c r="AT1044" s="192" t="s">
        <v>163</v>
      </c>
      <c r="AU1044" s="192" t="s">
        <v>79</v>
      </c>
      <c r="AY1044" s="20" t="s">
        <v>161</v>
      </c>
      <c r="BE1044" s="193">
        <f>IF(N1044="základní",J1044,0)</f>
        <v>0</v>
      </c>
      <c r="BF1044" s="193">
        <f>IF(N1044="snížená",J1044,0)</f>
        <v>0</v>
      </c>
      <c r="BG1044" s="193">
        <f>IF(N1044="zákl. přenesená",J1044,0)</f>
        <v>0</v>
      </c>
      <c r="BH1044" s="193">
        <f>IF(N1044="sníž. přenesená",J1044,0)</f>
        <v>0</v>
      </c>
      <c r="BI1044" s="193">
        <f>IF(N1044="nulová",J1044,0)</f>
        <v>0</v>
      </c>
      <c r="BJ1044" s="20" t="s">
        <v>77</v>
      </c>
      <c r="BK1044" s="193">
        <f>ROUND(I1044*H1044,2)</f>
        <v>0</v>
      </c>
      <c r="BL1044" s="20" t="s">
        <v>279</v>
      </c>
      <c r="BM1044" s="192" t="s">
        <v>3720</v>
      </c>
    </row>
    <row r="1045" spans="1:65" s="2" customFormat="1">
      <c r="A1045" s="37"/>
      <c r="B1045" s="38"/>
      <c r="C1045" s="39"/>
      <c r="D1045" s="194" t="s">
        <v>170</v>
      </c>
      <c r="E1045" s="39"/>
      <c r="F1045" s="195" t="s">
        <v>3721</v>
      </c>
      <c r="G1045" s="39"/>
      <c r="H1045" s="39"/>
      <c r="I1045" s="196"/>
      <c r="J1045" s="39"/>
      <c r="K1045" s="39"/>
      <c r="L1045" s="42"/>
      <c r="M1045" s="197"/>
      <c r="N1045" s="198"/>
      <c r="O1045" s="67"/>
      <c r="P1045" s="67"/>
      <c r="Q1045" s="67"/>
      <c r="R1045" s="67"/>
      <c r="S1045" s="67"/>
      <c r="T1045" s="68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T1045" s="20" t="s">
        <v>170</v>
      </c>
      <c r="AU1045" s="20" t="s">
        <v>79</v>
      </c>
    </row>
    <row r="1046" spans="1:65" s="14" customFormat="1">
      <c r="B1046" s="212"/>
      <c r="C1046" s="213"/>
      <c r="D1046" s="199" t="s">
        <v>178</v>
      </c>
      <c r="E1046" s="214" t="s">
        <v>19</v>
      </c>
      <c r="F1046" s="215" t="s">
        <v>3722</v>
      </c>
      <c r="G1046" s="213"/>
      <c r="H1046" s="214" t="s">
        <v>19</v>
      </c>
      <c r="I1046" s="216"/>
      <c r="J1046" s="213"/>
      <c r="K1046" s="213"/>
      <c r="L1046" s="217"/>
      <c r="M1046" s="218"/>
      <c r="N1046" s="219"/>
      <c r="O1046" s="219"/>
      <c r="P1046" s="219"/>
      <c r="Q1046" s="219"/>
      <c r="R1046" s="219"/>
      <c r="S1046" s="219"/>
      <c r="T1046" s="220"/>
      <c r="AT1046" s="221" t="s">
        <v>178</v>
      </c>
      <c r="AU1046" s="221" t="s">
        <v>79</v>
      </c>
      <c r="AV1046" s="14" t="s">
        <v>77</v>
      </c>
      <c r="AW1046" s="14" t="s">
        <v>31</v>
      </c>
      <c r="AX1046" s="14" t="s">
        <v>69</v>
      </c>
      <c r="AY1046" s="221" t="s">
        <v>161</v>
      </c>
    </row>
    <row r="1047" spans="1:65" s="14" customFormat="1">
      <c r="B1047" s="212"/>
      <c r="C1047" s="213"/>
      <c r="D1047" s="199" t="s">
        <v>178</v>
      </c>
      <c r="E1047" s="214" t="s">
        <v>19</v>
      </c>
      <c r="F1047" s="215" t="s">
        <v>3723</v>
      </c>
      <c r="G1047" s="213"/>
      <c r="H1047" s="214" t="s">
        <v>19</v>
      </c>
      <c r="I1047" s="216"/>
      <c r="J1047" s="213"/>
      <c r="K1047" s="213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178</v>
      </c>
      <c r="AU1047" s="221" t="s">
        <v>79</v>
      </c>
      <c r="AV1047" s="14" t="s">
        <v>77</v>
      </c>
      <c r="AW1047" s="14" t="s">
        <v>31</v>
      </c>
      <c r="AX1047" s="14" t="s">
        <v>69</v>
      </c>
      <c r="AY1047" s="221" t="s">
        <v>161</v>
      </c>
    </row>
    <row r="1048" spans="1:65" s="13" customFormat="1">
      <c r="B1048" s="201"/>
      <c r="C1048" s="202"/>
      <c r="D1048" s="199" t="s">
        <v>178</v>
      </c>
      <c r="E1048" s="203" t="s">
        <v>19</v>
      </c>
      <c r="F1048" s="204" t="s">
        <v>3724</v>
      </c>
      <c r="G1048" s="202"/>
      <c r="H1048" s="205">
        <v>4.32</v>
      </c>
      <c r="I1048" s="206"/>
      <c r="J1048" s="202"/>
      <c r="K1048" s="202"/>
      <c r="L1048" s="207"/>
      <c r="M1048" s="208"/>
      <c r="N1048" s="209"/>
      <c r="O1048" s="209"/>
      <c r="P1048" s="209"/>
      <c r="Q1048" s="209"/>
      <c r="R1048" s="209"/>
      <c r="S1048" s="209"/>
      <c r="T1048" s="210"/>
      <c r="AT1048" s="211" t="s">
        <v>178</v>
      </c>
      <c r="AU1048" s="211" t="s">
        <v>79</v>
      </c>
      <c r="AV1048" s="13" t="s">
        <v>79</v>
      </c>
      <c r="AW1048" s="13" t="s">
        <v>31</v>
      </c>
      <c r="AX1048" s="13" t="s">
        <v>69</v>
      </c>
      <c r="AY1048" s="211" t="s">
        <v>161</v>
      </c>
    </row>
    <row r="1049" spans="1:65" s="14" customFormat="1">
      <c r="B1049" s="212"/>
      <c r="C1049" s="213"/>
      <c r="D1049" s="199" t="s">
        <v>178</v>
      </c>
      <c r="E1049" s="214" t="s">
        <v>19</v>
      </c>
      <c r="F1049" s="215" t="s">
        <v>3725</v>
      </c>
      <c r="G1049" s="213"/>
      <c r="H1049" s="214" t="s">
        <v>19</v>
      </c>
      <c r="I1049" s="216"/>
      <c r="J1049" s="213"/>
      <c r="K1049" s="213"/>
      <c r="L1049" s="217"/>
      <c r="M1049" s="218"/>
      <c r="N1049" s="219"/>
      <c r="O1049" s="219"/>
      <c r="P1049" s="219"/>
      <c r="Q1049" s="219"/>
      <c r="R1049" s="219"/>
      <c r="S1049" s="219"/>
      <c r="T1049" s="220"/>
      <c r="AT1049" s="221" t="s">
        <v>178</v>
      </c>
      <c r="AU1049" s="221" t="s">
        <v>79</v>
      </c>
      <c r="AV1049" s="14" t="s">
        <v>77</v>
      </c>
      <c r="AW1049" s="14" t="s">
        <v>31</v>
      </c>
      <c r="AX1049" s="14" t="s">
        <v>69</v>
      </c>
      <c r="AY1049" s="221" t="s">
        <v>161</v>
      </c>
    </row>
    <row r="1050" spans="1:65" s="13" customFormat="1">
      <c r="B1050" s="201"/>
      <c r="C1050" s="202"/>
      <c r="D1050" s="199" t="s">
        <v>178</v>
      </c>
      <c r="E1050" s="203" t="s">
        <v>19</v>
      </c>
      <c r="F1050" s="204" t="s">
        <v>3726</v>
      </c>
      <c r="G1050" s="202"/>
      <c r="H1050" s="205">
        <v>7.2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178</v>
      </c>
      <c r="AU1050" s="211" t="s">
        <v>79</v>
      </c>
      <c r="AV1050" s="13" t="s">
        <v>79</v>
      </c>
      <c r="AW1050" s="13" t="s">
        <v>31</v>
      </c>
      <c r="AX1050" s="13" t="s">
        <v>69</v>
      </c>
      <c r="AY1050" s="211" t="s">
        <v>161</v>
      </c>
    </row>
    <row r="1051" spans="1:65" s="15" customFormat="1">
      <c r="B1051" s="222"/>
      <c r="C1051" s="223"/>
      <c r="D1051" s="199" t="s">
        <v>178</v>
      </c>
      <c r="E1051" s="224" t="s">
        <v>19</v>
      </c>
      <c r="F1051" s="225" t="s">
        <v>221</v>
      </c>
      <c r="G1051" s="223"/>
      <c r="H1051" s="226">
        <v>11.52</v>
      </c>
      <c r="I1051" s="227"/>
      <c r="J1051" s="223"/>
      <c r="K1051" s="223"/>
      <c r="L1051" s="228"/>
      <c r="M1051" s="229"/>
      <c r="N1051" s="230"/>
      <c r="O1051" s="230"/>
      <c r="P1051" s="230"/>
      <c r="Q1051" s="230"/>
      <c r="R1051" s="230"/>
      <c r="S1051" s="230"/>
      <c r="T1051" s="231"/>
      <c r="AT1051" s="232" t="s">
        <v>178</v>
      </c>
      <c r="AU1051" s="232" t="s">
        <v>79</v>
      </c>
      <c r="AV1051" s="15" t="s">
        <v>168</v>
      </c>
      <c r="AW1051" s="15" t="s">
        <v>31</v>
      </c>
      <c r="AX1051" s="15" t="s">
        <v>77</v>
      </c>
      <c r="AY1051" s="232" t="s">
        <v>161</v>
      </c>
    </row>
    <row r="1052" spans="1:65" s="2" customFormat="1" ht="16.5" customHeight="1">
      <c r="A1052" s="37"/>
      <c r="B1052" s="38"/>
      <c r="C1052" s="181" t="s">
        <v>1278</v>
      </c>
      <c r="D1052" s="181" t="s">
        <v>163</v>
      </c>
      <c r="E1052" s="182" t="s">
        <v>3727</v>
      </c>
      <c r="F1052" s="183" t="s">
        <v>3728</v>
      </c>
      <c r="G1052" s="184" t="s">
        <v>166</v>
      </c>
      <c r="H1052" s="185">
        <v>0.9</v>
      </c>
      <c r="I1052" s="186"/>
      <c r="J1052" s="187">
        <f>ROUND(I1052*H1052,2)</f>
        <v>0</v>
      </c>
      <c r="K1052" s="183" t="s">
        <v>167</v>
      </c>
      <c r="L1052" s="42"/>
      <c r="M1052" s="188" t="s">
        <v>19</v>
      </c>
      <c r="N1052" s="189" t="s">
        <v>40</v>
      </c>
      <c r="O1052" s="67"/>
      <c r="P1052" s="190">
        <f>O1052*H1052</f>
        <v>0</v>
      </c>
      <c r="Q1052" s="190">
        <v>0</v>
      </c>
      <c r="R1052" s="190">
        <f>Q1052*H1052</f>
        <v>0</v>
      </c>
      <c r="S1052" s="190">
        <v>2.3800000000000002E-2</v>
      </c>
      <c r="T1052" s="191">
        <f>S1052*H1052</f>
        <v>2.1420000000000002E-2</v>
      </c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R1052" s="192" t="s">
        <v>279</v>
      </c>
      <c r="AT1052" s="192" t="s">
        <v>163</v>
      </c>
      <c r="AU1052" s="192" t="s">
        <v>79</v>
      </c>
      <c r="AY1052" s="20" t="s">
        <v>161</v>
      </c>
      <c r="BE1052" s="193">
        <f>IF(N1052="základní",J1052,0)</f>
        <v>0</v>
      </c>
      <c r="BF1052" s="193">
        <f>IF(N1052="snížená",J1052,0)</f>
        <v>0</v>
      </c>
      <c r="BG1052" s="193">
        <f>IF(N1052="zákl. přenesená",J1052,0)</f>
        <v>0</v>
      </c>
      <c r="BH1052" s="193">
        <f>IF(N1052="sníž. přenesená",J1052,0)</f>
        <v>0</v>
      </c>
      <c r="BI1052" s="193">
        <f>IF(N1052="nulová",J1052,0)</f>
        <v>0</v>
      </c>
      <c r="BJ1052" s="20" t="s">
        <v>77</v>
      </c>
      <c r="BK1052" s="193">
        <f>ROUND(I1052*H1052,2)</f>
        <v>0</v>
      </c>
      <c r="BL1052" s="20" t="s">
        <v>279</v>
      </c>
      <c r="BM1052" s="192" t="s">
        <v>3729</v>
      </c>
    </row>
    <row r="1053" spans="1:65" s="2" customFormat="1">
      <c r="A1053" s="37"/>
      <c r="B1053" s="38"/>
      <c r="C1053" s="39"/>
      <c r="D1053" s="194" t="s">
        <v>170</v>
      </c>
      <c r="E1053" s="39"/>
      <c r="F1053" s="195" t="s">
        <v>3730</v>
      </c>
      <c r="G1053" s="39"/>
      <c r="H1053" s="39"/>
      <c r="I1053" s="196"/>
      <c r="J1053" s="39"/>
      <c r="K1053" s="39"/>
      <c r="L1053" s="42"/>
      <c r="M1053" s="197"/>
      <c r="N1053" s="198"/>
      <c r="O1053" s="67"/>
      <c r="P1053" s="67"/>
      <c r="Q1053" s="67"/>
      <c r="R1053" s="67"/>
      <c r="S1053" s="67"/>
      <c r="T1053" s="68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T1053" s="20" t="s">
        <v>170</v>
      </c>
      <c r="AU1053" s="20" t="s">
        <v>79</v>
      </c>
    </row>
    <row r="1054" spans="1:65" s="14" customFormat="1">
      <c r="B1054" s="212"/>
      <c r="C1054" s="213"/>
      <c r="D1054" s="199" t="s">
        <v>178</v>
      </c>
      <c r="E1054" s="214" t="s">
        <v>19</v>
      </c>
      <c r="F1054" s="215" t="s">
        <v>3731</v>
      </c>
      <c r="G1054" s="213"/>
      <c r="H1054" s="214" t="s">
        <v>19</v>
      </c>
      <c r="I1054" s="216"/>
      <c r="J1054" s="213"/>
      <c r="K1054" s="213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178</v>
      </c>
      <c r="AU1054" s="221" t="s">
        <v>79</v>
      </c>
      <c r="AV1054" s="14" t="s">
        <v>77</v>
      </c>
      <c r="AW1054" s="14" t="s">
        <v>31</v>
      </c>
      <c r="AX1054" s="14" t="s">
        <v>69</v>
      </c>
      <c r="AY1054" s="221" t="s">
        <v>161</v>
      </c>
    </row>
    <row r="1055" spans="1:65" s="13" customFormat="1">
      <c r="B1055" s="201"/>
      <c r="C1055" s="202"/>
      <c r="D1055" s="199" t="s">
        <v>178</v>
      </c>
      <c r="E1055" s="203" t="s">
        <v>19</v>
      </c>
      <c r="F1055" s="204" t="s">
        <v>3732</v>
      </c>
      <c r="G1055" s="202"/>
      <c r="H1055" s="205">
        <v>3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178</v>
      </c>
      <c r="AU1055" s="211" t="s">
        <v>79</v>
      </c>
      <c r="AV1055" s="13" t="s">
        <v>79</v>
      </c>
      <c r="AW1055" s="13" t="s">
        <v>31</v>
      </c>
      <c r="AX1055" s="13" t="s">
        <v>69</v>
      </c>
      <c r="AY1055" s="211" t="s">
        <v>161</v>
      </c>
    </row>
    <row r="1056" spans="1:65" s="13" customFormat="1">
      <c r="B1056" s="201"/>
      <c r="C1056" s="202"/>
      <c r="D1056" s="199" t="s">
        <v>178</v>
      </c>
      <c r="E1056" s="203" t="s">
        <v>19</v>
      </c>
      <c r="F1056" s="204" t="s">
        <v>3733</v>
      </c>
      <c r="G1056" s="202"/>
      <c r="H1056" s="205">
        <v>-2.1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178</v>
      </c>
      <c r="AU1056" s="211" t="s">
        <v>79</v>
      </c>
      <c r="AV1056" s="13" t="s">
        <v>79</v>
      </c>
      <c r="AW1056" s="13" t="s">
        <v>31</v>
      </c>
      <c r="AX1056" s="13" t="s">
        <v>69</v>
      </c>
      <c r="AY1056" s="211" t="s">
        <v>161</v>
      </c>
    </row>
    <row r="1057" spans="1:65" s="15" customFormat="1">
      <c r="B1057" s="222"/>
      <c r="C1057" s="223"/>
      <c r="D1057" s="199" t="s">
        <v>178</v>
      </c>
      <c r="E1057" s="224" t="s">
        <v>19</v>
      </c>
      <c r="F1057" s="225" t="s">
        <v>221</v>
      </c>
      <c r="G1057" s="223"/>
      <c r="H1057" s="226">
        <v>0.9</v>
      </c>
      <c r="I1057" s="227"/>
      <c r="J1057" s="223"/>
      <c r="K1057" s="223"/>
      <c r="L1057" s="228"/>
      <c r="M1057" s="229"/>
      <c r="N1057" s="230"/>
      <c r="O1057" s="230"/>
      <c r="P1057" s="230"/>
      <c r="Q1057" s="230"/>
      <c r="R1057" s="230"/>
      <c r="S1057" s="230"/>
      <c r="T1057" s="231"/>
      <c r="AT1057" s="232" t="s">
        <v>178</v>
      </c>
      <c r="AU1057" s="232" t="s">
        <v>79</v>
      </c>
      <c r="AV1057" s="15" t="s">
        <v>168</v>
      </c>
      <c r="AW1057" s="15" t="s">
        <v>31</v>
      </c>
      <c r="AX1057" s="15" t="s">
        <v>77</v>
      </c>
      <c r="AY1057" s="232" t="s">
        <v>161</v>
      </c>
    </row>
    <row r="1058" spans="1:65" s="2" customFormat="1" ht="16.5" customHeight="1">
      <c r="A1058" s="37"/>
      <c r="B1058" s="38"/>
      <c r="C1058" s="181" t="s">
        <v>1283</v>
      </c>
      <c r="D1058" s="181" t="s">
        <v>163</v>
      </c>
      <c r="E1058" s="182" t="s">
        <v>3727</v>
      </c>
      <c r="F1058" s="183" t="s">
        <v>3728</v>
      </c>
      <c r="G1058" s="184" t="s">
        <v>166</v>
      </c>
      <c r="H1058" s="185">
        <v>1.1000000000000001</v>
      </c>
      <c r="I1058" s="186"/>
      <c r="J1058" s="187">
        <f>ROUND(I1058*H1058,2)</f>
        <v>0</v>
      </c>
      <c r="K1058" s="183" t="s">
        <v>167</v>
      </c>
      <c r="L1058" s="42"/>
      <c r="M1058" s="188" t="s">
        <v>19</v>
      </c>
      <c r="N1058" s="189" t="s">
        <v>40</v>
      </c>
      <c r="O1058" s="67"/>
      <c r="P1058" s="190">
        <f>O1058*H1058</f>
        <v>0</v>
      </c>
      <c r="Q1058" s="190">
        <v>0</v>
      </c>
      <c r="R1058" s="190">
        <f>Q1058*H1058</f>
        <v>0</v>
      </c>
      <c r="S1058" s="190">
        <v>2.3800000000000002E-2</v>
      </c>
      <c r="T1058" s="191">
        <f>S1058*H1058</f>
        <v>2.6180000000000005E-2</v>
      </c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R1058" s="192" t="s">
        <v>279</v>
      </c>
      <c r="AT1058" s="192" t="s">
        <v>163</v>
      </c>
      <c r="AU1058" s="192" t="s">
        <v>79</v>
      </c>
      <c r="AY1058" s="20" t="s">
        <v>161</v>
      </c>
      <c r="BE1058" s="193">
        <f>IF(N1058="základní",J1058,0)</f>
        <v>0</v>
      </c>
      <c r="BF1058" s="193">
        <f>IF(N1058="snížená",J1058,0)</f>
        <v>0</v>
      </c>
      <c r="BG1058" s="193">
        <f>IF(N1058="zákl. přenesená",J1058,0)</f>
        <v>0</v>
      </c>
      <c r="BH1058" s="193">
        <f>IF(N1058="sníž. přenesená",J1058,0)</f>
        <v>0</v>
      </c>
      <c r="BI1058" s="193">
        <f>IF(N1058="nulová",J1058,0)</f>
        <v>0</v>
      </c>
      <c r="BJ1058" s="20" t="s">
        <v>77</v>
      </c>
      <c r="BK1058" s="193">
        <f>ROUND(I1058*H1058,2)</f>
        <v>0</v>
      </c>
      <c r="BL1058" s="20" t="s">
        <v>279</v>
      </c>
      <c r="BM1058" s="192" t="s">
        <v>3734</v>
      </c>
    </row>
    <row r="1059" spans="1:65" s="2" customFormat="1">
      <c r="A1059" s="37"/>
      <c r="B1059" s="38"/>
      <c r="C1059" s="39"/>
      <c r="D1059" s="194" t="s">
        <v>170</v>
      </c>
      <c r="E1059" s="39"/>
      <c r="F1059" s="195" t="s">
        <v>3730</v>
      </c>
      <c r="G1059" s="39"/>
      <c r="H1059" s="39"/>
      <c r="I1059" s="196"/>
      <c r="J1059" s="39"/>
      <c r="K1059" s="39"/>
      <c r="L1059" s="42"/>
      <c r="M1059" s="197"/>
      <c r="N1059" s="198"/>
      <c r="O1059" s="67"/>
      <c r="P1059" s="67"/>
      <c r="Q1059" s="67"/>
      <c r="R1059" s="67"/>
      <c r="S1059" s="67"/>
      <c r="T1059" s="68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T1059" s="20" t="s">
        <v>170</v>
      </c>
      <c r="AU1059" s="20" t="s">
        <v>79</v>
      </c>
    </row>
    <row r="1060" spans="1:65" s="14" customFormat="1">
      <c r="B1060" s="212"/>
      <c r="C1060" s="213"/>
      <c r="D1060" s="199" t="s">
        <v>178</v>
      </c>
      <c r="E1060" s="214" t="s">
        <v>19</v>
      </c>
      <c r="F1060" s="215" t="s">
        <v>3735</v>
      </c>
      <c r="G1060" s="213"/>
      <c r="H1060" s="214" t="s">
        <v>19</v>
      </c>
      <c r="I1060" s="216"/>
      <c r="J1060" s="213"/>
      <c r="K1060" s="213"/>
      <c r="L1060" s="217"/>
      <c r="M1060" s="218"/>
      <c r="N1060" s="219"/>
      <c r="O1060" s="219"/>
      <c r="P1060" s="219"/>
      <c r="Q1060" s="219"/>
      <c r="R1060" s="219"/>
      <c r="S1060" s="219"/>
      <c r="T1060" s="220"/>
      <c r="AT1060" s="221" t="s">
        <v>178</v>
      </c>
      <c r="AU1060" s="221" t="s">
        <v>79</v>
      </c>
      <c r="AV1060" s="14" t="s">
        <v>77</v>
      </c>
      <c r="AW1060" s="14" t="s">
        <v>31</v>
      </c>
      <c r="AX1060" s="14" t="s">
        <v>69</v>
      </c>
      <c r="AY1060" s="221" t="s">
        <v>161</v>
      </c>
    </row>
    <row r="1061" spans="1:65" s="13" customFormat="1">
      <c r="B1061" s="201"/>
      <c r="C1061" s="202"/>
      <c r="D1061" s="199" t="s">
        <v>178</v>
      </c>
      <c r="E1061" s="203" t="s">
        <v>19</v>
      </c>
      <c r="F1061" s="204" t="s">
        <v>3736</v>
      </c>
      <c r="G1061" s="202"/>
      <c r="H1061" s="205">
        <v>1.1000000000000001</v>
      </c>
      <c r="I1061" s="206"/>
      <c r="J1061" s="202"/>
      <c r="K1061" s="202"/>
      <c r="L1061" s="207"/>
      <c r="M1061" s="208"/>
      <c r="N1061" s="209"/>
      <c r="O1061" s="209"/>
      <c r="P1061" s="209"/>
      <c r="Q1061" s="209"/>
      <c r="R1061" s="209"/>
      <c r="S1061" s="209"/>
      <c r="T1061" s="210"/>
      <c r="AT1061" s="211" t="s">
        <v>178</v>
      </c>
      <c r="AU1061" s="211" t="s">
        <v>79</v>
      </c>
      <c r="AV1061" s="13" t="s">
        <v>79</v>
      </c>
      <c r="AW1061" s="13" t="s">
        <v>31</v>
      </c>
      <c r="AX1061" s="13" t="s">
        <v>69</v>
      </c>
      <c r="AY1061" s="211" t="s">
        <v>161</v>
      </c>
    </row>
    <row r="1062" spans="1:65" s="15" customFormat="1">
      <c r="B1062" s="222"/>
      <c r="C1062" s="223"/>
      <c r="D1062" s="199" t="s">
        <v>178</v>
      </c>
      <c r="E1062" s="224" t="s">
        <v>19</v>
      </c>
      <c r="F1062" s="225" t="s">
        <v>221</v>
      </c>
      <c r="G1062" s="223"/>
      <c r="H1062" s="226">
        <v>1.1000000000000001</v>
      </c>
      <c r="I1062" s="227"/>
      <c r="J1062" s="223"/>
      <c r="K1062" s="223"/>
      <c r="L1062" s="228"/>
      <c r="M1062" s="229"/>
      <c r="N1062" s="230"/>
      <c r="O1062" s="230"/>
      <c r="P1062" s="230"/>
      <c r="Q1062" s="230"/>
      <c r="R1062" s="230"/>
      <c r="S1062" s="230"/>
      <c r="T1062" s="231"/>
      <c r="AT1062" s="232" t="s">
        <v>178</v>
      </c>
      <c r="AU1062" s="232" t="s">
        <v>79</v>
      </c>
      <c r="AV1062" s="15" t="s">
        <v>168</v>
      </c>
      <c r="AW1062" s="15" t="s">
        <v>31</v>
      </c>
      <c r="AX1062" s="15" t="s">
        <v>77</v>
      </c>
      <c r="AY1062" s="232" t="s">
        <v>161</v>
      </c>
    </row>
    <row r="1063" spans="1:65" s="2" customFormat="1" ht="16.5" customHeight="1">
      <c r="A1063" s="37"/>
      <c r="B1063" s="38"/>
      <c r="C1063" s="181" t="s">
        <v>1289</v>
      </c>
      <c r="D1063" s="181" t="s">
        <v>163</v>
      </c>
      <c r="E1063" s="182" t="s">
        <v>3737</v>
      </c>
      <c r="F1063" s="183" t="s">
        <v>3738</v>
      </c>
      <c r="G1063" s="184" t="s">
        <v>387</v>
      </c>
      <c r="H1063" s="185">
        <v>8.9</v>
      </c>
      <c r="I1063" s="186"/>
      <c r="J1063" s="187">
        <f>ROUND(I1063*H1063,2)</f>
        <v>0</v>
      </c>
      <c r="K1063" s="183" t="s">
        <v>167</v>
      </c>
      <c r="L1063" s="42"/>
      <c r="M1063" s="188" t="s">
        <v>19</v>
      </c>
      <c r="N1063" s="189" t="s">
        <v>40</v>
      </c>
      <c r="O1063" s="67"/>
      <c r="P1063" s="190">
        <f>O1063*H1063</f>
        <v>0</v>
      </c>
      <c r="Q1063" s="190">
        <v>4.6999999999999999E-4</v>
      </c>
      <c r="R1063" s="190">
        <f>Q1063*H1063</f>
        <v>4.1830000000000001E-3</v>
      </c>
      <c r="S1063" s="190">
        <v>0</v>
      </c>
      <c r="T1063" s="191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192" t="s">
        <v>279</v>
      </c>
      <c r="AT1063" s="192" t="s">
        <v>163</v>
      </c>
      <c r="AU1063" s="192" t="s">
        <v>79</v>
      </c>
      <c r="AY1063" s="20" t="s">
        <v>161</v>
      </c>
      <c r="BE1063" s="193">
        <f>IF(N1063="základní",J1063,0)</f>
        <v>0</v>
      </c>
      <c r="BF1063" s="193">
        <f>IF(N1063="snížená",J1063,0)</f>
        <v>0</v>
      </c>
      <c r="BG1063" s="193">
        <f>IF(N1063="zákl. přenesená",J1063,0)</f>
        <v>0</v>
      </c>
      <c r="BH1063" s="193">
        <f>IF(N1063="sníž. přenesená",J1063,0)</f>
        <v>0</v>
      </c>
      <c r="BI1063" s="193">
        <f>IF(N1063="nulová",J1063,0)</f>
        <v>0</v>
      </c>
      <c r="BJ1063" s="20" t="s">
        <v>77</v>
      </c>
      <c r="BK1063" s="193">
        <f>ROUND(I1063*H1063,2)</f>
        <v>0</v>
      </c>
      <c r="BL1063" s="20" t="s">
        <v>279</v>
      </c>
      <c r="BM1063" s="192" t="s">
        <v>3739</v>
      </c>
    </row>
    <row r="1064" spans="1:65" s="2" customFormat="1">
      <c r="A1064" s="37"/>
      <c r="B1064" s="38"/>
      <c r="C1064" s="39"/>
      <c r="D1064" s="194" t="s">
        <v>170</v>
      </c>
      <c r="E1064" s="39"/>
      <c r="F1064" s="195" t="s">
        <v>3740</v>
      </c>
      <c r="G1064" s="39"/>
      <c r="H1064" s="39"/>
      <c r="I1064" s="196"/>
      <c r="J1064" s="39"/>
      <c r="K1064" s="39"/>
      <c r="L1064" s="42"/>
      <c r="M1064" s="197"/>
      <c r="N1064" s="198"/>
      <c r="O1064" s="67"/>
      <c r="P1064" s="67"/>
      <c r="Q1064" s="67"/>
      <c r="R1064" s="67"/>
      <c r="S1064" s="67"/>
      <c r="T1064" s="68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T1064" s="20" t="s">
        <v>170</v>
      </c>
      <c r="AU1064" s="20" t="s">
        <v>79</v>
      </c>
    </row>
    <row r="1065" spans="1:65" s="14" customFormat="1">
      <c r="B1065" s="212"/>
      <c r="C1065" s="213"/>
      <c r="D1065" s="199" t="s">
        <v>178</v>
      </c>
      <c r="E1065" s="214" t="s">
        <v>19</v>
      </c>
      <c r="F1065" s="215" t="s">
        <v>3713</v>
      </c>
      <c r="G1065" s="213"/>
      <c r="H1065" s="214" t="s">
        <v>19</v>
      </c>
      <c r="I1065" s="216"/>
      <c r="J1065" s="213"/>
      <c r="K1065" s="213"/>
      <c r="L1065" s="217"/>
      <c r="M1065" s="218"/>
      <c r="N1065" s="219"/>
      <c r="O1065" s="219"/>
      <c r="P1065" s="219"/>
      <c r="Q1065" s="219"/>
      <c r="R1065" s="219"/>
      <c r="S1065" s="219"/>
      <c r="T1065" s="220"/>
      <c r="AT1065" s="221" t="s">
        <v>178</v>
      </c>
      <c r="AU1065" s="221" t="s">
        <v>79</v>
      </c>
      <c r="AV1065" s="14" t="s">
        <v>77</v>
      </c>
      <c r="AW1065" s="14" t="s">
        <v>31</v>
      </c>
      <c r="AX1065" s="14" t="s">
        <v>69</v>
      </c>
      <c r="AY1065" s="221" t="s">
        <v>161</v>
      </c>
    </row>
    <row r="1066" spans="1:65" s="14" customFormat="1">
      <c r="B1066" s="212"/>
      <c r="C1066" s="213"/>
      <c r="D1066" s="199" t="s">
        <v>178</v>
      </c>
      <c r="E1066" s="214" t="s">
        <v>19</v>
      </c>
      <c r="F1066" s="215" t="s">
        <v>3182</v>
      </c>
      <c r="G1066" s="213"/>
      <c r="H1066" s="214" t="s">
        <v>19</v>
      </c>
      <c r="I1066" s="216"/>
      <c r="J1066" s="213"/>
      <c r="K1066" s="213"/>
      <c r="L1066" s="217"/>
      <c r="M1066" s="218"/>
      <c r="N1066" s="219"/>
      <c r="O1066" s="219"/>
      <c r="P1066" s="219"/>
      <c r="Q1066" s="219"/>
      <c r="R1066" s="219"/>
      <c r="S1066" s="219"/>
      <c r="T1066" s="220"/>
      <c r="AT1066" s="221" t="s">
        <v>178</v>
      </c>
      <c r="AU1066" s="221" t="s">
        <v>79</v>
      </c>
      <c r="AV1066" s="14" t="s">
        <v>77</v>
      </c>
      <c r="AW1066" s="14" t="s">
        <v>31</v>
      </c>
      <c r="AX1066" s="14" t="s">
        <v>69</v>
      </c>
      <c r="AY1066" s="221" t="s">
        <v>161</v>
      </c>
    </row>
    <row r="1067" spans="1:65" s="13" customFormat="1">
      <c r="B1067" s="201"/>
      <c r="C1067" s="202"/>
      <c r="D1067" s="199" t="s">
        <v>178</v>
      </c>
      <c r="E1067" s="203" t="s">
        <v>19</v>
      </c>
      <c r="F1067" s="204" t="s">
        <v>3662</v>
      </c>
      <c r="G1067" s="202"/>
      <c r="H1067" s="205">
        <v>2.4</v>
      </c>
      <c r="I1067" s="206"/>
      <c r="J1067" s="202"/>
      <c r="K1067" s="202"/>
      <c r="L1067" s="207"/>
      <c r="M1067" s="208"/>
      <c r="N1067" s="209"/>
      <c r="O1067" s="209"/>
      <c r="P1067" s="209"/>
      <c r="Q1067" s="209"/>
      <c r="R1067" s="209"/>
      <c r="S1067" s="209"/>
      <c r="T1067" s="210"/>
      <c r="AT1067" s="211" t="s">
        <v>178</v>
      </c>
      <c r="AU1067" s="211" t="s">
        <v>79</v>
      </c>
      <c r="AV1067" s="13" t="s">
        <v>79</v>
      </c>
      <c r="AW1067" s="13" t="s">
        <v>31</v>
      </c>
      <c r="AX1067" s="13" t="s">
        <v>69</v>
      </c>
      <c r="AY1067" s="211" t="s">
        <v>161</v>
      </c>
    </row>
    <row r="1068" spans="1:65" s="14" customFormat="1">
      <c r="B1068" s="212"/>
      <c r="C1068" s="213"/>
      <c r="D1068" s="199" t="s">
        <v>178</v>
      </c>
      <c r="E1068" s="214" t="s">
        <v>19</v>
      </c>
      <c r="F1068" s="215" t="s">
        <v>3184</v>
      </c>
      <c r="G1068" s="213"/>
      <c r="H1068" s="214" t="s">
        <v>19</v>
      </c>
      <c r="I1068" s="216"/>
      <c r="J1068" s="213"/>
      <c r="K1068" s="213"/>
      <c r="L1068" s="217"/>
      <c r="M1068" s="218"/>
      <c r="N1068" s="219"/>
      <c r="O1068" s="219"/>
      <c r="P1068" s="219"/>
      <c r="Q1068" s="219"/>
      <c r="R1068" s="219"/>
      <c r="S1068" s="219"/>
      <c r="T1068" s="220"/>
      <c r="AT1068" s="221" t="s">
        <v>178</v>
      </c>
      <c r="AU1068" s="221" t="s">
        <v>79</v>
      </c>
      <c r="AV1068" s="14" t="s">
        <v>77</v>
      </c>
      <c r="AW1068" s="14" t="s">
        <v>31</v>
      </c>
      <c r="AX1068" s="14" t="s">
        <v>69</v>
      </c>
      <c r="AY1068" s="221" t="s">
        <v>161</v>
      </c>
    </row>
    <row r="1069" spans="1:65" s="13" customFormat="1">
      <c r="B1069" s="201"/>
      <c r="C1069" s="202"/>
      <c r="D1069" s="199" t="s">
        <v>178</v>
      </c>
      <c r="E1069" s="203" t="s">
        <v>19</v>
      </c>
      <c r="F1069" s="204" t="s">
        <v>3663</v>
      </c>
      <c r="G1069" s="202"/>
      <c r="H1069" s="205">
        <v>2.2000000000000002</v>
      </c>
      <c r="I1069" s="206"/>
      <c r="J1069" s="202"/>
      <c r="K1069" s="202"/>
      <c r="L1069" s="207"/>
      <c r="M1069" s="208"/>
      <c r="N1069" s="209"/>
      <c r="O1069" s="209"/>
      <c r="P1069" s="209"/>
      <c r="Q1069" s="209"/>
      <c r="R1069" s="209"/>
      <c r="S1069" s="209"/>
      <c r="T1069" s="210"/>
      <c r="AT1069" s="211" t="s">
        <v>178</v>
      </c>
      <c r="AU1069" s="211" t="s">
        <v>79</v>
      </c>
      <c r="AV1069" s="13" t="s">
        <v>79</v>
      </c>
      <c r="AW1069" s="13" t="s">
        <v>31</v>
      </c>
      <c r="AX1069" s="13" t="s">
        <v>69</v>
      </c>
      <c r="AY1069" s="211" t="s">
        <v>161</v>
      </c>
    </row>
    <row r="1070" spans="1:65" s="14" customFormat="1">
      <c r="B1070" s="212"/>
      <c r="C1070" s="213"/>
      <c r="D1070" s="199" t="s">
        <v>178</v>
      </c>
      <c r="E1070" s="214" t="s">
        <v>19</v>
      </c>
      <c r="F1070" s="215" t="s">
        <v>3186</v>
      </c>
      <c r="G1070" s="213"/>
      <c r="H1070" s="214" t="s">
        <v>19</v>
      </c>
      <c r="I1070" s="216"/>
      <c r="J1070" s="213"/>
      <c r="K1070" s="213"/>
      <c r="L1070" s="217"/>
      <c r="M1070" s="218"/>
      <c r="N1070" s="219"/>
      <c r="O1070" s="219"/>
      <c r="P1070" s="219"/>
      <c r="Q1070" s="219"/>
      <c r="R1070" s="219"/>
      <c r="S1070" s="219"/>
      <c r="T1070" s="220"/>
      <c r="AT1070" s="221" t="s">
        <v>178</v>
      </c>
      <c r="AU1070" s="221" t="s">
        <v>79</v>
      </c>
      <c r="AV1070" s="14" t="s">
        <v>77</v>
      </c>
      <c r="AW1070" s="14" t="s">
        <v>31</v>
      </c>
      <c r="AX1070" s="14" t="s">
        <v>69</v>
      </c>
      <c r="AY1070" s="221" t="s">
        <v>161</v>
      </c>
    </row>
    <row r="1071" spans="1:65" s="13" customFormat="1">
      <c r="B1071" s="201"/>
      <c r="C1071" s="202"/>
      <c r="D1071" s="199" t="s">
        <v>178</v>
      </c>
      <c r="E1071" s="203" t="s">
        <v>19</v>
      </c>
      <c r="F1071" s="204" t="s">
        <v>3663</v>
      </c>
      <c r="G1071" s="202"/>
      <c r="H1071" s="205">
        <v>2.2000000000000002</v>
      </c>
      <c r="I1071" s="206"/>
      <c r="J1071" s="202"/>
      <c r="K1071" s="202"/>
      <c r="L1071" s="207"/>
      <c r="M1071" s="208"/>
      <c r="N1071" s="209"/>
      <c r="O1071" s="209"/>
      <c r="P1071" s="209"/>
      <c r="Q1071" s="209"/>
      <c r="R1071" s="209"/>
      <c r="S1071" s="209"/>
      <c r="T1071" s="210"/>
      <c r="AT1071" s="211" t="s">
        <v>178</v>
      </c>
      <c r="AU1071" s="211" t="s">
        <v>79</v>
      </c>
      <c r="AV1071" s="13" t="s">
        <v>79</v>
      </c>
      <c r="AW1071" s="13" t="s">
        <v>31</v>
      </c>
      <c r="AX1071" s="13" t="s">
        <v>69</v>
      </c>
      <c r="AY1071" s="211" t="s">
        <v>161</v>
      </c>
    </row>
    <row r="1072" spans="1:65" s="14" customFormat="1">
      <c r="B1072" s="212"/>
      <c r="C1072" s="213"/>
      <c r="D1072" s="199" t="s">
        <v>178</v>
      </c>
      <c r="E1072" s="214" t="s">
        <v>19</v>
      </c>
      <c r="F1072" s="215" t="s">
        <v>3187</v>
      </c>
      <c r="G1072" s="213"/>
      <c r="H1072" s="214" t="s">
        <v>19</v>
      </c>
      <c r="I1072" s="216"/>
      <c r="J1072" s="213"/>
      <c r="K1072" s="213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178</v>
      </c>
      <c r="AU1072" s="221" t="s">
        <v>79</v>
      </c>
      <c r="AV1072" s="14" t="s">
        <v>77</v>
      </c>
      <c r="AW1072" s="14" t="s">
        <v>31</v>
      </c>
      <c r="AX1072" s="14" t="s">
        <v>69</v>
      </c>
      <c r="AY1072" s="221" t="s">
        <v>161</v>
      </c>
    </row>
    <row r="1073" spans="1:65" s="13" customFormat="1">
      <c r="B1073" s="201"/>
      <c r="C1073" s="202"/>
      <c r="D1073" s="199" t="s">
        <v>178</v>
      </c>
      <c r="E1073" s="203" t="s">
        <v>19</v>
      </c>
      <c r="F1073" s="204" t="s">
        <v>3664</v>
      </c>
      <c r="G1073" s="202"/>
      <c r="H1073" s="205">
        <v>2.2999999999999998</v>
      </c>
      <c r="I1073" s="206"/>
      <c r="J1073" s="202"/>
      <c r="K1073" s="202"/>
      <c r="L1073" s="207"/>
      <c r="M1073" s="208"/>
      <c r="N1073" s="209"/>
      <c r="O1073" s="209"/>
      <c r="P1073" s="209"/>
      <c r="Q1073" s="209"/>
      <c r="R1073" s="209"/>
      <c r="S1073" s="209"/>
      <c r="T1073" s="210"/>
      <c r="AT1073" s="211" t="s">
        <v>178</v>
      </c>
      <c r="AU1073" s="211" t="s">
        <v>79</v>
      </c>
      <c r="AV1073" s="13" t="s">
        <v>79</v>
      </c>
      <c r="AW1073" s="13" t="s">
        <v>31</v>
      </c>
      <c r="AX1073" s="13" t="s">
        <v>69</v>
      </c>
      <c r="AY1073" s="211" t="s">
        <v>161</v>
      </c>
    </row>
    <row r="1074" spans="1:65" s="14" customFormat="1">
      <c r="B1074" s="212"/>
      <c r="C1074" s="213"/>
      <c r="D1074" s="199" t="s">
        <v>178</v>
      </c>
      <c r="E1074" s="214" t="s">
        <v>19</v>
      </c>
      <c r="F1074" s="215" t="s">
        <v>3189</v>
      </c>
      <c r="G1074" s="213"/>
      <c r="H1074" s="214" t="s">
        <v>19</v>
      </c>
      <c r="I1074" s="216"/>
      <c r="J1074" s="213"/>
      <c r="K1074" s="213"/>
      <c r="L1074" s="217"/>
      <c r="M1074" s="218"/>
      <c r="N1074" s="219"/>
      <c r="O1074" s="219"/>
      <c r="P1074" s="219"/>
      <c r="Q1074" s="219"/>
      <c r="R1074" s="219"/>
      <c r="S1074" s="219"/>
      <c r="T1074" s="220"/>
      <c r="AT1074" s="221" t="s">
        <v>178</v>
      </c>
      <c r="AU1074" s="221" t="s">
        <v>79</v>
      </c>
      <c r="AV1074" s="14" t="s">
        <v>77</v>
      </c>
      <c r="AW1074" s="14" t="s">
        <v>31</v>
      </c>
      <c r="AX1074" s="14" t="s">
        <v>69</v>
      </c>
      <c r="AY1074" s="221" t="s">
        <v>161</v>
      </c>
    </row>
    <row r="1075" spans="1:65" s="13" customFormat="1">
      <c r="B1075" s="201"/>
      <c r="C1075" s="202"/>
      <c r="D1075" s="199" t="s">
        <v>178</v>
      </c>
      <c r="E1075" s="203" t="s">
        <v>19</v>
      </c>
      <c r="F1075" s="204" t="s">
        <v>3665</v>
      </c>
      <c r="G1075" s="202"/>
      <c r="H1075" s="205">
        <v>0.2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178</v>
      </c>
      <c r="AU1075" s="211" t="s">
        <v>79</v>
      </c>
      <c r="AV1075" s="13" t="s">
        <v>79</v>
      </c>
      <c r="AW1075" s="13" t="s">
        <v>31</v>
      </c>
      <c r="AX1075" s="13" t="s">
        <v>69</v>
      </c>
      <c r="AY1075" s="211" t="s">
        <v>161</v>
      </c>
    </row>
    <row r="1076" spans="1:65" s="13" customFormat="1">
      <c r="B1076" s="201"/>
      <c r="C1076" s="202"/>
      <c r="D1076" s="199" t="s">
        <v>178</v>
      </c>
      <c r="E1076" s="203" t="s">
        <v>19</v>
      </c>
      <c r="F1076" s="204" t="s">
        <v>3666</v>
      </c>
      <c r="G1076" s="202"/>
      <c r="H1076" s="205">
        <v>-0.4</v>
      </c>
      <c r="I1076" s="206"/>
      <c r="J1076" s="202"/>
      <c r="K1076" s="202"/>
      <c r="L1076" s="207"/>
      <c r="M1076" s="208"/>
      <c r="N1076" s="209"/>
      <c r="O1076" s="209"/>
      <c r="P1076" s="209"/>
      <c r="Q1076" s="209"/>
      <c r="R1076" s="209"/>
      <c r="S1076" s="209"/>
      <c r="T1076" s="210"/>
      <c r="AT1076" s="211" t="s">
        <v>178</v>
      </c>
      <c r="AU1076" s="211" t="s">
        <v>79</v>
      </c>
      <c r="AV1076" s="13" t="s">
        <v>79</v>
      </c>
      <c r="AW1076" s="13" t="s">
        <v>31</v>
      </c>
      <c r="AX1076" s="13" t="s">
        <v>69</v>
      </c>
      <c r="AY1076" s="211" t="s">
        <v>161</v>
      </c>
    </row>
    <row r="1077" spans="1:65" s="15" customFormat="1">
      <c r="B1077" s="222"/>
      <c r="C1077" s="223"/>
      <c r="D1077" s="199" t="s">
        <v>178</v>
      </c>
      <c r="E1077" s="224" t="s">
        <v>19</v>
      </c>
      <c r="F1077" s="225" t="s">
        <v>221</v>
      </c>
      <c r="G1077" s="223"/>
      <c r="H1077" s="226">
        <v>8.9</v>
      </c>
      <c r="I1077" s="227"/>
      <c r="J1077" s="223"/>
      <c r="K1077" s="223"/>
      <c r="L1077" s="228"/>
      <c r="M1077" s="229"/>
      <c r="N1077" s="230"/>
      <c r="O1077" s="230"/>
      <c r="P1077" s="230"/>
      <c r="Q1077" s="230"/>
      <c r="R1077" s="230"/>
      <c r="S1077" s="230"/>
      <c r="T1077" s="231"/>
      <c r="AT1077" s="232" t="s">
        <v>178</v>
      </c>
      <c r="AU1077" s="232" t="s">
        <v>79</v>
      </c>
      <c r="AV1077" s="15" t="s">
        <v>168</v>
      </c>
      <c r="AW1077" s="15" t="s">
        <v>31</v>
      </c>
      <c r="AX1077" s="15" t="s">
        <v>77</v>
      </c>
      <c r="AY1077" s="232" t="s">
        <v>161</v>
      </c>
    </row>
    <row r="1078" spans="1:65" s="2" customFormat="1" ht="16.5" customHeight="1">
      <c r="A1078" s="37"/>
      <c r="B1078" s="38"/>
      <c r="C1078" s="181" t="s">
        <v>1294</v>
      </c>
      <c r="D1078" s="181" t="s">
        <v>163</v>
      </c>
      <c r="E1078" s="182" t="s">
        <v>3741</v>
      </c>
      <c r="F1078" s="183" t="s">
        <v>3742</v>
      </c>
      <c r="G1078" s="184" t="s">
        <v>387</v>
      </c>
      <c r="H1078" s="185">
        <v>8.9</v>
      </c>
      <c r="I1078" s="186"/>
      <c r="J1078" s="187">
        <f>ROUND(I1078*H1078,2)</f>
        <v>0</v>
      </c>
      <c r="K1078" s="183" t="s">
        <v>167</v>
      </c>
      <c r="L1078" s="42"/>
      <c r="M1078" s="188" t="s">
        <v>19</v>
      </c>
      <c r="N1078" s="189" t="s">
        <v>40</v>
      </c>
      <c r="O1078" s="67"/>
      <c r="P1078" s="190">
        <f>O1078*H1078</f>
        <v>0</v>
      </c>
      <c r="Q1078" s="190">
        <v>3.2000000000000003E-4</v>
      </c>
      <c r="R1078" s="190">
        <f>Q1078*H1078</f>
        <v>2.8480000000000003E-3</v>
      </c>
      <c r="S1078" s="190">
        <v>0</v>
      </c>
      <c r="T1078" s="191">
        <f>S1078*H1078</f>
        <v>0</v>
      </c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R1078" s="192" t="s">
        <v>279</v>
      </c>
      <c r="AT1078" s="192" t="s">
        <v>163</v>
      </c>
      <c r="AU1078" s="192" t="s">
        <v>79</v>
      </c>
      <c r="AY1078" s="20" t="s">
        <v>161</v>
      </c>
      <c r="BE1078" s="193">
        <f>IF(N1078="základní",J1078,0)</f>
        <v>0</v>
      </c>
      <c r="BF1078" s="193">
        <f>IF(N1078="snížená",J1078,0)</f>
        <v>0</v>
      </c>
      <c r="BG1078" s="193">
        <f>IF(N1078="zákl. přenesená",J1078,0)</f>
        <v>0</v>
      </c>
      <c r="BH1078" s="193">
        <f>IF(N1078="sníž. přenesená",J1078,0)</f>
        <v>0</v>
      </c>
      <c r="BI1078" s="193">
        <f>IF(N1078="nulová",J1078,0)</f>
        <v>0</v>
      </c>
      <c r="BJ1078" s="20" t="s">
        <v>77</v>
      </c>
      <c r="BK1078" s="193">
        <f>ROUND(I1078*H1078,2)</f>
        <v>0</v>
      </c>
      <c r="BL1078" s="20" t="s">
        <v>279</v>
      </c>
      <c r="BM1078" s="192" t="s">
        <v>3743</v>
      </c>
    </row>
    <row r="1079" spans="1:65" s="2" customFormat="1">
      <c r="A1079" s="37"/>
      <c r="B1079" s="38"/>
      <c r="C1079" s="39"/>
      <c r="D1079" s="194" t="s">
        <v>170</v>
      </c>
      <c r="E1079" s="39"/>
      <c r="F1079" s="195" t="s">
        <v>3744</v>
      </c>
      <c r="G1079" s="39"/>
      <c r="H1079" s="39"/>
      <c r="I1079" s="196"/>
      <c r="J1079" s="39"/>
      <c r="K1079" s="39"/>
      <c r="L1079" s="42"/>
      <c r="M1079" s="197"/>
      <c r="N1079" s="198"/>
      <c r="O1079" s="67"/>
      <c r="P1079" s="67"/>
      <c r="Q1079" s="67"/>
      <c r="R1079" s="67"/>
      <c r="S1079" s="67"/>
      <c r="T1079" s="68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T1079" s="20" t="s">
        <v>170</v>
      </c>
      <c r="AU1079" s="20" t="s">
        <v>79</v>
      </c>
    </row>
    <row r="1080" spans="1:65" s="14" customFormat="1">
      <c r="B1080" s="212"/>
      <c r="C1080" s="213"/>
      <c r="D1080" s="199" t="s">
        <v>178</v>
      </c>
      <c r="E1080" s="214" t="s">
        <v>19</v>
      </c>
      <c r="F1080" s="215" t="s">
        <v>3713</v>
      </c>
      <c r="G1080" s="213"/>
      <c r="H1080" s="214" t="s">
        <v>19</v>
      </c>
      <c r="I1080" s="216"/>
      <c r="J1080" s="213"/>
      <c r="K1080" s="213"/>
      <c r="L1080" s="217"/>
      <c r="M1080" s="218"/>
      <c r="N1080" s="219"/>
      <c r="O1080" s="219"/>
      <c r="P1080" s="219"/>
      <c r="Q1080" s="219"/>
      <c r="R1080" s="219"/>
      <c r="S1080" s="219"/>
      <c r="T1080" s="220"/>
      <c r="AT1080" s="221" t="s">
        <v>178</v>
      </c>
      <c r="AU1080" s="221" t="s">
        <v>79</v>
      </c>
      <c r="AV1080" s="14" t="s">
        <v>77</v>
      </c>
      <c r="AW1080" s="14" t="s">
        <v>31</v>
      </c>
      <c r="AX1080" s="14" t="s">
        <v>69</v>
      </c>
      <c r="AY1080" s="221" t="s">
        <v>161</v>
      </c>
    </row>
    <row r="1081" spans="1:65" s="14" customFormat="1">
      <c r="B1081" s="212"/>
      <c r="C1081" s="213"/>
      <c r="D1081" s="199" t="s">
        <v>178</v>
      </c>
      <c r="E1081" s="214" t="s">
        <v>19</v>
      </c>
      <c r="F1081" s="215" t="s">
        <v>3182</v>
      </c>
      <c r="G1081" s="213"/>
      <c r="H1081" s="214" t="s">
        <v>19</v>
      </c>
      <c r="I1081" s="216"/>
      <c r="J1081" s="213"/>
      <c r="K1081" s="213"/>
      <c r="L1081" s="217"/>
      <c r="M1081" s="218"/>
      <c r="N1081" s="219"/>
      <c r="O1081" s="219"/>
      <c r="P1081" s="219"/>
      <c r="Q1081" s="219"/>
      <c r="R1081" s="219"/>
      <c r="S1081" s="219"/>
      <c r="T1081" s="220"/>
      <c r="AT1081" s="221" t="s">
        <v>178</v>
      </c>
      <c r="AU1081" s="221" t="s">
        <v>79</v>
      </c>
      <c r="AV1081" s="14" t="s">
        <v>77</v>
      </c>
      <c r="AW1081" s="14" t="s">
        <v>31</v>
      </c>
      <c r="AX1081" s="14" t="s">
        <v>69</v>
      </c>
      <c r="AY1081" s="221" t="s">
        <v>161</v>
      </c>
    </row>
    <row r="1082" spans="1:65" s="13" customFormat="1">
      <c r="B1082" s="201"/>
      <c r="C1082" s="202"/>
      <c r="D1082" s="199" t="s">
        <v>178</v>
      </c>
      <c r="E1082" s="203" t="s">
        <v>19</v>
      </c>
      <c r="F1082" s="204" t="s">
        <v>3662</v>
      </c>
      <c r="G1082" s="202"/>
      <c r="H1082" s="205">
        <v>2.4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178</v>
      </c>
      <c r="AU1082" s="211" t="s">
        <v>79</v>
      </c>
      <c r="AV1082" s="13" t="s">
        <v>79</v>
      </c>
      <c r="AW1082" s="13" t="s">
        <v>31</v>
      </c>
      <c r="AX1082" s="13" t="s">
        <v>69</v>
      </c>
      <c r="AY1082" s="211" t="s">
        <v>161</v>
      </c>
    </row>
    <row r="1083" spans="1:65" s="14" customFormat="1">
      <c r="B1083" s="212"/>
      <c r="C1083" s="213"/>
      <c r="D1083" s="199" t="s">
        <v>178</v>
      </c>
      <c r="E1083" s="214" t="s">
        <v>19</v>
      </c>
      <c r="F1083" s="215" t="s">
        <v>3184</v>
      </c>
      <c r="G1083" s="213"/>
      <c r="H1083" s="214" t="s">
        <v>19</v>
      </c>
      <c r="I1083" s="216"/>
      <c r="J1083" s="213"/>
      <c r="K1083" s="213"/>
      <c r="L1083" s="217"/>
      <c r="M1083" s="218"/>
      <c r="N1083" s="219"/>
      <c r="O1083" s="219"/>
      <c r="P1083" s="219"/>
      <c r="Q1083" s="219"/>
      <c r="R1083" s="219"/>
      <c r="S1083" s="219"/>
      <c r="T1083" s="220"/>
      <c r="AT1083" s="221" t="s">
        <v>178</v>
      </c>
      <c r="AU1083" s="221" t="s">
        <v>79</v>
      </c>
      <c r="AV1083" s="14" t="s">
        <v>77</v>
      </c>
      <c r="AW1083" s="14" t="s">
        <v>31</v>
      </c>
      <c r="AX1083" s="14" t="s">
        <v>69</v>
      </c>
      <c r="AY1083" s="221" t="s">
        <v>161</v>
      </c>
    </row>
    <row r="1084" spans="1:65" s="13" customFormat="1">
      <c r="B1084" s="201"/>
      <c r="C1084" s="202"/>
      <c r="D1084" s="199" t="s">
        <v>178</v>
      </c>
      <c r="E1084" s="203" t="s">
        <v>19</v>
      </c>
      <c r="F1084" s="204" t="s">
        <v>3663</v>
      </c>
      <c r="G1084" s="202"/>
      <c r="H1084" s="205">
        <v>2.2000000000000002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178</v>
      </c>
      <c r="AU1084" s="211" t="s">
        <v>79</v>
      </c>
      <c r="AV1084" s="13" t="s">
        <v>79</v>
      </c>
      <c r="AW1084" s="13" t="s">
        <v>31</v>
      </c>
      <c r="AX1084" s="13" t="s">
        <v>69</v>
      </c>
      <c r="AY1084" s="211" t="s">
        <v>161</v>
      </c>
    </row>
    <row r="1085" spans="1:65" s="14" customFormat="1">
      <c r="B1085" s="212"/>
      <c r="C1085" s="213"/>
      <c r="D1085" s="199" t="s">
        <v>178</v>
      </c>
      <c r="E1085" s="214" t="s">
        <v>19</v>
      </c>
      <c r="F1085" s="215" t="s">
        <v>3186</v>
      </c>
      <c r="G1085" s="213"/>
      <c r="H1085" s="214" t="s">
        <v>19</v>
      </c>
      <c r="I1085" s="216"/>
      <c r="J1085" s="213"/>
      <c r="K1085" s="213"/>
      <c r="L1085" s="217"/>
      <c r="M1085" s="218"/>
      <c r="N1085" s="219"/>
      <c r="O1085" s="219"/>
      <c r="P1085" s="219"/>
      <c r="Q1085" s="219"/>
      <c r="R1085" s="219"/>
      <c r="S1085" s="219"/>
      <c r="T1085" s="220"/>
      <c r="AT1085" s="221" t="s">
        <v>178</v>
      </c>
      <c r="AU1085" s="221" t="s">
        <v>79</v>
      </c>
      <c r="AV1085" s="14" t="s">
        <v>77</v>
      </c>
      <c r="AW1085" s="14" t="s">
        <v>31</v>
      </c>
      <c r="AX1085" s="14" t="s">
        <v>69</v>
      </c>
      <c r="AY1085" s="221" t="s">
        <v>161</v>
      </c>
    </row>
    <row r="1086" spans="1:65" s="13" customFormat="1">
      <c r="B1086" s="201"/>
      <c r="C1086" s="202"/>
      <c r="D1086" s="199" t="s">
        <v>178</v>
      </c>
      <c r="E1086" s="203" t="s">
        <v>19</v>
      </c>
      <c r="F1086" s="204" t="s">
        <v>3663</v>
      </c>
      <c r="G1086" s="202"/>
      <c r="H1086" s="205">
        <v>2.2000000000000002</v>
      </c>
      <c r="I1086" s="206"/>
      <c r="J1086" s="202"/>
      <c r="K1086" s="202"/>
      <c r="L1086" s="207"/>
      <c r="M1086" s="208"/>
      <c r="N1086" s="209"/>
      <c r="O1086" s="209"/>
      <c r="P1086" s="209"/>
      <c r="Q1086" s="209"/>
      <c r="R1086" s="209"/>
      <c r="S1086" s="209"/>
      <c r="T1086" s="210"/>
      <c r="AT1086" s="211" t="s">
        <v>178</v>
      </c>
      <c r="AU1086" s="211" t="s">
        <v>79</v>
      </c>
      <c r="AV1086" s="13" t="s">
        <v>79</v>
      </c>
      <c r="AW1086" s="13" t="s">
        <v>31</v>
      </c>
      <c r="AX1086" s="13" t="s">
        <v>69</v>
      </c>
      <c r="AY1086" s="211" t="s">
        <v>161</v>
      </c>
    </row>
    <row r="1087" spans="1:65" s="14" customFormat="1">
      <c r="B1087" s="212"/>
      <c r="C1087" s="213"/>
      <c r="D1087" s="199" t="s">
        <v>178</v>
      </c>
      <c r="E1087" s="214" t="s">
        <v>19</v>
      </c>
      <c r="F1087" s="215" t="s">
        <v>3187</v>
      </c>
      <c r="G1087" s="213"/>
      <c r="H1087" s="214" t="s">
        <v>19</v>
      </c>
      <c r="I1087" s="216"/>
      <c r="J1087" s="213"/>
      <c r="K1087" s="213"/>
      <c r="L1087" s="217"/>
      <c r="M1087" s="218"/>
      <c r="N1087" s="219"/>
      <c r="O1087" s="219"/>
      <c r="P1087" s="219"/>
      <c r="Q1087" s="219"/>
      <c r="R1087" s="219"/>
      <c r="S1087" s="219"/>
      <c r="T1087" s="220"/>
      <c r="AT1087" s="221" t="s">
        <v>178</v>
      </c>
      <c r="AU1087" s="221" t="s">
        <v>79</v>
      </c>
      <c r="AV1087" s="14" t="s">
        <v>77</v>
      </c>
      <c r="AW1087" s="14" t="s">
        <v>31</v>
      </c>
      <c r="AX1087" s="14" t="s">
        <v>69</v>
      </c>
      <c r="AY1087" s="221" t="s">
        <v>161</v>
      </c>
    </row>
    <row r="1088" spans="1:65" s="13" customFormat="1">
      <c r="B1088" s="201"/>
      <c r="C1088" s="202"/>
      <c r="D1088" s="199" t="s">
        <v>178</v>
      </c>
      <c r="E1088" s="203" t="s">
        <v>19</v>
      </c>
      <c r="F1088" s="204" t="s">
        <v>3664</v>
      </c>
      <c r="G1088" s="202"/>
      <c r="H1088" s="205">
        <v>2.2999999999999998</v>
      </c>
      <c r="I1088" s="206"/>
      <c r="J1088" s="202"/>
      <c r="K1088" s="202"/>
      <c r="L1088" s="207"/>
      <c r="M1088" s="208"/>
      <c r="N1088" s="209"/>
      <c r="O1088" s="209"/>
      <c r="P1088" s="209"/>
      <c r="Q1088" s="209"/>
      <c r="R1088" s="209"/>
      <c r="S1088" s="209"/>
      <c r="T1088" s="210"/>
      <c r="AT1088" s="211" t="s">
        <v>178</v>
      </c>
      <c r="AU1088" s="211" t="s">
        <v>79</v>
      </c>
      <c r="AV1088" s="13" t="s">
        <v>79</v>
      </c>
      <c r="AW1088" s="13" t="s">
        <v>31</v>
      </c>
      <c r="AX1088" s="13" t="s">
        <v>69</v>
      </c>
      <c r="AY1088" s="211" t="s">
        <v>161</v>
      </c>
    </row>
    <row r="1089" spans="1:65" s="14" customFormat="1">
      <c r="B1089" s="212"/>
      <c r="C1089" s="213"/>
      <c r="D1089" s="199" t="s">
        <v>178</v>
      </c>
      <c r="E1089" s="214" t="s">
        <v>19</v>
      </c>
      <c r="F1089" s="215" t="s">
        <v>3189</v>
      </c>
      <c r="G1089" s="213"/>
      <c r="H1089" s="214" t="s">
        <v>19</v>
      </c>
      <c r="I1089" s="216"/>
      <c r="J1089" s="213"/>
      <c r="K1089" s="213"/>
      <c r="L1089" s="217"/>
      <c r="M1089" s="218"/>
      <c r="N1089" s="219"/>
      <c r="O1089" s="219"/>
      <c r="P1089" s="219"/>
      <c r="Q1089" s="219"/>
      <c r="R1089" s="219"/>
      <c r="S1089" s="219"/>
      <c r="T1089" s="220"/>
      <c r="AT1089" s="221" t="s">
        <v>178</v>
      </c>
      <c r="AU1089" s="221" t="s">
        <v>79</v>
      </c>
      <c r="AV1089" s="14" t="s">
        <v>77</v>
      </c>
      <c r="AW1089" s="14" t="s">
        <v>31</v>
      </c>
      <c r="AX1089" s="14" t="s">
        <v>69</v>
      </c>
      <c r="AY1089" s="221" t="s">
        <v>161</v>
      </c>
    </row>
    <row r="1090" spans="1:65" s="13" customFormat="1">
      <c r="B1090" s="201"/>
      <c r="C1090" s="202"/>
      <c r="D1090" s="199" t="s">
        <v>178</v>
      </c>
      <c r="E1090" s="203" t="s">
        <v>19</v>
      </c>
      <c r="F1090" s="204" t="s">
        <v>3665</v>
      </c>
      <c r="G1090" s="202"/>
      <c r="H1090" s="205">
        <v>0.2</v>
      </c>
      <c r="I1090" s="206"/>
      <c r="J1090" s="202"/>
      <c r="K1090" s="202"/>
      <c r="L1090" s="207"/>
      <c r="M1090" s="208"/>
      <c r="N1090" s="209"/>
      <c r="O1090" s="209"/>
      <c r="P1090" s="209"/>
      <c r="Q1090" s="209"/>
      <c r="R1090" s="209"/>
      <c r="S1090" s="209"/>
      <c r="T1090" s="210"/>
      <c r="AT1090" s="211" t="s">
        <v>178</v>
      </c>
      <c r="AU1090" s="211" t="s">
        <v>79</v>
      </c>
      <c r="AV1090" s="13" t="s">
        <v>79</v>
      </c>
      <c r="AW1090" s="13" t="s">
        <v>31</v>
      </c>
      <c r="AX1090" s="13" t="s">
        <v>69</v>
      </c>
      <c r="AY1090" s="211" t="s">
        <v>161</v>
      </c>
    </row>
    <row r="1091" spans="1:65" s="13" customFormat="1">
      <c r="B1091" s="201"/>
      <c r="C1091" s="202"/>
      <c r="D1091" s="199" t="s">
        <v>178</v>
      </c>
      <c r="E1091" s="203" t="s">
        <v>19</v>
      </c>
      <c r="F1091" s="204" t="s">
        <v>3666</v>
      </c>
      <c r="G1091" s="202"/>
      <c r="H1091" s="205">
        <v>-0.4</v>
      </c>
      <c r="I1091" s="206"/>
      <c r="J1091" s="202"/>
      <c r="K1091" s="202"/>
      <c r="L1091" s="207"/>
      <c r="M1091" s="208"/>
      <c r="N1091" s="209"/>
      <c r="O1091" s="209"/>
      <c r="P1091" s="209"/>
      <c r="Q1091" s="209"/>
      <c r="R1091" s="209"/>
      <c r="S1091" s="209"/>
      <c r="T1091" s="210"/>
      <c r="AT1091" s="211" t="s">
        <v>178</v>
      </c>
      <c r="AU1091" s="211" t="s">
        <v>79</v>
      </c>
      <c r="AV1091" s="13" t="s">
        <v>79</v>
      </c>
      <c r="AW1091" s="13" t="s">
        <v>31</v>
      </c>
      <c r="AX1091" s="13" t="s">
        <v>69</v>
      </c>
      <c r="AY1091" s="211" t="s">
        <v>161</v>
      </c>
    </row>
    <row r="1092" spans="1:65" s="15" customFormat="1">
      <c r="B1092" s="222"/>
      <c r="C1092" s="223"/>
      <c r="D1092" s="199" t="s">
        <v>178</v>
      </c>
      <c r="E1092" s="224" t="s">
        <v>19</v>
      </c>
      <c r="F1092" s="225" t="s">
        <v>221</v>
      </c>
      <c r="G1092" s="223"/>
      <c r="H1092" s="226">
        <v>8.9</v>
      </c>
      <c r="I1092" s="227"/>
      <c r="J1092" s="223"/>
      <c r="K1092" s="223"/>
      <c r="L1092" s="228"/>
      <c r="M1092" s="229"/>
      <c r="N1092" s="230"/>
      <c r="O1092" s="230"/>
      <c r="P1092" s="230"/>
      <c r="Q1092" s="230"/>
      <c r="R1092" s="230"/>
      <c r="S1092" s="230"/>
      <c r="T1092" s="231"/>
      <c r="AT1092" s="232" t="s">
        <v>178</v>
      </c>
      <c r="AU1092" s="232" t="s">
        <v>79</v>
      </c>
      <c r="AV1092" s="15" t="s">
        <v>168</v>
      </c>
      <c r="AW1092" s="15" t="s">
        <v>31</v>
      </c>
      <c r="AX1092" s="15" t="s">
        <v>77</v>
      </c>
      <c r="AY1092" s="232" t="s">
        <v>161</v>
      </c>
    </row>
    <row r="1093" spans="1:65" s="2" customFormat="1" ht="16.5" customHeight="1">
      <c r="A1093" s="37"/>
      <c r="B1093" s="38"/>
      <c r="C1093" s="181" t="s">
        <v>1299</v>
      </c>
      <c r="D1093" s="181" t="s">
        <v>163</v>
      </c>
      <c r="E1093" s="182" t="s">
        <v>3745</v>
      </c>
      <c r="F1093" s="183" t="s">
        <v>3746</v>
      </c>
      <c r="G1093" s="184" t="s">
        <v>387</v>
      </c>
      <c r="H1093" s="185">
        <v>8.9</v>
      </c>
      <c r="I1093" s="186"/>
      <c r="J1093" s="187">
        <f>ROUND(I1093*H1093,2)</f>
        <v>0</v>
      </c>
      <c r="K1093" s="183" t="s">
        <v>167</v>
      </c>
      <c r="L1093" s="42"/>
      <c r="M1093" s="188" t="s">
        <v>19</v>
      </c>
      <c r="N1093" s="189" t="s">
        <v>40</v>
      </c>
      <c r="O1093" s="67"/>
      <c r="P1093" s="190">
        <f>O1093*H1093</f>
        <v>0</v>
      </c>
      <c r="Q1093" s="190">
        <v>3.2000000000000003E-4</v>
      </c>
      <c r="R1093" s="190">
        <f>Q1093*H1093</f>
        <v>2.8480000000000003E-3</v>
      </c>
      <c r="S1093" s="190">
        <v>0</v>
      </c>
      <c r="T1093" s="191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192" t="s">
        <v>279</v>
      </c>
      <c r="AT1093" s="192" t="s">
        <v>163</v>
      </c>
      <c r="AU1093" s="192" t="s">
        <v>79</v>
      </c>
      <c r="AY1093" s="20" t="s">
        <v>161</v>
      </c>
      <c r="BE1093" s="193">
        <f>IF(N1093="základní",J1093,0)</f>
        <v>0</v>
      </c>
      <c r="BF1093" s="193">
        <f>IF(N1093="snížená",J1093,0)</f>
        <v>0</v>
      </c>
      <c r="BG1093" s="193">
        <f>IF(N1093="zákl. přenesená",J1093,0)</f>
        <v>0</v>
      </c>
      <c r="BH1093" s="193">
        <f>IF(N1093="sníž. přenesená",J1093,0)</f>
        <v>0</v>
      </c>
      <c r="BI1093" s="193">
        <f>IF(N1093="nulová",J1093,0)</f>
        <v>0</v>
      </c>
      <c r="BJ1093" s="20" t="s">
        <v>77</v>
      </c>
      <c r="BK1093" s="193">
        <f>ROUND(I1093*H1093,2)</f>
        <v>0</v>
      </c>
      <c r="BL1093" s="20" t="s">
        <v>279</v>
      </c>
      <c r="BM1093" s="192" t="s">
        <v>3747</v>
      </c>
    </row>
    <row r="1094" spans="1:65" s="2" customFormat="1">
      <c r="A1094" s="37"/>
      <c r="B1094" s="38"/>
      <c r="C1094" s="39"/>
      <c r="D1094" s="194" t="s">
        <v>170</v>
      </c>
      <c r="E1094" s="39"/>
      <c r="F1094" s="195" t="s">
        <v>3748</v>
      </c>
      <c r="G1094" s="39"/>
      <c r="H1094" s="39"/>
      <c r="I1094" s="196"/>
      <c r="J1094" s="39"/>
      <c r="K1094" s="39"/>
      <c r="L1094" s="42"/>
      <c r="M1094" s="197"/>
      <c r="N1094" s="198"/>
      <c r="O1094" s="67"/>
      <c r="P1094" s="67"/>
      <c r="Q1094" s="67"/>
      <c r="R1094" s="67"/>
      <c r="S1094" s="67"/>
      <c r="T1094" s="68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T1094" s="20" t="s">
        <v>170</v>
      </c>
      <c r="AU1094" s="20" t="s">
        <v>79</v>
      </c>
    </row>
    <row r="1095" spans="1:65" s="14" customFormat="1">
      <c r="B1095" s="212"/>
      <c r="C1095" s="213"/>
      <c r="D1095" s="199" t="s">
        <v>178</v>
      </c>
      <c r="E1095" s="214" t="s">
        <v>19</v>
      </c>
      <c r="F1095" s="215" t="s">
        <v>3713</v>
      </c>
      <c r="G1095" s="213"/>
      <c r="H1095" s="214" t="s">
        <v>19</v>
      </c>
      <c r="I1095" s="216"/>
      <c r="J1095" s="213"/>
      <c r="K1095" s="213"/>
      <c r="L1095" s="217"/>
      <c r="M1095" s="218"/>
      <c r="N1095" s="219"/>
      <c r="O1095" s="219"/>
      <c r="P1095" s="219"/>
      <c r="Q1095" s="219"/>
      <c r="R1095" s="219"/>
      <c r="S1095" s="219"/>
      <c r="T1095" s="220"/>
      <c r="AT1095" s="221" t="s">
        <v>178</v>
      </c>
      <c r="AU1095" s="221" t="s">
        <v>79</v>
      </c>
      <c r="AV1095" s="14" t="s">
        <v>77</v>
      </c>
      <c r="AW1095" s="14" t="s">
        <v>31</v>
      </c>
      <c r="AX1095" s="14" t="s">
        <v>69</v>
      </c>
      <c r="AY1095" s="221" t="s">
        <v>161</v>
      </c>
    </row>
    <row r="1096" spans="1:65" s="14" customFormat="1">
      <c r="B1096" s="212"/>
      <c r="C1096" s="213"/>
      <c r="D1096" s="199" t="s">
        <v>178</v>
      </c>
      <c r="E1096" s="214" t="s">
        <v>19</v>
      </c>
      <c r="F1096" s="215" t="s">
        <v>3182</v>
      </c>
      <c r="G1096" s="213"/>
      <c r="H1096" s="214" t="s">
        <v>19</v>
      </c>
      <c r="I1096" s="216"/>
      <c r="J1096" s="213"/>
      <c r="K1096" s="213"/>
      <c r="L1096" s="217"/>
      <c r="M1096" s="218"/>
      <c r="N1096" s="219"/>
      <c r="O1096" s="219"/>
      <c r="P1096" s="219"/>
      <c r="Q1096" s="219"/>
      <c r="R1096" s="219"/>
      <c r="S1096" s="219"/>
      <c r="T1096" s="220"/>
      <c r="AT1096" s="221" t="s">
        <v>178</v>
      </c>
      <c r="AU1096" s="221" t="s">
        <v>79</v>
      </c>
      <c r="AV1096" s="14" t="s">
        <v>77</v>
      </c>
      <c r="AW1096" s="14" t="s">
        <v>31</v>
      </c>
      <c r="AX1096" s="14" t="s">
        <v>69</v>
      </c>
      <c r="AY1096" s="221" t="s">
        <v>161</v>
      </c>
    </row>
    <row r="1097" spans="1:65" s="13" customFormat="1">
      <c r="B1097" s="201"/>
      <c r="C1097" s="202"/>
      <c r="D1097" s="199" t="s">
        <v>178</v>
      </c>
      <c r="E1097" s="203" t="s">
        <v>19</v>
      </c>
      <c r="F1097" s="204" t="s">
        <v>3662</v>
      </c>
      <c r="G1097" s="202"/>
      <c r="H1097" s="205">
        <v>2.4</v>
      </c>
      <c r="I1097" s="206"/>
      <c r="J1097" s="202"/>
      <c r="K1097" s="202"/>
      <c r="L1097" s="207"/>
      <c r="M1097" s="208"/>
      <c r="N1097" s="209"/>
      <c r="O1097" s="209"/>
      <c r="P1097" s="209"/>
      <c r="Q1097" s="209"/>
      <c r="R1097" s="209"/>
      <c r="S1097" s="209"/>
      <c r="T1097" s="210"/>
      <c r="AT1097" s="211" t="s">
        <v>178</v>
      </c>
      <c r="AU1097" s="211" t="s">
        <v>79</v>
      </c>
      <c r="AV1097" s="13" t="s">
        <v>79</v>
      </c>
      <c r="AW1097" s="13" t="s">
        <v>31</v>
      </c>
      <c r="AX1097" s="13" t="s">
        <v>69</v>
      </c>
      <c r="AY1097" s="211" t="s">
        <v>161</v>
      </c>
    </row>
    <row r="1098" spans="1:65" s="14" customFormat="1">
      <c r="B1098" s="212"/>
      <c r="C1098" s="213"/>
      <c r="D1098" s="199" t="s">
        <v>178</v>
      </c>
      <c r="E1098" s="214" t="s">
        <v>19</v>
      </c>
      <c r="F1098" s="215" t="s">
        <v>3184</v>
      </c>
      <c r="G1098" s="213"/>
      <c r="H1098" s="214" t="s">
        <v>19</v>
      </c>
      <c r="I1098" s="216"/>
      <c r="J1098" s="213"/>
      <c r="K1098" s="213"/>
      <c r="L1098" s="217"/>
      <c r="M1098" s="218"/>
      <c r="N1098" s="219"/>
      <c r="O1098" s="219"/>
      <c r="P1098" s="219"/>
      <c r="Q1098" s="219"/>
      <c r="R1098" s="219"/>
      <c r="S1098" s="219"/>
      <c r="T1098" s="220"/>
      <c r="AT1098" s="221" t="s">
        <v>178</v>
      </c>
      <c r="AU1098" s="221" t="s">
        <v>79</v>
      </c>
      <c r="AV1098" s="14" t="s">
        <v>77</v>
      </c>
      <c r="AW1098" s="14" t="s">
        <v>31</v>
      </c>
      <c r="AX1098" s="14" t="s">
        <v>69</v>
      </c>
      <c r="AY1098" s="221" t="s">
        <v>161</v>
      </c>
    </row>
    <row r="1099" spans="1:65" s="13" customFormat="1">
      <c r="B1099" s="201"/>
      <c r="C1099" s="202"/>
      <c r="D1099" s="199" t="s">
        <v>178</v>
      </c>
      <c r="E1099" s="203" t="s">
        <v>19</v>
      </c>
      <c r="F1099" s="204" t="s">
        <v>3663</v>
      </c>
      <c r="G1099" s="202"/>
      <c r="H1099" s="205">
        <v>2.2000000000000002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178</v>
      </c>
      <c r="AU1099" s="211" t="s">
        <v>79</v>
      </c>
      <c r="AV1099" s="13" t="s">
        <v>79</v>
      </c>
      <c r="AW1099" s="13" t="s">
        <v>31</v>
      </c>
      <c r="AX1099" s="13" t="s">
        <v>69</v>
      </c>
      <c r="AY1099" s="211" t="s">
        <v>161</v>
      </c>
    </row>
    <row r="1100" spans="1:65" s="14" customFormat="1">
      <c r="B1100" s="212"/>
      <c r="C1100" s="213"/>
      <c r="D1100" s="199" t="s">
        <v>178</v>
      </c>
      <c r="E1100" s="214" t="s">
        <v>19</v>
      </c>
      <c r="F1100" s="215" t="s">
        <v>3186</v>
      </c>
      <c r="G1100" s="213"/>
      <c r="H1100" s="214" t="s">
        <v>19</v>
      </c>
      <c r="I1100" s="216"/>
      <c r="J1100" s="213"/>
      <c r="K1100" s="213"/>
      <c r="L1100" s="217"/>
      <c r="M1100" s="218"/>
      <c r="N1100" s="219"/>
      <c r="O1100" s="219"/>
      <c r="P1100" s="219"/>
      <c r="Q1100" s="219"/>
      <c r="R1100" s="219"/>
      <c r="S1100" s="219"/>
      <c r="T1100" s="220"/>
      <c r="AT1100" s="221" t="s">
        <v>178</v>
      </c>
      <c r="AU1100" s="221" t="s">
        <v>79</v>
      </c>
      <c r="AV1100" s="14" t="s">
        <v>77</v>
      </c>
      <c r="AW1100" s="14" t="s">
        <v>31</v>
      </c>
      <c r="AX1100" s="14" t="s">
        <v>69</v>
      </c>
      <c r="AY1100" s="221" t="s">
        <v>161</v>
      </c>
    </row>
    <row r="1101" spans="1:65" s="13" customFormat="1">
      <c r="B1101" s="201"/>
      <c r="C1101" s="202"/>
      <c r="D1101" s="199" t="s">
        <v>178</v>
      </c>
      <c r="E1101" s="203" t="s">
        <v>19</v>
      </c>
      <c r="F1101" s="204" t="s">
        <v>3663</v>
      </c>
      <c r="G1101" s="202"/>
      <c r="H1101" s="205">
        <v>2.2000000000000002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178</v>
      </c>
      <c r="AU1101" s="211" t="s">
        <v>79</v>
      </c>
      <c r="AV1101" s="13" t="s">
        <v>79</v>
      </c>
      <c r="AW1101" s="13" t="s">
        <v>31</v>
      </c>
      <c r="AX1101" s="13" t="s">
        <v>69</v>
      </c>
      <c r="AY1101" s="211" t="s">
        <v>161</v>
      </c>
    </row>
    <row r="1102" spans="1:65" s="14" customFormat="1">
      <c r="B1102" s="212"/>
      <c r="C1102" s="213"/>
      <c r="D1102" s="199" t="s">
        <v>178</v>
      </c>
      <c r="E1102" s="214" t="s">
        <v>19</v>
      </c>
      <c r="F1102" s="215" t="s">
        <v>3187</v>
      </c>
      <c r="G1102" s="213"/>
      <c r="H1102" s="214" t="s">
        <v>19</v>
      </c>
      <c r="I1102" s="216"/>
      <c r="J1102" s="213"/>
      <c r="K1102" s="213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178</v>
      </c>
      <c r="AU1102" s="221" t="s">
        <v>79</v>
      </c>
      <c r="AV1102" s="14" t="s">
        <v>77</v>
      </c>
      <c r="AW1102" s="14" t="s">
        <v>31</v>
      </c>
      <c r="AX1102" s="14" t="s">
        <v>69</v>
      </c>
      <c r="AY1102" s="221" t="s">
        <v>161</v>
      </c>
    </row>
    <row r="1103" spans="1:65" s="13" customFormat="1">
      <c r="B1103" s="201"/>
      <c r="C1103" s="202"/>
      <c r="D1103" s="199" t="s">
        <v>178</v>
      </c>
      <c r="E1103" s="203" t="s">
        <v>19</v>
      </c>
      <c r="F1103" s="204" t="s">
        <v>3664</v>
      </c>
      <c r="G1103" s="202"/>
      <c r="H1103" s="205">
        <v>2.2999999999999998</v>
      </c>
      <c r="I1103" s="206"/>
      <c r="J1103" s="202"/>
      <c r="K1103" s="202"/>
      <c r="L1103" s="207"/>
      <c r="M1103" s="208"/>
      <c r="N1103" s="209"/>
      <c r="O1103" s="209"/>
      <c r="P1103" s="209"/>
      <c r="Q1103" s="209"/>
      <c r="R1103" s="209"/>
      <c r="S1103" s="209"/>
      <c r="T1103" s="210"/>
      <c r="AT1103" s="211" t="s">
        <v>178</v>
      </c>
      <c r="AU1103" s="211" t="s">
        <v>79</v>
      </c>
      <c r="AV1103" s="13" t="s">
        <v>79</v>
      </c>
      <c r="AW1103" s="13" t="s">
        <v>31</v>
      </c>
      <c r="AX1103" s="13" t="s">
        <v>69</v>
      </c>
      <c r="AY1103" s="211" t="s">
        <v>161</v>
      </c>
    </row>
    <row r="1104" spans="1:65" s="14" customFormat="1">
      <c r="B1104" s="212"/>
      <c r="C1104" s="213"/>
      <c r="D1104" s="199" t="s">
        <v>178</v>
      </c>
      <c r="E1104" s="214" t="s">
        <v>19</v>
      </c>
      <c r="F1104" s="215" t="s">
        <v>3189</v>
      </c>
      <c r="G1104" s="213"/>
      <c r="H1104" s="214" t="s">
        <v>19</v>
      </c>
      <c r="I1104" s="216"/>
      <c r="J1104" s="213"/>
      <c r="K1104" s="213"/>
      <c r="L1104" s="217"/>
      <c r="M1104" s="218"/>
      <c r="N1104" s="219"/>
      <c r="O1104" s="219"/>
      <c r="P1104" s="219"/>
      <c r="Q1104" s="219"/>
      <c r="R1104" s="219"/>
      <c r="S1104" s="219"/>
      <c r="T1104" s="220"/>
      <c r="AT1104" s="221" t="s">
        <v>178</v>
      </c>
      <c r="AU1104" s="221" t="s">
        <v>79</v>
      </c>
      <c r="AV1104" s="14" t="s">
        <v>77</v>
      </c>
      <c r="AW1104" s="14" t="s">
        <v>31</v>
      </c>
      <c r="AX1104" s="14" t="s">
        <v>69</v>
      </c>
      <c r="AY1104" s="221" t="s">
        <v>161</v>
      </c>
    </row>
    <row r="1105" spans="1:65" s="13" customFormat="1">
      <c r="B1105" s="201"/>
      <c r="C1105" s="202"/>
      <c r="D1105" s="199" t="s">
        <v>178</v>
      </c>
      <c r="E1105" s="203" t="s">
        <v>19</v>
      </c>
      <c r="F1105" s="204" t="s">
        <v>3665</v>
      </c>
      <c r="G1105" s="202"/>
      <c r="H1105" s="205">
        <v>0.2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178</v>
      </c>
      <c r="AU1105" s="211" t="s">
        <v>79</v>
      </c>
      <c r="AV1105" s="13" t="s">
        <v>79</v>
      </c>
      <c r="AW1105" s="13" t="s">
        <v>31</v>
      </c>
      <c r="AX1105" s="13" t="s">
        <v>69</v>
      </c>
      <c r="AY1105" s="211" t="s">
        <v>161</v>
      </c>
    </row>
    <row r="1106" spans="1:65" s="13" customFormat="1">
      <c r="B1106" s="201"/>
      <c r="C1106" s="202"/>
      <c r="D1106" s="199" t="s">
        <v>178</v>
      </c>
      <c r="E1106" s="203" t="s">
        <v>19</v>
      </c>
      <c r="F1106" s="204" t="s">
        <v>3666</v>
      </c>
      <c r="G1106" s="202"/>
      <c r="H1106" s="205">
        <v>-0.4</v>
      </c>
      <c r="I1106" s="206"/>
      <c r="J1106" s="202"/>
      <c r="K1106" s="202"/>
      <c r="L1106" s="207"/>
      <c r="M1106" s="208"/>
      <c r="N1106" s="209"/>
      <c r="O1106" s="209"/>
      <c r="P1106" s="209"/>
      <c r="Q1106" s="209"/>
      <c r="R1106" s="209"/>
      <c r="S1106" s="209"/>
      <c r="T1106" s="210"/>
      <c r="AT1106" s="211" t="s">
        <v>178</v>
      </c>
      <c r="AU1106" s="211" t="s">
        <v>79</v>
      </c>
      <c r="AV1106" s="13" t="s">
        <v>79</v>
      </c>
      <c r="AW1106" s="13" t="s">
        <v>31</v>
      </c>
      <c r="AX1106" s="13" t="s">
        <v>69</v>
      </c>
      <c r="AY1106" s="211" t="s">
        <v>161</v>
      </c>
    </row>
    <row r="1107" spans="1:65" s="15" customFormat="1">
      <c r="B1107" s="222"/>
      <c r="C1107" s="223"/>
      <c r="D1107" s="199" t="s">
        <v>178</v>
      </c>
      <c r="E1107" s="224" t="s">
        <v>19</v>
      </c>
      <c r="F1107" s="225" t="s">
        <v>221</v>
      </c>
      <c r="G1107" s="223"/>
      <c r="H1107" s="226">
        <v>8.9</v>
      </c>
      <c r="I1107" s="227"/>
      <c r="J1107" s="223"/>
      <c r="K1107" s="223"/>
      <c r="L1107" s="228"/>
      <c r="M1107" s="229"/>
      <c r="N1107" s="230"/>
      <c r="O1107" s="230"/>
      <c r="P1107" s="230"/>
      <c r="Q1107" s="230"/>
      <c r="R1107" s="230"/>
      <c r="S1107" s="230"/>
      <c r="T1107" s="231"/>
      <c r="AT1107" s="232" t="s">
        <v>178</v>
      </c>
      <c r="AU1107" s="232" t="s">
        <v>79</v>
      </c>
      <c r="AV1107" s="15" t="s">
        <v>168</v>
      </c>
      <c r="AW1107" s="15" t="s">
        <v>31</v>
      </c>
      <c r="AX1107" s="15" t="s">
        <v>77</v>
      </c>
      <c r="AY1107" s="232" t="s">
        <v>161</v>
      </c>
    </row>
    <row r="1108" spans="1:65" s="2" customFormat="1" ht="24.15" customHeight="1">
      <c r="A1108" s="37"/>
      <c r="B1108" s="38"/>
      <c r="C1108" s="181" t="s">
        <v>1305</v>
      </c>
      <c r="D1108" s="181" t="s">
        <v>163</v>
      </c>
      <c r="E1108" s="182" t="s">
        <v>3749</v>
      </c>
      <c r="F1108" s="183" t="s">
        <v>3750</v>
      </c>
      <c r="G1108" s="184" t="s">
        <v>387</v>
      </c>
      <c r="H1108" s="185">
        <v>4</v>
      </c>
      <c r="I1108" s="186"/>
      <c r="J1108" s="187">
        <f>ROUND(I1108*H1108,2)</f>
        <v>0</v>
      </c>
      <c r="K1108" s="183" t="s">
        <v>167</v>
      </c>
      <c r="L1108" s="42"/>
      <c r="M1108" s="188" t="s">
        <v>19</v>
      </c>
      <c r="N1108" s="189" t="s">
        <v>40</v>
      </c>
      <c r="O1108" s="67"/>
      <c r="P1108" s="190">
        <f>O1108*H1108</f>
        <v>0</v>
      </c>
      <c r="Q1108" s="190">
        <v>1.46E-2</v>
      </c>
      <c r="R1108" s="190">
        <f>Q1108*H1108</f>
        <v>5.8400000000000001E-2</v>
      </c>
      <c r="S1108" s="190">
        <v>0</v>
      </c>
      <c r="T1108" s="191">
        <f>S1108*H1108</f>
        <v>0</v>
      </c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R1108" s="192" t="s">
        <v>279</v>
      </c>
      <c r="AT1108" s="192" t="s">
        <v>163</v>
      </c>
      <c r="AU1108" s="192" t="s">
        <v>79</v>
      </c>
      <c r="AY1108" s="20" t="s">
        <v>161</v>
      </c>
      <c r="BE1108" s="193">
        <f>IF(N1108="základní",J1108,0)</f>
        <v>0</v>
      </c>
      <c r="BF1108" s="193">
        <f>IF(N1108="snížená",J1108,0)</f>
        <v>0</v>
      </c>
      <c r="BG1108" s="193">
        <f>IF(N1108="zákl. přenesená",J1108,0)</f>
        <v>0</v>
      </c>
      <c r="BH1108" s="193">
        <f>IF(N1108="sníž. přenesená",J1108,0)</f>
        <v>0</v>
      </c>
      <c r="BI1108" s="193">
        <f>IF(N1108="nulová",J1108,0)</f>
        <v>0</v>
      </c>
      <c r="BJ1108" s="20" t="s">
        <v>77</v>
      </c>
      <c r="BK1108" s="193">
        <f>ROUND(I1108*H1108,2)</f>
        <v>0</v>
      </c>
      <c r="BL1108" s="20" t="s">
        <v>279</v>
      </c>
      <c r="BM1108" s="192" t="s">
        <v>3751</v>
      </c>
    </row>
    <row r="1109" spans="1:65" s="2" customFormat="1">
      <c r="A1109" s="37"/>
      <c r="B1109" s="38"/>
      <c r="C1109" s="39"/>
      <c r="D1109" s="194" t="s">
        <v>170</v>
      </c>
      <c r="E1109" s="39"/>
      <c r="F1109" s="195" t="s">
        <v>3752</v>
      </c>
      <c r="G1109" s="39"/>
      <c r="H1109" s="39"/>
      <c r="I1109" s="196"/>
      <c r="J1109" s="39"/>
      <c r="K1109" s="39"/>
      <c r="L1109" s="42"/>
      <c r="M1109" s="197"/>
      <c r="N1109" s="198"/>
      <c r="O1109" s="67"/>
      <c r="P1109" s="67"/>
      <c r="Q1109" s="67"/>
      <c r="R1109" s="67"/>
      <c r="S1109" s="67"/>
      <c r="T1109" s="68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T1109" s="20" t="s">
        <v>170</v>
      </c>
      <c r="AU1109" s="20" t="s">
        <v>79</v>
      </c>
    </row>
    <row r="1110" spans="1:65" s="14" customFormat="1">
      <c r="B1110" s="212"/>
      <c r="C1110" s="213"/>
      <c r="D1110" s="199" t="s">
        <v>178</v>
      </c>
      <c r="E1110" s="214" t="s">
        <v>19</v>
      </c>
      <c r="F1110" s="215" t="s">
        <v>3753</v>
      </c>
      <c r="G1110" s="213"/>
      <c r="H1110" s="214" t="s">
        <v>19</v>
      </c>
      <c r="I1110" s="216"/>
      <c r="J1110" s="213"/>
      <c r="K1110" s="213"/>
      <c r="L1110" s="217"/>
      <c r="M1110" s="218"/>
      <c r="N1110" s="219"/>
      <c r="O1110" s="219"/>
      <c r="P1110" s="219"/>
      <c r="Q1110" s="219"/>
      <c r="R1110" s="219"/>
      <c r="S1110" s="219"/>
      <c r="T1110" s="220"/>
      <c r="AT1110" s="221" t="s">
        <v>178</v>
      </c>
      <c r="AU1110" s="221" t="s">
        <v>79</v>
      </c>
      <c r="AV1110" s="14" t="s">
        <v>77</v>
      </c>
      <c r="AW1110" s="14" t="s">
        <v>31</v>
      </c>
      <c r="AX1110" s="14" t="s">
        <v>69</v>
      </c>
      <c r="AY1110" s="221" t="s">
        <v>161</v>
      </c>
    </row>
    <row r="1111" spans="1:65" s="14" customFormat="1">
      <c r="B1111" s="212"/>
      <c r="C1111" s="213"/>
      <c r="D1111" s="199" t="s">
        <v>178</v>
      </c>
      <c r="E1111" s="214" t="s">
        <v>19</v>
      </c>
      <c r="F1111" s="215" t="s">
        <v>3754</v>
      </c>
      <c r="G1111" s="213"/>
      <c r="H1111" s="214" t="s">
        <v>19</v>
      </c>
      <c r="I1111" s="216"/>
      <c r="J1111" s="213"/>
      <c r="K1111" s="213"/>
      <c r="L1111" s="217"/>
      <c r="M1111" s="218"/>
      <c r="N1111" s="219"/>
      <c r="O1111" s="219"/>
      <c r="P1111" s="219"/>
      <c r="Q1111" s="219"/>
      <c r="R1111" s="219"/>
      <c r="S1111" s="219"/>
      <c r="T1111" s="220"/>
      <c r="AT1111" s="221" t="s">
        <v>178</v>
      </c>
      <c r="AU1111" s="221" t="s">
        <v>79</v>
      </c>
      <c r="AV1111" s="14" t="s">
        <v>77</v>
      </c>
      <c r="AW1111" s="14" t="s">
        <v>31</v>
      </c>
      <c r="AX1111" s="14" t="s">
        <v>69</v>
      </c>
      <c r="AY1111" s="221" t="s">
        <v>161</v>
      </c>
    </row>
    <row r="1112" spans="1:65" s="13" customFormat="1">
      <c r="B1112" s="201"/>
      <c r="C1112" s="202"/>
      <c r="D1112" s="199" t="s">
        <v>178</v>
      </c>
      <c r="E1112" s="203" t="s">
        <v>19</v>
      </c>
      <c r="F1112" s="204" t="s">
        <v>168</v>
      </c>
      <c r="G1112" s="202"/>
      <c r="H1112" s="205">
        <v>4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178</v>
      </c>
      <c r="AU1112" s="211" t="s">
        <v>79</v>
      </c>
      <c r="AV1112" s="13" t="s">
        <v>79</v>
      </c>
      <c r="AW1112" s="13" t="s">
        <v>31</v>
      </c>
      <c r="AX1112" s="13" t="s">
        <v>69</v>
      </c>
      <c r="AY1112" s="211" t="s">
        <v>161</v>
      </c>
    </row>
    <row r="1113" spans="1:65" s="15" customFormat="1">
      <c r="B1113" s="222"/>
      <c r="C1113" s="223"/>
      <c r="D1113" s="199" t="s">
        <v>178</v>
      </c>
      <c r="E1113" s="224" t="s">
        <v>19</v>
      </c>
      <c r="F1113" s="225" t="s">
        <v>221</v>
      </c>
      <c r="G1113" s="223"/>
      <c r="H1113" s="226">
        <v>4</v>
      </c>
      <c r="I1113" s="227"/>
      <c r="J1113" s="223"/>
      <c r="K1113" s="223"/>
      <c r="L1113" s="228"/>
      <c r="M1113" s="229"/>
      <c r="N1113" s="230"/>
      <c r="O1113" s="230"/>
      <c r="P1113" s="230"/>
      <c r="Q1113" s="230"/>
      <c r="R1113" s="230"/>
      <c r="S1113" s="230"/>
      <c r="T1113" s="231"/>
      <c r="AT1113" s="232" t="s">
        <v>178</v>
      </c>
      <c r="AU1113" s="232" t="s">
        <v>79</v>
      </c>
      <c r="AV1113" s="15" t="s">
        <v>168</v>
      </c>
      <c r="AW1113" s="15" t="s">
        <v>31</v>
      </c>
      <c r="AX1113" s="15" t="s">
        <v>77</v>
      </c>
      <c r="AY1113" s="232" t="s">
        <v>161</v>
      </c>
    </row>
    <row r="1114" spans="1:65" s="2" customFormat="1" ht="24.15" customHeight="1">
      <c r="A1114" s="37"/>
      <c r="B1114" s="38"/>
      <c r="C1114" s="181" t="s">
        <v>1311</v>
      </c>
      <c r="D1114" s="181" t="s">
        <v>163</v>
      </c>
      <c r="E1114" s="182" t="s">
        <v>3755</v>
      </c>
      <c r="F1114" s="183" t="s">
        <v>3756</v>
      </c>
      <c r="G1114" s="184" t="s">
        <v>387</v>
      </c>
      <c r="H1114" s="185">
        <v>4</v>
      </c>
      <c r="I1114" s="186"/>
      <c r="J1114" s="187">
        <f>ROUND(I1114*H1114,2)</f>
        <v>0</v>
      </c>
      <c r="K1114" s="183" t="s">
        <v>167</v>
      </c>
      <c r="L1114" s="42"/>
      <c r="M1114" s="188" t="s">
        <v>19</v>
      </c>
      <c r="N1114" s="189" t="s">
        <v>40</v>
      </c>
      <c r="O1114" s="67"/>
      <c r="P1114" s="190">
        <f>O1114*H1114</f>
        <v>0</v>
      </c>
      <c r="Q1114" s="190">
        <v>1.54E-2</v>
      </c>
      <c r="R1114" s="190">
        <f>Q1114*H1114</f>
        <v>6.1600000000000002E-2</v>
      </c>
      <c r="S1114" s="190">
        <v>0</v>
      </c>
      <c r="T1114" s="191">
        <f>S1114*H1114</f>
        <v>0</v>
      </c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R1114" s="192" t="s">
        <v>279</v>
      </c>
      <c r="AT1114" s="192" t="s">
        <v>163</v>
      </c>
      <c r="AU1114" s="192" t="s">
        <v>79</v>
      </c>
      <c r="AY1114" s="20" t="s">
        <v>161</v>
      </c>
      <c r="BE1114" s="193">
        <f>IF(N1114="základní",J1114,0)</f>
        <v>0</v>
      </c>
      <c r="BF1114" s="193">
        <f>IF(N1114="snížená",J1114,0)</f>
        <v>0</v>
      </c>
      <c r="BG1114" s="193">
        <f>IF(N1114="zákl. přenesená",J1114,0)</f>
        <v>0</v>
      </c>
      <c r="BH1114" s="193">
        <f>IF(N1114="sníž. přenesená",J1114,0)</f>
        <v>0</v>
      </c>
      <c r="BI1114" s="193">
        <f>IF(N1114="nulová",J1114,0)</f>
        <v>0</v>
      </c>
      <c r="BJ1114" s="20" t="s">
        <v>77</v>
      </c>
      <c r="BK1114" s="193">
        <f>ROUND(I1114*H1114,2)</f>
        <v>0</v>
      </c>
      <c r="BL1114" s="20" t="s">
        <v>279</v>
      </c>
      <c r="BM1114" s="192" t="s">
        <v>3757</v>
      </c>
    </row>
    <row r="1115" spans="1:65" s="2" customFormat="1">
      <c r="A1115" s="37"/>
      <c r="B1115" s="38"/>
      <c r="C1115" s="39"/>
      <c r="D1115" s="194" t="s">
        <v>170</v>
      </c>
      <c r="E1115" s="39"/>
      <c r="F1115" s="195" t="s">
        <v>3758</v>
      </c>
      <c r="G1115" s="39"/>
      <c r="H1115" s="39"/>
      <c r="I1115" s="196"/>
      <c r="J1115" s="39"/>
      <c r="K1115" s="39"/>
      <c r="L1115" s="42"/>
      <c r="M1115" s="197"/>
      <c r="N1115" s="198"/>
      <c r="O1115" s="67"/>
      <c r="P1115" s="67"/>
      <c r="Q1115" s="67"/>
      <c r="R1115" s="67"/>
      <c r="S1115" s="67"/>
      <c r="T1115" s="68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T1115" s="20" t="s">
        <v>170</v>
      </c>
      <c r="AU1115" s="20" t="s">
        <v>79</v>
      </c>
    </row>
    <row r="1116" spans="1:65" s="14" customFormat="1">
      <c r="B1116" s="212"/>
      <c r="C1116" s="213"/>
      <c r="D1116" s="199" t="s">
        <v>178</v>
      </c>
      <c r="E1116" s="214" t="s">
        <v>19</v>
      </c>
      <c r="F1116" s="215" t="s">
        <v>3753</v>
      </c>
      <c r="G1116" s="213"/>
      <c r="H1116" s="214" t="s">
        <v>19</v>
      </c>
      <c r="I1116" s="216"/>
      <c r="J1116" s="213"/>
      <c r="K1116" s="213"/>
      <c r="L1116" s="217"/>
      <c r="M1116" s="218"/>
      <c r="N1116" s="219"/>
      <c r="O1116" s="219"/>
      <c r="P1116" s="219"/>
      <c r="Q1116" s="219"/>
      <c r="R1116" s="219"/>
      <c r="S1116" s="219"/>
      <c r="T1116" s="220"/>
      <c r="AT1116" s="221" t="s">
        <v>178</v>
      </c>
      <c r="AU1116" s="221" t="s">
        <v>79</v>
      </c>
      <c r="AV1116" s="14" t="s">
        <v>77</v>
      </c>
      <c r="AW1116" s="14" t="s">
        <v>31</v>
      </c>
      <c r="AX1116" s="14" t="s">
        <v>69</v>
      </c>
      <c r="AY1116" s="221" t="s">
        <v>161</v>
      </c>
    </row>
    <row r="1117" spans="1:65" s="14" customFormat="1">
      <c r="B1117" s="212"/>
      <c r="C1117" s="213"/>
      <c r="D1117" s="199" t="s">
        <v>178</v>
      </c>
      <c r="E1117" s="214" t="s">
        <v>19</v>
      </c>
      <c r="F1117" s="215" t="s">
        <v>3759</v>
      </c>
      <c r="G1117" s="213"/>
      <c r="H1117" s="214" t="s">
        <v>19</v>
      </c>
      <c r="I1117" s="216"/>
      <c r="J1117" s="213"/>
      <c r="K1117" s="213"/>
      <c r="L1117" s="217"/>
      <c r="M1117" s="218"/>
      <c r="N1117" s="219"/>
      <c r="O1117" s="219"/>
      <c r="P1117" s="219"/>
      <c r="Q1117" s="219"/>
      <c r="R1117" s="219"/>
      <c r="S1117" s="219"/>
      <c r="T1117" s="220"/>
      <c r="AT1117" s="221" t="s">
        <v>178</v>
      </c>
      <c r="AU1117" s="221" t="s">
        <v>79</v>
      </c>
      <c r="AV1117" s="14" t="s">
        <v>77</v>
      </c>
      <c r="AW1117" s="14" t="s">
        <v>31</v>
      </c>
      <c r="AX1117" s="14" t="s">
        <v>69</v>
      </c>
      <c r="AY1117" s="221" t="s">
        <v>161</v>
      </c>
    </row>
    <row r="1118" spans="1:65" s="13" customFormat="1">
      <c r="B1118" s="201"/>
      <c r="C1118" s="202"/>
      <c r="D1118" s="199" t="s">
        <v>178</v>
      </c>
      <c r="E1118" s="203" t="s">
        <v>19</v>
      </c>
      <c r="F1118" s="204" t="s">
        <v>168</v>
      </c>
      <c r="G1118" s="202"/>
      <c r="H1118" s="205">
        <v>4</v>
      </c>
      <c r="I1118" s="206"/>
      <c r="J1118" s="202"/>
      <c r="K1118" s="202"/>
      <c r="L1118" s="207"/>
      <c r="M1118" s="208"/>
      <c r="N1118" s="209"/>
      <c r="O1118" s="209"/>
      <c r="P1118" s="209"/>
      <c r="Q1118" s="209"/>
      <c r="R1118" s="209"/>
      <c r="S1118" s="209"/>
      <c r="T1118" s="210"/>
      <c r="AT1118" s="211" t="s">
        <v>178</v>
      </c>
      <c r="AU1118" s="211" t="s">
        <v>79</v>
      </c>
      <c r="AV1118" s="13" t="s">
        <v>79</v>
      </c>
      <c r="AW1118" s="13" t="s">
        <v>31</v>
      </c>
      <c r="AX1118" s="13" t="s">
        <v>69</v>
      </c>
      <c r="AY1118" s="211" t="s">
        <v>161</v>
      </c>
    </row>
    <row r="1119" spans="1:65" s="15" customFormat="1">
      <c r="B1119" s="222"/>
      <c r="C1119" s="223"/>
      <c r="D1119" s="199" t="s">
        <v>178</v>
      </c>
      <c r="E1119" s="224" t="s">
        <v>19</v>
      </c>
      <c r="F1119" s="225" t="s">
        <v>221</v>
      </c>
      <c r="G1119" s="223"/>
      <c r="H1119" s="226">
        <v>4</v>
      </c>
      <c r="I1119" s="227"/>
      <c r="J1119" s="223"/>
      <c r="K1119" s="223"/>
      <c r="L1119" s="228"/>
      <c r="M1119" s="229"/>
      <c r="N1119" s="230"/>
      <c r="O1119" s="230"/>
      <c r="P1119" s="230"/>
      <c r="Q1119" s="230"/>
      <c r="R1119" s="230"/>
      <c r="S1119" s="230"/>
      <c r="T1119" s="231"/>
      <c r="AT1119" s="232" t="s">
        <v>178</v>
      </c>
      <c r="AU1119" s="232" t="s">
        <v>79</v>
      </c>
      <c r="AV1119" s="15" t="s">
        <v>168</v>
      </c>
      <c r="AW1119" s="15" t="s">
        <v>31</v>
      </c>
      <c r="AX1119" s="15" t="s">
        <v>77</v>
      </c>
      <c r="AY1119" s="232" t="s">
        <v>161</v>
      </c>
    </row>
    <row r="1120" spans="1:65" s="2" customFormat="1" ht="24.15" customHeight="1">
      <c r="A1120" s="37"/>
      <c r="B1120" s="38"/>
      <c r="C1120" s="181" t="s">
        <v>1317</v>
      </c>
      <c r="D1120" s="181" t="s">
        <v>163</v>
      </c>
      <c r="E1120" s="182" t="s">
        <v>3760</v>
      </c>
      <c r="F1120" s="183" t="s">
        <v>3761</v>
      </c>
      <c r="G1120" s="184" t="s">
        <v>387</v>
      </c>
      <c r="H1120" s="185">
        <v>1</v>
      </c>
      <c r="I1120" s="186"/>
      <c r="J1120" s="187">
        <f>ROUND(I1120*H1120,2)</f>
        <v>0</v>
      </c>
      <c r="K1120" s="183" t="s">
        <v>167</v>
      </c>
      <c r="L1120" s="42"/>
      <c r="M1120" s="188" t="s">
        <v>19</v>
      </c>
      <c r="N1120" s="189" t="s">
        <v>40</v>
      </c>
      <c r="O1120" s="67"/>
      <c r="P1120" s="190">
        <f>O1120*H1120</f>
        <v>0</v>
      </c>
      <c r="Q1120" s="190">
        <v>1.2460000000000001E-2</v>
      </c>
      <c r="R1120" s="190">
        <f>Q1120*H1120</f>
        <v>1.2460000000000001E-2</v>
      </c>
      <c r="S1120" s="190">
        <v>0</v>
      </c>
      <c r="T1120" s="191">
        <f>S1120*H1120</f>
        <v>0</v>
      </c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R1120" s="192" t="s">
        <v>279</v>
      </c>
      <c r="AT1120" s="192" t="s">
        <v>163</v>
      </c>
      <c r="AU1120" s="192" t="s">
        <v>79</v>
      </c>
      <c r="AY1120" s="20" t="s">
        <v>161</v>
      </c>
      <c r="BE1120" s="193">
        <f>IF(N1120="základní",J1120,0)</f>
        <v>0</v>
      </c>
      <c r="BF1120" s="193">
        <f>IF(N1120="snížená",J1120,0)</f>
        <v>0</v>
      </c>
      <c r="BG1120" s="193">
        <f>IF(N1120="zákl. přenesená",J1120,0)</f>
        <v>0</v>
      </c>
      <c r="BH1120" s="193">
        <f>IF(N1120="sníž. přenesená",J1120,0)</f>
        <v>0</v>
      </c>
      <c r="BI1120" s="193">
        <f>IF(N1120="nulová",J1120,0)</f>
        <v>0</v>
      </c>
      <c r="BJ1120" s="20" t="s">
        <v>77</v>
      </c>
      <c r="BK1120" s="193">
        <f>ROUND(I1120*H1120,2)</f>
        <v>0</v>
      </c>
      <c r="BL1120" s="20" t="s">
        <v>279</v>
      </c>
      <c r="BM1120" s="192" t="s">
        <v>3762</v>
      </c>
    </row>
    <row r="1121" spans="1:65" s="2" customFormat="1">
      <c r="A1121" s="37"/>
      <c r="B1121" s="38"/>
      <c r="C1121" s="39"/>
      <c r="D1121" s="194" t="s">
        <v>170</v>
      </c>
      <c r="E1121" s="39"/>
      <c r="F1121" s="195" t="s">
        <v>3763</v>
      </c>
      <c r="G1121" s="39"/>
      <c r="H1121" s="39"/>
      <c r="I1121" s="196"/>
      <c r="J1121" s="39"/>
      <c r="K1121" s="39"/>
      <c r="L1121" s="42"/>
      <c r="M1121" s="197"/>
      <c r="N1121" s="198"/>
      <c r="O1121" s="67"/>
      <c r="P1121" s="67"/>
      <c r="Q1121" s="67"/>
      <c r="R1121" s="67"/>
      <c r="S1121" s="67"/>
      <c r="T1121" s="68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T1121" s="20" t="s">
        <v>170</v>
      </c>
      <c r="AU1121" s="20" t="s">
        <v>79</v>
      </c>
    </row>
    <row r="1122" spans="1:65" s="14" customFormat="1">
      <c r="B1122" s="212"/>
      <c r="C1122" s="213"/>
      <c r="D1122" s="199" t="s">
        <v>178</v>
      </c>
      <c r="E1122" s="214" t="s">
        <v>19</v>
      </c>
      <c r="F1122" s="215" t="s">
        <v>3753</v>
      </c>
      <c r="G1122" s="213"/>
      <c r="H1122" s="214" t="s">
        <v>19</v>
      </c>
      <c r="I1122" s="216"/>
      <c r="J1122" s="213"/>
      <c r="K1122" s="213"/>
      <c r="L1122" s="217"/>
      <c r="M1122" s="218"/>
      <c r="N1122" s="219"/>
      <c r="O1122" s="219"/>
      <c r="P1122" s="219"/>
      <c r="Q1122" s="219"/>
      <c r="R1122" s="219"/>
      <c r="S1122" s="219"/>
      <c r="T1122" s="220"/>
      <c r="AT1122" s="221" t="s">
        <v>178</v>
      </c>
      <c r="AU1122" s="221" t="s">
        <v>79</v>
      </c>
      <c r="AV1122" s="14" t="s">
        <v>77</v>
      </c>
      <c r="AW1122" s="14" t="s">
        <v>31</v>
      </c>
      <c r="AX1122" s="14" t="s">
        <v>69</v>
      </c>
      <c r="AY1122" s="221" t="s">
        <v>161</v>
      </c>
    </row>
    <row r="1123" spans="1:65" s="14" customFormat="1">
      <c r="B1123" s="212"/>
      <c r="C1123" s="213"/>
      <c r="D1123" s="199" t="s">
        <v>178</v>
      </c>
      <c r="E1123" s="214" t="s">
        <v>19</v>
      </c>
      <c r="F1123" s="215" t="s">
        <v>3764</v>
      </c>
      <c r="G1123" s="213"/>
      <c r="H1123" s="214" t="s">
        <v>19</v>
      </c>
      <c r="I1123" s="216"/>
      <c r="J1123" s="213"/>
      <c r="K1123" s="213"/>
      <c r="L1123" s="217"/>
      <c r="M1123" s="218"/>
      <c r="N1123" s="219"/>
      <c r="O1123" s="219"/>
      <c r="P1123" s="219"/>
      <c r="Q1123" s="219"/>
      <c r="R1123" s="219"/>
      <c r="S1123" s="219"/>
      <c r="T1123" s="220"/>
      <c r="AT1123" s="221" t="s">
        <v>178</v>
      </c>
      <c r="AU1123" s="221" t="s">
        <v>79</v>
      </c>
      <c r="AV1123" s="14" t="s">
        <v>77</v>
      </c>
      <c r="AW1123" s="14" t="s">
        <v>31</v>
      </c>
      <c r="AX1123" s="14" t="s">
        <v>69</v>
      </c>
      <c r="AY1123" s="221" t="s">
        <v>161</v>
      </c>
    </row>
    <row r="1124" spans="1:65" s="13" customFormat="1">
      <c r="B1124" s="201"/>
      <c r="C1124" s="202"/>
      <c r="D1124" s="199" t="s">
        <v>178</v>
      </c>
      <c r="E1124" s="203" t="s">
        <v>19</v>
      </c>
      <c r="F1124" s="204" t="s">
        <v>77</v>
      </c>
      <c r="G1124" s="202"/>
      <c r="H1124" s="205">
        <v>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178</v>
      </c>
      <c r="AU1124" s="211" t="s">
        <v>79</v>
      </c>
      <c r="AV1124" s="13" t="s">
        <v>79</v>
      </c>
      <c r="AW1124" s="13" t="s">
        <v>31</v>
      </c>
      <c r="AX1124" s="13" t="s">
        <v>69</v>
      </c>
      <c r="AY1124" s="211" t="s">
        <v>161</v>
      </c>
    </row>
    <row r="1125" spans="1:65" s="15" customFormat="1">
      <c r="B1125" s="222"/>
      <c r="C1125" s="223"/>
      <c r="D1125" s="199" t="s">
        <v>178</v>
      </c>
      <c r="E1125" s="224" t="s">
        <v>19</v>
      </c>
      <c r="F1125" s="225" t="s">
        <v>221</v>
      </c>
      <c r="G1125" s="223"/>
      <c r="H1125" s="226">
        <v>1</v>
      </c>
      <c r="I1125" s="227"/>
      <c r="J1125" s="223"/>
      <c r="K1125" s="223"/>
      <c r="L1125" s="228"/>
      <c r="M1125" s="229"/>
      <c r="N1125" s="230"/>
      <c r="O1125" s="230"/>
      <c r="P1125" s="230"/>
      <c r="Q1125" s="230"/>
      <c r="R1125" s="230"/>
      <c r="S1125" s="230"/>
      <c r="T1125" s="231"/>
      <c r="AT1125" s="232" t="s">
        <v>178</v>
      </c>
      <c r="AU1125" s="232" t="s">
        <v>79</v>
      </c>
      <c r="AV1125" s="15" t="s">
        <v>168</v>
      </c>
      <c r="AW1125" s="15" t="s">
        <v>31</v>
      </c>
      <c r="AX1125" s="15" t="s">
        <v>77</v>
      </c>
      <c r="AY1125" s="232" t="s">
        <v>161</v>
      </c>
    </row>
    <row r="1126" spans="1:65" s="2" customFormat="1" ht="16.5" customHeight="1">
      <c r="A1126" s="37"/>
      <c r="B1126" s="38"/>
      <c r="C1126" s="181" t="s">
        <v>1323</v>
      </c>
      <c r="D1126" s="181" t="s">
        <v>163</v>
      </c>
      <c r="E1126" s="182" t="s">
        <v>3765</v>
      </c>
      <c r="F1126" s="183" t="s">
        <v>3766</v>
      </c>
      <c r="G1126" s="184" t="s">
        <v>387</v>
      </c>
      <c r="H1126" s="185">
        <v>107</v>
      </c>
      <c r="I1126" s="186"/>
      <c r="J1126" s="187">
        <f>ROUND(I1126*H1126,2)</f>
        <v>0</v>
      </c>
      <c r="K1126" s="183" t="s">
        <v>167</v>
      </c>
      <c r="L1126" s="42"/>
      <c r="M1126" s="188" t="s">
        <v>19</v>
      </c>
      <c r="N1126" s="189" t="s">
        <v>40</v>
      </c>
      <c r="O1126" s="67"/>
      <c r="P1126" s="190">
        <f>O1126*H1126</f>
        <v>0</v>
      </c>
      <c r="Q1126" s="190">
        <v>0</v>
      </c>
      <c r="R1126" s="190">
        <f>Q1126*H1126</f>
        <v>0</v>
      </c>
      <c r="S1126" s="190">
        <v>0</v>
      </c>
      <c r="T1126" s="191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192" t="s">
        <v>279</v>
      </c>
      <c r="AT1126" s="192" t="s">
        <v>163</v>
      </c>
      <c r="AU1126" s="192" t="s">
        <v>79</v>
      </c>
      <c r="AY1126" s="20" t="s">
        <v>161</v>
      </c>
      <c r="BE1126" s="193">
        <f>IF(N1126="základní",J1126,0)</f>
        <v>0</v>
      </c>
      <c r="BF1126" s="193">
        <f>IF(N1126="snížená",J1126,0)</f>
        <v>0</v>
      </c>
      <c r="BG1126" s="193">
        <f>IF(N1126="zákl. přenesená",J1126,0)</f>
        <v>0</v>
      </c>
      <c r="BH1126" s="193">
        <f>IF(N1126="sníž. přenesená",J1126,0)</f>
        <v>0</v>
      </c>
      <c r="BI1126" s="193">
        <f>IF(N1126="nulová",J1126,0)</f>
        <v>0</v>
      </c>
      <c r="BJ1126" s="20" t="s">
        <v>77</v>
      </c>
      <c r="BK1126" s="193">
        <f>ROUND(I1126*H1126,2)</f>
        <v>0</v>
      </c>
      <c r="BL1126" s="20" t="s">
        <v>279</v>
      </c>
      <c r="BM1126" s="192" t="s">
        <v>3767</v>
      </c>
    </row>
    <row r="1127" spans="1:65" s="2" customFormat="1">
      <c r="A1127" s="37"/>
      <c r="B1127" s="38"/>
      <c r="C1127" s="39"/>
      <c r="D1127" s="194" t="s">
        <v>170</v>
      </c>
      <c r="E1127" s="39"/>
      <c r="F1127" s="195" t="s">
        <v>3768</v>
      </c>
      <c r="G1127" s="39"/>
      <c r="H1127" s="39"/>
      <c r="I1127" s="196"/>
      <c r="J1127" s="39"/>
      <c r="K1127" s="39"/>
      <c r="L1127" s="42"/>
      <c r="M1127" s="197"/>
      <c r="N1127" s="198"/>
      <c r="O1127" s="67"/>
      <c r="P1127" s="67"/>
      <c r="Q1127" s="67"/>
      <c r="R1127" s="67"/>
      <c r="S1127" s="67"/>
      <c r="T1127" s="68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T1127" s="20" t="s">
        <v>170</v>
      </c>
      <c r="AU1127" s="20" t="s">
        <v>79</v>
      </c>
    </row>
    <row r="1128" spans="1:65" s="14" customFormat="1">
      <c r="B1128" s="212"/>
      <c r="C1128" s="213"/>
      <c r="D1128" s="199" t="s">
        <v>178</v>
      </c>
      <c r="E1128" s="214" t="s">
        <v>19</v>
      </c>
      <c r="F1128" s="215" t="s">
        <v>3528</v>
      </c>
      <c r="G1128" s="213"/>
      <c r="H1128" s="214" t="s">
        <v>19</v>
      </c>
      <c r="I1128" s="216"/>
      <c r="J1128" s="213"/>
      <c r="K1128" s="213"/>
      <c r="L1128" s="217"/>
      <c r="M1128" s="218"/>
      <c r="N1128" s="219"/>
      <c r="O1128" s="219"/>
      <c r="P1128" s="219"/>
      <c r="Q1128" s="219"/>
      <c r="R1128" s="219"/>
      <c r="S1128" s="219"/>
      <c r="T1128" s="220"/>
      <c r="AT1128" s="221" t="s">
        <v>178</v>
      </c>
      <c r="AU1128" s="221" t="s">
        <v>79</v>
      </c>
      <c r="AV1128" s="14" t="s">
        <v>77</v>
      </c>
      <c r="AW1128" s="14" t="s">
        <v>31</v>
      </c>
      <c r="AX1128" s="14" t="s">
        <v>69</v>
      </c>
      <c r="AY1128" s="221" t="s">
        <v>161</v>
      </c>
    </row>
    <row r="1129" spans="1:65" s="14" customFormat="1">
      <c r="B1129" s="212"/>
      <c r="C1129" s="213"/>
      <c r="D1129" s="199" t="s">
        <v>178</v>
      </c>
      <c r="E1129" s="214" t="s">
        <v>19</v>
      </c>
      <c r="F1129" s="215" t="s">
        <v>3529</v>
      </c>
      <c r="G1129" s="213"/>
      <c r="H1129" s="214" t="s">
        <v>19</v>
      </c>
      <c r="I1129" s="216"/>
      <c r="J1129" s="213"/>
      <c r="K1129" s="213"/>
      <c r="L1129" s="217"/>
      <c r="M1129" s="218"/>
      <c r="N1129" s="219"/>
      <c r="O1129" s="219"/>
      <c r="P1129" s="219"/>
      <c r="Q1129" s="219"/>
      <c r="R1129" s="219"/>
      <c r="S1129" s="219"/>
      <c r="T1129" s="220"/>
      <c r="AT1129" s="221" t="s">
        <v>178</v>
      </c>
      <c r="AU1129" s="221" t="s">
        <v>79</v>
      </c>
      <c r="AV1129" s="14" t="s">
        <v>77</v>
      </c>
      <c r="AW1129" s="14" t="s">
        <v>31</v>
      </c>
      <c r="AX1129" s="14" t="s">
        <v>69</v>
      </c>
      <c r="AY1129" s="221" t="s">
        <v>161</v>
      </c>
    </row>
    <row r="1130" spans="1:65" s="13" customFormat="1">
      <c r="B1130" s="201"/>
      <c r="C1130" s="202"/>
      <c r="D1130" s="199" t="s">
        <v>178</v>
      </c>
      <c r="E1130" s="203" t="s">
        <v>19</v>
      </c>
      <c r="F1130" s="204" t="s">
        <v>79</v>
      </c>
      <c r="G1130" s="202"/>
      <c r="H1130" s="205">
        <v>2</v>
      </c>
      <c r="I1130" s="206"/>
      <c r="J1130" s="202"/>
      <c r="K1130" s="202"/>
      <c r="L1130" s="207"/>
      <c r="M1130" s="208"/>
      <c r="N1130" s="209"/>
      <c r="O1130" s="209"/>
      <c r="P1130" s="209"/>
      <c r="Q1130" s="209"/>
      <c r="R1130" s="209"/>
      <c r="S1130" s="209"/>
      <c r="T1130" s="210"/>
      <c r="AT1130" s="211" t="s">
        <v>178</v>
      </c>
      <c r="AU1130" s="211" t="s">
        <v>79</v>
      </c>
      <c r="AV1130" s="13" t="s">
        <v>79</v>
      </c>
      <c r="AW1130" s="13" t="s">
        <v>31</v>
      </c>
      <c r="AX1130" s="13" t="s">
        <v>69</v>
      </c>
      <c r="AY1130" s="211" t="s">
        <v>161</v>
      </c>
    </row>
    <row r="1131" spans="1:65" s="14" customFormat="1">
      <c r="B1131" s="212"/>
      <c r="C1131" s="213"/>
      <c r="D1131" s="199" t="s">
        <v>178</v>
      </c>
      <c r="E1131" s="214" t="s">
        <v>19</v>
      </c>
      <c r="F1131" s="215" t="s">
        <v>3507</v>
      </c>
      <c r="G1131" s="213"/>
      <c r="H1131" s="214" t="s">
        <v>19</v>
      </c>
      <c r="I1131" s="216"/>
      <c r="J1131" s="213"/>
      <c r="K1131" s="213"/>
      <c r="L1131" s="217"/>
      <c r="M1131" s="218"/>
      <c r="N1131" s="219"/>
      <c r="O1131" s="219"/>
      <c r="P1131" s="219"/>
      <c r="Q1131" s="219"/>
      <c r="R1131" s="219"/>
      <c r="S1131" s="219"/>
      <c r="T1131" s="220"/>
      <c r="AT1131" s="221" t="s">
        <v>178</v>
      </c>
      <c r="AU1131" s="221" t="s">
        <v>79</v>
      </c>
      <c r="AV1131" s="14" t="s">
        <v>77</v>
      </c>
      <c r="AW1131" s="14" t="s">
        <v>31</v>
      </c>
      <c r="AX1131" s="14" t="s">
        <v>69</v>
      </c>
      <c r="AY1131" s="221" t="s">
        <v>161</v>
      </c>
    </row>
    <row r="1132" spans="1:65" s="13" customFormat="1">
      <c r="B1132" s="201"/>
      <c r="C1132" s="202"/>
      <c r="D1132" s="199" t="s">
        <v>178</v>
      </c>
      <c r="E1132" s="203" t="s">
        <v>19</v>
      </c>
      <c r="F1132" s="204" t="s">
        <v>77</v>
      </c>
      <c r="G1132" s="202"/>
      <c r="H1132" s="205">
        <v>1</v>
      </c>
      <c r="I1132" s="206"/>
      <c r="J1132" s="202"/>
      <c r="K1132" s="202"/>
      <c r="L1132" s="207"/>
      <c r="M1132" s="208"/>
      <c r="N1132" s="209"/>
      <c r="O1132" s="209"/>
      <c r="P1132" s="209"/>
      <c r="Q1132" s="209"/>
      <c r="R1132" s="209"/>
      <c r="S1132" s="209"/>
      <c r="T1132" s="210"/>
      <c r="AT1132" s="211" t="s">
        <v>178</v>
      </c>
      <c r="AU1132" s="211" t="s">
        <v>79</v>
      </c>
      <c r="AV1132" s="13" t="s">
        <v>79</v>
      </c>
      <c r="AW1132" s="13" t="s">
        <v>31</v>
      </c>
      <c r="AX1132" s="13" t="s">
        <v>69</v>
      </c>
      <c r="AY1132" s="211" t="s">
        <v>161</v>
      </c>
    </row>
    <row r="1133" spans="1:65" s="14" customFormat="1">
      <c r="B1133" s="212"/>
      <c r="C1133" s="213"/>
      <c r="D1133" s="199" t="s">
        <v>178</v>
      </c>
      <c r="E1133" s="214" t="s">
        <v>19</v>
      </c>
      <c r="F1133" s="215" t="s">
        <v>3531</v>
      </c>
      <c r="G1133" s="213"/>
      <c r="H1133" s="214" t="s">
        <v>19</v>
      </c>
      <c r="I1133" s="216"/>
      <c r="J1133" s="213"/>
      <c r="K1133" s="213"/>
      <c r="L1133" s="217"/>
      <c r="M1133" s="218"/>
      <c r="N1133" s="219"/>
      <c r="O1133" s="219"/>
      <c r="P1133" s="219"/>
      <c r="Q1133" s="219"/>
      <c r="R1133" s="219"/>
      <c r="S1133" s="219"/>
      <c r="T1133" s="220"/>
      <c r="AT1133" s="221" t="s">
        <v>178</v>
      </c>
      <c r="AU1133" s="221" t="s">
        <v>79</v>
      </c>
      <c r="AV1133" s="14" t="s">
        <v>77</v>
      </c>
      <c r="AW1133" s="14" t="s">
        <v>31</v>
      </c>
      <c r="AX1133" s="14" t="s">
        <v>69</v>
      </c>
      <c r="AY1133" s="221" t="s">
        <v>161</v>
      </c>
    </row>
    <row r="1134" spans="1:65" s="13" customFormat="1">
      <c r="B1134" s="201"/>
      <c r="C1134" s="202"/>
      <c r="D1134" s="199" t="s">
        <v>178</v>
      </c>
      <c r="E1134" s="203" t="s">
        <v>19</v>
      </c>
      <c r="F1134" s="204" t="s">
        <v>3550</v>
      </c>
      <c r="G1134" s="202"/>
      <c r="H1134" s="205">
        <v>2</v>
      </c>
      <c r="I1134" s="206"/>
      <c r="J1134" s="202"/>
      <c r="K1134" s="202"/>
      <c r="L1134" s="207"/>
      <c r="M1134" s="208"/>
      <c r="N1134" s="209"/>
      <c r="O1134" s="209"/>
      <c r="P1134" s="209"/>
      <c r="Q1134" s="209"/>
      <c r="R1134" s="209"/>
      <c r="S1134" s="209"/>
      <c r="T1134" s="210"/>
      <c r="AT1134" s="211" t="s">
        <v>178</v>
      </c>
      <c r="AU1134" s="211" t="s">
        <v>79</v>
      </c>
      <c r="AV1134" s="13" t="s">
        <v>79</v>
      </c>
      <c r="AW1134" s="13" t="s">
        <v>31</v>
      </c>
      <c r="AX1134" s="13" t="s">
        <v>69</v>
      </c>
      <c r="AY1134" s="211" t="s">
        <v>161</v>
      </c>
    </row>
    <row r="1135" spans="1:65" s="14" customFormat="1">
      <c r="B1135" s="212"/>
      <c r="C1135" s="213"/>
      <c r="D1135" s="199" t="s">
        <v>178</v>
      </c>
      <c r="E1135" s="214" t="s">
        <v>19</v>
      </c>
      <c r="F1135" s="215" t="s">
        <v>3555</v>
      </c>
      <c r="G1135" s="213"/>
      <c r="H1135" s="214" t="s">
        <v>19</v>
      </c>
      <c r="I1135" s="216"/>
      <c r="J1135" s="213"/>
      <c r="K1135" s="213"/>
      <c r="L1135" s="217"/>
      <c r="M1135" s="218"/>
      <c r="N1135" s="219"/>
      <c r="O1135" s="219"/>
      <c r="P1135" s="219"/>
      <c r="Q1135" s="219"/>
      <c r="R1135" s="219"/>
      <c r="S1135" s="219"/>
      <c r="T1135" s="220"/>
      <c r="AT1135" s="221" t="s">
        <v>178</v>
      </c>
      <c r="AU1135" s="221" t="s">
        <v>79</v>
      </c>
      <c r="AV1135" s="14" t="s">
        <v>77</v>
      </c>
      <c r="AW1135" s="14" t="s">
        <v>31</v>
      </c>
      <c r="AX1135" s="14" t="s">
        <v>69</v>
      </c>
      <c r="AY1135" s="221" t="s">
        <v>161</v>
      </c>
    </row>
    <row r="1136" spans="1:65" s="13" customFormat="1">
      <c r="B1136" s="201"/>
      <c r="C1136" s="202"/>
      <c r="D1136" s="199" t="s">
        <v>178</v>
      </c>
      <c r="E1136" s="203" t="s">
        <v>19</v>
      </c>
      <c r="F1136" s="204" t="s">
        <v>77</v>
      </c>
      <c r="G1136" s="202"/>
      <c r="H1136" s="205">
        <v>1</v>
      </c>
      <c r="I1136" s="206"/>
      <c r="J1136" s="202"/>
      <c r="K1136" s="202"/>
      <c r="L1136" s="207"/>
      <c r="M1136" s="208"/>
      <c r="N1136" s="209"/>
      <c r="O1136" s="209"/>
      <c r="P1136" s="209"/>
      <c r="Q1136" s="209"/>
      <c r="R1136" s="209"/>
      <c r="S1136" s="209"/>
      <c r="T1136" s="210"/>
      <c r="AT1136" s="211" t="s">
        <v>178</v>
      </c>
      <c r="AU1136" s="211" t="s">
        <v>79</v>
      </c>
      <c r="AV1136" s="13" t="s">
        <v>79</v>
      </c>
      <c r="AW1136" s="13" t="s">
        <v>31</v>
      </c>
      <c r="AX1136" s="13" t="s">
        <v>69</v>
      </c>
      <c r="AY1136" s="211" t="s">
        <v>161</v>
      </c>
    </row>
    <row r="1137" spans="2:51" s="14" customFormat="1">
      <c r="B1137" s="212"/>
      <c r="C1137" s="213"/>
      <c r="D1137" s="199" t="s">
        <v>178</v>
      </c>
      <c r="E1137" s="214" t="s">
        <v>19</v>
      </c>
      <c r="F1137" s="215" t="s">
        <v>3556</v>
      </c>
      <c r="G1137" s="213"/>
      <c r="H1137" s="214" t="s">
        <v>19</v>
      </c>
      <c r="I1137" s="216"/>
      <c r="J1137" s="213"/>
      <c r="K1137" s="213"/>
      <c r="L1137" s="217"/>
      <c r="M1137" s="218"/>
      <c r="N1137" s="219"/>
      <c r="O1137" s="219"/>
      <c r="P1137" s="219"/>
      <c r="Q1137" s="219"/>
      <c r="R1137" s="219"/>
      <c r="S1137" s="219"/>
      <c r="T1137" s="220"/>
      <c r="AT1137" s="221" t="s">
        <v>178</v>
      </c>
      <c r="AU1137" s="221" t="s">
        <v>79</v>
      </c>
      <c r="AV1137" s="14" t="s">
        <v>77</v>
      </c>
      <c r="AW1137" s="14" t="s">
        <v>31</v>
      </c>
      <c r="AX1137" s="14" t="s">
        <v>69</v>
      </c>
      <c r="AY1137" s="221" t="s">
        <v>161</v>
      </c>
    </row>
    <row r="1138" spans="2:51" s="13" customFormat="1">
      <c r="B1138" s="201"/>
      <c r="C1138" s="202"/>
      <c r="D1138" s="199" t="s">
        <v>178</v>
      </c>
      <c r="E1138" s="203" t="s">
        <v>19</v>
      </c>
      <c r="F1138" s="204" t="s">
        <v>77</v>
      </c>
      <c r="G1138" s="202"/>
      <c r="H1138" s="205">
        <v>1</v>
      </c>
      <c r="I1138" s="206"/>
      <c r="J1138" s="202"/>
      <c r="K1138" s="202"/>
      <c r="L1138" s="207"/>
      <c r="M1138" s="208"/>
      <c r="N1138" s="209"/>
      <c r="O1138" s="209"/>
      <c r="P1138" s="209"/>
      <c r="Q1138" s="209"/>
      <c r="R1138" s="209"/>
      <c r="S1138" s="209"/>
      <c r="T1138" s="210"/>
      <c r="AT1138" s="211" t="s">
        <v>178</v>
      </c>
      <c r="AU1138" s="211" t="s">
        <v>79</v>
      </c>
      <c r="AV1138" s="13" t="s">
        <v>79</v>
      </c>
      <c r="AW1138" s="13" t="s">
        <v>31</v>
      </c>
      <c r="AX1138" s="13" t="s">
        <v>69</v>
      </c>
      <c r="AY1138" s="211" t="s">
        <v>161</v>
      </c>
    </row>
    <row r="1139" spans="2:51" s="14" customFormat="1">
      <c r="B1139" s="212"/>
      <c r="C1139" s="213"/>
      <c r="D1139" s="199" t="s">
        <v>178</v>
      </c>
      <c r="E1139" s="214" t="s">
        <v>19</v>
      </c>
      <c r="F1139" s="215" t="s">
        <v>3509</v>
      </c>
      <c r="G1139" s="213"/>
      <c r="H1139" s="214" t="s">
        <v>19</v>
      </c>
      <c r="I1139" s="216"/>
      <c r="J1139" s="213"/>
      <c r="K1139" s="213"/>
      <c r="L1139" s="217"/>
      <c r="M1139" s="218"/>
      <c r="N1139" s="219"/>
      <c r="O1139" s="219"/>
      <c r="P1139" s="219"/>
      <c r="Q1139" s="219"/>
      <c r="R1139" s="219"/>
      <c r="S1139" s="219"/>
      <c r="T1139" s="220"/>
      <c r="AT1139" s="221" t="s">
        <v>178</v>
      </c>
      <c r="AU1139" s="221" t="s">
        <v>79</v>
      </c>
      <c r="AV1139" s="14" t="s">
        <v>77</v>
      </c>
      <c r="AW1139" s="14" t="s">
        <v>31</v>
      </c>
      <c r="AX1139" s="14" t="s">
        <v>69</v>
      </c>
      <c r="AY1139" s="221" t="s">
        <v>161</v>
      </c>
    </row>
    <row r="1140" spans="2:51" s="13" customFormat="1">
      <c r="B1140" s="201"/>
      <c r="C1140" s="202"/>
      <c r="D1140" s="199" t="s">
        <v>178</v>
      </c>
      <c r="E1140" s="203" t="s">
        <v>19</v>
      </c>
      <c r="F1140" s="204" t="s">
        <v>77</v>
      </c>
      <c r="G1140" s="202"/>
      <c r="H1140" s="205">
        <v>1</v>
      </c>
      <c r="I1140" s="206"/>
      <c r="J1140" s="202"/>
      <c r="K1140" s="202"/>
      <c r="L1140" s="207"/>
      <c r="M1140" s="208"/>
      <c r="N1140" s="209"/>
      <c r="O1140" s="209"/>
      <c r="P1140" s="209"/>
      <c r="Q1140" s="209"/>
      <c r="R1140" s="209"/>
      <c r="S1140" s="209"/>
      <c r="T1140" s="210"/>
      <c r="AT1140" s="211" t="s">
        <v>178</v>
      </c>
      <c r="AU1140" s="211" t="s">
        <v>79</v>
      </c>
      <c r="AV1140" s="13" t="s">
        <v>79</v>
      </c>
      <c r="AW1140" s="13" t="s">
        <v>31</v>
      </c>
      <c r="AX1140" s="13" t="s">
        <v>69</v>
      </c>
      <c r="AY1140" s="211" t="s">
        <v>161</v>
      </c>
    </row>
    <row r="1141" spans="2:51" s="14" customFormat="1">
      <c r="B1141" s="212"/>
      <c r="C1141" s="213"/>
      <c r="D1141" s="199" t="s">
        <v>178</v>
      </c>
      <c r="E1141" s="214" t="s">
        <v>19</v>
      </c>
      <c r="F1141" s="215" t="s">
        <v>3510</v>
      </c>
      <c r="G1141" s="213"/>
      <c r="H1141" s="214" t="s">
        <v>19</v>
      </c>
      <c r="I1141" s="216"/>
      <c r="J1141" s="213"/>
      <c r="K1141" s="213"/>
      <c r="L1141" s="217"/>
      <c r="M1141" s="218"/>
      <c r="N1141" s="219"/>
      <c r="O1141" s="219"/>
      <c r="P1141" s="219"/>
      <c r="Q1141" s="219"/>
      <c r="R1141" s="219"/>
      <c r="S1141" s="219"/>
      <c r="T1141" s="220"/>
      <c r="AT1141" s="221" t="s">
        <v>178</v>
      </c>
      <c r="AU1141" s="221" t="s">
        <v>79</v>
      </c>
      <c r="AV1141" s="14" t="s">
        <v>77</v>
      </c>
      <c r="AW1141" s="14" t="s">
        <v>31</v>
      </c>
      <c r="AX1141" s="14" t="s">
        <v>69</v>
      </c>
      <c r="AY1141" s="221" t="s">
        <v>161</v>
      </c>
    </row>
    <row r="1142" spans="2:51" s="13" customFormat="1">
      <c r="B1142" s="201"/>
      <c r="C1142" s="202"/>
      <c r="D1142" s="199" t="s">
        <v>178</v>
      </c>
      <c r="E1142" s="203" t="s">
        <v>19</v>
      </c>
      <c r="F1142" s="204" t="s">
        <v>77</v>
      </c>
      <c r="G1142" s="202"/>
      <c r="H1142" s="205">
        <v>1</v>
      </c>
      <c r="I1142" s="206"/>
      <c r="J1142" s="202"/>
      <c r="K1142" s="202"/>
      <c r="L1142" s="207"/>
      <c r="M1142" s="208"/>
      <c r="N1142" s="209"/>
      <c r="O1142" s="209"/>
      <c r="P1142" s="209"/>
      <c r="Q1142" s="209"/>
      <c r="R1142" s="209"/>
      <c r="S1142" s="209"/>
      <c r="T1142" s="210"/>
      <c r="AT1142" s="211" t="s">
        <v>178</v>
      </c>
      <c r="AU1142" s="211" t="s">
        <v>79</v>
      </c>
      <c r="AV1142" s="13" t="s">
        <v>79</v>
      </c>
      <c r="AW1142" s="13" t="s">
        <v>31</v>
      </c>
      <c r="AX1142" s="13" t="s">
        <v>69</v>
      </c>
      <c r="AY1142" s="211" t="s">
        <v>161</v>
      </c>
    </row>
    <row r="1143" spans="2:51" s="14" customFormat="1">
      <c r="B1143" s="212"/>
      <c r="C1143" s="213"/>
      <c r="D1143" s="199" t="s">
        <v>178</v>
      </c>
      <c r="E1143" s="214" t="s">
        <v>19</v>
      </c>
      <c r="F1143" s="215" t="s">
        <v>3557</v>
      </c>
      <c r="G1143" s="213"/>
      <c r="H1143" s="214" t="s">
        <v>19</v>
      </c>
      <c r="I1143" s="216"/>
      <c r="J1143" s="213"/>
      <c r="K1143" s="213"/>
      <c r="L1143" s="217"/>
      <c r="M1143" s="218"/>
      <c r="N1143" s="219"/>
      <c r="O1143" s="219"/>
      <c r="P1143" s="219"/>
      <c r="Q1143" s="219"/>
      <c r="R1143" s="219"/>
      <c r="S1143" s="219"/>
      <c r="T1143" s="220"/>
      <c r="AT1143" s="221" t="s">
        <v>178</v>
      </c>
      <c r="AU1143" s="221" t="s">
        <v>79</v>
      </c>
      <c r="AV1143" s="14" t="s">
        <v>77</v>
      </c>
      <c r="AW1143" s="14" t="s">
        <v>31</v>
      </c>
      <c r="AX1143" s="14" t="s">
        <v>69</v>
      </c>
      <c r="AY1143" s="221" t="s">
        <v>161</v>
      </c>
    </row>
    <row r="1144" spans="2:51" s="13" customFormat="1">
      <c r="B1144" s="201"/>
      <c r="C1144" s="202"/>
      <c r="D1144" s="199" t="s">
        <v>178</v>
      </c>
      <c r="E1144" s="203" t="s">
        <v>19</v>
      </c>
      <c r="F1144" s="204" t="s">
        <v>77</v>
      </c>
      <c r="G1144" s="202"/>
      <c r="H1144" s="205">
        <v>1</v>
      </c>
      <c r="I1144" s="206"/>
      <c r="J1144" s="202"/>
      <c r="K1144" s="202"/>
      <c r="L1144" s="207"/>
      <c r="M1144" s="208"/>
      <c r="N1144" s="209"/>
      <c r="O1144" s="209"/>
      <c r="P1144" s="209"/>
      <c r="Q1144" s="209"/>
      <c r="R1144" s="209"/>
      <c r="S1144" s="209"/>
      <c r="T1144" s="210"/>
      <c r="AT1144" s="211" t="s">
        <v>178</v>
      </c>
      <c r="AU1144" s="211" t="s">
        <v>79</v>
      </c>
      <c r="AV1144" s="13" t="s">
        <v>79</v>
      </c>
      <c r="AW1144" s="13" t="s">
        <v>31</v>
      </c>
      <c r="AX1144" s="13" t="s">
        <v>69</v>
      </c>
      <c r="AY1144" s="211" t="s">
        <v>161</v>
      </c>
    </row>
    <row r="1145" spans="2:51" s="14" customFormat="1">
      <c r="B1145" s="212"/>
      <c r="C1145" s="213"/>
      <c r="D1145" s="199" t="s">
        <v>178</v>
      </c>
      <c r="E1145" s="214" t="s">
        <v>19</v>
      </c>
      <c r="F1145" s="215" t="s">
        <v>3511</v>
      </c>
      <c r="G1145" s="213"/>
      <c r="H1145" s="214" t="s">
        <v>19</v>
      </c>
      <c r="I1145" s="216"/>
      <c r="J1145" s="213"/>
      <c r="K1145" s="213"/>
      <c r="L1145" s="217"/>
      <c r="M1145" s="218"/>
      <c r="N1145" s="219"/>
      <c r="O1145" s="219"/>
      <c r="P1145" s="219"/>
      <c r="Q1145" s="219"/>
      <c r="R1145" s="219"/>
      <c r="S1145" s="219"/>
      <c r="T1145" s="220"/>
      <c r="AT1145" s="221" t="s">
        <v>178</v>
      </c>
      <c r="AU1145" s="221" t="s">
        <v>79</v>
      </c>
      <c r="AV1145" s="14" t="s">
        <v>77</v>
      </c>
      <c r="AW1145" s="14" t="s">
        <v>31</v>
      </c>
      <c r="AX1145" s="14" t="s">
        <v>69</v>
      </c>
      <c r="AY1145" s="221" t="s">
        <v>161</v>
      </c>
    </row>
    <row r="1146" spans="2:51" s="13" customFormat="1">
      <c r="B1146" s="201"/>
      <c r="C1146" s="202"/>
      <c r="D1146" s="199" t="s">
        <v>178</v>
      </c>
      <c r="E1146" s="203" t="s">
        <v>19</v>
      </c>
      <c r="F1146" s="204" t="s">
        <v>77</v>
      </c>
      <c r="G1146" s="202"/>
      <c r="H1146" s="205">
        <v>1</v>
      </c>
      <c r="I1146" s="206"/>
      <c r="J1146" s="202"/>
      <c r="K1146" s="202"/>
      <c r="L1146" s="207"/>
      <c r="M1146" s="208"/>
      <c r="N1146" s="209"/>
      <c r="O1146" s="209"/>
      <c r="P1146" s="209"/>
      <c r="Q1146" s="209"/>
      <c r="R1146" s="209"/>
      <c r="S1146" s="209"/>
      <c r="T1146" s="210"/>
      <c r="AT1146" s="211" t="s">
        <v>178</v>
      </c>
      <c r="AU1146" s="211" t="s">
        <v>79</v>
      </c>
      <c r="AV1146" s="13" t="s">
        <v>79</v>
      </c>
      <c r="AW1146" s="13" t="s">
        <v>31</v>
      </c>
      <c r="AX1146" s="13" t="s">
        <v>69</v>
      </c>
      <c r="AY1146" s="211" t="s">
        <v>161</v>
      </c>
    </row>
    <row r="1147" spans="2:51" s="14" customFormat="1">
      <c r="B1147" s="212"/>
      <c r="C1147" s="213"/>
      <c r="D1147" s="199" t="s">
        <v>178</v>
      </c>
      <c r="E1147" s="214" t="s">
        <v>19</v>
      </c>
      <c r="F1147" s="215" t="s">
        <v>3558</v>
      </c>
      <c r="G1147" s="213"/>
      <c r="H1147" s="214" t="s">
        <v>19</v>
      </c>
      <c r="I1147" s="216"/>
      <c r="J1147" s="213"/>
      <c r="K1147" s="213"/>
      <c r="L1147" s="217"/>
      <c r="M1147" s="218"/>
      <c r="N1147" s="219"/>
      <c r="O1147" s="219"/>
      <c r="P1147" s="219"/>
      <c r="Q1147" s="219"/>
      <c r="R1147" s="219"/>
      <c r="S1147" s="219"/>
      <c r="T1147" s="220"/>
      <c r="AT1147" s="221" t="s">
        <v>178</v>
      </c>
      <c r="AU1147" s="221" t="s">
        <v>79</v>
      </c>
      <c r="AV1147" s="14" t="s">
        <v>77</v>
      </c>
      <c r="AW1147" s="14" t="s">
        <v>31</v>
      </c>
      <c r="AX1147" s="14" t="s">
        <v>69</v>
      </c>
      <c r="AY1147" s="221" t="s">
        <v>161</v>
      </c>
    </row>
    <row r="1148" spans="2:51" s="13" customFormat="1">
      <c r="B1148" s="201"/>
      <c r="C1148" s="202"/>
      <c r="D1148" s="199" t="s">
        <v>178</v>
      </c>
      <c r="E1148" s="203" t="s">
        <v>19</v>
      </c>
      <c r="F1148" s="204" t="s">
        <v>3559</v>
      </c>
      <c r="G1148" s="202"/>
      <c r="H1148" s="205">
        <v>4</v>
      </c>
      <c r="I1148" s="206"/>
      <c r="J1148" s="202"/>
      <c r="K1148" s="202"/>
      <c r="L1148" s="207"/>
      <c r="M1148" s="208"/>
      <c r="N1148" s="209"/>
      <c r="O1148" s="209"/>
      <c r="P1148" s="209"/>
      <c r="Q1148" s="209"/>
      <c r="R1148" s="209"/>
      <c r="S1148" s="209"/>
      <c r="T1148" s="210"/>
      <c r="AT1148" s="211" t="s">
        <v>178</v>
      </c>
      <c r="AU1148" s="211" t="s">
        <v>79</v>
      </c>
      <c r="AV1148" s="13" t="s">
        <v>79</v>
      </c>
      <c r="AW1148" s="13" t="s">
        <v>31</v>
      </c>
      <c r="AX1148" s="13" t="s">
        <v>69</v>
      </c>
      <c r="AY1148" s="211" t="s">
        <v>161</v>
      </c>
    </row>
    <row r="1149" spans="2:51" s="14" customFormat="1">
      <c r="B1149" s="212"/>
      <c r="C1149" s="213"/>
      <c r="D1149" s="199" t="s">
        <v>178</v>
      </c>
      <c r="E1149" s="214" t="s">
        <v>19</v>
      </c>
      <c r="F1149" s="215" t="s">
        <v>3560</v>
      </c>
      <c r="G1149" s="213"/>
      <c r="H1149" s="214" t="s">
        <v>19</v>
      </c>
      <c r="I1149" s="216"/>
      <c r="J1149" s="213"/>
      <c r="K1149" s="213"/>
      <c r="L1149" s="217"/>
      <c r="M1149" s="218"/>
      <c r="N1149" s="219"/>
      <c r="O1149" s="219"/>
      <c r="P1149" s="219"/>
      <c r="Q1149" s="219"/>
      <c r="R1149" s="219"/>
      <c r="S1149" s="219"/>
      <c r="T1149" s="220"/>
      <c r="AT1149" s="221" t="s">
        <v>178</v>
      </c>
      <c r="AU1149" s="221" t="s">
        <v>79</v>
      </c>
      <c r="AV1149" s="14" t="s">
        <v>77</v>
      </c>
      <c r="AW1149" s="14" t="s">
        <v>31</v>
      </c>
      <c r="AX1149" s="14" t="s">
        <v>69</v>
      </c>
      <c r="AY1149" s="221" t="s">
        <v>161</v>
      </c>
    </row>
    <row r="1150" spans="2:51" s="13" customFormat="1">
      <c r="B1150" s="201"/>
      <c r="C1150" s="202"/>
      <c r="D1150" s="199" t="s">
        <v>178</v>
      </c>
      <c r="E1150" s="203" t="s">
        <v>19</v>
      </c>
      <c r="F1150" s="204" t="s">
        <v>3559</v>
      </c>
      <c r="G1150" s="202"/>
      <c r="H1150" s="205">
        <v>4</v>
      </c>
      <c r="I1150" s="206"/>
      <c r="J1150" s="202"/>
      <c r="K1150" s="202"/>
      <c r="L1150" s="207"/>
      <c r="M1150" s="208"/>
      <c r="N1150" s="209"/>
      <c r="O1150" s="209"/>
      <c r="P1150" s="209"/>
      <c r="Q1150" s="209"/>
      <c r="R1150" s="209"/>
      <c r="S1150" s="209"/>
      <c r="T1150" s="210"/>
      <c r="AT1150" s="211" t="s">
        <v>178</v>
      </c>
      <c r="AU1150" s="211" t="s">
        <v>79</v>
      </c>
      <c r="AV1150" s="13" t="s">
        <v>79</v>
      </c>
      <c r="AW1150" s="13" t="s">
        <v>31</v>
      </c>
      <c r="AX1150" s="13" t="s">
        <v>69</v>
      </c>
      <c r="AY1150" s="211" t="s">
        <v>161</v>
      </c>
    </row>
    <row r="1151" spans="2:51" s="14" customFormat="1">
      <c r="B1151" s="212"/>
      <c r="C1151" s="213"/>
      <c r="D1151" s="199" t="s">
        <v>178</v>
      </c>
      <c r="E1151" s="214" t="s">
        <v>19</v>
      </c>
      <c r="F1151" s="215" t="s">
        <v>3512</v>
      </c>
      <c r="G1151" s="213"/>
      <c r="H1151" s="214" t="s">
        <v>19</v>
      </c>
      <c r="I1151" s="216"/>
      <c r="J1151" s="213"/>
      <c r="K1151" s="213"/>
      <c r="L1151" s="217"/>
      <c r="M1151" s="218"/>
      <c r="N1151" s="219"/>
      <c r="O1151" s="219"/>
      <c r="P1151" s="219"/>
      <c r="Q1151" s="219"/>
      <c r="R1151" s="219"/>
      <c r="S1151" s="219"/>
      <c r="T1151" s="220"/>
      <c r="AT1151" s="221" t="s">
        <v>178</v>
      </c>
      <c r="AU1151" s="221" t="s">
        <v>79</v>
      </c>
      <c r="AV1151" s="14" t="s">
        <v>77</v>
      </c>
      <c r="AW1151" s="14" t="s">
        <v>31</v>
      </c>
      <c r="AX1151" s="14" t="s">
        <v>69</v>
      </c>
      <c r="AY1151" s="221" t="s">
        <v>161</v>
      </c>
    </row>
    <row r="1152" spans="2:51" s="13" customFormat="1">
      <c r="B1152" s="201"/>
      <c r="C1152" s="202"/>
      <c r="D1152" s="199" t="s">
        <v>178</v>
      </c>
      <c r="E1152" s="203" t="s">
        <v>19</v>
      </c>
      <c r="F1152" s="204" t="s">
        <v>77</v>
      </c>
      <c r="G1152" s="202"/>
      <c r="H1152" s="205">
        <v>1</v>
      </c>
      <c r="I1152" s="206"/>
      <c r="J1152" s="202"/>
      <c r="K1152" s="202"/>
      <c r="L1152" s="207"/>
      <c r="M1152" s="208"/>
      <c r="N1152" s="209"/>
      <c r="O1152" s="209"/>
      <c r="P1152" s="209"/>
      <c r="Q1152" s="209"/>
      <c r="R1152" s="209"/>
      <c r="S1152" s="209"/>
      <c r="T1152" s="210"/>
      <c r="AT1152" s="211" t="s">
        <v>178</v>
      </c>
      <c r="AU1152" s="211" t="s">
        <v>79</v>
      </c>
      <c r="AV1152" s="13" t="s">
        <v>79</v>
      </c>
      <c r="AW1152" s="13" t="s">
        <v>31</v>
      </c>
      <c r="AX1152" s="13" t="s">
        <v>69</v>
      </c>
      <c r="AY1152" s="211" t="s">
        <v>161</v>
      </c>
    </row>
    <row r="1153" spans="2:51" s="14" customFormat="1">
      <c r="B1153" s="212"/>
      <c r="C1153" s="213"/>
      <c r="D1153" s="199" t="s">
        <v>178</v>
      </c>
      <c r="E1153" s="214" t="s">
        <v>19</v>
      </c>
      <c r="F1153" s="215" t="s">
        <v>3561</v>
      </c>
      <c r="G1153" s="213"/>
      <c r="H1153" s="214" t="s">
        <v>19</v>
      </c>
      <c r="I1153" s="216"/>
      <c r="J1153" s="213"/>
      <c r="K1153" s="213"/>
      <c r="L1153" s="217"/>
      <c r="M1153" s="218"/>
      <c r="N1153" s="219"/>
      <c r="O1153" s="219"/>
      <c r="P1153" s="219"/>
      <c r="Q1153" s="219"/>
      <c r="R1153" s="219"/>
      <c r="S1153" s="219"/>
      <c r="T1153" s="220"/>
      <c r="AT1153" s="221" t="s">
        <v>178</v>
      </c>
      <c r="AU1153" s="221" t="s">
        <v>79</v>
      </c>
      <c r="AV1153" s="14" t="s">
        <v>77</v>
      </c>
      <c r="AW1153" s="14" t="s">
        <v>31</v>
      </c>
      <c r="AX1153" s="14" t="s">
        <v>69</v>
      </c>
      <c r="AY1153" s="221" t="s">
        <v>161</v>
      </c>
    </row>
    <row r="1154" spans="2:51" s="13" customFormat="1">
      <c r="B1154" s="201"/>
      <c r="C1154" s="202"/>
      <c r="D1154" s="199" t="s">
        <v>178</v>
      </c>
      <c r="E1154" s="203" t="s">
        <v>19</v>
      </c>
      <c r="F1154" s="204" t="s">
        <v>77</v>
      </c>
      <c r="G1154" s="202"/>
      <c r="H1154" s="205">
        <v>1</v>
      </c>
      <c r="I1154" s="206"/>
      <c r="J1154" s="202"/>
      <c r="K1154" s="202"/>
      <c r="L1154" s="207"/>
      <c r="M1154" s="208"/>
      <c r="N1154" s="209"/>
      <c r="O1154" s="209"/>
      <c r="P1154" s="209"/>
      <c r="Q1154" s="209"/>
      <c r="R1154" s="209"/>
      <c r="S1154" s="209"/>
      <c r="T1154" s="210"/>
      <c r="AT1154" s="211" t="s">
        <v>178</v>
      </c>
      <c r="AU1154" s="211" t="s">
        <v>79</v>
      </c>
      <c r="AV1154" s="13" t="s">
        <v>79</v>
      </c>
      <c r="AW1154" s="13" t="s">
        <v>31</v>
      </c>
      <c r="AX1154" s="13" t="s">
        <v>69</v>
      </c>
      <c r="AY1154" s="211" t="s">
        <v>161</v>
      </c>
    </row>
    <row r="1155" spans="2:51" s="16" customFormat="1">
      <c r="B1155" s="247"/>
      <c r="C1155" s="248"/>
      <c r="D1155" s="199" t="s">
        <v>178</v>
      </c>
      <c r="E1155" s="249" t="s">
        <v>19</v>
      </c>
      <c r="F1155" s="250" t="s">
        <v>2226</v>
      </c>
      <c r="G1155" s="248"/>
      <c r="H1155" s="251">
        <v>21</v>
      </c>
      <c r="I1155" s="252"/>
      <c r="J1155" s="248"/>
      <c r="K1155" s="248"/>
      <c r="L1155" s="253"/>
      <c r="M1155" s="254"/>
      <c r="N1155" s="255"/>
      <c r="O1155" s="255"/>
      <c r="P1155" s="255"/>
      <c r="Q1155" s="255"/>
      <c r="R1155" s="255"/>
      <c r="S1155" s="255"/>
      <c r="T1155" s="256"/>
      <c r="AT1155" s="257" t="s">
        <v>178</v>
      </c>
      <c r="AU1155" s="257" t="s">
        <v>79</v>
      </c>
      <c r="AV1155" s="16" t="s">
        <v>180</v>
      </c>
      <c r="AW1155" s="16" t="s">
        <v>31</v>
      </c>
      <c r="AX1155" s="16" t="s">
        <v>69</v>
      </c>
      <c r="AY1155" s="257" t="s">
        <v>161</v>
      </c>
    </row>
    <row r="1156" spans="2:51" s="14" customFormat="1">
      <c r="B1156" s="212"/>
      <c r="C1156" s="213"/>
      <c r="D1156" s="199" t="s">
        <v>178</v>
      </c>
      <c r="E1156" s="214" t="s">
        <v>19</v>
      </c>
      <c r="F1156" s="215" t="s">
        <v>3180</v>
      </c>
      <c r="G1156" s="213"/>
      <c r="H1156" s="214" t="s">
        <v>19</v>
      </c>
      <c r="I1156" s="216"/>
      <c r="J1156" s="213"/>
      <c r="K1156" s="213"/>
      <c r="L1156" s="217"/>
      <c r="M1156" s="218"/>
      <c r="N1156" s="219"/>
      <c r="O1156" s="219"/>
      <c r="P1156" s="219"/>
      <c r="Q1156" s="219"/>
      <c r="R1156" s="219"/>
      <c r="S1156" s="219"/>
      <c r="T1156" s="220"/>
      <c r="AT1156" s="221" t="s">
        <v>178</v>
      </c>
      <c r="AU1156" s="221" t="s">
        <v>79</v>
      </c>
      <c r="AV1156" s="14" t="s">
        <v>77</v>
      </c>
      <c r="AW1156" s="14" t="s">
        <v>31</v>
      </c>
      <c r="AX1156" s="14" t="s">
        <v>69</v>
      </c>
      <c r="AY1156" s="221" t="s">
        <v>161</v>
      </c>
    </row>
    <row r="1157" spans="2:51" s="14" customFormat="1">
      <c r="B1157" s="212"/>
      <c r="C1157" s="213"/>
      <c r="D1157" s="199" t="s">
        <v>178</v>
      </c>
      <c r="E1157" s="214" t="s">
        <v>19</v>
      </c>
      <c r="F1157" s="215" t="s">
        <v>3182</v>
      </c>
      <c r="G1157" s="213"/>
      <c r="H1157" s="214" t="s">
        <v>19</v>
      </c>
      <c r="I1157" s="216"/>
      <c r="J1157" s="213"/>
      <c r="K1157" s="213"/>
      <c r="L1157" s="217"/>
      <c r="M1157" s="218"/>
      <c r="N1157" s="219"/>
      <c r="O1157" s="219"/>
      <c r="P1157" s="219"/>
      <c r="Q1157" s="219"/>
      <c r="R1157" s="219"/>
      <c r="S1157" s="219"/>
      <c r="T1157" s="220"/>
      <c r="AT1157" s="221" t="s">
        <v>178</v>
      </c>
      <c r="AU1157" s="221" t="s">
        <v>79</v>
      </c>
      <c r="AV1157" s="14" t="s">
        <v>77</v>
      </c>
      <c r="AW1157" s="14" t="s">
        <v>31</v>
      </c>
      <c r="AX1157" s="14" t="s">
        <v>69</v>
      </c>
      <c r="AY1157" s="221" t="s">
        <v>161</v>
      </c>
    </row>
    <row r="1158" spans="2:51" s="13" customFormat="1">
      <c r="B1158" s="201"/>
      <c r="C1158" s="202"/>
      <c r="D1158" s="199" t="s">
        <v>178</v>
      </c>
      <c r="E1158" s="203" t="s">
        <v>19</v>
      </c>
      <c r="F1158" s="204" t="s">
        <v>343</v>
      </c>
      <c r="G1158" s="202"/>
      <c r="H1158" s="205">
        <v>24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178</v>
      </c>
      <c r="AU1158" s="211" t="s">
        <v>79</v>
      </c>
      <c r="AV1158" s="13" t="s">
        <v>79</v>
      </c>
      <c r="AW1158" s="13" t="s">
        <v>31</v>
      </c>
      <c r="AX1158" s="13" t="s">
        <v>69</v>
      </c>
      <c r="AY1158" s="211" t="s">
        <v>161</v>
      </c>
    </row>
    <row r="1159" spans="2:51" s="14" customFormat="1">
      <c r="B1159" s="212"/>
      <c r="C1159" s="213"/>
      <c r="D1159" s="199" t="s">
        <v>178</v>
      </c>
      <c r="E1159" s="214" t="s">
        <v>19</v>
      </c>
      <c r="F1159" s="215" t="s">
        <v>3184</v>
      </c>
      <c r="G1159" s="213"/>
      <c r="H1159" s="214" t="s">
        <v>19</v>
      </c>
      <c r="I1159" s="216"/>
      <c r="J1159" s="213"/>
      <c r="K1159" s="213"/>
      <c r="L1159" s="217"/>
      <c r="M1159" s="218"/>
      <c r="N1159" s="219"/>
      <c r="O1159" s="219"/>
      <c r="P1159" s="219"/>
      <c r="Q1159" s="219"/>
      <c r="R1159" s="219"/>
      <c r="S1159" s="219"/>
      <c r="T1159" s="220"/>
      <c r="AT1159" s="221" t="s">
        <v>178</v>
      </c>
      <c r="AU1159" s="221" t="s">
        <v>79</v>
      </c>
      <c r="AV1159" s="14" t="s">
        <v>77</v>
      </c>
      <c r="AW1159" s="14" t="s">
        <v>31</v>
      </c>
      <c r="AX1159" s="14" t="s">
        <v>69</v>
      </c>
      <c r="AY1159" s="221" t="s">
        <v>161</v>
      </c>
    </row>
    <row r="1160" spans="2:51" s="13" customFormat="1">
      <c r="B1160" s="201"/>
      <c r="C1160" s="202"/>
      <c r="D1160" s="199" t="s">
        <v>178</v>
      </c>
      <c r="E1160" s="203" t="s">
        <v>19</v>
      </c>
      <c r="F1160" s="204" t="s">
        <v>332</v>
      </c>
      <c r="G1160" s="202"/>
      <c r="H1160" s="205">
        <v>22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178</v>
      </c>
      <c r="AU1160" s="211" t="s">
        <v>79</v>
      </c>
      <c r="AV1160" s="13" t="s">
        <v>79</v>
      </c>
      <c r="AW1160" s="13" t="s">
        <v>31</v>
      </c>
      <c r="AX1160" s="13" t="s">
        <v>69</v>
      </c>
      <c r="AY1160" s="211" t="s">
        <v>161</v>
      </c>
    </row>
    <row r="1161" spans="2:51" s="14" customFormat="1">
      <c r="B1161" s="212"/>
      <c r="C1161" s="213"/>
      <c r="D1161" s="199" t="s">
        <v>178</v>
      </c>
      <c r="E1161" s="214" t="s">
        <v>19</v>
      </c>
      <c r="F1161" s="215" t="s">
        <v>3186</v>
      </c>
      <c r="G1161" s="213"/>
      <c r="H1161" s="214" t="s">
        <v>19</v>
      </c>
      <c r="I1161" s="216"/>
      <c r="J1161" s="213"/>
      <c r="K1161" s="213"/>
      <c r="L1161" s="217"/>
      <c r="M1161" s="218"/>
      <c r="N1161" s="219"/>
      <c r="O1161" s="219"/>
      <c r="P1161" s="219"/>
      <c r="Q1161" s="219"/>
      <c r="R1161" s="219"/>
      <c r="S1161" s="219"/>
      <c r="T1161" s="220"/>
      <c r="AT1161" s="221" t="s">
        <v>178</v>
      </c>
      <c r="AU1161" s="221" t="s">
        <v>79</v>
      </c>
      <c r="AV1161" s="14" t="s">
        <v>77</v>
      </c>
      <c r="AW1161" s="14" t="s">
        <v>31</v>
      </c>
      <c r="AX1161" s="14" t="s">
        <v>69</v>
      </c>
      <c r="AY1161" s="221" t="s">
        <v>161</v>
      </c>
    </row>
    <row r="1162" spans="2:51" s="13" customFormat="1">
      <c r="B1162" s="201"/>
      <c r="C1162" s="202"/>
      <c r="D1162" s="199" t="s">
        <v>178</v>
      </c>
      <c r="E1162" s="203" t="s">
        <v>19</v>
      </c>
      <c r="F1162" s="204" t="s">
        <v>332</v>
      </c>
      <c r="G1162" s="202"/>
      <c r="H1162" s="205">
        <v>22</v>
      </c>
      <c r="I1162" s="206"/>
      <c r="J1162" s="202"/>
      <c r="K1162" s="202"/>
      <c r="L1162" s="207"/>
      <c r="M1162" s="208"/>
      <c r="N1162" s="209"/>
      <c r="O1162" s="209"/>
      <c r="P1162" s="209"/>
      <c r="Q1162" s="209"/>
      <c r="R1162" s="209"/>
      <c r="S1162" s="209"/>
      <c r="T1162" s="210"/>
      <c r="AT1162" s="211" t="s">
        <v>178</v>
      </c>
      <c r="AU1162" s="211" t="s">
        <v>79</v>
      </c>
      <c r="AV1162" s="13" t="s">
        <v>79</v>
      </c>
      <c r="AW1162" s="13" t="s">
        <v>31</v>
      </c>
      <c r="AX1162" s="13" t="s">
        <v>69</v>
      </c>
      <c r="AY1162" s="211" t="s">
        <v>161</v>
      </c>
    </row>
    <row r="1163" spans="2:51" s="14" customFormat="1">
      <c r="B1163" s="212"/>
      <c r="C1163" s="213"/>
      <c r="D1163" s="199" t="s">
        <v>178</v>
      </c>
      <c r="E1163" s="214" t="s">
        <v>19</v>
      </c>
      <c r="F1163" s="215" t="s">
        <v>3187</v>
      </c>
      <c r="G1163" s="213"/>
      <c r="H1163" s="214" t="s">
        <v>19</v>
      </c>
      <c r="I1163" s="216"/>
      <c r="J1163" s="213"/>
      <c r="K1163" s="213"/>
      <c r="L1163" s="217"/>
      <c r="M1163" s="218"/>
      <c r="N1163" s="219"/>
      <c r="O1163" s="219"/>
      <c r="P1163" s="219"/>
      <c r="Q1163" s="219"/>
      <c r="R1163" s="219"/>
      <c r="S1163" s="219"/>
      <c r="T1163" s="220"/>
      <c r="AT1163" s="221" t="s">
        <v>178</v>
      </c>
      <c r="AU1163" s="221" t="s">
        <v>79</v>
      </c>
      <c r="AV1163" s="14" t="s">
        <v>77</v>
      </c>
      <c r="AW1163" s="14" t="s">
        <v>31</v>
      </c>
      <c r="AX1163" s="14" t="s">
        <v>69</v>
      </c>
      <c r="AY1163" s="221" t="s">
        <v>161</v>
      </c>
    </row>
    <row r="1164" spans="2:51" s="13" customFormat="1">
      <c r="B1164" s="201"/>
      <c r="C1164" s="202"/>
      <c r="D1164" s="199" t="s">
        <v>178</v>
      </c>
      <c r="E1164" s="203" t="s">
        <v>19</v>
      </c>
      <c r="F1164" s="204" t="s">
        <v>337</v>
      </c>
      <c r="G1164" s="202"/>
      <c r="H1164" s="205">
        <v>23</v>
      </c>
      <c r="I1164" s="206"/>
      <c r="J1164" s="202"/>
      <c r="K1164" s="202"/>
      <c r="L1164" s="207"/>
      <c r="M1164" s="208"/>
      <c r="N1164" s="209"/>
      <c r="O1164" s="209"/>
      <c r="P1164" s="209"/>
      <c r="Q1164" s="209"/>
      <c r="R1164" s="209"/>
      <c r="S1164" s="209"/>
      <c r="T1164" s="210"/>
      <c r="AT1164" s="211" t="s">
        <v>178</v>
      </c>
      <c r="AU1164" s="211" t="s">
        <v>79</v>
      </c>
      <c r="AV1164" s="13" t="s">
        <v>79</v>
      </c>
      <c r="AW1164" s="13" t="s">
        <v>31</v>
      </c>
      <c r="AX1164" s="13" t="s">
        <v>69</v>
      </c>
      <c r="AY1164" s="211" t="s">
        <v>161</v>
      </c>
    </row>
    <row r="1165" spans="2:51" s="14" customFormat="1">
      <c r="B1165" s="212"/>
      <c r="C1165" s="213"/>
      <c r="D1165" s="199" t="s">
        <v>178</v>
      </c>
      <c r="E1165" s="214" t="s">
        <v>19</v>
      </c>
      <c r="F1165" s="215" t="s">
        <v>3189</v>
      </c>
      <c r="G1165" s="213"/>
      <c r="H1165" s="214" t="s">
        <v>19</v>
      </c>
      <c r="I1165" s="216"/>
      <c r="J1165" s="213"/>
      <c r="K1165" s="213"/>
      <c r="L1165" s="217"/>
      <c r="M1165" s="218"/>
      <c r="N1165" s="219"/>
      <c r="O1165" s="219"/>
      <c r="P1165" s="219"/>
      <c r="Q1165" s="219"/>
      <c r="R1165" s="219"/>
      <c r="S1165" s="219"/>
      <c r="T1165" s="220"/>
      <c r="AT1165" s="221" t="s">
        <v>178</v>
      </c>
      <c r="AU1165" s="221" t="s">
        <v>79</v>
      </c>
      <c r="AV1165" s="14" t="s">
        <v>77</v>
      </c>
      <c r="AW1165" s="14" t="s">
        <v>31</v>
      </c>
      <c r="AX1165" s="14" t="s">
        <v>69</v>
      </c>
      <c r="AY1165" s="221" t="s">
        <v>161</v>
      </c>
    </row>
    <row r="1166" spans="2:51" s="13" customFormat="1">
      <c r="B1166" s="201"/>
      <c r="C1166" s="202"/>
      <c r="D1166" s="199" t="s">
        <v>178</v>
      </c>
      <c r="E1166" s="203" t="s">
        <v>19</v>
      </c>
      <c r="F1166" s="204" t="s">
        <v>79</v>
      </c>
      <c r="G1166" s="202"/>
      <c r="H1166" s="205">
        <v>2</v>
      </c>
      <c r="I1166" s="206"/>
      <c r="J1166" s="202"/>
      <c r="K1166" s="202"/>
      <c r="L1166" s="207"/>
      <c r="M1166" s="208"/>
      <c r="N1166" s="209"/>
      <c r="O1166" s="209"/>
      <c r="P1166" s="209"/>
      <c r="Q1166" s="209"/>
      <c r="R1166" s="209"/>
      <c r="S1166" s="209"/>
      <c r="T1166" s="210"/>
      <c r="AT1166" s="211" t="s">
        <v>178</v>
      </c>
      <c r="AU1166" s="211" t="s">
        <v>79</v>
      </c>
      <c r="AV1166" s="13" t="s">
        <v>79</v>
      </c>
      <c r="AW1166" s="13" t="s">
        <v>31</v>
      </c>
      <c r="AX1166" s="13" t="s">
        <v>69</v>
      </c>
      <c r="AY1166" s="211" t="s">
        <v>161</v>
      </c>
    </row>
    <row r="1167" spans="2:51" s="16" customFormat="1">
      <c r="B1167" s="247"/>
      <c r="C1167" s="248"/>
      <c r="D1167" s="199" t="s">
        <v>178</v>
      </c>
      <c r="E1167" s="249" t="s">
        <v>19</v>
      </c>
      <c r="F1167" s="250" t="s">
        <v>2226</v>
      </c>
      <c r="G1167" s="248"/>
      <c r="H1167" s="251">
        <v>93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AT1167" s="257" t="s">
        <v>178</v>
      </c>
      <c r="AU1167" s="257" t="s">
        <v>79</v>
      </c>
      <c r="AV1167" s="16" t="s">
        <v>180</v>
      </c>
      <c r="AW1167" s="16" t="s">
        <v>31</v>
      </c>
      <c r="AX1167" s="16" t="s">
        <v>69</v>
      </c>
      <c r="AY1167" s="257" t="s">
        <v>161</v>
      </c>
    </row>
    <row r="1168" spans="2:51" s="13" customFormat="1">
      <c r="B1168" s="201"/>
      <c r="C1168" s="202"/>
      <c r="D1168" s="199" t="s">
        <v>178</v>
      </c>
      <c r="E1168" s="203" t="s">
        <v>19</v>
      </c>
      <c r="F1168" s="204" t="s">
        <v>3620</v>
      </c>
      <c r="G1168" s="202"/>
      <c r="H1168" s="205">
        <v>-7</v>
      </c>
      <c r="I1168" s="206"/>
      <c r="J1168" s="202"/>
      <c r="K1168" s="202"/>
      <c r="L1168" s="207"/>
      <c r="M1168" s="208"/>
      <c r="N1168" s="209"/>
      <c r="O1168" s="209"/>
      <c r="P1168" s="209"/>
      <c r="Q1168" s="209"/>
      <c r="R1168" s="209"/>
      <c r="S1168" s="209"/>
      <c r="T1168" s="210"/>
      <c r="AT1168" s="211" t="s">
        <v>178</v>
      </c>
      <c r="AU1168" s="211" t="s">
        <v>79</v>
      </c>
      <c r="AV1168" s="13" t="s">
        <v>79</v>
      </c>
      <c r="AW1168" s="13" t="s">
        <v>31</v>
      </c>
      <c r="AX1168" s="13" t="s">
        <v>69</v>
      </c>
      <c r="AY1168" s="211" t="s">
        <v>161</v>
      </c>
    </row>
    <row r="1169" spans="1:65" s="15" customFormat="1">
      <c r="B1169" s="222"/>
      <c r="C1169" s="223"/>
      <c r="D1169" s="199" t="s">
        <v>178</v>
      </c>
      <c r="E1169" s="224" t="s">
        <v>19</v>
      </c>
      <c r="F1169" s="225" t="s">
        <v>221</v>
      </c>
      <c r="G1169" s="223"/>
      <c r="H1169" s="226">
        <v>107</v>
      </c>
      <c r="I1169" s="227"/>
      <c r="J1169" s="223"/>
      <c r="K1169" s="223"/>
      <c r="L1169" s="228"/>
      <c r="M1169" s="229"/>
      <c r="N1169" s="230"/>
      <c r="O1169" s="230"/>
      <c r="P1169" s="230"/>
      <c r="Q1169" s="230"/>
      <c r="R1169" s="230"/>
      <c r="S1169" s="230"/>
      <c r="T1169" s="231"/>
      <c r="AT1169" s="232" t="s">
        <v>178</v>
      </c>
      <c r="AU1169" s="232" t="s">
        <v>79</v>
      </c>
      <c r="AV1169" s="15" t="s">
        <v>168</v>
      </c>
      <c r="AW1169" s="15" t="s">
        <v>31</v>
      </c>
      <c r="AX1169" s="15" t="s">
        <v>77</v>
      </c>
      <c r="AY1169" s="232" t="s">
        <v>161</v>
      </c>
    </row>
    <row r="1170" spans="1:65" s="2" customFormat="1" ht="16.5" customHeight="1">
      <c r="A1170" s="37"/>
      <c r="B1170" s="38"/>
      <c r="C1170" s="181" t="s">
        <v>1329</v>
      </c>
      <c r="D1170" s="181" t="s">
        <v>163</v>
      </c>
      <c r="E1170" s="182" t="s">
        <v>3769</v>
      </c>
      <c r="F1170" s="183" t="s">
        <v>3770</v>
      </c>
      <c r="G1170" s="184" t="s">
        <v>166</v>
      </c>
      <c r="H1170" s="185">
        <v>0.9</v>
      </c>
      <c r="I1170" s="186"/>
      <c r="J1170" s="187">
        <f>ROUND(I1170*H1170,2)</f>
        <v>0</v>
      </c>
      <c r="K1170" s="183" t="s">
        <v>167</v>
      </c>
      <c r="L1170" s="42"/>
      <c r="M1170" s="188" t="s">
        <v>19</v>
      </c>
      <c r="N1170" s="189" t="s">
        <v>40</v>
      </c>
      <c r="O1170" s="67"/>
      <c r="P1170" s="190">
        <f>O1170*H1170</f>
        <v>0</v>
      </c>
      <c r="Q1170" s="190">
        <v>1.8699999999999999E-3</v>
      </c>
      <c r="R1170" s="190">
        <f>Q1170*H1170</f>
        <v>1.683E-3</v>
      </c>
      <c r="S1170" s="190">
        <v>0</v>
      </c>
      <c r="T1170" s="191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192" t="s">
        <v>279</v>
      </c>
      <c r="AT1170" s="192" t="s">
        <v>163</v>
      </c>
      <c r="AU1170" s="192" t="s">
        <v>79</v>
      </c>
      <c r="AY1170" s="20" t="s">
        <v>161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20" t="s">
        <v>77</v>
      </c>
      <c r="BK1170" s="193">
        <f>ROUND(I1170*H1170,2)</f>
        <v>0</v>
      </c>
      <c r="BL1170" s="20" t="s">
        <v>279</v>
      </c>
      <c r="BM1170" s="192" t="s">
        <v>3771</v>
      </c>
    </row>
    <row r="1171" spans="1:65" s="2" customFormat="1">
      <c r="A1171" s="37"/>
      <c r="B1171" s="38"/>
      <c r="C1171" s="39"/>
      <c r="D1171" s="194" t="s">
        <v>170</v>
      </c>
      <c r="E1171" s="39"/>
      <c r="F1171" s="195" t="s">
        <v>3772</v>
      </c>
      <c r="G1171" s="39"/>
      <c r="H1171" s="39"/>
      <c r="I1171" s="196"/>
      <c r="J1171" s="39"/>
      <c r="K1171" s="39"/>
      <c r="L1171" s="42"/>
      <c r="M1171" s="197"/>
      <c r="N1171" s="198"/>
      <c r="O1171" s="67"/>
      <c r="P1171" s="67"/>
      <c r="Q1171" s="67"/>
      <c r="R1171" s="67"/>
      <c r="S1171" s="67"/>
      <c r="T1171" s="68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T1171" s="20" t="s">
        <v>170</v>
      </c>
      <c r="AU1171" s="20" t="s">
        <v>79</v>
      </c>
    </row>
    <row r="1172" spans="1:65" s="14" customFormat="1">
      <c r="B1172" s="212"/>
      <c r="C1172" s="213"/>
      <c r="D1172" s="199" t="s">
        <v>178</v>
      </c>
      <c r="E1172" s="214" t="s">
        <v>19</v>
      </c>
      <c r="F1172" s="215" t="s">
        <v>3773</v>
      </c>
      <c r="G1172" s="213"/>
      <c r="H1172" s="214" t="s">
        <v>19</v>
      </c>
      <c r="I1172" s="216"/>
      <c r="J1172" s="213"/>
      <c r="K1172" s="213"/>
      <c r="L1172" s="217"/>
      <c r="M1172" s="218"/>
      <c r="N1172" s="219"/>
      <c r="O1172" s="219"/>
      <c r="P1172" s="219"/>
      <c r="Q1172" s="219"/>
      <c r="R1172" s="219"/>
      <c r="S1172" s="219"/>
      <c r="T1172" s="220"/>
      <c r="AT1172" s="221" t="s">
        <v>178</v>
      </c>
      <c r="AU1172" s="221" t="s">
        <v>79</v>
      </c>
      <c r="AV1172" s="14" t="s">
        <v>77</v>
      </c>
      <c r="AW1172" s="14" t="s">
        <v>31</v>
      </c>
      <c r="AX1172" s="14" t="s">
        <v>69</v>
      </c>
      <c r="AY1172" s="221" t="s">
        <v>161</v>
      </c>
    </row>
    <row r="1173" spans="1:65" s="13" customFormat="1">
      <c r="B1173" s="201"/>
      <c r="C1173" s="202"/>
      <c r="D1173" s="199" t="s">
        <v>178</v>
      </c>
      <c r="E1173" s="203" t="s">
        <v>19</v>
      </c>
      <c r="F1173" s="204" t="s">
        <v>3732</v>
      </c>
      <c r="G1173" s="202"/>
      <c r="H1173" s="205">
        <v>3</v>
      </c>
      <c r="I1173" s="206"/>
      <c r="J1173" s="202"/>
      <c r="K1173" s="202"/>
      <c r="L1173" s="207"/>
      <c r="M1173" s="208"/>
      <c r="N1173" s="209"/>
      <c r="O1173" s="209"/>
      <c r="P1173" s="209"/>
      <c r="Q1173" s="209"/>
      <c r="R1173" s="209"/>
      <c r="S1173" s="209"/>
      <c r="T1173" s="210"/>
      <c r="AT1173" s="211" t="s">
        <v>178</v>
      </c>
      <c r="AU1173" s="211" t="s">
        <v>79</v>
      </c>
      <c r="AV1173" s="13" t="s">
        <v>79</v>
      </c>
      <c r="AW1173" s="13" t="s">
        <v>31</v>
      </c>
      <c r="AX1173" s="13" t="s">
        <v>69</v>
      </c>
      <c r="AY1173" s="211" t="s">
        <v>161</v>
      </c>
    </row>
    <row r="1174" spans="1:65" s="13" customFormat="1">
      <c r="B1174" s="201"/>
      <c r="C1174" s="202"/>
      <c r="D1174" s="199" t="s">
        <v>178</v>
      </c>
      <c r="E1174" s="203" t="s">
        <v>19</v>
      </c>
      <c r="F1174" s="204" t="s">
        <v>3733</v>
      </c>
      <c r="G1174" s="202"/>
      <c r="H1174" s="205">
        <v>-2.1</v>
      </c>
      <c r="I1174" s="206"/>
      <c r="J1174" s="202"/>
      <c r="K1174" s="202"/>
      <c r="L1174" s="207"/>
      <c r="M1174" s="208"/>
      <c r="N1174" s="209"/>
      <c r="O1174" s="209"/>
      <c r="P1174" s="209"/>
      <c r="Q1174" s="209"/>
      <c r="R1174" s="209"/>
      <c r="S1174" s="209"/>
      <c r="T1174" s="210"/>
      <c r="AT1174" s="211" t="s">
        <v>178</v>
      </c>
      <c r="AU1174" s="211" t="s">
        <v>79</v>
      </c>
      <c r="AV1174" s="13" t="s">
        <v>79</v>
      </c>
      <c r="AW1174" s="13" t="s">
        <v>31</v>
      </c>
      <c r="AX1174" s="13" t="s">
        <v>69</v>
      </c>
      <c r="AY1174" s="211" t="s">
        <v>161</v>
      </c>
    </row>
    <row r="1175" spans="1:65" s="15" customFormat="1">
      <c r="B1175" s="222"/>
      <c r="C1175" s="223"/>
      <c r="D1175" s="199" t="s">
        <v>178</v>
      </c>
      <c r="E1175" s="224" t="s">
        <v>19</v>
      </c>
      <c r="F1175" s="225" t="s">
        <v>221</v>
      </c>
      <c r="G1175" s="223"/>
      <c r="H1175" s="226">
        <v>0.9</v>
      </c>
      <c r="I1175" s="227"/>
      <c r="J1175" s="223"/>
      <c r="K1175" s="223"/>
      <c r="L1175" s="228"/>
      <c r="M1175" s="229"/>
      <c r="N1175" s="230"/>
      <c r="O1175" s="230"/>
      <c r="P1175" s="230"/>
      <c r="Q1175" s="230"/>
      <c r="R1175" s="230"/>
      <c r="S1175" s="230"/>
      <c r="T1175" s="231"/>
      <c r="AT1175" s="232" t="s">
        <v>178</v>
      </c>
      <c r="AU1175" s="232" t="s">
        <v>79</v>
      </c>
      <c r="AV1175" s="15" t="s">
        <v>168</v>
      </c>
      <c r="AW1175" s="15" t="s">
        <v>31</v>
      </c>
      <c r="AX1175" s="15" t="s">
        <v>77</v>
      </c>
      <c r="AY1175" s="232" t="s">
        <v>161</v>
      </c>
    </row>
    <row r="1176" spans="1:65" s="2" customFormat="1" ht="16.5" customHeight="1">
      <c r="A1176" s="37"/>
      <c r="B1176" s="38"/>
      <c r="C1176" s="237" t="s">
        <v>1337</v>
      </c>
      <c r="D1176" s="237" t="s">
        <v>715</v>
      </c>
      <c r="E1176" s="238" t="s">
        <v>3774</v>
      </c>
      <c r="F1176" s="239" t="s">
        <v>3775</v>
      </c>
      <c r="G1176" s="240" t="s">
        <v>387</v>
      </c>
      <c r="H1176" s="241">
        <v>2.5</v>
      </c>
      <c r="I1176" s="242"/>
      <c r="J1176" s="243">
        <f>ROUND(I1176*H1176,2)</f>
        <v>0</v>
      </c>
      <c r="K1176" s="239" t="s">
        <v>167</v>
      </c>
      <c r="L1176" s="244"/>
      <c r="M1176" s="245" t="s">
        <v>19</v>
      </c>
      <c r="N1176" s="246" t="s">
        <v>40</v>
      </c>
      <c r="O1176" s="67"/>
      <c r="P1176" s="190">
        <f>O1176*H1176</f>
        <v>0</v>
      </c>
      <c r="Q1176" s="190">
        <v>2E-3</v>
      </c>
      <c r="R1176" s="190">
        <f>Q1176*H1176</f>
        <v>5.0000000000000001E-3</v>
      </c>
      <c r="S1176" s="190">
        <v>0</v>
      </c>
      <c r="T1176" s="191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192" t="s">
        <v>406</v>
      </c>
      <c r="AT1176" s="192" t="s">
        <v>715</v>
      </c>
      <c r="AU1176" s="192" t="s">
        <v>79</v>
      </c>
      <c r="AY1176" s="20" t="s">
        <v>161</v>
      </c>
      <c r="BE1176" s="193">
        <f>IF(N1176="základní",J1176,0)</f>
        <v>0</v>
      </c>
      <c r="BF1176" s="193">
        <f>IF(N1176="snížená",J1176,0)</f>
        <v>0</v>
      </c>
      <c r="BG1176" s="193">
        <f>IF(N1176="zákl. přenesená",J1176,0)</f>
        <v>0</v>
      </c>
      <c r="BH1176" s="193">
        <f>IF(N1176="sníž. přenesená",J1176,0)</f>
        <v>0</v>
      </c>
      <c r="BI1176" s="193">
        <f>IF(N1176="nulová",J1176,0)</f>
        <v>0</v>
      </c>
      <c r="BJ1176" s="20" t="s">
        <v>77</v>
      </c>
      <c r="BK1176" s="193">
        <f>ROUND(I1176*H1176,2)</f>
        <v>0</v>
      </c>
      <c r="BL1176" s="20" t="s">
        <v>279</v>
      </c>
      <c r="BM1176" s="192" t="s">
        <v>3776</v>
      </c>
    </row>
    <row r="1177" spans="1:65" s="14" customFormat="1">
      <c r="B1177" s="212"/>
      <c r="C1177" s="213"/>
      <c r="D1177" s="199" t="s">
        <v>178</v>
      </c>
      <c r="E1177" s="214" t="s">
        <v>19</v>
      </c>
      <c r="F1177" s="215" t="s">
        <v>3773</v>
      </c>
      <c r="G1177" s="213"/>
      <c r="H1177" s="214" t="s">
        <v>19</v>
      </c>
      <c r="I1177" s="216"/>
      <c r="J1177" s="213"/>
      <c r="K1177" s="213"/>
      <c r="L1177" s="217"/>
      <c r="M1177" s="218"/>
      <c r="N1177" s="219"/>
      <c r="O1177" s="219"/>
      <c r="P1177" s="219"/>
      <c r="Q1177" s="219"/>
      <c r="R1177" s="219"/>
      <c r="S1177" s="219"/>
      <c r="T1177" s="220"/>
      <c r="AT1177" s="221" t="s">
        <v>178</v>
      </c>
      <c r="AU1177" s="221" t="s">
        <v>79</v>
      </c>
      <c r="AV1177" s="14" t="s">
        <v>77</v>
      </c>
      <c r="AW1177" s="14" t="s">
        <v>31</v>
      </c>
      <c r="AX1177" s="14" t="s">
        <v>69</v>
      </c>
      <c r="AY1177" s="221" t="s">
        <v>161</v>
      </c>
    </row>
    <row r="1178" spans="1:65" s="13" customFormat="1">
      <c r="B1178" s="201"/>
      <c r="C1178" s="202"/>
      <c r="D1178" s="199" t="s">
        <v>178</v>
      </c>
      <c r="E1178" s="203" t="s">
        <v>19</v>
      </c>
      <c r="F1178" s="204" t="s">
        <v>3777</v>
      </c>
      <c r="G1178" s="202"/>
      <c r="H1178" s="205">
        <v>12.5</v>
      </c>
      <c r="I1178" s="206"/>
      <c r="J1178" s="202"/>
      <c r="K1178" s="202"/>
      <c r="L1178" s="207"/>
      <c r="M1178" s="208"/>
      <c r="N1178" s="209"/>
      <c r="O1178" s="209"/>
      <c r="P1178" s="209"/>
      <c r="Q1178" s="209"/>
      <c r="R1178" s="209"/>
      <c r="S1178" s="209"/>
      <c r="T1178" s="210"/>
      <c r="AT1178" s="211" t="s">
        <v>178</v>
      </c>
      <c r="AU1178" s="211" t="s">
        <v>79</v>
      </c>
      <c r="AV1178" s="13" t="s">
        <v>79</v>
      </c>
      <c r="AW1178" s="13" t="s">
        <v>31</v>
      </c>
      <c r="AX1178" s="13" t="s">
        <v>69</v>
      </c>
      <c r="AY1178" s="211" t="s">
        <v>161</v>
      </c>
    </row>
    <row r="1179" spans="1:65" s="13" customFormat="1">
      <c r="B1179" s="201"/>
      <c r="C1179" s="202"/>
      <c r="D1179" s="199" t="s">
        <v>178</v>
      </c>
      <c r="E1179" s="203" t="s">
        <v>19</v>
      </c>
      <c r="F1179" s="204" t="s">
        <v>3520</v>
      </c>
      <c r="G1179" s="202"/>
      <c r="H1179" s="205">
        <v>-10</v>
      </c>
      <c r="I1179" s="206"/>
      <c r="J1179" s="202"/>
      <c r="K1179" s="202"/>
      <c r="L1179" s="207"/>
      <c r="M1179" s="208"/>
      <c r="N1179" s="209"/>
      <c r="O1179" s="209"/>
      <c r="P1179" s="209"/>
      <c r="Q1179" s="209"/>
      <c r="R1179" s="209"/>
      <c r="S1179" s="209"/>
      <c r="T1179" s="210"/>
      <c r="AT1179" s="211" t="s">
        <v>178</v>
      </c>
      <c r="AU1179" s="211" t="s">
        <v>79</v>
      </c>
      <c r="AV1179" s="13" t="s">
        <v>79</v>
      </c>
      <c r="AW1179" s="13" t="s">
        <v>31</v>
      </c>
      <c r="AX1179" s="13" t="s">
        <v>69</v>
      </c>
      <c r="AY1179" s="211" t="s">
        <v>161</v>
      </c>
    </row>
    <row r="1180" spans="1:65" s="15" customFormat="1">
      <c r="B1180" s="222"/>
      <c r="C1180" s="223"/>
      <c r="D1180" s="199" t="s">
        <v>178</v>
      </c>
      <c r="E1180" s="224" t="s">
        <v>19</v>
      </c>
      <c r="F1180" s="225" t="s">
        <v>221</v>
      </c>
      <c r="G1180" s="223"/>
      <c r="H1180" s="226">
        <v>2.5</v>
      </c>
      <c r="I1180" s="227"/>
      <c r="J1180" s="223"/>
      <c r="K1180" s="223"/>
      <c r="L1180" s="228"/>
      <c r="M1180" s="229"/>
      <c r="N1180" s="230"/>
      <c r="O1180" s="230"/>
      <c r="P1180" s="230"/>
      <c r="Q1180" s="230"/>
      <c r="R1180" s="230"/>
      <c r="S1180" s="230"/>
      <c r="T1180" s="231"/>
      <c r="AT1180" s="232" t="s">
        <v>178</v>
      </c>
      <c r="AU1180" s="232" t="s">
        <v>79</v>
      </c>
      <c r="AV1180" s="15" t="s">
        <v>168</v>
      </c>
      <c r="AW1180" s="15" t="s">
        <v>31</v>
      </c>
      <c r="AX1180" s="15" t="s">
        <v>77</v>
      </c>
      <c r="AY1180" s="232" t="s">
        <v>161</v>
      </c>
    </row>
    <row r="1181" spans="1:65" s="2" customFormat="1" ht="21.75" customHeight="1">
      <c r="A1181" s="37"/>
      <c r="B1181" s="38"/>
      <c r="C1181" s="181" t="s">
        <v>1345</v>
      </c>
      <c r="D1181" s="181" t="s">
        <v>163</v>
      </c>
      <c r="E1181" s="182" t="s">
        <v>3778</v>
      </c>
      <c r="F1181" s="183" t="s">
        <v>3779</v>
      </c>
      <c r="G1181" s="184" t="s">
        <v>387</v>
      </c>
      <c r="H1181" s="185">
        <v>1</v>
      </c>
      <c r="I1181" s="186"/>
      <c r="J1181" s="187">
        <f>ROUND(I1181*H1181,2)</f>
        <v>0</v>
      </c>
      <c r="K1181" s="183" t="s">
        <v>167</v>
      </c>
      <c r="L1181" s="42"/>
      <c r="M1181" s="188" t="s">
        <v>19</v>
      </c>
      <c r="N1181" s="189" t="s">
        <v>40</v>
      </c>
      <c r="O1181" s="67"/>
      <c r="P1181" s="190">
        <f>O1181*H1181</f>
        <v>0</v>
      </c>
      <c r="Q1181" s="190">
        <v>3.3E-4</v>
      </c>
      <c r="R1181" s="190">
        <f>Q1181*H1181</f>
        <v>3.3E-4</v>
      </c>
      <c r="S1181" s="190">
        <v>0.15498000000000001</v>
      </c>
      <c r="T1181" s="191">
        <f>S1181*H1181</f>
        <v>0.15498000000000001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192" t="s">
        <v>279</v>
      </c>
      <c r="AT1181" s="192" t="s">
        <v>163</v>
      </c>
      <c r="AU1181" s="192" t="s">
        <v>79</v>
      </c>
      <c r="AY1181" s="20" t="s">
        <v>161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20" t="s">
        <v>77</v>
      </c>
      <c r="BK1181" s="193">
        <f>ROUND(I1181*H1181,2)</f>
        <v>0</v>
      </c>
      <c r="BL1181" s="20" t="s">
        <v>279</v>
      </c>
      <c r="BM1181" s="192" t="s">
        <v>3780</v>
      </c>
    </row>
    <row r="1182" spans="1:65" s="2" customFormat="1">
      <c r="A1182" s="37"/>
      <c r="B1182" s="38"/>
      <c r="C1182" s="39"/>
      <c r="D1182" s="194" t="s">
        <v>170</v>
      </c>
      <c r="E1182" s="39"/>
      <c r="F1182" s="195" t="s">
        <v>3781</v>
      </c>
      <c r="G1182" s="39"/>
      <c r="H1182" s="39"/>
      <c r="I1182" s="196"/>
      <c r="J1182" s="39"/>
      <c r="K1182" s="39"/>
      <c r="L1182" s="42"/>
      <c r="M1182" s="197"/>
      <c r="N1182" s="198"/>
      <c r="O1182" s="67"/>
      <c r="P1182" s="67"/>
      <c r="Q1182" s="67"/>
      <c r="R1182" s="67"/>
      <c r="S1182" s="67"/>
      <c r="T1182" s="68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T1182" s="20" t="s">
        <v>170</v>
      </c>
      <c r="AU1182" s="20" t="s">
        <v>79</v>
      </c>
    </row>
    <row r="1183" spans="1:65" s="14" customFormat="1">
      <c r="B1183" s="212"/>
      <c r="C1183" s="213"/>
      <c r="D1183" s="199" t="s">
        <v>178</v>
      </c>
      <c r="E1183" s="214" t="s">
        <v>19</v>
      </c>
      <c r="F1183" s="215" t="s">
        <v>3782</v>
      </c>
      <c r="G1183" s="213"/>
      <c r="H1183" s="214" t="s">
        <v>19</v>
      </c>
      <c r="I1183" s="216"/>
      <c r="J1183" s="213"/>
      <c r="K1183" s="213"/>
      <c r="L1183" s="217"/>
      <c r="M1183" s="218"/>
      <c r="N1183" s="219"/>
      <c r="O1183" s="219"/>
      <c r="P1183" s="219"/>
      <c r="Q1183" s="219"/>
      <c r="R1183" s="219"/>
      <c r="S1183" s="219"/>
      <c r="T1183" s="220"/>
      <c r="AT1183" s="221" t="s">
        <v>178</v>
      </c>
      <c r="AU1183" s="221" t="s">
        <v>79</v>
      </c>
      <c r="AV1183" s="14" t="s">
        <v>77</v>
      </c>
      <c r="AW1183" s="14" t="s">
        <v>31</v>
      </c>
      <c r="AX1183" s="14" t="s">
        <v>69</v>
      </c>
      <c r="AY1183" s="221" t="s">
        <v>161</v>
      </c>
    </row>
    <row r="1184" spans="1:65" s="13" customFormat="1">
      <c r="B1184" s="201"/>
      <c r="C1184" s="202"/>
      <c r="D1184" s="199" t="s">
        <v>178</v>
      </c>
      <c r="E1184" s="203" t="s">
        <v>19</v>
      </c>
      <c r="F1184" s="204" t="s">
        <v>77</v>
      </c>
      <c r="G1184" s="202"/>
      <c r="H1184" s="205">
        <v>1</v>
      </c>
      <c r="I1184" s="206"/>
      <c r="J1184" s="202"/>
      <c r="K1184" s="202"/>
      <c r="L1184" s="207"/>
      <c r="M1184" s="208"/>
      <c r="N1184" s="209"/>
      <c r="O1184" s="209"/>
      <c r="P1184" s="209"/>
      <c r="Q1184" s="209"/>
      <c r="R1184" s="209"/>
      <c r="S1184" s="209"/>
      <c r="T1184" s="210"/>
      <c r="AT1184" s="211" t="s">
        <v>178</v>
      </c>
      <c r="AU1184" s="211" t="s">
        <v>79</v>
      </c>
      <c r="AV1184" s="13" t="s">
        <v>79</v>
      </c>
      <c r="AW1184" s="13" t="s">
        <v>31</v>
      </c>
      <c r="AX1184" s="13" t="s">
        <v>69</v>
      </c>
      <c r="AY1184" s="211" t="s">
        <v>161</v>
      </c>
    </row>
    <row r="1185" spans="1:65" s="15" customFormat="1">
      <c r="B1185" s="222"/>
      <c r="C1185" s="223"/>
      <c r="D1185" s="199" t="s">
        <v>178</v>
      </c>
      <c r="E1185" s="224" t="s">
        <v>19</v>
      </c>
      <c r="F1185" s="225" t="s">
        <v>221</v>
      </c>
      <c r="G1185" s="223"/>
      <c r="H1185" s="226">
        <v>1</v>
      </c>
      <c r="I1185" s="227"/>
      <c r="J1185" s="223"/>
      <c r="K1185" s="223"/>
      <c r="L1185" s="228"/>
      <c r="M1185" s="229"/>
      <c r="N1185" s="230"/>
      <c r="O1185" s="230"/>
      <c r="P1185" s="230"/>
      <c r="Q1185" s="230"/>
      <c r="R1185" s="230"/>
      <c r="S1185" s="230"/>
      <c r="T1185" s="231"/>
      <c r="AT1185" s="232" t="s">
        <v>178</v>
      </c>
      <c r="AU1185" s="232" t="s">
        <v>79</v>
      </c>
      <c r="AV1185" s="15" t="s">
        <v>168</v>
      </c>
      <c r="AW1185" s="15" t="s">
        <v>31</v>
      </c>
      <c r="AX1185" s="15" t="s">
        <v>77</v>
      </c>
      <c r="AY1185" s="232" t="s">
        <v>161</v>
      </c>
    </row>
    <row r="1186" spans="1:65" s="2" customFormat="1" ht="16.5" customHeight="1">
      <c r="A1186" s="37"/>
      <c r="B1186" s="38"/>
      <c r="C1186" s="181" t="s">
        <v>1351</v>
      </c>
      <c r="D1186" s="181" t="s">
        <v>163</v>
      </c>
      <c r="E1186" s="182" t="s">
        <v>3783</v>
      </c>
      <c r="F1186" s="183" t="s">
        <v>3784</v>
      </c>
      <c r="G1186" s="184" t="s">
        <v>387</v>
      </c>
      <c r="H1186" s="185">
        <v>5</v>
      </c>
      <c r="I1186" s="186"/>
      <c r="J1186" s="187">
        <f>ROUND(I1186*H1186,2)</f>
        <v>0</v>
      </c>
      <c r="K1186" s="183" t="s">
        <v>167</v>
      </c>
      <c r="L1186" s="42"/>
      <c r="M1186" s="188" t="s">
        <v>19</v>
      </c>
      <c r="N1186" s="189" t="s">
        <v>40</v>
      </c>
      <c r="O1186" s="67"/>
      <c r="P1186" s="190">
        <f>O1186*H1186</f>
        <v>0</v>
      </c>
      <c r="Q1186" s="190">
        <v>1.0000000000000001E-5</v>
      </c>
      <c r="R1186" s="190">
        <f>Q1186*H1186</f>
        <v>5.0000000000000002E-5</v>
      </c>
      <c r="S1186" s="190">
        <v>7.5000000000000002E-4</v>
      </c>
      <c r="T1186" s="191">
        <f>S1186*H1186</f>
        <v>3.7499999999999999E-3</v>
      </c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R1186" s="192" t="s">
        <v>279</v>
      </c>
      <c r="AT1186" s="192" t="s">
        <v>163</v>
      </c>
      <c r="AU1186" s="192" t="s">
        <v>79</v>
      </c>
      <c r="AY1186" s="20" t="s">
        <v>161</v>
      </c>
      <c r="BE1186" s="193">
        <f>IF(N1186="základní",J1186,0)</f>
        <v>0</v>
      </c>
      <c r="BF1186" s="193">
        <f>IF(N1186="snížená",J1186,0)</f>
        <v>0</v>
      </c>
      <c r="BG1186" s="193">
        <f>IF(N1186="zákl. přenesená",J1186,0)</f>
        <v>0</v>
      </c>
      <c r="BH1186" s="193">
        <f>IF(N1186="sníž. přenesená",J1186,0)</f>
        <v>0</v>
      </c>
      <c r="BI1186" s="193">
        <f>IF(N1186="nulová",J1186,0)</f>
        <v>0</v>
      </c>
      <c r="BJ1186" s="20" t="s">
        <v>77</v>
      </c>
      <c r="BK1186" s="193">
        <f>ROUND(I1186*H1186,2)</f>
        <v>0</v>
      </c>
      <c r="BL1186" s="20" t="s">
        <v>279</v>
      </c>
      <c r="BM1186" s="192" t="s">
        <v>3785</v>
      </c>
    </row>
    <row r="1187" spans="1:65" s="2" customFormat="1">
      <c r="A1187" s="37"/>
      <c r="B1187" s="38"/>
      <c r="C1187" s="39"/>
      <c r="D1187" s="194" t="s">
        <v>170</v>
      </c>
      <c r="E1187" s="39"/>
      <c r="F1187" s="195" t="s">
        <v>3786</v>
      </c>
      <c r="G1187" s="39"/>
      <c r="H1187" s="39"/>
      <c r="I1187" s="196"/>
      <c r="J1187" s="39"/>
      <c r="K1187" s="39"/>
      <c r="L1187" s="42"/>
      <c r="M1187" s="197"/>
      <c r="N1187" s="198"/>
      <c r="O1187" s="67"/>
      <c r="P1187" s="67"/>
      <c r="Q1187" s="67"/>
      <c r="R1187" s="67"/>
      <c r="S1187" s="67"/>
      <c r="T1187" s="68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T1187" s="20" t="s">
        <v>170</v>
      </c>
      <c r="AU1187" s="20" t="s">
        <v>79</v>
      </c>
    </row>
    <row r="1188" spans="1:65" s="14" customFormat="1">
      <c r="B1188" s="212"/>
      <c r="C1188" s="213"/>
      <c r="D1188" s="199" t="s">
        <v>178</v>
      </c>
      <c r="E1188" s="214" t="s">
        <v>19</v>
      </c>
      <c r="F1188" s="215" t="s">
        <v>3787</v>
      </c>
      <c r="G1188" s="213"/>
      <c r="H1188" s="214" t="s">
        <v>19</v>
      </c>
      <c r="I1188" s="216"/>
      <c r="J1188" s="213"/>
      <c r="K1188" s="213"/>
      <c r="L1188" s="217"/>
      <c r="M1188" s="218"/>
      <c r="N1188" s="219"/>
      <c r="O1188" s="219"/>
      <c r="P1188" s="219"/>
      <c r="Q1188" s="219"/>
      <c r="R1188" s="219"/>
      <c r="S1188" s="219"/>
      <c r="T1188" s="220"/>
      <c r="AT1188" s="221" t="s">
        <v>178</v>
      </c>
      <c r="AU1188" s="221" t="s">
        <v>79</v>
      </c>
      <c r="AV1188" s="14" t="s">
        <v>77</v>
      </c>
      <c r="AW1188" s="14" t="s">
        <v>31</v>
      </c>
      <c r="AX1188" s="14" t="s">
        <v>69</v>
      </c>
      <c r="AY1188" s="221" t="s">
        <v>161</v>
      </c>
    </row>
    <row r="1189" spans="1:65" s="13" customFormat="1">
      <c r="B1189" s="201"/>
      <c r="C1189" s="202"/>
      <c r="D1189" s="199" t="s">
        <v>178</v>
      </c>
      <c r="E1189" s="203" t="s">
        <v>19</v>
      </c>
      <c r="F1189" s="204" t="s">
        <v>3788</v>
      </c>
      <c r="G1189" s="202"/>
      <c r="H1189" s="205">
        <v>7</v>
      </c>
      <c r="I1189" s="206"/>
      <c r="J1189" s="202"/>
      <c r="K1189" s="202"/>
      <c r="L1189" s="207"/>
      <c r="M1189" s="208"/>
      <c r="N1189" s="209"/>
      <c r="O1189" s="209"/>
      <c r="P1189" s="209"/>
      <c r="Q1189" s="209"/>
      <c r="R1189" s="209"/>
      <c r="S1189" s="209"/>
      <c r="T1189" s="210"/>
      <c r="AT1189" s="211" t="s">
        <v>178</v>
      </c>
      <c r="AU1189" s="211" t="s">
        <v>79</v>
      </c>
      <c r="AV1189" s="13" t="s">
        <v>79</v>
      </c>
      <c r="AW1189" s="13" t="s">
        <v>31</v>
      </c>
      <c r="AX1189" s="13" t="s">
        <v>69</v>
      </c>
      <c r="AY1189" s="211" t="s">
        <v>161</v>
      </c>
    </row>
    <row r="1190" spans="1:65" s="14" customFormat="1">
      <c r="B1190" s="212"/>
      <c r="C1190" s="213"/>
      <c r="D1190" s="199" t="s">
        <v>178</v>
      </c>
      <c r="E1190" s="214" t="s">
        <v>19</v>
      </c>
      <c r="F1190" s="215" t="s">
        <v>3052</v>
      </c>
      <c r="G1190" s="213"/>
      <c r="H1190" s="214" t="s">
        <v>19</v>
      </c>
      <c r="I1190" s="216"/>
      <c r="J1190" s="213"/>
      <c r="K1190" s="213"/>
      <c r="L1190" s="217"/>
      <c r="M1190" s="218"/>
      <c r="N1190" s="219"/>
      <c r="O1190" s="219"/>
      <c r="P1190" s="219"/>
      <c r="Q1190" s="219"/>
      <c r="R1190" s="219"/>
      <c r="S1190" s="219"/>
      <c r="T1190" s="220"/>
      <c r="AT1190" s="221" t="s">
        <v>178</v>
      </c>
      <c r="AU1190" s="221" t="s">
        <v>79</v>
      </c>
      <c r="AV1190" s="14" t="s">
        <v>77</v>
      </c>
      <c r="AW1190" s="14" t="s">
        <v>31</v>
      </c>
      <c r="AX1190" s="14" t="s">
        <v>69</v>
      </c>
      <c r="AY1190" s="221" t="s">
        <v>161</v>
      </c>
    </row>
    <row r="1191" spans="1:65" s="13" customFormat="1">
      <c r="B1191" s="201"/>
      <c r="C1191" s="202"/>
      <c r="D1191" s="199" t="s">
        <v>178</v>
      </c>
      <c r="E1191" s="203" t="s">
        <v>19</v>
      </c>
      <c r="F1191" s="204" t="s">
        <v>79</v>
      </c>
      <c r="G1191" s="202"/>
      <c r="H1191" s="205">
        <v>2</v>
      </c>
      <c r="I1191" s="206"/>
      <c r="J1191" s="202"/>
      <c r="K1191" s="202"/>
      <c r="L1191" s="207"/>
      <c r="M1191" s="208"/>
      <c r="N1191" s="209"/>
      <c r="O1191" s="209"/>
      <c r="P1191" s="209"/>
      <c r="Q1191" s="209"/>
      <c r="R1191" s="209"/>
      <c r="S1191" s="209"/>
      <c r="T1191" s="210"/>
      <c r="AT1191" s="211" t="s">
        <v>178</v>
      </c>
      <c r="AU1191" s="211" t="s">
        <v>79</v>
      </c>
      <c r="AV1191" s="13" t="s">
        <v>79</v>
      </c>
      <c r="AW1191" s="13" t="s">
        <v>31</v>
      </c>
      <c r="AX1191" s="13" t="s">
        <v>69</v>
      </c>
      <c r="AY1191" s="211" t="s">
        <v>161</v>
      </c>
    </row>
    <row r="1192" spans="1:65" s="13" customFormat="1">
      <c r="B1192" s="201"/>
      <c r="C1192" s="202"/>
      <c r="D1192" s="199" t="s">
        <v>178</v>
      </c>
      <c r="E1192" s="203" t="s">
        <v>19</v>
      </c>
      <c r="F1192" s="204" t="s">
        <v>3551</v>
      </c>
      <c r="G1192" s="202"/>
      <c r="H1192" s="205">
        <v>-4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178</v>
      </c>
      <c r="AU1192" s="211" t="s">
        <v>79</v>
      </c>
      <c r="AV1192" s="13" t="s">
        <v>79</v>
      </c>
      <c r="AW1192" s="13" t="s">
        <v>31</v>
      </c>
      <c r="AX1192" s="13" t="s">
        <v>69</v>
      </c>
      <c r="AY1192" s="211" t="s">
        <v>161</v>
      </c>
    </row>
    <row r="1193" spans="1:65" s="15" customFormat="1">
      <c r="B1193" s="222"/>
      <c r="C1193" s="223"/>
      <c r="D1193" s="199" t="s">
        <v>178</v>
      </c>
      <c r="E1193" s="224" t="s">
        <v>19</v>
      </c>
      <c r="F1193" s="225" t="s">
        <v>221</v>
      </c>
      <c r="G1193" s="223"/>
      <c r="H1193" s="226">
        <v>5</v>
      </c>
      <c r="I1193" s="227"/>
      <c r="J1193" s="223"/>
      <c r="K1193" s="223"/>
      <c r="L1193" s="228"/>
      <c r="M1193" s="229"/>
      <c r="N1193" s="230"/>
      <c r="O1193" s="230"/>
      <c r="P1193" s="230"/>
      <c r="Q1193" s="230"/>
      <c r="R1193" s="230"/>
      <c r="S1193" s="230"/>
      <c r="T1193" s="231"/>
      <c r="AT1193" s="232" t="s">
        <v>178</v>
      </c>
      <c r="AU1193" s="232" t="s">
        <v>79</v>
      </c>
      <c r="AV1193" s="15" t="s">
        <v>168</v>
      </c>
      <c r="AW1193" s="15" t="s">
        <v>31</v>
      </c>
      <c r="AX1193" s="15" t="s">
        <v>77</v>
      </c>
      <c r="AY1193" s="232" t="s">
        <v>161</v>
      </c>
    </row>
    <row r="1194" spans="1:65" s="2" customFormat="1" ht="24.15" customHeight="1">
      <c r="A1194" s="37"/>
      <c r="B1194" s="38"/>
      <c r="C1194" s="181" t="s">
        <v>1357</v>
      </c>
      <c r="D1194" s="181" t="s">
        <v>163</v>
      </c>
      <c r="E1194" s="182" t="s">
        <v>3789</v>
      </c>
      <c r="F1194" s="183" t="s">
        <v>3790</v>
      </c>
      <c r="G1194" s="184" t="s">
        <v>214</v>
      </c>
      <c r="H1194" s="185">
        <v>0.25900000000000001</v>
      </c>
      <c r="I1194" s="186"/>
      <c r="J1194" s="187">
        <f>ROUND(I1194*H1194,2)</f>
        <v>0</v>
      </c>
      <c r="K1194" s="183" t="s">
        <v>19</v>
      </c>
      <c r="L1194" s="42"/>
      <c r="M1194" s="188" t="s">
        <v>19</v>
      </c>
      <c r="N1194" s="189" t="s">
        <v>40</v>
      </c>
      <c r="O1194" s="67"/>
      <c r="P1194" s="190">
        <f>O1194*H1194</f>
        <v>0</v>
      </c>
      <c r="Q1194" s="190">
        <v>0</v>
      </c>
      <c r="R1194" s="190">
        <f>Q1194*H1194</f>
        <v>0</v>
      </c>
      <c r="S1194" s="190">
        <v>0</v>
      </c>
      <c r="T1194" s="191">
        <f>S1194*H1194</f>
        <v>0</v>
      </c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R1194" s="192" t="s">
        <v>279</v>
      </c>
      <c r="AT1194" s="192" t="s">
        <v>163</v>
      </c>
      <c r="AU1194" s="192" t="s">
        <v>79</v>
      </c>
      <c r="AY1194" s="20" t="s">
        <v>161</v>
      </c>
      <c r="BE1194" s="193">
        <f>IF(N1194="základní",J1194,0)</f>
        <v>0</v>
      </c>
      <c r="BF1194" s="193">
        <f>IF(N1194="snížená",J1194,0)</f>
        <v>0</v>
      </c>
      <c r="BG1194" s="193">
        <f>IF(N1194="zákl. přenesená",J1194,0)</f>
        <v>0</v>
      </c>
      <c r="BH1194" s="193">
        <f>IF(N1194="sníž. přenesená",J1194,0)</f>
        <v>0</v>
      </c>
      <c r="BI1194" s="193">
        <f>IF(N1194="nulová",J1194,0)</f>
        <v>0</v>
      </c>
      <c r="BJ1194" s="20" t="s">
        <v>77</v>
      </c>
      <c r="BK1194" s="193">
        <f>ROUND(I1194*H1194,2)</f>
        <v>0</v>
      </c>
      <c r="BL1194" s="20" t="s">
        <v>279</v>
      </c>
      <c r="BM1194" s="192" t="s">
        <v>3791</v>
      </c>
    </row>
    <row r="1195" spans="1:65" s="14" customFormat="1">
      <c r="B1195" s="212"/>
      <c r="C1195" s="213"/>
      <c r="D1195" s="199" t="s">
        <v>178</v>
      </c>
      <c r="E1195" s="214" t="s">
        <v>19</v>
      </c>
      <c r="F1195" s="215" t="s">
        <v>3152</v>
      </c>
      <c r="G1195" s="213"/>
      <c r="H1195" s="214" t="s">
        <v>19</v>
      </c>
      <c r="I1195" s="216"/>
      <c r="J1195" s="213"/>
      <c r="K1195" s="213"/>
      <c r="L1195" s="217"/>
      <c r="M1195" s="218"/>
      <c r="N1195" s="219"/>
      <c r="O1195" s="219"/>
      <c r="P1195" s="219"/>
      <c r="Q1195" s="219"/>
      <c r="R1195" s="219"/>
      <c r="S1195" s="219"/>
      <c r="T1195" s="220"/>
      <c r="AT1195" s="221" t="s">
        <v>178</v>
      </c>
      <c r="AU1195" s="221" t="s">
        <v>79</v>
      </c>
      <c r="AV1195" s="14" t="s">
        <v>77</v>
      </c>
      <c r="AW1195" s="14" t="s">
        <v>31</v>
      </c>
      <c r="AX1195" s="14" t="s">
        <v>69</v>
      </c>
      <c r="AY1195" s="221" t="s">
        <v>161</v>
      </c>
    </row>
    <row r="1196" spans="1:65" s="13" customFormat="1">
      <c r="B1196" s="201"/>
      <c r="C1196" s="202"/>
      <c r="D1196" s="199" t="s">
        <v>178</v>
      </c>
      <c r="E1196" s="203" t="s">
        <v>19</v>
      </c>
      <c r="F1196" s="204" t="s">
        <v>3153</v>
      </c>
      <c r="G1196" s="202"/>
      <c r="H1196" s="205">
        <v>0.25900000000000001</v>
      </c>
      <c r="I1196" s="206"/>
      <c r="J1196" s="202"/>
      <c r="K1196" s="202"/>
      <c r="L1196" s="207"/>
      <c r="M1196" s="208"/>
      <c r="N1196" s="209"/>
      <c r="O1196" s="209"/>
      <c r="P1196" s="209"/>
      <c r="Q1196" s="209"/>
      <c r="R1196" s="209"/>
      <c r="S1196" s="209"/>
      <c r="T1196" s="210"/>
      <c r="AT1196" s="211" t="s">
        <v>178</v>
      </c>
      <c r="AU1196" s="211" t="s">
        <v>79</v>
      </c>
      <c r="AV1196" s="13" t="s">
        <v>79</v>
      </c>
      <c r="AW1196" s="13" t="s">
        <v>31</v>
      </c>
      <c r="AX1196" s="13" t="s">
        <v>77</v>
      </c>
      <c r="AY1196" s="211" t="s">
        <v>161</v>
      </c>
    </row>
    <row r="1197" spans="1:65" s="2" customFormat="1" ht="24.15" customHeight="1">
      <c r="A1197" s="37"/>
      <c r="B1197" s="38"/>
      <c r="C1197" s="181" t="s">
        <v>1362</v>
      </c>
      <c r="D1197" s="181" t="s">
        <v>163</v>
      </c>
      <c r="E1197" s="182" t="s">
        <v>3792</v>
      </c>
      <c r="F1197" s="183" t="s">
        <v>3793</v>
      </c>
      <c r="G1197" s="184" t="s">
        <v>214</v>
      </c>
      <c r="H1197" s="185">
        <v>0.746</v>
      </c>
      <c r="I1197" s="186"/>
      <c r="J1197" s="187">
        <f>ROUND(I1197*H1197,2)</f>
        <v>0</v>
      </c>
      <c r="K1197" s="183" t="s">
        <v>167</v>
      </c>
      <c r="L1197" s="42"/>
      <c r="M1197" s="188" t="s">
        <v>19</v>
      </c>
      <c r="N1197" s="189" t="s">
        <v>40</v>
      </c>
      <c r="O1197" s="67"/>
      <c r="P1197" s="190">
        <f>O1197*H1197</f>
        <v>0</v>
      </c>
      <c r="Q1197" s="190">
        <v>0</v>
      </c>
      <c r="R1197" s="190">
        <f>Q1197*H1197</f>
        <v>0</v>
      </c>
      <c r="S1197" s="190">
        <v>0</v>
      </c>
      <c r="T1197" s="191">
        <f>S1197*H1197</f>
        <v>0</v>
      </c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R1197" s="192" t="s">
        <v>279</v>
      </c>
      <c r="AT1197" s="192" t="s">
        <v>163</v>
      </c>
      <c r="AU1197" s="192" t="s">
        <v>79</v>
      </c>
      <c r="AY1197" s="20" t="s">
        <v>161</v>
      </c>
      <c r="BE1197" s="193">
        <f>IF(N1197="základní",J1197,0)</f>
        <v>0</v>
      </c>
      <c r="BF1197" s="193">
        <f>IF(N1197="snížená",J1197,0)</f>
        <v>0</v>
      </c>
      <c r="BG1197" s="193">
        <f>IF(N1197="zákl. přenesená",J1197,0)</f>
        <v>0</v>
      </c>
      <c r="BH1197" s="193">
        <f>IF(N1197="sníž. přenesená",J1197,0)</f>
        <v>0</v>
      </c>
      <c r="BI1197" s="193">
        <f>IF(N1197="nulová",J1197,0)</f>
        <v>0</v>
      </c>
      <c r="BJ1197" s="20" t="s">
        <v>77</v>
      </c>
      <c r="BK1197" s="193">
        <f>ROUND(I1197*H1197,2)</f>
        <v>0</v>
      </c>
      <c r="BL1197" s="20" t="s">
        <v>279</v>
      </c>
      <c r="BM1197" s="192" t="s">
        <v>3794</v>
      </c>
    </row>
    <row r="1198" spans="1:65" s="2" customFormat="1">
      <c r="A1198" s="37"/>
      <c r="B1198" s="38"/>
      <c r="C1198" s="39"/>
      <c r="D1198" s="194" t="s">
        <v>170</v>
      </c>
      <c r="E1198" s="39"/>
      <c r="F1198" s="195" t="s">
        <v>3795</v>
      </c>
      <c r="G1198" s="39"/>
      <c r="H1198" s="39"/>
      <c r="I1198" s="196"/>
      <c r="J1198" s="39"/>
      <c r="K1198" s="39"/>
      <c r="L1198" s="42"/>
      <c r="M1198" s="197"/>
      <c r="N1198" s="198"/>
      <c r="O1198" s="67"/>
      <c r="P1198" s="67"/>
      <c r="Q1198" s="67"/>
      <c r="R1198" s="67"/>
      <c r="S1198" s="67"/>
      <c r="T1198" s="68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T1198" s="20" t="s">
        <v>170</v>
      </c>
      <c r="AU1198" s="20" t="s">
        <v>79</v>
      </c>
    </row>
    <row r="1199" spans="1:65" s="14" customFormat="1">
      <c r="B1199" s="212"/>
      <c r="C1199" s="213"/>
      <c r="D1199" s="199" t="s">
        <v>178</v>
      </c>
      <c r="E1199" s="214" t="s">
        <v>19</v>
      </c>
      <c r="F1199" s="215" t="s">
        <v>3796</v>
      </c>
      <c r="G1199" s="213"/>
      <c r="H1199" s="214" t="s">
        <v>19</v>
      </c>
      <c r="I1199" s="216"/>
      <c r="J1199" s="213"/>
      <c r="K1199" s="213"/>
      <c r="L1199" s="217"/>
      <c r="M1199" s="218"/>
      <c r="N1199" s="219"/>
      <c r="O1199" s="219"/>
      <c r="P1199" s="219"/>
      <c r="Q1199" s="219"/>
      <c r="R1199" s="219"/>
      <c r="S1199" s="219"/>
      <c r="T1199" s="220"/>
      <c r="AT1199" s="221" t="s">
        <v>178</v>
      </c>
      <c r="AU1199" s="221" t="s">
        <v>79</v>
      </c>
      <c r="AV1199" s="14" t="s">
        <v>77</v>
      </c>
      <c r="AW1199" s="14" t="s">
        <v>31</v>
      </c>
      <c r="AX1199" s="14" t="s">
        <v>69</v>
      </c>
      <c r="AY1199" s="221" t="s">
        <v>161</v>
      </c>
    </row>
    <row r="1200" spans="1:65" s="13" customFormat="1">
      <c r="B1200" s="201"/>
      <c r="C1200" s="202"/>
      <c r="D1200" s="199" t="s">
        <v>178</v>
      </c>
      <c r="E1200" s="203" t="s">
        <v>19</v>
      </c>
      <c r="F1200" s="204" t="s">
        <v>3797</v>
      </c>
      <c r="G1200" s="202"/>
      <c r="H1200" s="205">
        <v>0.746</v>
      </c>
      <c r="I1200" s="206"/>
      <c r="J1200" s="202"/>
      <c r="K1200" s="202"/>
      <c r="L1200" s="207"/>
      <c r="M1200" s="208"/>
      <c r="N1200" s="209"/>
      <c r="O1200" s="209"/>
      <c r="P1200" s="209"/>
      <c r="Q1200" s="209"/>
      <c r="R1200" s="209"/>
      <c r="S1200" s="209"/>
      <c r="T1200" s="210"/>
      <c r="AT1200" s="211" t="s">
        <v>178</v>
      </c>
      <c r="AU1200" s="211" t="s">
        <v>79</v>
      </c>
      <c r="AV1200" s="13" t="s">
        <v>79</v>
      </c>
      <c r="AW1200" s="13" t="s">
        <v>31</v>
      </c>
      <c r="AX1200" s="13" t="s">
        <v>69</v>
      </c>
      <c r="AY1200" s="211" t="s">
        <v>161</v>
      </c>
    </row>
    <row r="1201" spans="1:65" s="15" customFormat="1">
      <c r="B1201" s="222"/>
      <c r="C1201" s="223"/>
      <c r="D1201" s="199" t="s">
        <v>178</v>
      </c>
      <c r="E1201" s="224" t="s">
        <v>19</v>
      </c>
      <c r="F1201" s="225" t="s">
        <v>221</v>
      </c>
      <c r="G1201" s="223"/>
      <c r="H1201" s="226">
        <v>0.746</v>
      </c>
      <c r="I1201" s="227"/>
      <c r="J1201" s="223"/>
      <c r="K1201" s="223"/>
      <c r="L1201" s="228"/>
      <c r="M1201" s="229"/>
      <c r="N1201" s="230"/>
      <c r="O1201" s="230"/>
      <c r="P1201" s="230"/>
      <c r="Q1201" s="230"/>
      <c r="R1201" s="230"/>
      <c r="S1201" s="230"/>
      <c r="T1201" s="231"/>
      <c r="AT1201" s="232" t="s">
        <v>178</v>
      </c>
      <c r="AU1201" s="232" t="s">
        <v>79</v>
      </c>
      <c r="AV1201" s="15" t="s">
        <v>168</v>
      </c>
      <c r="AW1201" s="15" t="s">
        <v>31</v>
      </c>
      <c r="AX1201" s="15" t="s">
        <v>77</v>
      </c>
      <c r="AY1201" s="232" t="s">
        <v>161</v>
      </c>
    </row>
    <row r="1202" spans="1:65" s="2" customFormat="1" ht="37.799999999999997" customHeight="1">
      <c r="A1202" s="37"/>
      <c r="B1202" s="38"/>
      <c r="C1202" s="181" t="s">
        <v>1367</v>
      </c>
      <c r="D1202" s="181" t="s">
        <v>163</v>
      </c>
      <c r="E1202" s="182" t="s">
        <v>3798</v>
      </c>
      <c r="F1202" s="183" t="s">
        <v>3799</v>
      </c>
      <c r="G1202" s="184" t="s">
        <v>214</v>
      </c>
      <c r="H1202" s="185">
        <v>0.746</v>
      </c>
      <c r="I1202" s="186"/>
      <c r="J1202" s="187">
        <f>ROUND(I1202*H1202,2)</f>
        <v>0</v>
      </c>
      <c r="K1202" s="183" t="s">
        <v>167</v>
      </c>
      <c r="L1202" s="42"/>
      <c r="M1202" s="188" t="s">
        <v>19</v>
      </c>
      <c r="N1202" s="189" t="s">
        <v>40</v>
      </c>
      <c r="O1202" s="67"/>
      <c r="P1202" s="190">
        <f>O1202*H1202</f>
        <v>0</v>
      </c>
      <c r="Q1202" s="190">
        <v>0</v>
      </c>
      <c r="R1202" s="190">
        <f>Q1202*H1202</f>
        <v>0</v>
      </c>
      <c r="S1202" s="190">
        <v>0</v>
      </c>
      <c r="T1202" s="191">
        <f>S1202*H1202</f>
        <v>0</v>
      </c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R1202" s="192" t="s">
        <v>279</v>
      </c>
      <c r="AT1202" s="192" t="s">
        <v>163</v>
      </c>
      <c r="AU1202" s="192" t="s">
        <v>79</v>
      </c>
      <c r="AY1202" s="20" t="s">
        <v>161</v>
      </c>
      <c r="BE1202" s="193">
        <f>IF(N1202="základní",J1202,0)</f>
        <v>0</v>
      </c>
      <c r="BF1202" s="193">
        <f>IF(N1202="snížená",J1202,0)</f>
        <v>0</v>
      </c>
      <c r="BG1202" s="193">
        <f>IF(N1202="zákl. přenesená",J1202,0)</f>
        <v>0</v>
      </c>
      <c r="BH1202" s="193">
        <f>IF(N1202="sníž. přenesená",J1202,0)</f>
        <v>0</v>
      </c>
      <c r="BI1202" s="193">
        <f>IF(N1202="nulová",J1202,0)</f>
        <v>0</v>
      </c>
      <c r="BJ1202" s="20" t="s">
        <v>77</v>
      </c>
      <c r="BK1202" s="193">
        <f>ROUND(I1202*H1202,2)</f>
        <v>0</v>
      </c>
      <c r="BL1202" s="20" t="s">
        <v>279</v>
      </c>
      <c r="BM1202" s="192" t="s">
        <v>3800</v>
      </c>
    </row>
    <row r="1203" spans="1:65" s="2" customFormat="1">
      <c r="A1203" s="37"/>
      <c r="B1203" s="38"/>
      <c r="C1203" s="39"/>
      <c r="D1203" s="194" t="s">
        <v>170</v>
      </c>
      <c r="E1203" s="39"/>
      <c r="F1203" s="195" t="s">
        <v>3801</v>
      </c>
      <c r="G1203" s="39"/>
      <c r="H1203" s="39"/>
      <c r="I1203" s="196"/>
      <c r="J1203" s="39"/>
      <c r="K1203" s="39"/>
      <c r="L1203" s="42"/>
      <c r="M1203" s="197"/>
      <c r="N1203" s="198"/>
      <c r="O1203" s="67"/>
      <c r="P1203" s="67"/>
      <c r="Q1203" s="67"/>
      <c r="R1203" s="67"/>
      <c r="S1203" s="67"/>
      <c r="T1203" s="68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T1203" s="20" t="s">
        <v>170</v>
      </c>
      <c r="AU1203" s="20" t="s">
        <v>79</v>
      </c>
    </row>
    <row r="1204" spans="1:65" s="14" customFormat="1">
      <c r="B1204" s="212"/>
      <c r="C1204" s="213"/>
      <c r="D1204" s="199" t="s">
        <v>178</v>
      </c>
      <c r="E1204" s="214" t="s">
        <v>19</v>
      </c>
      <c r="F1204" s="215" t="s">
        <v>3796</v>
      </c>
      <c r="G1204" s="213"/>
      <c r="H1204" s="214" t="s">
        <v>19</v>
      </c>
      <c r="I1204" s="216"/>
      <c r="J1204" s="213"/>
      <c r="K1204" s="213"/>
      <c r="L1204" s="217"/>
      <c r="M1204" s="218"/>
      <c r="N1204" s="219"/>
      <c r="O1204" s="219"/>
      <c r="P1204" s="219"/>
      <c r="Q1204" s="219"/>
      <c r="R1204" s="219"/>
      <c r="S1204" s="219"/>
      <c r="T1204" s="220"/>
      <c r="AT1204" s="221" t="s">
        <v>178</v>
      </c>
      <c r="AU1204" s="221" t="s">
        <v>79</v>
      </c>
      <c r="AV1204" s="14" t="s">
        <v>77</v>
      </c>
      <c r="AW1204" s="14" t="s">
        <v>31</v>
      </c>
      <c r="AX1204" s="14" t="s">
        <v>69</v>
      </c>
      <c r="AY1204" s="221" t="s">
        <v>161</v>
      </c>
    </row>
    <row r="1205" spans="1:65" s="13" customFormat="1">
      <c r="B1205" s="201"/>
      <c r="C1205" s="202"/>
      <c r="D1205" s="199" t="s">
        <v>178</v>
      </c>
      <c r="E1205" s="203" t="s">
        <v>19</v>
      </c>
      <c r="F1205" s="204" t="s">
        <v>3797</v>
      </c>
      <c r="G1205" s="202"/>
      <c r="H1205" s="205">
        <v>0.746</v>
      </c>
      <c r="I1205" s="206"/>
      <c r="J1205" s="202"/>
      <c r="K1205" s="202"/>
      <c r="L1205" s="207"/>
      <c r="M1205" s="208"/>
      <c r="N1205" s="209"/>
      <c r="O1205" s="209"/>
      <c r="P1205" s="209"/>
      <c r="Q1205" s="209"/>
      <c r="R1205" s="209"/>
      <c r="S1205" s="209"/>
      <c r="T1205" s="210"/>
      <c r="AT1205" s="211" t="s">
        <v>178</v>
      </c>
      <c r="AU1205" s="211" t="s">
        <v>79</v>
      </c>
      <c r="AV1205" s="13" t="s">
        <v>79</v>
      </c>
      <c r="AW1205" s="13" t="s">
        <v>31</v>
      </c>
      <c r="AX1205" s="13" t="s">
        <v>69</v>
      </c>
      <c r="AY1205" s="211" t="s">
        <v>161</v>
      </c>
    </row>
    <row r="1206" spans="1:65" s="15" customFormat="1">
      <c r="B1206" s="222"/>
      <c r="C1206" s="223"/>
      <c r="D1206" s="199" t="s">
        <v>178</v>
      </c>
      <c r="E1206" s="224" t="s">
        <v>19</v>
      </c>
      <c r="F1206" s="225" t="s">
        <v>221</v>
      </c>
      <c r="G1206" s="223"/>
      <c r="H1206" s="226">
        <v>0.746</v>
      </c>
      <c r="I1206" s="227"/>
      <c r="J1206" s="223"/>
      <c r="K1206" s="223"/>
      <c r="L1206" s="228"/>
      <c r="M1206" s="229"/>
      <c r="N1206" s="230"/>
      <c r="O1206" s="230"/>
      <c r="P1206" s="230"/>
      <c r="Q1206" s="230"/>
      <c r="R1206" s="230"/>
      <c r="S1206" s="230"/>
      <c r="T1206" s="231"/>
      <c r="AT1206" s="232" t="s">
        <v>178</v>
      </c>
      <c r="AU1206" s="232" t="s">
        <v>79</v>
      </c>
      <c r="AV1206" s="15" t="s">
        <v>168</v>
      </c>
      <c r="AW1206" s="15" t="s">
        <v>31</v>
      </c>
      <c r="AX1206" s="15" t="s">
        <v>77</v>
      </c>
      <c r="AY1206" s="232" t="s">
        <v>161</v>
      </c>
    </row>
    <row r="1207" spans="1:65" s="12" customFormat="1" ht="25.95" customHeight="1">
      <c r="B1207" s="165"/>
      <c r="C1207" s="166"/>
      <c r="D1207" s="167" t="s">
        <v>68</v>
      </c>
      <c r="E1207" s="168" t="s">
        <v>3802</v>
      </c>
      <c r="F1207" s="168" t="s">
        <v>3803</v>
      </c>
      <c r="G1207" s="166"/>
      <c r="H1207" s="166"/>
      <c r="I1207" s="169"/>
      <c r="J1207" s="170">
        <f>BK1207</f>
        <v>0</v>
      </c>
      <c r="K1207" s="166"/>
      <c r="L1207" s="171"/>
      <c r="M1207" s="172"/>
      <c r="N1207" s="173"/>
      <c r="O1207" s="173"/>
      <c r="P1207" s="174">
        <f>SUM(P1208:P1230)</f>
        <v>0</v>
      </c>
      <c r="Q1207" s="173"/>
      <c r="R1207" s="174">
        <f>SUM(R1208:R1230)</f>
        <v>0</v>
      </c>
      <c r="S1207" s="173"/>
      <c r="T1207" s="175">
        <f>SUM(T1208:T1230)</f>
        <v>0</v>
      </c>
      <c r="AR1207" s="176" t="s">
        <v>168</v>
      </c>
      <c r="AT1207" s="177" t="s">
        <v>68</v>
      </c>
      <c r="AU1207" s="177" t="s">
        <v>69</v>
      </c>
      <c r="AY1207" s="176" t="s">
        <v>161</v>
      </c>
      <c r="BK1207" s="178">
        <f>SUM(BK1208:BK1230)</f>
        <v>0</v>
      </c>
    </row>
    <row r="1208" spans="1:65" s="2" customFormat="1" ht="16.5" customHeight="1">
      <c r="A1208" s="37"/>
      <c r="B1208" s="38"/>
      <c r="C1208" s="181" t="s">
        <v>1372</v>
      </c>
      <c r="D1208" s="181" t="s">
        <v>163</v>
      </c>
      <c r="E1208" s="182" t="s">
        <v>3804</v>
      </c>
      <c r="F1208" s="183" t="s">
        <v>3805</v>
      </c>
      <c r="G1208" s="184" t="s">
        <v>3087</v>
      </c>
      <c r="H1208" s="185">
        <v>48.9</v>
      </c>
      <c r="I1208" s="186"/>
      <c r="J1208" s="187">
        <f>ROUND(I1208*H1208,2)</f>
        <v>0</v>
      </c>
      <c r="K1208" s="183" t="s">
        <v>3806</v>
      </c>
      <c r="L1208" s="42"/>
      <c r="M1208" s="188" t="s">
        <v>19</v>
      </c>
      <c r="N1208" s="189" t="s">
        <v>40</v>
      </c>
      <c r="O1208" s="67"/>
      <c r="P1208" s="190">
        <f>O1208*H1208</f>
        <v>0</v>
      </c>
      <c r="Q1208" s="190">
        <v>0</v>
      </c>
      <c r="R1208" s="190">
        <f>Q1208*H1208</f>
        <v>0</v>
      </c>
      <c r="S1208" s="190">
        <v>0</v>
      </c>
      <c r="T1208" s="191">
        <f>S1208*H1208</f>
        <v>0</v>
      </c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R1208" s="192" t="s">
        <v>2870</v>
      </c>
      <c r="AT1208" s="192" t="s">
        <v>163</v>
      </c>
      <c r="AU1208" s="192" t="s">
        <v>77</v>
      </c>
      <c r="AY1208" s="20" t="s">
        <v>161</v>
      </c>
      <c r="BE1208" s="193">
        <f>IF(N1208="základní",J1208,0)</f>
        <v>0</v>
      </c>
      <c r="BF1208" s="193">
        <f>IF(N1208="snížená",J1208,0)</f>
        <v>0</v>
      </c>
      <c r="BG1208" s="193">
        <f>IF(N1208="zákl. přenesená",J1208,0)</f>
        <v>0</v>
      </c>
      <c r="BH1208" s="193">
        <f>IF(N1208="sníž. přenesená",J1208,0)</f>
        <v>0</v>
      </c>
      <c r="BI1208" s="193">
        <f>IF(N1208="nulová",J1208,0)</f>
        <v>0</v>
      </c>
      <c r="BJ1208" s="20" t="s">
        <v>77</v>
      </c>
      <c r="BK1208" s="193">
        <f>ROUND(I1208*H1208,2)</f>
        <v>0</v>
      </c>
      <c r="BL1208" s="20" t="s">
        <v>2870</v>
      </c>
      <c r="BM1208" s="192" t="s">
        <v>3807</v>
      </c>
    </row>
    <row r="1209" spans="1:65" s="2" customFormat="1">
      <c r="A1209" s="37"/>
      <c r="B1209" s="38"/>
      <c r="C1209" s="39"/>
      <c r="D1209" s="194" t="s">
        <v>170</v>
      </c>
      <c r="E1209" s="39"/>
      <c r="F1209" s="195" t="s">
        <v>3808</v>
      </c>
      <c r="G1209" s="39"/>
      <c r="H1209" s="39"/>
      <c r="I1209" s="196"/>
      <c r="J1209" s="39"/>
      <c r="K1209" s="39"/>
      <c r="L1209" s="42"/>
      <c r="M1209" s="197"/>
      <c r="N1209" s="198"/>
      <c r="O1209" s="67"/>
      <c r="P1209" s="67"/>
      <c r="Q1209" s="67"/>
      <c r="R1209" s="67"/>
      <c r="S1209" s="67"/>
      <c r="T1209" s="68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T1209" s="20" t="s">
        <v>170</v>
      </c>
      <c r="AU1209" s="20" t="s">
        <v>77</v>
      </c>
    </row>
    <row r="1210" spans="1:65" s="14" customFormat="1">
      <c r="B1210" s="212"/>
      <c r="C1210" s="213"/>
      <c r="D1210" s="199" t="s">
        <v>178</v>
      </c>
      <c r="E1210" s="214" t="s">
        <v>19</v>
      </c>
      <c r="F1210" s="215" t="s">
        <v>3809</v>
      </c>
      <c r="G1210" s="213"/>
      <c r="H1210" s="214" t="s">
        <v>19</v>
      </c>
      <c r="I1210" s="216"/>
      <c r="J1210" s="213"/>
      <c r="K1210" s="213"/>
      <c r="L1210" s="217"/>
      <c r="M1210" s="218"/>
      <c r="N1210" s="219"/>
      <c r="O1210" s="219"/>
      <c r="P1210" s="219"/>
      <c r="Q1210" s="219"/>
      <c r="R1210" s="219"/>
      <c r="S1210" s="219"/>
      <c r="T1210" s="220"/>
      <c r="AT1210" s="221" t="s">
        <v>178</v>
      </c>
      <c r="AU1210" s="221" t="s">
        <v>77</v>
      </c>
      <c r="AV1210" s="14" t="s">
        <v>77</v>
      </c>
      <c r="AW1210" s="14" t="s">
        <v>31</v>
      </c>
      <c r="AX1210" s="14" t="s">
        <v>69</v>
      </c>
      <c r="AY1210" s="221" t="s">
        <v>161</v>
      </c>
    </row>
    <row r="1211" spans="1:65" s="13" customFormat="1">
      <c r="B1211" s="201"/>
      <c r="C1211" s="202"/>
      <c r="D1211" s="199" t="s">
        <v>178</v>
      </c>
      <c r="E1211" s="203" t="s">
        <v>19</v>
      </c>
      <c r="F1211" s="204" t="s">
        <v>3810</v>
      </c>
      <c r="G1211" s="202"/>
      <c r="H1211" s="205">
        <v>2.5</v>
      </c>
      <c r="I1211" s="206"/>
      <c r="J1211" s="202"/>
      <c r="K1211" s="202"/>
      <c r="L1211" s="207"/>
      <c r="M1211" s="208"/>
      <c r="N1211" s="209"/>
      <c r="O1211" s="209"/>
      <c r="P1211" s="209"/>
      <c r="Q1211" s="209"/>
      <c r="R1211" s="209"/>
      <c r="S1211" s="209"/>
      <c r="T1211" s="210"/>
      <c r="AT1211" s="211" t="s">
        <v>178</v>
      </c>
      <c r="AU1211" s="211" t="s">
        <v>77</v>
      </c>
      <c r="AV1211" s="13" t="s">
        <v>79</v>
      </c>
      <c r="AW1211" s="13" t="s">
        <v>31</v>
      </c>
      <c r="AX1211" s="13" t="s">
        <v>69</v>
      </c>
      <c r="AY1211" s="211" t="s">
        <v>161</v>
      </c>
    </row>
    <row r="1212" spans="1:65" s="14" customFormat="1">
      <c r="B1212" s="212"/>
      <c r="C1212" s="213"/>
      <c r="D1212" s="199" t="s">
        <v>178</v>
      </c>
      <c r="E1212" s="214" t="s">
        <v>19</v>
      </c>
      <c r="F1212" s="215" t="s">
        <v>3811</v>
      </c>
      <c r="G1212" s="213"/>
      <c r="H1212" s="214" t="s">
        <v>19</v>
      </c>
      <c r="I1212" s="216"/>
      <c r="J1212" s="213"/>
      <c r="K1212" s="213"/>
      <c r="L1212" s="217"/>
      <c r="M1212" s="218"/>
      <c r="N1212" s="219"/>
      <c r="O1212" s="219"/>
      <c r="P1212" s="219"/>
      <c r="Q1212" s="219"/>
      <c r="R1212" s="219"/>
      <c r="S1212" s="219"/>
      <c r="T1212" s="220"/>
      <c r="AT1212" s="221" t="s">
        <v>178</v>
      </c>
      <c r="AU1212" s="221" t="s">
        <v>77</v>
      </c>
      <c r="AV1212" s="14" t="s">
        <v>77</v>
      </c>
      <c r="AW1212" s="14" t="s">
        <v>31</v>
      </c>
      <c r="AX1212" s="14" t="s">
        <v>69</v>
      </c>
      <c r="AY1212" s="221" t="s">
        <v>161</v>
      </c>
    </row>
    <row r="1213" spans="1:65" s="13" customFormat="1">
      <c r="B1213" s="201"/>
      <c r="C1213" s="202"/>
      <c r="D1213" s="199" t="s">
        <v>178</v>
      </c>
      <c r="E1213" s="203" t="s">
        <v>19</v>
      </c>
      <c r="F1213" s="204" t="s">
        <v>3812</v>
      </c>
      <c r="G1213" s="202"/>
      <c r="H1213" s="205">
        <v>2.4</v>
      </c>
      <c r="I1213" s="206"/>
      <c r="J1213" s="202"/>
      <c r="K1213" s="202"/>
      <c r="L1213" s="207"/>
      <c r="M1213" s="208"/>
      <c r="N1213" s="209"/>
      <c r="O1213" s="209"/>
      <c r="P1213" s="209"/>
      <c r="Q1213" s="209"/>
      <c r="R1213" s="209"/>
      <c r="S1213" s="209"/>
      <c r="T1213" s="210"/>
      <c r="AT1213" s="211" t="s">
        <v>178</v>
      </c>
      <c r="AU1213" s="211" t="s">
        <v>77</v>
      </c>
      <c r="AV1213" s="13" t="s">
        <v>79</v>
      </c>
      <c r="AW1213" s="13" t="s">
        <v>31</v>
      </c>
      <c r="AX1213" s="13" t="s">
        <v>69</v>
      </c>
      <c r="AY1213" s="211" t="s">
        <v>161</v>
      </c>
    </row>
    <row r="1214" spans="1:65" s="14" customFormat="1">
      <c r="B1214" s="212"/>
      <c r="C1214" s="213"/>
      <c r="D1214" s="199" t="s">
        <v>178</v>
      </c>
      <c r="E1214" s="214" t="s">
        <v>19</v>
      </c>
      <c r="F1214" s="215" t="s">
        <v>3813</v>
      </c>
      <c r="G1214" s="213"/>
      <c r="H1214" s="214" t="s">
        <v>19</v>
      </c>
      <c r="I1214" s="216"/>
      <c r="J1214" s="213"/>
      <c r="K1214" s="213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178</v>
      </c>
      <c r="AU1214" s="221" t="s">
        <v>77</v>
      </c>
      <c r="AV1214" s="14" t="s">
        <v>77</v>
      </c>
      <c r="AW1214" s="14" t="s">
        <v>31</v>
      </c>
      <c r="AX1214" s="14" t="s">
        <v>69</v>
      </c>
      <c r="AY1214" s="221" t="s">
        <v>161</v>
      </c>
    </row>
    <row r="1215" spans="1:65" s="13" customFormat="1">
      <c r="B1215" s="201"/>
      <c r="C1215" s="202"/>
      <c r="D1215" s="199" t="s">
        <v>178</v>
      </c>
      <c r="E1215" s="203" t="s">
        <v>19</v>
      </c>
      <c r="F1215" s="204" t="s">
        <v>168</v>
      </c>
      <c r="G1215" s="202"/>
      <c r="H1215" s="205">
        <v>4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178</v>
      </c>
      <c r="AU1215" s="211" t="s">
        <v>77</v>
      </c>
      <c r="AV1215" s="13" t="s">
        <v>79</v>
      </c>
      <c r="AW1215" s="13" t="s">
        <v>31</v>
      </c>
      <c r="AX1215" s="13" t="s">
        <v>69</v>
      </c>
      <c r="AY1215" s="211" t="s">
        <v>161</v>
      </c>
    </row>
    <row r="1216" spans="1:65" s="14" customFormat="1">
      <c r="B1216" s="212"/>
      <c r="C1216" s="213"/>
      <c r="D1216" s="199" t="s">
        <v>178</v>
      </c>
      <c r="E1216" s="214" t="s">
        <v>19</v>
      </c>
      <c r="F1216" s="215" t="s">
        <v>3814</v>
      </c>
      <c r="G1216" s="213"/>
      <c r="H1216" s="214" t="s">
        <v>19</v>
      </c>
      <c r="I1216" s="216"/>
      <c r="J1216" s="213"/>
      <c r="K1216" s="213"/>
      <c r="L1216" s="217"/>
      <c r="M1216" s="218"/>
      <c r="N1216" s="219"/>
      <c r="O1216" s="219"/>
      <c r="P1216" s="219"/>
      <c r="Q1216" s="219"/>
      <c r="R1216" s="219"/>
      <c r="S1216" s="219"/>
      <c r="T1216" s="220"/>
      <c r="AT1216" s="221" t="s">
        <v>178</v>
      </c>
      <c r="AU1216" s="221" t="s">
        <v>77</v>
      </c>
      <c r="AV1216" s="14" t="s">
        <v>77</v>
      </c>
      <c r="AW1216" s="14" t="s">
        <v>31</v>
      </c>
      <c r="AX1216" s="14" t="s">
        <v>69</v>
      </c>
      <c r="AY1216" s="221" t="s">
        <v>161</v>
      </c>
    </row>
    <row r="1217" spans="1:65" s="13" customFormat="1">
      <c r="B1217" s="201"/>
      <c r="C1217" s="202"/>
      <c r="D1217" s="199" t="s">
        <v>178</v>
      </c>
      <c r="E1217" s="203" t="s">
        <v>19</v>
      </c>
      <c r="F1217" s="204" t="s">
        <v>168</v>
      </c>
      <c r="G1217" s="202"/>
      <c r="H1217" s="205">
        <v>4</v>
      </c>
      <c r="I1217" s="206"/>
      <c r="J1217" s="202"/>
      <c r="K1217" s="202"/>
      <c r="L1217" s="207"/>
      <c r="M1217" s="208"/>
      <c r="N1217" s="209"/>
      <c r="O1217" s="209"/>
      <c r="P1217" s="209"/>
      <c r="Q1217" s="209"/>
      <c r="R1217" s="209"/>
      <c r="S1217" s="209"/>
      <c r="T1217" s="210"/>
      <c r="AT1217" s="211" t="s">
        <v>178</v>
      </c>
      <c r="AU1217" s="211" t="s">
        <v>77</v>
      </c>
      <c r="AV1217" s="13" t="s">
        <v>79</v>
      </c>
      <c r="AW1217" s="13" t="s">
        <v>31</v>
      </c>
      <c r="AX1217" s="13" t="s">
        <v>69</v>
      </c>
      <c r="AY1217" s="211" t="s">
        <v>161</v>
      </c>
    </row>
    <row r="1218" spans="1:65" s="14" customFormat="1">
      <c r="B1218" s="212"/>
      <c r="C1218" s="213"/>
      <c r="D1218" s="199" t="s">
        <v>178</v>
      </c>
      <c r="E1218" s="214" t="s">
        <v>19</v>
      </c>
      <c r="F1218" s="215" t="s">
        <v>3815</v>
      </c>
      <c r="G1218" s="213"/>
      <c r="H1218" s="214" t="s">
        <v>19</v>
      </c>
      <c r="I1218" s="216"/>
      <c r="J1218" s="213"/>
      <c r="K1218" s="213"/>
      <c r="L1218" s="217"/>
      <c r="M1218" s="218"/>
      <c r="N1218" s="219"/>
      <c r="O1218" s="219"/>
      <c r="P1218" s="219"/>
      <c r="Q1218" s="219"/>
      <c r="R1218" s="219"/>
      <c r="S1218" s="219"/>
      <c r="T1218" s="220"/>
      <c r="AT1218" s="221" t="s">
        <v>178</v>
      </c>
      <c r="AU1218" s="221" t="s">
        <v>77</v>
      </c>
      <c r="AV1218" s="14" t="s">
        <v>77</v>
      </c>
      <c r="AW1218" s="14" t="s">
        <v>31</v>
      </c>
      <c r="AX1218" s="14" t="s">
        <v>69</v>
      </c>
      <c r="AY1218" s="221" t="s">
        <v>161</v>
      </c>
    </row>
    <row r="1219" spans="1:65" s="13" customFormat="1">
      <c r="B1219" s="201"/>
      <c r="C1219" s="202"/>
      <c r="D1219" s="199" t="s">
        <v>178</v>
      </c>
      <c r="E1219" s="203" t="s">
        <v>19</v>
      </c>
      <c r="F1219" s="204" t="s">
        <v>168</v>
      </c>
      <c r="G1219" s="202"/>
      <c r="H1219" s="205">
        <v>4</v>
      </c>
      <c r="I1219" s="206"/>
      <c r="J1219" s="202"/>
      <c r="K1219" s="202"/>
      <c r="L1219" s="207"/>
      <c r="M1219" s="208"/>
      <c r="N1219" s="209"/>
      <c r="O1219" s="209"/>
      <c r="P1219" s="209"/>
      <c r="Q1219" s="209"/>
      <c r="R1219" s="209"/>
      <c r="S1219" s="209"/>
      <c r="T1219" s="210"/>
      <c r="AT1219" s="211" t="s">
        <v>178</v>
      </c>
      <c r="AU1219" s="211" t="s">
        <v>77</v>
      </c>
      <c r="AV1219" s="13" t="s">
        <v>79</v>
      </c>
      <c r="AW1219" s="13" t="s">
        <v>31</v>
      </c>
      <c r="AX1219" s="13" t="s">
        <v>69</v>
      </c>
      <c r="AY1219" s="211" t="s">
        <v>161</v>
      </c>
    </row>
    <row r="1220" spans="1:65" s="14" customFormat="1">
      <c r="B1220" s="212"/>
      <c r="C1220" s="213"/>
      <c r="D1220" s="199" t="s">
        <v>178</v>
      </c>
      <c r="E1220" s="214" t="s">
        <v>19</v>
      </c>
      <c r="F1220" s="215" t="s">
        <v>3816</v>
      </c>
      <c r="G1220" s="213"/>
      <c r="H1220" s="214" t="s">
        <v>19</v>
      </c>
      <c r="I1220" s="216"/>
      <c r="J1220" s="213"/>
      <c r="K1220" s="213"/>
      <c r="L1220" s="217"/>
      <c r="M1220" s="218"/>
      <c r="N1220" s="219"/>
      <c r="O1220" s="219"/>
      <c r="P1220" s="219"/>
      <c r="Q1220" s="219"/>
      <c r="R1220" s="219"/>
      <c r="S1220" s="219"/>
      <c r="T1220" s="220"/>
      <c r="AT1220" s="221" t="s">
        <v>178</v>
      </c>
      <c r="AU1220" s="221" t="s">
        <v>77</v>
      </c>
      <c r="AV1220" s="14" t="s">
        <v>77</v>
      </c>
      <c r="AW1220" s="14" t="s">
        <v>31</v>
      </c>
      <c r="AX1220" s="14" t="s">
        <v>69</v>
      </c>
      <c r="AY1220" s="221" t="s">
        <v>161</v>
      </c>
    </row>
    <row r="1221" spans="1:65" s="13" customFormat="1">
      <c r="B1221" s="201"/>
      <c r="C1221" s="202"/>
      <c r="D1221" s="199" t="s">
        <v>178</v>
      </c>
      <c r="E1221" s="203" t="s">
        <v>19</v>
      </c>
      <c r="F1221" s="204" t="s">
        <v>211</v>
      </c>
      <c r="G1221" s="202"/>
      <c r="H1221" s="205">
        <v>8</v>
      </c>
      <c r="I1221" s="206"/>
      <c r="J1221" s="202"/>
      <c r="K1221" s="202"/>
      <c r="L1221" s="207"/>
      <c r="M1221" s="208"/>
      <c r="N1221" s="209"/>
      <c r="O1221" s="209"/>
      <c r="P1221" s="209"/>
      <c r="Q1221" s="209"/>
      <c r="R1221" s="209"/>
      <c r="S1221" s="209"/>
      <c r="T1221" s="210"/>
      <c r="AT1221" s="211" t="s">
        <v>178</v>
      </c>
      <c r="AU1221" s="211" t="s">
        <v>77</v>
      </c>
      <c r="AV1221" s="13" t="s">
        <v>79</v>
      </c>
      <c r="AW1221" s="13" t="s">
        <v>31</v>
      </c>
      <c r="AX1221" s="13" t="s">
        <v>69</v>
      </c>
      <c r="AY1221" s="211" t="s">
        <v>161</v>
      </c>
    </row>
    <row r="1222" spans="1:65" s="14" customFormat="1">
      <c r="B1222" s="212"/>
      <c r="C1222" s="213"/>
      <c r="D1222" s="199" t="s">
        <v>178</v>
      </c>
      <c r="E1222" s="214" t="s">
        <v>19</v>
      </c>
      <c r="F1222" s="215" t="s">
        <v>3817</v>
      </c>
      <c r="G1222" s="213"/>
      <c r="H1222" s="214" t="s">
        <v>19</v>
      </c>
      <c r="I1222" s="216"/>
      <c r="J1222" s="213"/>
      <c r="K1222" s="213"/>
      <c r="L1222" s="217"/>
      <c r="M1222" s="218"/>
      <c r="N1222" s="219"/>
      <c r="O1222" s="219"/>
      <c r="P1222" s="219"/>
      <c r="Q1222" s="219"/>
      <c r="R1222" s="219"/>
      <c r="S1222" s="219"/>
      <c r="T1222" s="220"/>
      <c r="AT1222" s="221" t="s">
        <v>178</v>
      </c>
      <c r="AU1222" s="221" t="s">
        <v>77</v>
      </c>
      <c r="AV1222" s="14" t="s">
        <v>77</v>
      </c>
      <c r="AW1222" s="14" t="s">
        <v>31</v>
      </c>
      <c r="AX1222" s="14" t="s">
        <v>69</v>
      </c>
      <c r="AY1222" s="221" t="s">
        <v>161</v>
      </c>
    </row>
    <row r="1223" spans="1:65" s="13" customFormat="1">
      <c r="B1223" s="201"/>
      <c r="C1223" s="202"/>
      <c r="D1223" s="199" t="s">
        <v>178</v>
      </c>
      <c r="E1223" s="203" t="s">
        <v>19</v>
      </c>
      <c r="F1223" s="204" t="s">
        <v>343</v>
      </c>
      <c r="G1223" s="202"/>
      <c r="H1223" s="205">
        <v>24</v>
      </c>
      <c r="I1223" s="206"/>
      <c r="J1223" s="202"/>
      <c r="K1223" s="202"/>
      <c r="L1223" s="207"/>
      <c r="M1223" s="208"/>
      <c r="N1223" s="209"/>
      <c r="O1223" s="209"/>
      <c r="P1223" s="209"/>
      <c r="Q1223" s="209"/>
      <c r="R1223" s="209"/>
      <c r="S1223" s="209"/>
      <c r="T1223" s="210"/>
      <c r="AT1223" s="211" t="s">
        <v>178</v>
      </c>
      <c r="AU1223" s="211" t="s">
        <v>77</v>
      </c>
      <c r="AV1223" s="13" t="s">
        <v>79</v>
      </c>
      <c r="AW1223" s="13" t="s">
        <v>31</v>
      </c>
      <c r="AX1223" s="13" t="s">
        <v>69</v>
      </c>
      <c r="AY1223" s="211" t="s">
        <v>161</v>
      </c>
    </row>
    <row r="1224" spans="1:65" s="15" customFormat="1">
      <c r="B1224" s="222"/>
      <c r="C1224" s="223"/>
      <c r="D1224" s="199" t="s">
        <v>178</v>
      </c>
      <c r="E1224" s="224" t="s">
        <v>19</v>
      </c>
      <c r="F1224" s="225" t="s">
        <v>221</v>
      </c>
      <c r="G1224" s="223"/>
      <c r="H1224" s="226">
        <v>48.9</v>
      </c>
      <c r="I1224" s="227"/>
      <c r="J1224" s="223"/>
      <c r="K1224" s="223"/>
      <c r="L1224" s="228"/>
      <c r="M1224" s="229"/>
      <c r="N1224" s="230"/>
      <c r="O1224" s="230"/>
      <c r="P1224" s="230"/>
      <c r="Q1224" s="230"/>
      <c r="R1224" s="230"/>
      <c r="S1224" s="230"/>
      <c r="T1224" s="231"/>
      <c r="AT1224" s="232" t="s">
        <v>178</v>
      </c>
      <c r="AU1224" s="232" t="s">
        <v>77</v>
      </c>
      <c r="AV1224" s="15" t="s">
        <v>168</v>
      </c>
      <c r="AW1224" s="15" t="s">
        <v>31</v>
      </c>
      <c r="AX1224" s="15" t="s">
        <v>77</v>
      </c>
      <c r="AY1224" s="232" t="s">
        <v>161</v>
      </c>
    </row>
    <row r="1225" spans="1:65" s="2" customFormat="1" ht="16.5" customHeight="1">
      <c r="A1225" s="37"/>
      <c r="B1225" s="38"/>
      <c r="C1225" s="181" t="s">
        <v>1378</v>
      </c>
      <c r="D1225" s="181" t="s">
        <v>163</v>
      </c>
      <c r="E1225" s="182" t="s">
        <v>3818</v>
      </c>
      <c r="F1225" s="183" t="s">
        <v>3819</v>
      </c>
      <c r="G1225" s="184" t="s">
        <v>1476</v>
      </c>
      <c r="H1225" s="185">
        <v>1</v>
      </c>
      <c r="I1225" s="186"/>
      <c r="J1225" s="187">
        <f>ROUND(I1225*H1225,2)</f>
        <v>0</v>
      </c>
      <c r="K1225" s="183" t="s">
        <v>19</v>
      </c>
      <c r="L1225" s="42"/>
      <c r="M1225" s="188" t="s">
        <v>19</v>
      </c>
      <c r="N1225" s="189" t="s">
        <v>40</v>
      </c>
      <c r="O1225" s="67"/>
      <c r="P1225" s="190">
        <f>O1225*H1225</f>
        <v>0</v>
      </c>
      <c r="Q1225" s="190">
        <v>0</v>
      </c>
      <c r="R1225" s="190">
        <f>Q1225*H1225</f>
        <v>0</v>
      </c>
      <c r="S1225" s="190">
        <v>0</v>
      </c>
      <c r="T1225" s="191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192" t="s">
        <v>2870</v>
      </c>
      <c r="AT1225" s="192" t="s">
        <v>163</v>
      </c>
      <c r="AU1225" s="192" t="s">
        <v>77</v>
      </c>
      <c r="AY1225" s="20" t="s">
        <v>161</v>
      </c>
      <c r="BE1225" s="193">
        <f>IF(N1225="základní",J1225,0)</f>
        <v>0</v>
      </c>
      <c r="BF1225" s="193">
        <f>IF(N1225="snížená",J1225,0)</f>
        <v>0</v>
      </c>
      <c r="BG1225" s="193">
        <f>IF(N1225="zákl. přenesená",J1225,0)</f>
        <v>0</v>
      </c>
      <c r="BH1225" s="193">
        <f>IF(N1225="sníž. přenesená",J1225,0)</f>
        <v>0</v>
      </c>
      <c r="BI1225" s="193">
        <f>IF(N1225="nulová",J1225,0)</f>
        <v>0</v>
      </c>
      <c r="BJ1225" s="20" t="s">
        <v>77</v>
      </c>
      <c r="BK1225" s="193">
        <f>ROUND(I1225*H1225,2)</f>
        <v>0</v>
      </c>
      <c r="BL1225" s="20" t="s">
        <v>2870</v>
      </c>
      <c r="BM1225" s="192" t="s">
        <v>3820</v>
      </c>
    </row>
    <row r="1226" spans="1:65" s="2" customFormat="1" ht="28.8">
      <c r="A1226" s="37"/>
      <c r="B1226" s="38"/>
      <c r="C1226" s="39"/>
      <c r="D1226" s="199" t="s">
        <v>176</v>
      </c>
      <c r="E1226" s="39"/>
      <c r="F1226" s="200" t="s">
        <v>3821</v>
      </c>
      <c r="G1226" s="39"/>
      <c r="H1226" s="39"/>
      <c r="I1226" s="196"/>
      <c r="J1226" s="39"/>
      <c r="K1226" s="39"/>
      <c r="L1226" s="42"/>
      <c r="M1226" s="197"/>
      <c r="N1226" s="198"/>
      <c r="O1226" s="67"/>
      <c r="P1226" s="67"/>
      <c r="Q1226" s="67"/>
      <c r="R1226" s="67"/>
      <c r="S1226" s="67"/>
      <c r="T1226" s="68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T1226" s="20" t="s">
        <v>176</v>
      </c>
      <c r="AU1226" s="20" t="s">
        <v>77</v>
      </c>
    </row>
    <row r="1227" spans="1:65" s="2" customFormat="1" ht="16.5" customHeight="1">
      <c r="A1227" s="37"/>
      <c r="B1227" s="38"/>
      <c r="C1227" s="181" t="s">
        <v>1384</v>
      </c>
      <c r="D1227" s="181" t="s">
        <v>163</v>
      </c>
      <c r="E1227" s="182" t="s">
        <v>3822</v>
      </c>
      <c r="F1227" s="183" t="s">
        <v>3823</v>
      </c>
      <c r="G1227" s="184" t="s">
        <v>1476</v>
      </c>
      <c r="H1227" s="185">
        <v>1</v>
      </c>
      <c r="I1227" s="186"/>
      <c r="J1227" s="187">
        <f>ROUND(I1227*H1227,2)</f>
        <v>0</v>
      </c>
      <c r="K1227" s="183" t="s">
        <v>19</v>
      </c>
      <c r="L1227" s="42"/>
      <c r="M1227" s="188" t="s">
        <v>19</v>
      </c>
      <c r="N1227" s="189" t="s">
        <v>40</v>
      </c>
      <c r="O1227" s="67"/>
      <c r="P1227" s="190">
        <f>O1227*H1227</f>
        <v>0</v>
      </c>
      <c r="Q1227" s="190">
        <v>0</v>
      </c>
      <c r="R1227" s="190">
        <f>Q1227*H1227</f>
        <v>0</v>
      </c>
      <c r="S1227" s="190">
        <v>0</v>
      </c>
      <c r="T1227" s="191">
        <f>S1227*H1227</f>
        <v>0</v>
      </c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R1227" s="192" t="s">
        <v>2870</v>
      </c>
      <c r="AT1227" s="192" t="s">
        <v>163</v>
      </c>
      <c r="AU1227" s="192" t="s">
        <v>77</v>
      </c>
      <c r="AY1227" s="20" t="s">
        <v>161</v>
      </c>
      <c r="BE1227" s="193">
        <f>IF(N1227="základní",J1227,0)</f>
        <v>0</v>
      </c>
      <c r="BF1227" s="193">
        <f>IF(N1227="snížená",J1227,0)</f>
        <v>0</v>
      </c>
      <c r="BG1227" s="193">
        <f>IF(N1227="zákl. přenesená",J1227,0)</f>
        <v>0</v>
      </c>
      <c r="BH1227" s="193">
        <f>IF(N1227="sníž. přenesená",J1227,0)</f>
        <v>0</v>
      </c>
      <c r="BI1227" s="193">
        <f>IF(N1227="nulová",J1227,0)</f>
        <v>0</v>
      </c>
      <c r="BJ1227" s="20" t="s">
        <v>77</v>
      </c>
      <c r="BK1227" s="193">
        <f>ROUND(I1227*H1227,2)</f>
        <v>0</v>
      </c>
      <c r="BL1227" s="20" t="s">
        <v>2870</v>
      </c>
      <c r="BM1227" s="192" t="s">
        <v>3824</v>
      </c>
    </row>
    <row r="1228" spans="1:65" s="2" customFormat="1" ht="16.5" customHeight="1">
      <c r="A1228" s="37"/>
      <c r="B1228" s="38"/>
      <c r="C1228" s="181" t="s">
        <v>1390</v>
      </c>
      <c r="D1228" s="181" t="s">
        <v>163</v>
      </c>
      <c r="E1228" s="182" t="s">
        <v>3825</v>
      </c>
      <c r="F1228" s="183" t="s">
        <v>2869</v>
      </c>
      <c r="G1228" s="184" t="s">
        <v>1476</v>
      </c>
      <c r="H1228" s="185">
        <v>1</v>
      </c>
      <c r="I1228" s="186"/>
      <c r="J1228" s="187">
        <f>ROUND(I1228*H1228,2)</f>
        <v>0</v>
      </c>
      <c r="K1228" s="183" t="s">
        <v>19</v>
      </c>
      <c r="L1228" s="42"/>
      <c r="M1228" s="188" t="s">
        <v>19</v>
      </c>
      <c r="N1228" s="189" t="s">
        <v>40</v>
      </c>
      <c r="O1228" s="67"/>
      <c r="P1228" s="190">
        <f>O1228*H1228</f>
        <v>0</v>
      </c>
      <c r="Q1228" s="190">
        <v>0</v>
      </c>
      <c r="R1228" s="190">
        <f>Q1228*H1228</f>
        <v>0</v>
      </c>
      <c r="S1228" s="190">
        <v>0</v>
      </c>
      <c r="T1228" s="191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92" t="s">
        <v>2870</v>
      </c>
      <c r="AT1228" s="192" t="s">
        <v>163</v>
      </c>
      <c r="AU1228" s="192" t="s">
        <v>77</v>
      </c>
      <c r="AY1228" s="20" t="s">
        <v>161</v>
      </c>
      <c r="BE1228" s="193">
        <f>IF(N1228="základní",J1228,0)</f>
        <v>0</v>
      </c>
      <c r="BF1228" s="193">
        <f>IF(N1228="snížená",J1228,0)</f>
        <v>0</v>
      </c>
      <c r="BG1228" s="193">
        <f>IF(N1228="zákl. přenesená",J1228,0)</f>
        <v>0</v>
      </c>
      <c r="BH1228" s="193">
        <f>IF(N1228="sníž. přenesená",J1228,0)</f>
        <v>0</v>
      </c>
      <c r="BI1228" s="193">
        <f>IF(N1228="nulová",J1228,0)</f>
        <v>0</v>
      </c>
      <c r="BJ1228" s="20" t="s">
        <v>77</v>
      </c>
      <c r="BK1228" s="193">
        <f>ROUND(I1228*H1228,2)</f>
        <v>0</v>
      </c>
      <c r="BL1228" s="20" t="s">
        <v>2870</v>
      </c>
      <c r="BM1228" s="192" t="s">
        <v>3826</v>
      </c>
    </row>
    <row r="1229" spans="1:65" s="2" customFormat="1" ht="19.2">
      <c r="A1229" s="37"/>
      <c r="B1229" s="38"/>
      <c r="C1229" s="39"/>
      <c r="D1229" s="199" t="s">
        <v>176</v>
      </c>
      <c r="E1229" s="39"/>
      <c r="F1229" s="200" t="s">
        <v>2872</v>
      </c>
      <c r="G1229" s="39"/>
      <c r="H1229" s="39"/>
      <c r="I1229" s="196"/>
      <c r="J1229" s="39"/>
      <c r="K1229" s="39"/>
      <c r="L1229" s="42"/>
      <c r="M1229" s="197"/>
      <c r="N1229" s="198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176</v>
      </c>
      <c r="AU1229" s="20" t="s">
        <v>77</v>
      </c>
    </row>
    <row r="1230" spans="1:65" s="2" customFormat="1" ht="16.5" customHeight="1">
      <c r="A1230" s="37"/>
      <c r="B1230" s="38"/>
      <c r="C1230" s="181" t="s">
        <v>610</v>
      </c>
      <c r="D1230" s="181" t="s">
        <v>163</v>
      </c>
      <c r="E1230" s="182" t="s">
        <v>3827</v>
      </c>
      <c r="F1230" s="183" t="s">
        <v>2874</v>
      </c>
      <c r="G1230" s="184" t="s">
        <v>1476</v>
      </c>
      <c r="H1230" s="185">
        <v>1</v>
      </c>
      <c r="I1230" s="186"/>
      <c r="J1230" s="187">
        <f>ROUND(I1230*H1230,2)</f>
        <v>0</v>
      </c>
      <c r="K1230" s="183" t="s">
        <v>19</v>
      </c>
      <c r="L1230" s="42"/>
      <c r="M1230" s="262" t="s">
        <v>19</v>
      </c>
      <c r="N1230" s="263" t="s">
        <v>40</v>
      </c>
      <c r="O1230" s="260"/>
      <c r="P1230" s="264">
        <f>O1230*H1230</f>
        <v>0</v>
      </c>
      <c r="Q1230" s="264">
        <v>0</v>
      </c>
      <c r="R1230" s="264">
        <f>Q1230*H1230</f>
        <v>0</v>
      </c>
      <c r="S1230" s="264">
        <v>0</v>
      </c>
      <c r="T1230" s="265">
        <f>S1230*H1230</f>
        <v>0</v>
      </c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R1230" s="192" t="s">
        <v>2870</v>
      </c>
      <c r="AT1230" s="192" t="s">
        <v>163</v>
      </c>
      <c r="AU1230" s="192" t="s">
        <v>77</v>
      </c>
      <c r="AY1230" s="20" t="s">
        <v>161</v>
      </c>
      <c r="BE1230" s="193">
        <f>IF(N1230="základní",J1230,0)</f>
        <v>0</v>
      </c>
      <c r="BF1230" s="193">
        <f>IF(N1230="snížená",J1230,0)</f>
        <v>0</v>
      </c>
      <c r="BG1230" s="193">
        <f>IF(N1230="zákl. přenesená",J1230,0)</f>
        <v>0</v>
      </c>
      <c r="BH1230" s="193">
        <f>IF(N1230="sníž. přenesená",J1230,0)</f>
        <v>0</v>
      </c>
      <c r="BI1230" s="193">
        <f>IF(N1230="nulová",J1230,0)</f>
        <v>0</v>
      </c>
      <c r="BJ1230" s="20" t="s">
        <v>77</v>
      </c>
      <c r="BK1230" s="193">
        <f>ROUND(I1230*H1230,2)</f>
        <v>0</v>
      </c>
      <c r="BL1230" s="20" t="s">
        <v>2870</v>
      </c>
      <c r="BM1230" s="192" t="s">
        <v>3828</v>
      </c>
    </row>
    <row r="1231" spans="1:65" s="2" customFormat="1" ht="6.9" customHeight="1">
      <c r="A1231" s="37"/>
      <c r="B1231" s="50"/>
      <c r="C1231" s="51"/>
      <c r="D1231" s="51"/>
      <c r="E1231" s="51"/>
      <c r="F1231" s="51"/>
      <c r="G1231" s="51"/>
      <c r="H1231" s="51"/>
      <c r="I1231" s="51"/>
      <c r="J1231" s="51"/>
      <c r="K1231" s="51"/>
      <c r="L1231" s="42"/>
      <c r="M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</row>
  </sheetData>
  <sheetProtection algorithmName="SHA-512" hashValue="Y7kgOKS9N885uZ+gqEptPfIkjilwmtgUJjXAyWNLvt6Ly/wRDHP0sFvv5UcFKok8uChJaoIKR1zNrrLfEeCH/w==" saltValue="7d9204d8dOzHFZgwxIa4ncqznzgfiujQQjf9TYC4V/qWUUnnYpog4p7W4i74G2CFPnu3hFYcnjMw+MhmcbOLdg==" spinCount="100000" sheet="1" objects="1" scenarios="1" formatColumns="0" formatRows="0" autoFilter="0"/>
  <autoFilter ref="C98:K1230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/>
    <hyperlink ref="F107" r:id="rId2"/>
    <hyperlink ref="F111" r:id="rId3"/>
    <hyperlink ref="F119" r:id="rId4"/>
    <hyperlink ref="F127" r:id="rId5"/>
    <hyperlink ref="F149" r:id="rId6"/>
    <hyperlink ref="F153" r:id="rId7"/>
    <hyperlink ref="F161" r:id="rId8"/>
    <hyperlink ref="F180" r:id="rId9"/>
    <hyperlink ref="F199" r:id="rId10"/>
    <hyperlink ref="F211" r:id="rId11"/>
    <hyperlink ref="F218" r:id="rId12"/>
    <hyperlink ref="F220" r:id="rId13"/>
    <hyperlink ref="F222" r:id="rId14"/>
    <hyperlink ref="F235" r:id="rId15"/>
    <hyperlink ref="F241" r:id="rId16"/>
    <hyperlink ref="F247" r:id="rId17"/>
    <hyperlink ref="F253" r:id="rId18"/>
    <hyperlink ref="F260" r:id="rId19"/>
    <hyperlink ref="F272" r:id="rId20"/>
    <hyperlink ref="F279" r:id="rId21"/>
    <hyperlink ref="F285" r:id="rId22"/>
    <hyperlink ref="F291" r:id="rId23"/>
    <hyperlink ref="F308" r:id="rId24"/>
    <hyperlink ref="F327" r:id="rId25"/>
    <hyperlink ref="F333" r:id="rId26"/>
    <hyperlink ref="F341" r:id="rId27"/>
    <hyperlink ref="F347" r:id="rId28"/>
    <hyperlink ref="F357" r:id="rId29"/>
    <hyperlink ref="F364" r:id="rId30"/>
    <hyperlink ref="F377" r:id="rId31"/>
    <hyperlink ref="F385" r:id="rId32"/>
    <hyperlink ref="F392" r:id="rId33"/>
    <hyperlink ref="F397" r:id="rId34"/>
    <hyperlink ref="F402" r:id="rId35"/>
    <hyperlink ref="F408" r:id="rId36"/>
    <hyperlink ref="F413" r:id="rId37"/>
    <hyperlink ref="F418" r:id="rId38"/>
    <hyperlink ref="F423" r:id="rId39"/>
    <hyperlink ref="F428" r:id="rId40"/>
    <hyperlink ref="F433" r:id="rId41"/>
    <hyperlink ref="F438" r:id="rId42"/>
    <hyperlink ref="F444" r:id="rId43"/>
    <hyperlink ref="F449" r:id="rId44"/>
    <hyperlink ref="F454" r:id="rId45"/>
    <hyperlink ref="F459" r:id="rId46"/>
    <hyperlink ref="F465" r:id="rId47"/>
    <hyperlink ref="F471" r:id="rId48"/>
    <hyperlink ref="F476" r:id="rId49"/>
    <hyperlink ref="F482" r:id="rId50"/>
    <hyperlink ref="F488" r:id="rId51"/>
    <hyperlink ref="F493" r:id="rId52"/>
    <hyperlink ref="F498" r:id="rId53"/>
    <hyperlink ref="F508" r:id="rId54"/>
    <hyperlink ref="F518" r:id="rId55"/>
    <hyperlink ref="F523" r:id="rId56"/>
    <hyperlink ref="F529" r:id="rId57"/>
    <hyperlink ref="F537" r:id="rId58"/>
    <hyperlink ref="F575" r:id="rId59"/>
    <hyperlink ref="F611" r:id="rId60"/>
    <hyperlink ref="F676" r:id="rId61"/>
    <hyperlink ref="F738" r:id="rId62"/>
    <hyperlink ref="F743" r:id="rId63"/>
    <hyperlink ref="F748" r:id="rId64"/>
    <hyperlink ref="F753" r:id="rId65"/>
    <hyperlink ref="F785" r:id="rId66"/>
    <hyperlink ref="F792" r:id="rId67"/>
    <hyperlink ref="F797" r:id="rId68"/>
    <hyperlink ref="F802" r:id="rId69"/>
    <hyperlink ref="F847" r:id="rId70"/>
    <hyperlink ref="F854" r:id="rId71"/>
    <hyperlink ref="F859" r:id="rId72"/>
    <hyperlink ref="F865" r:id="rId73"/>
    <hyperlink ref="F870" r:id="rId74"/>
    <hyperlink ref="F875" r:id="rId75"/>
    <hyperlink ref="F880" r:id="rId76"/>
    <hyperlink ref="F887" r:id="rId77"/>
    <hyperlink ref="F889" r:id="rId78"/>
    <hyperlink ref="F910" r:id="rId79"/>
    <hyperlink ref="F956" r:id="rId80"/>
    <hyperlink ref="F961" r:id="rId81"/>
    <hyperlink ref="F967" r:id="rId82"/>
    <hyperlink ref="F1015" r:id="rId83"/>
    <hyperlink ref="F1030" r:id="rId84"/>
    <hyperlink ref="F1045" r:id="rId85"/>
    <hyperlink ref="F1053" r:id="rId86"/>
    <hyperlink ref="F1059" r:id="rId87"/>
    <hyperlink ref="F1064" r:id="rId88"/>
    <hyperlink ref="F1079" r:id="rId89"/>
    <hyperlink ref="F1094" r:id="rId90"/>
    <hyperlink ref="F1109" r:id="rId91"/>
    <hyperlink ref="F1115" r:id="rId92"/>
    <hyperlink ref="F1121" r:id="rId93"/>
    <hyperlink ref="F1127" r:id="rId94"/>
    <hyperlink ref="F1171" r:id="rId95"/>
    <hyperlink ref="F1182" r:id="rId96"/>
    <hyperlink ref="F1187" r:id="rId97"/>
    <hyperlink ref="F1198" r:id="rId98"/>
    <hyperlink ref="F1203" r:id="rId99"/>
    <hyperlink ref="F1209" r:id="rId10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96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620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3829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ROUND((SUM(BE94:BE188)),  2)</f>
        <v>0</v>
      </c>
      <c r="G35" s="37"/>
      <c r="H35" s="37"/>
      <c r="I35" s="127">
        <v>0.21</v>
      </c>
      <c r="J35" s="126">
        <f>ROUND(((SUM(BE94:BE188))*I35),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ROUND((SUM(BF94:BF188)),  2)</f>
        <v>0</v>
      </c>
      <c r="G36" s="37"/>
      <c r="H36" s="37"/>
      <c r="I36" s="127">
        <v>0.15</v>
      </c>
      <c r="J36" s="126">
        <f>ROUND(((SUM(BF94:BF188))*I36),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ROUND((SUM(BG94:BG188)),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ROUND((SUM(BH94:BH188)),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ROUND((SUM(BI94:BI188)),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620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05 - SO 01.5 - Silnoproudé rozvody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3830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95" customHeight="1">
      <c r="B65" s="149"/>
      <c r="C65" s="100"/>
      <c r="D65" s="150" t="s">
        <v>3831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95" customHeight="1">
      <c r="B66" s="149"/>
      <c r="C66" s="100"/>
      <c r="D66" s="150" t="s">
        <v>3832</v>
      </c>
      <c r="E66" s="151"/>
      <c r="F66" s="151"/>
      <c r="G66" s="151"/>
      <c r="H66" s="151"/>
      <c r="I66" s="151"/>
      <c r="J66" s="152">
        <f>J110</f>
        <v>0</v>
      </c>
      <c r="K66" s="100"/>
      <c r="L66" s="153"/>
    </row>
    <row r="67" spans="1:31" s="10" customFormat="1" ht="19.95" customHeight="1">
      <c r="B67" s="149"/>
      <c r="C67" s="100"/>
      <c r="D67" s="150" t="s">
        <v>3833</v>
      </c>
      <c r="E67" s="151"/>
      <c r="F67" s="151"/>
      <c r="G67" s="151"/>
      <c r="H67" s="151"/>
      <c r="I67" s="151"/>
      <c r="J67" s="152">
        <f>J118</f>
        <v>0</v>
      </c>
      <c r="K67" s="100"/>
      <c r="L67" s="153"/>
    </row>
    <row r="68" spans="1:31" s="10" customFormat="1" ht="19.95" customHeight="1">
      <c r="B68" s="149"/>
      <c r="C68" s="100"/>
      <c r="D68" s="150" t="s">
        <v>3834</v>
      </c>
      <c r="E68" s="151"/>
      <c r="F68" s="151"/>
      <c r="G68" s="151"/>
      <c r="H68" s="151"/>
      <c r="I68" s="151"/>
      <c r="J68" s="152">
        <f>J127</f>
        <v>0</v>
      </c>
      <c r="K68" s="100"/>
      <c r="L68" s="153"/>
    </row>
    <row r="69" spans="1:31" s="10" customFormat="1" ht="19.95" customHeight="1">
      <c r="B69" s="149"/>
      <c r="C69" s="100"/>
      <c r="D69" s="150" t="s">
        <v>3835</v>
      </c>
      <c r="E69" s="151"/>
      <c r="F69" s="151"/>
      <c r="G69" s="151"/>
      <c r="H69" s="151"/>
      <c r="I69" s="151"/>
      <c r="J69" s="152">
        <f>J141</f>
        <v>0</v>
      </c>
      <c r="K69" s="100"/>
      <c r="L69" s="153"/>
    </row>
    <row r="70" spans="1:31" s="10" customFormat="1" ht="19.95" customHeight="1">
      <c r="B70" s="149"/>
      <c r="C70" s="100"/>
      <c r="D70" s="150" t="s">
        <v>3836</v>
      </c>
      <c r="E70" s="151"/>
      <c r="F70" s="151"/>
      <c r="G70" s="151"/>
      <c r="H70" s="151"/>
      <c r="I70" s="151"/>
      <c r="J70" s="152">
        <f>J153</f>
        <v>0</v>
      </c>
      <c r="K70" s="100"/>
      <c r="L70" s="153"/>
    </row>
    <row r="71" spans="1:31" s="10" customFormat="1" ht="19.95" customHeight="1">
      <c r="B71" s="149"/>
      <c r="C71" s="100"/>
      <c r="D71" s="150" t="s">
        <v>3837</v>
      </c>
      <c r="E71" s="151"/>
      <c r="F71" s="151"/>
      <c r="G71" s="151"/>
      <c r="H71" s="151"/>
      <c r="I71" s="151"/>
      <c r="J71" s="152">
        <f>J158</f>
        <v>0</v>
      </c>
      <c r="K71" s="100"/>
      <c r="L71" s="153"/>
    </row>
    <row r="72" spans="1:31" s="10" customFormat="1" ht="19.95" customHeight="1">
      <c r="B72" s="149"/>
      <c r="C72" s="100"/>
      <c r="D72" s="150" t="s">
        <v>3838</v>
      </c>
      <c r="E72" s="151"/>
      <c r="F72" s="151"/>
      <c r="G72" s="151"/>
      <c r="H72" s="151"/>
      <c r="I72" s="151"/>
      <c r="J72" s="152">
        <f>J172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" customHeight="1">
      <c r="A79" s="37"/>
      <c r="B79" s="38"/>
      <c r="C79" s="26" t="s">
        <v>146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6.5" customHeight="1">
      <c r="A82" s="37"/>
      <c r="B82" s="38"/>
      <c r="C82" s="39"/>
      <c r="D82" s="39"/>
      <c r="E82" s="416" t="str">
        <f>E7</f>
        <v>Stavební úpravy základní školy ŽITOMÍRSKÁ - úprava 12.2. 2025</v>
      </c>
      <c r="F82" s="417"/>
      <c r="G82" s="417"/>
      <c r="H82" s="417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416" t="s">
        <v>620</v>
      </c>
      <c r="F84" s="415"/>
      <c r="G84" s="415"/>
      <c r="H84" s="415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624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412" t="str">
        <f>E11</f>
        <v>05 - SO 01.5 - Silnoproudé rozvody</v>
      </c>
      <c r="F86" s="415"/>
      <c r="G86" s="415"/>
      <c r="H86" s="415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F14</f>
        <v xml:space="preserve"> </v>
      </c>
      <c r="G88" s="39"/>
      <c r="H88" s="39"/>
      <c r="I88" s="32" t="s">
        <v>23</v>
      </c>
      <c r="J88" s="62" t="str">
        <f>IF(J14="","",J14)</f>
        <v>9. 8. 2024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5.15" customHeight="1">
      <c r="A90" s="37"/>
      <c r="B90" s="38"/>
      <c r="C90" s="32" t="s">
        <v>25</v>
      </c>
      <c r="D90" s="39"/>
      <c r="E90" s="39"/>
      <c r="F90" s="30" t="str">
        <f>E17</f>
        <v xml:space="preserve"> </v>
      </c>
      <c r="G90" s="39"/>
      <c r="H90" s="39"/>
      <c r="I90" s="32" t="s">
        <v>30</v>
      </c>
      <c r="J90" s="35" t="str">
        <f>E23</f>
        <v xml:space="preserve"> 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15" customHeight="1">
      <c r="A91" s="37"/>
      <c r="B91" s="38"/>
      <c r="C91" s="32" t="s">
        <v>28</v>
      </c>
      <c r="D91" s="39"/>
      <c r="E91" s="39"/>
      <c r="F91" s="30" t="str">
        <f>IF(E20="","",E20)</f>
        <v>Vyplň údaj</v>
      </c>
      <c r="G91" s="39"/>
      <c r="H91" s="39"/>
      <c r="I91" s="32" t="s">
        <v>32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147</v>
      </c>
      <c r="D93" s="157" t="s">
        <v>54</v>
      </c>
      <c r="E93" s="157" t="s">
        <v>50</v>
      </c>
      <c r="F93" s="157" t="s">
        <v>51</v>
      </c>
      <c r="G93" s="157" t="s">
        <v>148</v>
      </c>
      <c r="H93" s="157" t="s">
        <v>149</v>
      </c>
      <c r="I93" s="157" t="s">
        <v>150</v>
      </c>
      <c r="J93" s="157" t="s">
        <v>131</v>
      </c>
      <c r="K93" s="158" t="s">
        <v>151</v>
      </c>
      <c r="L93" s="159"/>
      <c r="M93" s="71" t="s">
        <v>19</v>
      </c>
      <c r="N93" s="72" t="s">
        <v>39</v>
      </c>
      <c r="O93" s="72" t="s">
        <v>152</v>
      </c>
      <c r="P93" s="72" t="s">
        <v>153</v>
      </c>
      <c r="Q93" s="72" t="s">
        <v>154</v>
      </c>
      <c r="R93" s="72" t="s">
        <v>155</v>
      </c>
      <c r="S93" s="72" t="s">
        <v>156</v>
      </c>
      <c r="T93" s="73" t="s">
        <v>157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8" customHeight="1">
      <c r="A94" s="37"/>
      <c r="B94" s="38"/>
      <c r="C94" s="78" t="s">
        <v>158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</f>
        <v>0</v>
      </c>
      <c r="Q94" s="75"/>
      <c r="R94" s="162">
        <f>R95</f>
        <v>0</v>
      </c>
      <c r="S94" s="75"/>
      <c r="T94" s="163">
        <f>T95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68</v>
      </c>
      <c r="AU94" s="20" t="s">
        <v>132</v>
      </c>
      <c r="BK94" s="164">
        <f>BK95</f>
        <v>0</v>
      </c>
    </row>
    <row r="95" spans="1:63" s="12" customFormat="1" ht="25.95" customHeight="1">
      <c r="B95" s="165"/>
      <c r="C95" s="166"/>
      <c r="D95" s="167" t="s">
        <v>68</v>
      </c>
      <c r="E95" s="168" t="s">
        <v>3839</v>
      </c>
      <c r="F95" s="168" t="s">
        <v>3840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P96+P110+P118+P127+P141+P153+P158+P172</f>
        <v>0</v>
      </c>
      <c r="Q95" s="173"/>
      <c r="R95" s="174">
        <f>R96+R110+R118+R127+R141+R153+R158+R172</f>
        <v>0</v>
      </c>
      <c r="S95" s="173"/>
      <c r="T95" s="175">
        <f>T96+T110+T118+T127+T141+T153+T158+T172</f>
        <v>0</v>
      </c>
      <c r="AR95" s="176" t="s">
        <v>77</v>
      </c>
      <c r="AT95" s="177" t="s">
        <v>68</v>
      </c>
      <c r="AU95" s="177" t="s">
        <v>69</v>
      </c>
      <c r="AY95" s="176" t="s">
        <v>161</v>
      </c>
      <c r="BK95" s="178">
        <f>BK96+BK110+BK118+BK127+BK141+BK153+BK158+BK172</f>
        <v>0</v>
      </c>
    </row>
    <row r="96" spans="1:63" s="12" customFormat="1" ht="22.8" customHeight="1">
      <c r="B96" s="165"/>
      <c r="C96" s="166"/>
      <c r="D96" s="167" t="s">
        <v>68</v>
      </c>
      <c r="E96" s="179" t="s">
        <v>3841</v>
      </c>
      <c r="F96" s="179" t="s">
        <v>3842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SUM(P97:P109)</f>
        <v>0</v>
      </c>
      <c r="Q96" s="173"/>
      <c r="R96" s="174">
        <f>SUM(R97:R109)</f>
        <v>0</v>
      </c>
      <c r="S96" s="173"/>
      <c r="T96" s="175">
        <f>SUM(T97:T109)</f>
        <v>0</v>
      </c>
      <c r="AR96" s="176" t="s">
        <v>77</v>
      </c>
      <c r="AT96" s="177" t="s">
        <v>68</v>
      </c>
      <c r="AU96" s="177" t="s">
        <v>77</v>
      </c>
      <c r="AY96" s="176" t="s">
        <v>161</v>
      </c>
      <c r="BK96" s="178">
        <f>SUM(BK97:BK109)</f>
        <v>0</v>
      </c>
    </row>
    <row r="97" spans="1:65" s="2" customFormat="1" ht="16.5" customHeight="1">
      <c r="A97" s="37"/>
      <c r="B97" s="38"/>
      <c r="C97" s="181" t="s">
        <v>77</v>
      </c>
      <c r="D97" s="181" t="s">
        <v>163</v>
      </c>
      <c r="E97" s="182" t="s">
        <v>3843</v>
      </c>
      <c r="F97" s="183" t="s">
        <v>3844</v>
      </c>
      <c r="G97" s="184" t="s">
        <v>189</v>
      </c>
      <c r="H97" s="185">
        <v>250</v>
      </c>
      <c r="I97" s="186"/>
      <c r="J97" s="187">
        <f t="shared" ref="J97:J109" si="0">ROUND(I97*H97,2)</f>
        <v>0</v>
      </c>
      <c r="K97" s="183" t="s">
        <v>19</v>
      </c>
      <c r="L97" s="42"/>
      <c r="M97" s="188" t="s">
        <v>19</v>
      </c>
      <c r="N97" s="189" t="s">
        <v>40</v>
      </c>
      <c r="O97" s="67"/>
      <c r="P97" s="190">
        <f t="shared" ref="P97:P109" si="1">O97*H97</f>
        <v>0</v>
      </c>
      <c r="Q97" s="190">
        <v>0</v>
      </c>
      <c r="R97" s="190">
        <f t="shared" ref="R97:R109" si="2">Q97*H97</f>
        <v>0</v>
      </c>
      <c r="S97" s="190">
        <v>0</v>
      </c>
      <c r="T97" s="191">
        <f t="shared" ref="T97:T109" si="3"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168</v>
      </c>
      <c r="AT97" s="192" t="s">
        <v>163</v>
      </c>
      <c r="AU97" s="192" t="s">
        <v>79</v>
      </c>
      <c r="AY97" s="20" t="s">
        <v>161</v>
      </c>
      <c r="BE97" s="193">
        <f t="shared" ref="BE97:BE109" si="4">IF(N97="základní",J97,0)</f>
        <v>0</v>
      </c>
      <c r="BF97" s="193">
        <f t="shared" ref="BF97:BF109" si="5">IF(N97="snížená",J97,0)</f>
        <v>0</v>
      </c>
      <c r="BG97" s="193">
        <f t="shared" ref="BG97:BG109" si="6">IF(N97="zákl. přenesená",J97,0)</f>
        <v>0</v>
      </c>
      <c r="BH97" s="193">
        <f t="shared" ref="BH97:BH109" si="7">IF(N97="sníž. přenesená",J97,0)</f>
        <v>0</v>
      </c>
      <c r="BI97" s="193">
        <f t="shared" ref="BI97:BI109" si="8">IF(N97="nulová",J97,0)</f>
        <v>0</v>
      </c>
      <c r="BJ97" s="20" t="s">
        <v>77</v>
      </c>
      <c r="BK97" s="193">
        <f t="shared" ref="BK97:BK109" si="9">ROUND(I97*H97,2)</f>
        <v>0</v>
      </c>
      <c r="BL97" s="20" t="s">
        <v>168</v>
      </c>
      <c r="BM97" s="192" t="s">
        <v>79</v>
      </c>
    </row>
    <row r="98" spans="1:65" s="2" customFormat="1" ht="16.5" customHeight="1">
      <c r="A98" s="37"/>
      <c r="B98" s="38"/>
      <c r="C98" s="181" t="s">
        <v>79</v>
      </c>
      <c r="D98" s="181" t="s">
        <v>163</v>
      </c>
      <c r="E98" s="182" t="s">
        <v>3845</v>
      </c>
      <c r="F98" s="183" t="s">
        <v>3846</v>
      </c>
      <c r="G98" s="184" t="s">
        <v>189</v>
      </c>
      <c r="H98" s="185">
        <v>35</v>
      </c>
      <c r="I98" s="186"/>
      <c r="J98" s="187">
        <f t="shared" si="0"/>
        <v>0</v>
      </c>
      <c r="K98" s="183" t="s">
        <v>19</v>
      </c>
      <c r="L98" s="42"/>
      <c r="M98" s="188" t="s">
        <v>19</v>
      </c>
      <c r="N98" s="189" t="s">
        <v>40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168</v>
      </c>
      <c r="AT98" s="192" t="s">
        <v>163</v>
      </c>
      <c r="AU98" s="192" t="s">
        <v>79</v>
      </c>
      <c r="AY98" s="20" t="s">
        <v>161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77</v>
      </c>
      <c r="BK98" s="193">
        <f t="shared" si="9"/>
        <v>0</v>
      </c>
      <c r="BL98" s="20" t="s">
        <v>168</v>
      </c>
      <c r="BM98" s="192" t="s">
        <v>168</v>
      </c>
    </row>
    <row r="99" spans="1:65" s="2" customFormat="1" ht="16.5" customHeight="1">
      <c r="A99" s="37"/>
      <c r="B99" s="38"/>
      <c r="C99" s="181" t="s">
        <v>180</v>
      </c>
      <c r="D99" s="181" t="s">
        <v>163</v>
      </c>
      <c r="E99" s="182" t="s">
        <v>3847</v>
      </c>
      <c r="F99" s="183" t="s">
        <v>3848</v>
      </c>
      <c r="G99" s="184" t="s">
        <v>189</v>
      </c>
      <c r="H99" s="185">
        <v>60</v>
      </c>
      <c r="I99" s="186"/>
      <c r="J99" s="187">
        <f t="shared" si="0"/>
        <v>0</v>
      </c>
      <c r="K99" s="183" t="s">
        <v>19</v>
      </c>
      <c r="L99" s="42"/>
      <c r="M99" s="188" t="s">
        <v>19</v>
      </c>
      <c r="N99" s="189" t="s">
        <v>40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79</v>
      </c>
      <c r="AY99" s="20" t="s">
        <v>161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77</v>
      </c>
      <c r="BK99" s="193">
        <f t="shared" si="9"/>
        <v>0</v>
      </c>
      <c r="BL99" s="20" t="s">
        <v>168</v>
      </c>
      <c r="BM99" s="192" t="s">
        <v>197</v>
      </c>
    </row>
    <row r="100" spans="1:65" s="2" customFormat="1" ht="16.5" customHeight="1">
      <c r="A100" s="37"/>
      <c r="B100" s="38"/>
      <c r="C100" s="181" t="s">
        <v>168</v>
      </c>
      <c r="D100" s="181" t="s">
        <v>163</v>
      </c>
      <c r="E100" s="182" t="s">
        <v>3849</v>
      </c>
      <c r="F100" s="183" t="s">
        <v>3850</v>
      </c>
      <c r="G100" s="184" t="s">
        <v>189</v>
      </c>
      <c r="H100" s="185">
        <v>65</v>
      </c>
      <c r="I100" s="186"/>
      <c r="J100" s="187">
        <f t="shared" si="0"/>
        <v>0</v>
      </c>
      <c r="K100" s="183" t="s">
        <v>19</v>
      </c>
      <c r="L100" s="42"/>
      <c r="M100" s="188" t="s">
        <v>19</v>
      </c>
      <c r="N100" s="189" t="s">
        <v>40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168</v>
      </c>
      <c r="AT100" s="192" t="s">
        <v>163</v>
      </c>
      <c r="AU100" s="192" t="s">
        <v>79</v>
      </c>
      <c r="AY100" s="20" t="s">
        <v>161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77</v>
      </c>
      <c r="BK100" s="193">
        <f t="shared" si="9"/>
        <v>0</v>
      </c>
      <c r="BL100" s="20" t="s">
        <v>168</v>
      </c>
      <c r="BM100" s="192" t="s">
        <v>211</v>
      </c>
    </row>
    <row r="101" spans="1:65" s="2" customFormat="1" ht="16.5" customHeight="1">
      <c r="A101" s="37"/>
      <c r="B101" s="38"/>
      <c r="C101" s="181" t="s">
        <v>192</v>
      </c>
      <c r="D101" s="181" t="s">
        <v>163</v>
      </c>
      <c r="E101" s="182" t="s">
        <v>3851</v>
      </c>
      <c r="F101" s="183" t="s">
        <v>3852</v>
      </c>
      <c r="G101" s="184" t="s">
        <v>189</v>
      </c>
      <c r="H101" s="185">
        <v>30</v>
      </c>
      <c r="I101" s="186"/>
      <c r="J101" s="187">
        <f t="shared" si="0"/>
        <v>0</v>
      </c>
      <c r="K101" s="183" t="s">
        <v>19</v>
      </c>
      <c r="L101" s="42"/>
      <c r="M101" s="188" t="s">
        <v>19</v>
      </c>
      <c r="N101" s="189" t="s">
        <v>40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168</v>
      </c>
      <c r="AT101" s="192" t="s">
        <v>163</v>
      </c>
      <c r="AU101" s="192" t="s">
        <v>79</v>
      </c>
      <c r="AY101" s="20" t="s">
        <v>161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77</v>
      </c>
      <c r="BK101" s="193">
        <f t="shared" si="9"/>
        <v>0</v>
      </c>
      <c r="BL101" s="20" t="s">
        <v>168</v>
      </c>
      <c r="BM101" s="192" t="s">
        <v>237</v>
      </c>
    </row>
    <row r="102" spans="1:65" s="2" customFormat="1" ht="16.5" customHeight="1">
      <c r="A102" s="37"/>
      <c r="B102" s="38"/>
      <c r="C102" s="181" t="s">
        <v>197</v>
      </c>
      <c r="D102" s="181" t="s">
        <v>163</v>
      </c>
      <c r="E102" s="182" t="s">
        <v>3853</v>
      </c>
      <c r="F102" s="183" t="s">
        <v>3854</v>
      </c>
      <c r="G102" s="184" t="s">
        <v>189</v>
      </c>
      <c r="H102" s="185">
        <v>300</v>
      </c>
      <c r="I102" s="186"/>
      <c r="J102" s="187">
        <f t="shared" si="0"/>
        <v>0</v>
      </c>
      <c r="K102" s="183" t="s">
        <v>19</v>
      </c>
      <c r="L102" s="42"/>
      <c r="M102" s="188" t="s">
        <v>19</v>
      </c>
      <c r="N102" s="189" t="s">
        <v>40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77</v>
      </c>
      <c r="BK102" s="193">
        <f t="shared" si="9"/>
        <v>0</v>
      </c>
      <c r="BL102" s="20" t="s">
        <v>168</v>
      </c>
      <c r="BM102" s="192" t="s">
        <v>253</v>
      </c>
    </row>
    <row r="103" spans="1:65" s="2" customFormat="1" ht="16.5" customHeight="1">
      <c r="A103" s="37"/>
      <c r="B103" s="38"/>
      <c r="C103" s="181" t="s">
        <v>203</v>
      </c>
      <c r="D103" s="181" t="s">
        <v>163</v>
      </c>
      <c r="E103" s="182" t="s">
        <v>3855</v>
      </c>
      <c r="F103" s="183" t="s">
        <v>3856</v>
      </c>
      <c r="G103" s="184" t="s">
        <v>189</v>
      </c>
      <c r="H103" s="185">
        <v>1050</v>
      </c>
      <c r="I103" s="186"/>
      <c r="J103" s="187">
        <f t="shared" si="0"/>
        <v>0</v>
      </c>
      <c r="K103" s="183" t="s">
        <v>19</v>
      </c>
      <c r="L103" s="42"/>
      <c r="M103" s="188" t="s">
        <v>19</v>
      </c>
      <c r="N103" s="189" t="s">
        <v>40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168</v>
      </c>
      <c r="AT103" s="192" t="s">
        <v>163</v>
      </c>
      <c r="AU103" s="192" t="s">
        <v>79</v>
      </c>
      <c r="AY103" s="20" t="s">
        <v>161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77</v>
      </c>
      <c r="BK103" s="193">
        <f t="shared" si="9"/>
        <v>0</v>
      </c>
      <c r="BL103" s="20" t="s">
        <v>168</v>
      </c>
      <c r="BM103" s="192" t="s">
        <v>268</v>
      </c>
    </row>
    <row r="104" spans="1:65" s="2" customFormat="1" ht="16.5" customHeight="1">
      <c r="A104" s="37"/>
      <c r="B104" s="38"/>
      <c r="C104" s="181" t="s">
        <v>211</v>
      </c>
      <c r="D104" s="181" t="s">
        <v>163</v>
      </c>
      <c r="E104" s="182" t="s">
        <v>3857</v>
      </c>
      <c r="F104" s="183" t="s">
        <v>3858</v>
      </c>
      <c r="G104" s="184" t="s">
        <v>189</v>
      </c>
      <c r="H104" s="185">
        <v>70</v>
      </c>
      <c r="I104" s="186"/>
      <c r="J104" s="187">
        <f t="shared" si="0"/>
        <v>0</v>
      </c>
      <c r="K104" s="183" t="s">
        <v>19</v>
      </c>
      <c r="L104" s="42"/>
      <c r="M104" s="188" t="s">
        <v>19</v>
      </c>
      <c r="N104" s="189" t="s">
        <v>40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168</v>
      </c>
      <c r="AT104" s="192" t="s">
        <v>163</v>
      </c>
      <c r="AU104" s="192" t="s">
        <v>79</v>
      </c>
      <c r="AY104" s="20" t="s">
        <v>161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77</v>
      </c>
      <c r="BK104" s="193">
        <f t="shared" si="9"/>
        <v>0</v>
      </c>
      <c r="BL104" s="20" t="s">
        <v>168</v>
      </c>
      <c r="BM104" s="192" t="s">
        <v>279</v>
      </c>
    </row>
    <row r="105" spans="1:65" s="2" customFormat="1" ht="16.5" customHeight="1">
      <c r="A105" s="37"/>
      <c r="B105" s="38"/>
      <c r="C105" s="181" t="s">
        <v>222</v>
      </c>
      <c r="D105" s="181" t="s">
        <v>163</v>
      </c>
      <c r="E105" s="182" t="s">
        <v>3859</v>
      </c>
      <c r="F105" s="183" t="s">
        <v>3860</v>
      </c>
      <c r="G105" s="184" t="s">
        <v>189</v>
      </c>
      <c r="H105" s="185">
        <v>50</v>
      </c>
      <c r="I105" s="186"/>
      <c r="J105" s="187">
        <f t="shared" si="0"/>
        <v>0</v>
      </c>
      <c r="K105" s="183" t="s">
        <v>19</v>
      </c>
      <c r="L105" s="42"/>
      <c r="M105" s="188" t="s">
        <v>19</v>
      </c>
      <c r="N105" s="189" t="s">
        <v>40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77</v>
      </c>
      <c r="BK105" s="193">
        <f t="shared" si="9"/>
        <v>0</v>
      </c>
      <c r="BL105" s="20" t="s">
        <v>168</v>
      </c>
      <c r="BM105" s="192" t="s">
        <v>299</v>
      </c>
    </row>
    <row r="106" spans="1:65" s="2" customFormat="1" ht="16.5" customHeight="1">
      <c r="A106" s="37"/>
      <c r="B106" s="38"/>
      <c r="C106" s="181" t="s">
        <v>237</v>
      </c>
      <c r="D106" s="181" t="s">
        <v>163</v>
      </c>
      <c r="E106" s="182" t="s">
        <v>3861</v>
      </c>
      <c r="F106" s="183" t="s">
        <v>3862</v>
      </c>
      <c r="G106" s="184" t="s">
        <v>189</v>
      </c>
      <c r="H106" s="185">
        <v>20</v>
      </c>
      <c r="I106" s="186"/>
      <c r="J106" s="187">
        <f t="shared" si="0"/>
        <v>0</v>
      </c>
      <c r="K106" s="183" t="s">
        <v>19</v>
      </c>
      <c r="L106" s="42"/>
      <c r="M106" s="188" t="s">
        <v>19</v>
      </c>
      <c r="N106" s="189" t="s">
        <v>40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168</v>
      </c>
      <c r="AT106" s="192" t="s">
        <v>163</v>
      </c>
      <c r="AU106" s="192" t="s">
        <v>79</v>
      </c>
      <c r="AY106" s="20" t="s">
        <v>161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77</v>
      </c>
      <c r="BK106" s="193">
        <f t="shared" si="9"/>
        <v>0</v>
      </c>
      <c r="BL106" s="20" t="s">
        <v>168</v>
      </c>
      <c r="BM106" s="192" t="s">
        <v>317</v>
      </c>
    </row>
    <row r="107" spans="1:65" s="2" customFormat="1" ht="16.5" customHeight="1">
      <c r="A107" s="37"/>
      <c r="B107" s="38"/>
      <c r="C107" s="181" t="s">
        <v>247</v>
      </c>
      <c r="D107" s="181" t="s">
        <v>163</v>
      </c>
      <c r="E107" s="182" t="s">
        <v>3863</v>
      </c>
      <c r="F107" s="183" t="s">
        <v>3864</v>
      </c>
      <c r="G107" s="184" t="s">
        <v>189</v>
      </c>
      <c r="H107" s="185">
        <v>100</v>
      </c>
      <c r="I107" s="186"/>
      <c r="J107" s="187">
        <f t="shared" si="0"/>
        <v>0</v>
      </c>
      <c r="K107" s="183" t="s">
        <v>19</v>
      </c>
      <c r="L107" s="42"/>
      <c r="M107" s="188" t="s">
        <v>19</v>
      </c>
      <c r="N107" s="189" t="s">
        <v>40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168</v>
      </c>
      <c r="AT107" s="192" t="s">
        <v>163</v>
      </c>
      <c r="AU107" s="192" t="s">
        <v>79</v>
      </c>
      <c r="AY107" s="20" t="s">
        <v>161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77</v>
      </c>
      <c r="BK107" s="193">
        <f t="shared" si="9"/>
        <v>0</v>
      </c>
      <c r="BL107" s="20" t="s">
        <v>168</v>
      </c>
      <c r="BM107" s="192" t="s">
        <v>332</v>
      </c>
    </row>
    <row r="108" spans="1:65" s="2" customFormat="1" ht="16.5" customHeight="1">
      <c r="A108" s="37"/>
      <c r="B108" s="38"/>
      <c r="C108" s="181" t="s">
        <v>253</v>
      </c>
      <c r="D108" s="181" t="s">
        <v>163</v>
      </c>
      <c r="E108" s="182" t="s">
        <v>3865</v>
      </c>
      <c r="F108" s="183" t="s">
        <v>3866</v>
      </c>
      <c r="G108" s="184" t="s">
        <v>189</v>
      </c>
      <c r="H108" s="185">
        <v>60</v>
      </c>
      <c r="I108" s="186"/>
      <c r="J108" s="187">
        <f t="shared" si="0"/>
        <v>0</v>
      </c>
      <c r="K108" s="183" t="s">
        <v>19</v>
      </c>
      <c r="L108" s="42"/>
      <c r="M108" s="188" t="s">
        <v>19</v>
      </c>
      <c r="N108" s="189" t="s">
        <v>40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168</v>
      </c>
      <c r="AT108" s="192" t="s">
        <v>163</v>
      </c>
      <c r="AU108" s="192" t="s">
        <v>79</v>
      </c>
      <c r="AY108" s="20" t="s">
        <v>161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77</v>
      </c>
      <c r="BK108" s="193">
        <f t="shared" si="9"/>
        <v>0</v>
      </c>
      <c r="BL108" s="20" t="s">
        <v>168</v>
      </c>
      <c r="BM108" s="192" t="s">
        <v>343</v>
      </c>
    </row>
    <row r="109" spans="1:65" s="2" customFormat="1" ht="16.5" customHeight="1">
      <c r="A109" s="37"/>
      <c r="B109" s="38"/>
      <c r="C109" s="181" t="s">
        <v>262</v>
      </c>
      <c r="D109" s="181" t="s">
        <v>163</v>
      </c>
      <c r="E109" s="182" t="s">
        <v>3867</v>
      </c>
      <c r="F109" s="183" t="s">
        <v>3868</v>
      </c>
      <c r="G109" s="184" t="s">
        <v>189</v>
      </c>
      <c r="H109" s="185">
        <v>20</v>
      </c>
      <c r="I109" s="186"/>
      <c r="J109" s="187">
        <f t="shared" si="0"/>
        <v>0</v>
      </c>
      <c r="K109" s="183" t="s">
        <v>19</v>
      </c>
      <c r="L109" s="42"/>
      <c r="M109" s="188" t="s">
        <v>19</v>
      </c>
      <c r="N109" s="189" t="s">
        <v>40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168</v>
      </c>
      <c r="AT109" s="192" t="s">
        <v>163</v>
      </c>
      <c r="AU109" s="192" t="s">
        <v>79</v>
      </c>
      <c r="AY109" s="20" t="s">
        <v>161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77</v>
      </c>
      <c r="BK109" s="193">
        <f t="shared" si="9"/>
        <v>0</v>
      </c>
      <c r="BL109" s="20" t="s">
        <v>168</v>
      </c>
      <c r="BM109" s="192" t="s">
        <v>359</v>
      </c>
    </row>
    <row r="110" spans="1:65" s="12" customFormat="1" ht="22.8" customHeight="1">
      <c r="B110" s="165"/>
      <c r="C110" s="166"/>
      <c r="D110" s="167" t="s">
        <v>68</v>
      </c>
      <c r="E110" s="179" t="s">
        <v>3869</v>
      </c>
      <c r="F110" s="179" t="s">
        <v>3870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SUM(P111:P117)</f>
        <v>0</v>
      </c>
      <c r="Q110" s="173"/>
      <c r="R110" s="174">
        <f>SUM(R111:R117)</f>
        <v>0</v>
      </c>
      <c r="S110" s="173"/>
      <c r="T110" s="175">
        <f>SUM(T111:T117)</f>
        <v>0</v>
      </c>
      <c r="AR110" s="176" t="s">
        <v>77</v>
      </c>
      <c r="AT110" s="177" t="s">
        <v>68</v>
      </c>
      <c r="AU110" s="177" t="s">
        <v>77</v>
      </c>
      <c r="AY110" s="176" t="s">
        <v>161</v>
      </c>
      <c r="BK110" s="178">
        <f>SUM(BK111:BK117)</f>
        <v>0</v>
      </c>
    </row>
    <row r="111" spans="1:65" s="2" customFormat="1" ht="16.5" customHeight="1">
      <c r="A111" s="37"/>
      <c r="B111" s="38"/>
      <c r="C111" s="181" t="s">
        <v>268</v>
      </c>
      <c r="D111" s="181" t="s">
        <v>163</v>
      </c>
      <c r="E111" s="182" t="s">
        <v>3871</v>
      </c>
      <c r="F111" s="183" t="s">
        <v>3872</v>
      </c>
      <c r="G111" s="184" t="s">
        <v>2887</v>
      </c>
      <c r="H111" s="185">
        <v>6</v>
      </c>
      <c r="I111" s="186"/>
      <c r="J111" s="187">
        <f t="shared" ref="J111:J117" si="10">ROUND(I111*H111,2)</f>
        <v>0</v>
      </c>
      <c r="K111" s="183" t="s">
        <v>19</v>
      </c>
      <c r="L111" s="42"/>
      <c r="M111" s="188" t="s">
        <v>19</v>
      </c>
      <c r="N111" s="189" t="s">
        <v>40</v>
      </c>
      <c r="O111" s="67"/>
      <c r="P111" s="190">
        <f t="shared" ref="P111:P117" si="11">O111*H111</f>
        <v>0</v>
      </c>
      <c r="Q111" s="190">
        <v>0</v>
      </c>
      <c r="R111" s="190">
        <f t="shared" ref="R111:R117" si="12">Q111*H111</f>
        <v>0</v>
      </c>
      <c r="S111" s="190">
        <v>0</v>
      </c>
      <c r="T111" s="191">
        <f t="shared" ref="T111:T117" si="13"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168</v>
      </c>
      <c r="AT111" s="192" t="s">
        <v>163</v>
      </c>
      <c r="AU111" s="192" t="s">
        <v>79</v>
      </c>
      <c r="AY111" s="20" t="s">
        <v>161</v>
      </c>
      <c r="BE111" s="193">
        <f t="shared" ref="BE111:BE117" si="14">IF(N111="základní",J111,0)</f>
        <v>0</v>
      </c>
      <c r="BF111" s="193">
        <f t="shared" ref="BF111:BF117" si="15">IF(N111="snížená",J111,0)</f>
        <v>0</v>
      </c>
      <c r="BG111" s="193">
        <f t="shared" ref="BG111:BG117" si="16">IF(N111="zákl. přenesená",J111,0)</f>
        <v>0</v>
      </c>
      <c r="BH111" s="193">
        <f t="shared" ref="BH111:BH117" si="17">IF(N111="sníž. přenesená",J111,0)</f>
        <v>0</v>
      </c>
      <c r="BI111" s="193">
        <f t="shared" ref="BI111:BI117" si="18">IF(N111="nulová",J111,0)</f>
        <v>0</v>
      </c>
      <c r="BJ111" s="20" t="s">
        <v>77</v>
      </c>
      <c r="BK111" s="193">
        <f t="shared" ref="BK111:BK117" si="19">ROUND(I111*H111,2)</f>
        <v>0</v>
      </c>
      <c r="BL111" s="20" t="s">
        <v>168</v>
      </c>
      <c r="BM111" s="192" t="s">
        <v>375</v>
      </c>
    </row>
    <row r="112" spans="1:65" s="2" customFormat="1" ht="24.15" customHeight="1">
      <c r="A112" s="37"/>
      <c r="B112" s="38"/>
      <c r="C112" s="181" t="s">
        <v>8</v>
      </c>
      <c r="D112" s="181" t="s">
        <v>163</v>
      </c>
      <c r="E112" s="182" t="s">
        <v>3873</v>
      </c>
      <c r="F112" s="183" t="s">
        <v>3874</v>
      </c>
      <c r="G112" s="184" t="s">
        <v>2887</v>
      </c>
      <c r="H112" s="185">
        <v>62</v>
      </c>
      <c r="I112" s="186"/>
      <c r="J112" s="187">
        <f t="shared" si="10"/>
        <v>0</v>
      </c>
      <c r="K112" s="183" t="s">
        <v>19</v>
      </c>
      <c r="L112" s="42"/>
      <c r="M112" s="188" t="s">
        <v>19</v>
      </c>
      <c r="N112" s="189" t="s">
        <v>40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168</v>
      </c>
      <c r="AT112" s="192" t="s">
        <v>163</v>
      </c>
      <c r="AU112" s="192" t="s">
        <v>79</v>
      </c>
      <c r="AY112" s="20" t="s">
        <v>161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77</v>
      </c>
      <c r="BK112" s="193">
        <f t="shared" si="19"/>
        <v>0</v>
      </c>
      <c r="BL112" s="20" t="s">
        <v>168</v>
      </c>
      <c r="BM112" s="192" t="s">
        <v>391</v>
      </c>
    </row>
    <row r="113" spans="1:65" s="2" customFormat="1" ht="24.15" customHeight="1">
      <c r="A113" s="37"/>
      <c r="B113" s="38"/>
      <c r="C113" s="181" t="s">
        <v>279</v>
      </c>
      <c r="D113" s="181" t="s">
        <v>163</v>
      </c>
      <c r="E113" s="182" t="s">
        <v>3875</v>
      </c>
      <c r="F113" s="183" t="s">
        <v>3876</v>
      </c>
      <c r="G113" s="184" t="s">
        <v>2887</v>
      </c>
      <c r="H113" s="185">
        <v>4</v>
      </c>
      <c r="I113" s="186"/>
      <c r="J113" s="187">
        <f t="shared" si="10"/>
        <v>0</v>
      </c>
      <c r="K113" s="183" t="s">
        <v>19</v>
      </c>
      <c r="L113" s="42"/>
      <c r="M113" s="188" t="s">
        <v>19</v>
      </c>
      <c r="N113" s="189" t="s">
        <v>40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77</v>
      </c>
      <c r="BK113" s="193">
        <f t="shared" si="19"/>
        <v>0</v>
      </c>
      <c r="BL113" s="20" t="s">
        <v>168</v>
      </c>
      <c r="BM113" s="192" t="s">
        <v>406</v>
      </c>
    </row>
    <row r="114" spans="1:65" s="2" customFormat="1" ht="21.75" customHeight="1">
      <c r="A114" s="37"/>
      <c r="B114" s="38"/>
      <c r="C114" s="181" t="s">
        <v>293</v>
      </c>
      <c r="D114" s="181" t="s">
        <v>163</v>
      </c>
      <c r="E114" s="182" t="s">
        <v>3877</v>
      </c>
      <c r="F114" s="183" t="s">
        <v>3878</v>
      </c>
      <c r="G114" s="184" t="s">
        <v>2887</v>
      </c>
      <c r="H114" s="185">
        <v>3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40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168</v>
      </c>
      <c r="AT114" s="192" t="s">
        <v>163</v>
      </c>
      <c r="AU114" s="192" t="s">
        <v>79</v>
      </c>
      <c r="AY114" s="20" t="s">
        <v>161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77</v>
      </c>
      <c r="BK114" s="193">
        <f t="shared" si="19"/>
        <v>0</v>
      </c>
      <c r="BL114" s="20" t="s">
        <v>168</v>
      </c>
      <c r="BM114" s="192" t="s">
        <v>421</v>
      </c>
    </row>
    <row r="115" spans="1:65" s="2" customFormat="1" ht="21.75" customHeight="1">
      <c r="A115" s="37"/>
      <c r="B115" s="38"/>
      <c r="C115" s="181" t="s">
        <v>299</v>
      </c>
      <c r="D115" s="181" t="s">
        <v>163</v>
      </c>
      <c r="E115" s="182" t="s">
        <v>3879</v>
      </c>
      <c r="F115" s="183" t="s">
        <v>3880</v>
      </c>
      <c r="G115" s="184" t="s">
        <v>2887</v>
      </c>
      <c r="H115" s="185">
        <v>17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40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168</v>
      </c>
      <c r="AT115" s="192" t="s">
        <v>163</v>
      </c>
      <c r="AU115" s="192" t="s">
        <v>79</v>
      </c>
      <c r="AY115" s="20" t="s">
        <v>161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77</v>
      </c>
      <c r="BK115" s="193">
        <f t="shared" si="19"/>
        <v>0</v>
      </c>
      <c r="BL115" s="20" t="s">
        <v>168</v>
      </c>
      <c r="BM115" s="192" t="s">
        <v>433</v>
      </c>
    </row>
    <row r="116" spans="1:65" s="2" customFormat="1" ht="16.5" customHeight="1">
      <c r="A116" s="37"/>
      <c r="B116" s="38"/>
      <c r="C116" s="181" t="s">
        <v>311</v>
      </c>
      <c r="D116" s="181" t="s">
        <v>163</v>
      </c>
      <c r="E116" s="182" t="s">
        <v>3881</v>
      </c>
      <c r="F116" s="183" t="s">
        <v>3882</v>
      </c>
      <c r="G116" s="184" t="s">
        <v>2887</v>
      </c>
      <c r="H116" s="185">
        <v>3</v>
      </c>
      <c r="I116" s="186"/>
      <c r="J116" s="187">
        <f t="shared" si="10"/>
        <v>0</v>
      </c>
      <c r="K116" s="183" t="s">
        <v>19</v>
      </c>
      <c r="L116" s="42"/>
      <c r="M116" s="188" t="s">
        <v>19</v>
      </c>
      <c r="N116" s="189" t="s">
        <v>40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168</v>
      </c>
      <c r="AT116" s="192" t="s">
        <v>163</v>
      </c>
      <c r="AU116" s="192" t="s">
        <v>79</v>
      </c>
      <c r="AY116" s="20" t="s">
        <v>161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77</v>
      </c>
      <c r="BK116" s="193">
        <f t="shared" si="19"/>
        <v>0</v>
      </c>
      <c r="BL116" s="20" t="s">
        <v>168</v>
      </c>
      <c r="BM116" s="192" t="s">
        <v>447</v>
      </c>
    </row>
    <row r="117" spans="1:65" s="2" customFormat="1" ht="21.75" customHeight="1">
      <c r="A117" s="37"/>
      <c r="B117" s="38"/>
      <c r="C117" s="181" t="s">
        <v>317</v>
      </c>
      <c r="D117" s="181" t="s">
        <v>163</v>
      </c>
      <c r="E117" s="182" t="s">
        <v>3883</v>
      </c>
      <c r="F117" s="183" t="s">
        <v>3884</v>
      </c>
      <c r="G117" s="184" t="s">
        <v>2887</v>
      </c>
      <c r="H117" s="185">
        <v>6</v>
      </c>
      <c r="I117" s="186"/>
      <c r="J117" s="187">
        <f t="shared" si="10"/>
        <v>0</v>
      </c>
      <c r="K117" s="183" t="s">
        <v>19</v>
      </c>
      <c r="L117" s="42"/>
      <c r="M117" s="188" t="s">
        <v>19</v>
      </c>
      <c r="N117" s="189" t="s">
        <v>40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168</v>
      </c>
      <c r="AT117" s="192" t="s">
        <v>163</v>
      </c>
      <c r="AU117" s="192" t="s">
        <v>79</v>
      </c>
      <c r="AY117" s="20" t="s">
        <v>161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77</v>
      </c>
      <c r="BK117" s="193">
        <f t="shared" si="19"/>
        <v>0</v>
      </c>
      <c r="BL117" s="20" t="s">
        <v>168</v>
      </c>
      <c r="BM117" s="192" t="s">
        <v>458</v>
      </c>
    </row>
    <row r="118" spans="1:65" s="12" customFormat="1" ht="22.8" customHeight="1">
      <c r="B118" s="165"/>
      <c r="C118" s="166"/>
      <c r="D118" s="167" t="s">
        <v>68</v>
      </c>
      <c r="E118" s="179" t="s">
        <v>3885</v>
      </c>
      <c r="F118" s="179" t="s">
        <v>3886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SUM(P119:P126)</f>
        <v>0</v>
      </c>
      <c r="Q118" s="173"/>
      <c r="R118" s="174">
        <f>SUM(R119:R126)</f>
        <v>0</v>
      </c>
      <c r="S118" s="173"/>
      <c r="T118" s="175">
        <f>SUM(T119:T126)</f>
        <v>0</v>
      </c>
      <c r="AR118" s="176" t="s">
        <v>77</v>
      </c>
      <c r="AT118" s="177" t="s">
        <v>68</v>
      </c>
      <c r="AU118" s="177" t="s">
        <v>77</v>
      </c>
      <c r="AY118" s="176" t="s">
        <v>161</v>
      </c>
      <c r="BK118" s="178">
        <f>SUM(BK119:BK126)</f>
        <v>0</v>
      </c>
    </row>
    <row r="119" spans="1:65" s="2" customFormat="1" ht="16.5" customHeight="1">
      <c r="A119" s="37"/>
      <c r="B119" s="38"/>
      <c r="C119" s="181" t="s">
        <v>7</v>
      </c>
      <c r="D119" s="181" t="s">
        <v>163</v>
      </c>
      <c r="E119" s="182" t="s">
        <v>3887</v>
      </c>
      <c r="F119" s="183" t="s">
        <v>3888</v>
      </c>
      <c r="G119" s="184" t="s">
        <v>2887</v>
      </c>
      <c r="H119" s="185">
        <v>8</v>
      </c>
      <c r="I119" s="186"/>
      <c r="J119" s="187">
        <f t="shared" ref="J119:J126" si="20">ROUND(I119*H119,2)</f>
        <v>0</v>
      </c>
      <c r="K119" s="183" t="s">
        <v>19</v>
      </c>
      <c r="L119" s="42"/>
      <c r="M119" s="188" t="s">
        <v>19</v>
      </c>
      <c r="N119" s="189" t="s">
        <v>40</v>
      </c>
      <c r="O119" s="67"/>
      <c r="P119" s="190">
        <f t="shared" ref="P119:P126" si="21">O119*H119</f>
        <v>0</v>
      </c>
      <c r="Q119" s="190">
        <v>0</v>
      </c>
      <c r="R119" s="190">
        <f t="shared" ref="R119:R126" si="22">Q119*H119</f>
        <v>0</v>
      </c>
      <c r="S119" s="190">
        <v>0</v>
      </c>
      <c r="T119" s="191">
        <f t="shared" ref="T119:T126" si="2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168</v>
      </c>
      <c r="AT119" s="192" t="s">
        <v>163</v>
      </c>
      <c r="AU119" s="192" t="s">
        <v>79</v>
      </c>
      <c r="AY119" s="20" t="s">
        <v>161</v>
      </c>
      <c r="BE119" s="193">
        <f t="shared" ref="BE119:BE126" si="24">IF(N119="základní",J119,0)</f>
        <v>0</v>
      </c>
      <c r="BF119" s="193">
        <f t="shared" ref="BF119:BF126" si="25">IF(N119="snížená",J119,0)</f>
        <v>0</v>
      </c>
      <c r="BG119" s="193">
        <f t="shared" ref="BG119:BG126" si="26">IF(N119="zákl. přenesená",J119,0)</f>
        <v>0</v>
      </c>
      <c r="BH119" s="193">
        <f t="shared" ref="BH119:BH126" si="27">IF(N119="sníž. přenesená",J119,0)</f>
        <v>0</v>
      </c>
      <c r="BI119" s="193">
        <f t="shared" ref="BI119:BI126" si="28">IF(N119="nulová",J119,0)</f>
        <v>0</v>
      </c>
      <c r="BJ119" s="20" t="s">
        <v>77</v>
      </c>
      <c r="BK119" s="193">
        <f t="shared" ref="BK119:BK126" si="29">ROUND(I119*H119,2)</f>
        <v>0</v>
      </c>
      <c r="BL119" s="20" t="s">
        <v>168</v>
      </c>
      <c r="BM119" s="192" t="s">
        <v>469</v>
      </c>
    </row>
    <row r="120" spans="1:65" s="2" customFormat="1" ht="16.5" customHeight="1">
      <c r="A120" s="37"/>
      <c r="B120" s="38"/>
      <c r="C120" s="181" t="s">
        <v>332</v>
      </c>
      <c r="D120" s="181" t="s">
        <v>163</v>
      </c>
      <c r="E120" s="182" t="s">
        <v>3889</v>
      </c>
      <c r="F120" s="183" t="s">
        <v>3890</v>
      </c>
      <c r="G120" s="184" t="s">
        <v>2887</v>
      </c>
      <c r="H120" s="185">
        <v>7</v>
      </c>
      <c r="I120" s="186"/>
      <c r="J120" s="187">
        <f t="shared" si="20"/>
        <v>0</v>
      </c>
      <c r="K120" s="183" t="s">
        <v>19</v>
      </c>
      <c r="L120" s="42"/>
      <c r="M120" s="188" t="s">
        <v>19</v>
      </c>
      <c r="N120" s="189" t="s">
        <v>40</v>
      </c>
      <c r="O120" s="67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168</v>
      </c>
      <c r="AT120" s="192" t="s">
        <v>163</v>
      </c>
      <c r="AU120" s="192" t="s">
        <v>79</v>
      </c>
      <c r="AY120" s="20" t="s">
        <v>161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20" t="s">
        <v>77</v>
      </c>
      <c r="BK120" s="193">
        <f t="shared" si="29"/>
        <v>0</v>
      </c>
      <c r="BL120" s="20" t="s">
        <v>168</v>
      </c>
      <c r="BM120" s="192" t="s">
        <v>481</v>
      </c>
    </row>
    <row r="121" spans="1:65" s="2" customFormat="1" ht="16.5" customHeight="1">
      <c r="A121" s="37"/>
      <c r="B121" s="38"/>
      <c r="C121" s="181" t="s">
        <v>337</v>
      </c>
      <c r="D121" s="181" t="s">
        <v>163</v>
      </c>
      <c r="E121" s="182" t="s">
        <v>3891</v>
      </c>
      <c r="F121" s="183" t="s">
        <v>3892</v>
      </c>
      <c r="G121" s="184" t="s">
        <v>2887</v>
      </c>
      <c r="H121" s="185">
        <v>1</v>
      </c>
      <c r="I121" s="186"/>
      <c r="J121" s="187">
        <f t="shared" si="20"/>
        <v>0</v>
      </c>
      <c r="K121" s="183" t="s">
        <v>19</v>
      </c>
      <c r="L121" s="42"/>
      <c r="M121" s="188" t="s">
        <v>19</v>
      </c>
      <c r="N121" s="189" t="s">
        <v>40</v>
      </c>
      <c r="O121" s="67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168</v>
      </c>
      <c r="AT121" s="192" t="s">
        <v>163</v>
      </c>
      <c r="AU121" s="192" t="s">
        <v>79</v>
      </c>
      <c r="AY121" s="20" t="s">
        <v>161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0" t="s">
        <v>77</v>
      </c>
      <c r="BK121" s="193">
        <f t="shared" si="29"/>
        <v>0</v>
      </c>
      <c r="BL121" s="20" t="s">
        <v>168</v>
      </c>
      <c r="BM121" s="192" t="s">
        <v>493</v>
      </c>
    </row>
    <row r="122" spans="1:65" s="2" customFormat="1" ht="16.5" customHeight="1">
      <c r="A122" s="37"/>
      <c r="B122" s="38"/>
      <c r="C122" s="181" t="s">
        <v>343</v>
      </c>
      <c r="D122" s="181" t="s">
        <v>163</v>
      </c>
      <c r="E122" s="182" t="s">
        <v>3893</v>
      </c>
      <c r="F122" s="183" t="s">
        <v>3894</v>
      </c>
      <c r="G122" s="184" t="s">
        <v>2887</v>
      </c>
      <c r="H122" s="185">
        <v>1</v>
      </c>
      <c r="I122" s="186"/>
      <c r="J122" s="187">
        <f t="shared" si="20"/>
        <v>0</v>
      </c>
      <c r="K122" s="183" t="s">
        <v>19</v>
      </c>
      <c r="L122" s="42"/>
      <c r="M122" s="188" t="s">
        <v>19</v>
      </c>
      <c r="N122" s="189" t="s">
        <v>40</v>
      </c>
      <c r="O122" s="67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168</v>
      </c>
      <c r="AT122" s="192" t="s">
        <v>163</v>
      </c>
      <c r="AU122" s="192" t="s">
        <v>79</v>
      </c>
      <c r="AY122" s="20" t="s">
        <v>161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0" t="s">
        <v>77</v>
      </c>
      <c r="BK122" s="193">
        <f t="shared" si="29"/>
        <v>0</v>
      </c>
      <c r="BL122" s="20" t="s">
        <v>168</v>
      </c>
      <c r="BM122" s="192" t="s">
        <v>505</v>
      </c>
    </row>
    <row r="123" spans="1:65" s="2" customFormat="1" ht="16.5" customHeight="1">
      <c r="A123" s="37"/>
      <c r="B123" s="38"/>
      <c r="C123" s="181" t="s">
        <v>353</v>
      </c>
      <c r="D123" s="181" t="s">
        <v>163</v>
      </c>
      <c r="E123" s="182" t="s">
        <v>3895</v>
      </c>
      <c r="F123" s="183" t="s">
        <v>3896</v>
      </c>
      <c r="G123" s="184" t="s">
        <v>2887</v>
      </c>
      <c r="H123" s="185">
        <v>7</v>
      </c>
      <c r="I123" s="186"/>
      <c r="J123" s="187">
        <f t="shared" si="20"/>
        <v>0</v>
      </c>
      <c r="K123" s="183" t="s">
        <v>19</v>
      </c>
      <c r="L123" s="42"/>
      <c r="M123" s="188" t="s">
        <v>19</v>
      </c>
      <c r="N123" s="189" t="s">
        <v>40</v>
      </c>
      <c r="O123" s="67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0" t="s">
        <v>77</v>
      </c>
      <c r="BK123" s="193">
        <f t="shared" si="29"/>
        <v>0</v>
      </c>
      <c r="BL123" s="20" t="s">
        <v>168</v>
      </c>
      <c r="BM123" s="192" t="s">
        <v>519</v>
      </c>
    </row>
    <row r="124" spans="1:65" s="2" customFormat="1" ht="16.5" customHeight="1">
      <c r="A124" s="37"/>
      <c r="B124" s="38"/>
      <c r="C124" s="181" t="s">
        <v>359</v>
      </c>
      <c r="D124" s="181" t="s">
        <v>163</v>
      </c>
      <c r="E124" s="182" t="s">
        <v>3897</v>
      </c>
      <c r="F124" s="183" t="s">
        <v>3898</v>
      </c>
      <c r="G124" s="184" t="s">
        <v>2887</v>
      </c>
      <c r="H124" s="185">
        <v>95</v>
      </c>
      <c r="I124" s="186"/>
      <c r="J124" s="187">
        <f t="shared" si="20"/>
        <v>0</v>
      </c>
      <c r="K124" s="183" t="s">
        <v>19</v>
      </c>
      <c r="L124" s="42"/>
      <c r="M124" s="188" t="s">
        <v>19</v>
      </c>
      <c r="N124" s="189" t="s">
        <v>40</v>
      </c>
      <c r="O124" s="67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168</v>
      </c>
      <c r="AT124" s="192" t="s">
        <v>163</v>
      </c>
      <c r="AU124" s="192" t="s">
        <v>79</v>
      </c>
      <c r="AY124" s="20" t="s">
        <v>161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0" t="s">
        <v>77</v>
      </c>
      <c r="BK124" s="193">
        <f t="shared" si="29"/>
        <v>0</v>
      </c>
      <c r="BL124" s="20" t="s">
        <v>168</v>
      </c>
      <c r="BM124" s="192" t="s">
        <v>538</v>
      </c>
    </row>
    <row r="125" spans="1:65" s="2" customFormat="1" ht="16.5" customHeight="1">
      <c r="A125" s="37"/>
      <c r="B125" s="38"/>
      <c r="C125" s="181" t="s">
        <v>368</v>
      </c>
      <c r="D125" s="181" t="s">
        <v>163</v>
      </c>
      <c r="E125" s="182" t="s">
        <v>3899</v>
      </c>
      <c r="F125" s="183" t="s">
        <v>3900</v>
      </c>
      <c r="G125" s="184" t="s">
        <v>2887</v>
      </c>
      <c r="H125" s="185">
        <v>2</v>
      </c>
      <c r="I125" s="186"/>
      <c r="J125" s="187">
        <f t="shared" si="20"/>
        <v>0</v>
      </c>
      <c r="K125" s="183" t="s">
        <v>19</v>
      </c>
      <c r="L125" s="42"/>
      <c r="M125" s="188" t="s">
        <v>19</v>
      </c>
      <c r="N125" s="189" t="s">
        <v>40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168</v>
      </c>
      <c r="AT125" s="192" t="s">
        <v>163</v>
      </c>
      <c r="AU125" s="192" t="s">
        <v>79</v>
      </c>
      <c r="AY125" s="20" t="s">
        <v>161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77</v>
      </c>
      <c r="BK125" s="193">
        <f t="shared" si="29"/>
        <v>0</v>
      </c>
      <c r="BL125" s="20" t="s">
        <v>168</v>
      </c>
      <c r="BM125" s="192" t="s">
        <v>553</v>
      </c>
    </row>
    <row r="126" spans="1:65" s="2" customFormat="1" ht="16.5" customHeight="1">
      <c r="A126" s="37"/>
      <c r="B126" s="38"/>
      <c r="C126" s="181" t="s">
        <v>375</v>
      </c>
      <c r="D126" s="181" t="s">
        <v>163</v>
      </c>
      <c r="E126" s="182" t="s">
        <v>3901</v>
      </c>
      <c r="F126" s="183" t="s">
        <v>3902</v>
      </c>
      <c r="G126" s="184" t="s">
        <v>2887</v>
      </c>
      <c r="H126" s="185">
        <v>7</v>
      </c>
      <c r="I126" s="186"/>
      <c r="J126" s="187">
        <f t="shared" si="20"/>
        <v>0</v>
      </c>
      <c r="K126" s="183" t="s">
        <v>19</v>
      </c>
      <c r="L126" s="42"/>
      <c r="M126" s="188" t="s">
        <v>19</v>
      </c>
      <c r="N126" s="189" t="s">
        <v>40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168</v>
      </c>
      <c r="AT126" s="192" t="s">
        <v>163</v>
      </c>
      <c r="AU126" s="192" t="s">
        <v>79</v>
      </c>
      <c r="AY126" s="20" t="s">
        <v>161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77</v>
      </c>
      <c r="BK126" s="193">
        <f t="shared" si="29"/>
        <v>0</v>
      </c>
      <c r="BL126" s="20" t="s">
        <v>168</v>
      </c>
      <c r="BM126" s="192" t="s">
        <v>569</v>
      </c>
    </row>
    <row r="127" spans="1:65" s="12" customFormat="1" ht="22.8" customHeight="1">
      <c r="B127" s="165"/>
      <c r="C127" s="166"/>
      <c r="D127" s="167" t="s">
        <v>68</v>
      </c>
      <c r="E127" s="179" t="s">
        <v>3903</v>
      </c>
      <c r="F127" s="179" t="s">
        <v>3904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SUM(P128:P140)</f>
        <v>0</v>
      </c>
      <c r="Q127" s="173"/>
      <c r="R127" s="174">
        <f>SUM(R128:R140)</f>
        <v>0</v>
      </c>
      <c r="S127" s="173"/>
      <c r="T127" s="175">
        <f>SUM(T128:T140)</f>
        <v>0</v>
      </c>
      <c r="AR127" s="176" t="s">
        <v>77</v>
      </c>
      <c r="AT127" s="177" t="s">
        <v>68</v>
      </c>
      <c r="AU127" s="177" t="s">
        <v>77</v>
      </c>
      <c r="AY127" s="176" t="s">
        <v>161</v>
      </c>
      <c r="BK127" s="178">
        <f>SUM(BK128:BK140)</f>
        <v>0</v>
      </c>
    </row>
    <row r="128" spans="1:65" s="2" customFormat="1" ht="21.75" customHeight="1">
      <c r="A128" s="37"/>
      <c r="B128" s="38"/>
      <c r="C128" s="181" t="s">
        <v>384</v>
      </c>
      <c r="D128" s="181" t="s">
        <v>163</v>
      </c>
      <c r="E128" s="182" t="s">
        <v>3905</v>
      </c>
      <c r="F128" s="183" t="s">
        <v>3906</v>
      </c>
      <c r="G128" s="184" t="s">
        <v>2929</v>
      </c>
      <c r="H128" s="185">
        <v>10</v>
      </c>
      <c r="I128" s="186"/>
      <c r="J128" s="187">
        <f t="shared" ref="J128:J140" si="30">ROUND(I128*H128,2)</f>
        <v>0</v>
      </c>
      <c r="K128" s="183" t="s">
        <v>19</v>
      </c>
      <c r="L128" s="42"/>
      <c r="M128" s="188" t="s">
        <v>19</v>
      </c>
      <c r="N128" s="189" t="s">
        <v>40</v>
      </c>
      <c r="O128" s="67"/>
      <c r="P128" s="190">
        <f t="shared" ref="P128:P140" si="31">O128*H128</f>
        <v>0</v>
      </c>
      <c r="Q128" s="190">
        <v>0</v>
      </c>
      <c r="R128" s="190">
        <f t="shared" ref="R128:R140" si="32">Q128*H128</f>
        <v>0</v>
      </c>
      <c r="S128" s="190">
        <v>0</v>
      </c>
      <c r="T128" s="191">
        <f t="shared" ref="T128:T140" si="33"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168</v>
      </c>
      <c r="AT128" s="192" t="s">
        <v>163</v>
      </c>
      <c r="AU128" s="192" t="s">
        <v>79</v>
      </c>
      <c r="AY128" s="20" t="s">
        <v>161</v>
      </c>
      <c r="BE128" s="193">
        <f t="shared" ref="BE128:BE140" si="34">IF(N128="základní",J128,0)</f>
        <v>0</v>
      </c>
      <c r="BF128" s="193">
        <f t="shared" ref="BF128:BF140" si="35">IF(N128="snížená",J128,0)</f>
        <v>0</v>
      </c>
      <c r="BG128" s="193">
        <f t="shared" ref="BG128:BG140" si="36">IF(N128="zákl. přenesená",J128,0)</f>
        <v>0</v>
      </c>
      <c r="BH128" s="193">
        <f t="shared" ref="BH128:BH140" si="37">IF(N128="sníž. přenesená",J128,0)</f>
        <v>0</v>
      </c>
      <c r="BI128" s="193">
        <f t="shared" ref="BI128:BI140" si="38">IF(N128="nulová",J128,0)</f>
        <v>0</v>
      </c>
      <c r="BJ128" s="20" t="s">
        <v>77</v>
      </c>
      <c r="BK128" s="193">
        <f t="shared" ref="BK128:BK140" si="39">ROUND(I128*H128,2)</f>
        <v>0</v>
      </c>
      <c r="BL128" s="20" t="s">
        <v>168</v>
      </c>
      <c r="BM128" s="192" t="s">
        <v>591</v>
      </c>
    </row>
    <row r="129" spans="1:65" s="2" customFormat="1" ht="16.5" customHeight="1">
      <c r="A129" s="37"/>
      <c r="B129" s="38"/>
      <c r="C129" s="181" t="s">
        <v>391</v>
      </c>
      <c r="D129" s="181" t="s">
        <v>163</v>
      </c>
      <c r="E129" s="182" t="s">
        <v>3907</v>
      </c>
      <c r="F129" s="183" t="s">
        <v>3908</v>
      </c>
      <c r="G129" s="184" t="s">
        <v>944</v>
      </c>
      <c r="H129" s="185">
        <v>30</v>
      </c>
      <c r="I129" s="186"/>
      <c r="J129" s="187">
        <f t="shared" si="30"/>
        <v>0</v>
      </c>
      <c r="K129" s="183" t="s">
        <v>19</v>
      </c>
      <c r="L129" s="42"/>
      <c r="M129" s="188" t="s">
        <v>19</v>
      </c>
      <c r="N129" s="189" t="s">
        <v>40</v>
      </c>
      <c r="O129" s="67"/>
      <c r="P129" s="190">
        <f t="shared" si="31"/>
        <v>0</v>
      </c>
      <c r="Q129" s="190">
        <v>0</v>
      </c>
      <c r="R129" s="190">
        <f t="shared" si="32"/>
        <v>0</v>
      </c>
      <c r="S129" s="190">
        <v>0</v>
      </c>
      <c r="T129" s="191">
        <f t="shared" si="3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168</v>
      </c>
      <c r="AT129" s="192" t="s">
        <v>163</v>
      </c>
      <c r="AU129" s="192" t="s">
        <v>79</v>
      </c>
      <c r="AY129" s="20" t="s">
        <v>161</v>
      </c>
      <c r="BE129" s="193">
        <f t="shared" si="34"/>
        <v>0</v>
      </c>
      <c r="BF129" s="193">
        <f t="shared" si="35"/>
        <v>0</v>
      </c>
      <c r="BG129" s="193">
        <f t="shared" si="36"/>
        <v>0</v>
      </c>
      <c r="BH129" s="193">
        <f t="shared" si="37"/>
        <v>0</v>
      </c>
      <c r="BI129" s="193">
        <f t="shared" si="38"/>
        <v>0</v>
      </c>
      <c r="BJ129" s="20" t="s">
        <v>77</v>
      </c>
      <c r="BK129" s="193">
        <f t="shared" si="39"/>
        <v>0</v>
      </c>
      <c r="BL129" s="20" t="s">
        <v>168</v>
      </c>
      <c r="BM129" s="192" t="s">
        <v>991</v>
      </c>
    </row>
    <row r="130" spans="1:65" s="2" customFormat="1" ht="16.5" customHeight="1">
      <c r="A130" s="37"/>
      <c r="B130" s="38"/>
      <c r="C130" s="181" t="s">
        <v>397</v>
      </c>
      <c r="D130" s="181" t="s">
        <v>163</v>
      </c>
      <c r="E130" s="182" t="s">
        <v>3909</v>
      </c>
      <c r="F130" s="183" t="s">
        <v>3910</v>
      </c>
      <c r="G130" s="184" t="s">
        <v>2887</v>
      </c>
      <c r="H130" s="185">
        <v>40</v>
      </c>
      <c r="I130" s="186"/>
      <c r="J130" s="187">
        <f t="shared" si="30"/>
        <v>0</v>
      </c>
      <c r="K130" s="183" t="s">
        <v>19</v>
      </c>
      <c r="L130" s="42"/>
      <c r="M130" s="188" t="s">
        <v>19</v>
      </c>
      <c r="N130" s="189" t="s">
        <v>40</v>
      </c>
      <c r="O130" s="67"/>
      <c r="P130" s="190">
        <f t="shared" si="31"/>
        <v>0</v>
      </c>
      <c r="Q130" s="190">
        <v>0</v>
      </c>
      <c r="R130" s="190">
        <f t="shared" si="32"/>
        <v>0</v>
      </c>
      <c r="S130" s="190">
        <v>0</v>
      </c>
      <c r="T130" s="191">
        <f t="shared" si="3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168</v>
      </c>
      <c r="AT130" s="192" t="s">
        <v>163</v>
      </c>
      <c r="AU130" s="192" t="s">
        <v>79</v>
      </c>
      <c r="AY130" s="20" t="s">
        <v>161</v>
      </c>
      <c r="BE130" s="193">
        <f t="shared" si="34"/>
        <v>0</v>
      </c>
      <c r="BF130" s="193">
        <f t="shared" si="35"/>
        <v>0</v>
      </c>
      <c r="BG130" s="193">
        <f t="shared" si="36"/>
        <v>0</v>
      </c>
      <c r="BH130" s="193">
        <f t="shared" si="37"/>
        <v>0</v>
      </c>
      <c r="BI130" s="193">
        <f t="shared" si="38"/>
        <v>0</v>
      </c>
      <c r="BJ130" s="20" t="s">
        <v>77</v>
      </c>
      <c r="BK130" s="193">
        <f t="shared" si="39"/>
        <v>0</v>
      </c>
      <c r="BL130" s="20" t="s">
        <v>168</v>
      </c>
      <c r="BM130" s="192" t="s">
        <v>1005</v>
      </c>
    </row>
    <row r="131" spans="1:65" s="2" customFormat="1" ht="16.5" customHeight="1">
      <c r="A131" s="37"/>
      <c r="B131" s="38"/>
      <c r="C131" s="181" t="s">
        <v>406</v>
      </c>
      <c r="D131" s="181" t="s">
        <v>163</v>
      </c>
      <c r="E131" s="182" t="s">
        <v>3911</v>
      </c>
      <c r="F131" s="183" t="s">
        <v>3912</v>
      </c>
      <c r="G131" s="184" t="s">
        <v>2887</v>
      </c>
      <c r="H131" s="185">
        <v>80</v>
      </c>
      <c r="I131" s="186"/>
      <c r="J131" s="187">
        <f t="shared" si="30"/>
        <v>0</v>
      </c>
      <c r="K131" s="183" t="s">
        <v>19</v>
      </c>
      <c r="L131" s="42"/>
      <c r="M131" s="188" t="s">
        <v>19</v>
      </c>
      <c r="N131" s="189" t="s">
        <v>40</v>
      </c>
      <c r="O131" s="67"/>
      <c r="P131" s="190">
        <f t="shared" si="31"/>
        <v>0</v>
      </c>
      <c r="Q131" s="190">
        <v>0</v>
      </c>
      <c r="R131" s="190">
        <f t="shared" si="32"/>
        <v>0</v>
      </c>
      <c r="S131" s="190">
        <v>0</v>
      </c>
      <c r="T131" s="191">
        <f t="shared" si="3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168</v>
      </c>
      <c r="AT131" s="192" t="s">
        <v>163</v>
      </c>
      <c r="AU131" s="192" t="s">
        <v>79</v>
      </c>
      <c r="AY131" s="20" t="s">
        <v>161</v>
      </c>
      <c r="BE131" s="193">
        <f t="shared" si="34"/>
        <v>0</v>
      </c>
      <c r="BF131" s="193">
        <f t="shared" si="35"/>
        <v>0</v>
      </c>
      <c r="BG131" s="193">
        <f t="shared" si="36"/>
        <v>0</v>
      </c>
      <c r="BH131" s="193">
        <f t="shared" si="37"/>
        <v>0</v>
      </c>
      <c r="BI131" s="193">
        <f t="shared" si="38"/>
        <v>0</v>
      </c>
      <c r="BJ131" s="20" t="s">
        <v>77</v>
      </c>
      <c r="BK131" s="193">
        <f t="shared" si="39"/>
        <v>0</v>
      </c>
      <c r="BL131" s="20" t="s">
        <v>168</v>
      </c>
      <c r="BM131" s="192" t="s">
        <v>1015</v>
      </c>
    </row>
    <row r="132" spans="1:65" s="2" customFormat="1" ht="16.5" customHeight="1">
      <c r="A132" s="37"/>
      <c r="B132" s="38"/>
      <c r="C132" s="181" t="s">
        <v>412</v>
      </c>
      <c r="D132" s="181" t="s">
        <v>163</v>
      </c>
      <c r="E132" s="182" t="s">
        <v>3913</v>
      </c>
      <c r="F132" s="183" t="s">
        <v>3914</v>
      </c>
      <c r="G132" s="184" t="s">
        <v>2887</v>
      </c>
      <c r="H132" s="185">
        <v>80</v>
      </c>
      <c r="I132" s="186"/>
      <c r="J132" s="187">
        <f t="shared" si="30"/>
        <v>0</v>
      </c>
      <c r="K132" s="183" t="s">
        <v>19</v>
      </c>
      <c r="L132" s="42"/>
      <c r="M132" s="188" t="s">
        <v>19</v>
      </c>
      <c r="N132" s="189" t="s">
        <v>40</v>
      </c>
      <c r="O132" s="67"/>
      <c r="P132" s="190">
        <f t="shared" si="31"/>
        <v>0</v>
      </c>
      <c r="Q132" s="190">
        <v>0</v>
      </c>
      <c r="R132" s="190">
        <f t="shared" si="32"/>
        <v>0</v>
      </c>
      <c r="S132" s="190">
        <v>0</v>
      </c>
      <c r="T132" s="191">
        <f t="shared" si="3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168</v>
      </c>
      <c r="AT132" s="192" t="s">
        <v>163</v>
      </c>
      <c r="AU132" s="192" t="s">
        <v>79</v>
      </c>
      <c r="AY132" s="20" t="s">
        <v>161</v>
      </c>
      <c r="BE132" s="193">
        <f t="shared" si="34"/>
        <v>0</v>
      </c>
      <c r="BF132" s="193">
        <f t="shared" si="35"/>
        <v>0</v>
      </c>
      <c r="BG132" s="193">
        <f t="shared" si="36"/>
        <v>0</v>
      </c>
      <c r="BH132" s="193">
        <f t="shared" si="37"/>
        <v>0</v>
      </c>
      <c r="BI132" s="193">
        <f t="shared" si="38"/>
        <v>0</v>
      </c>
      <c r="BJ132" s="20" t="s">
        <v>77</v>
      </c>
      <c r="BK132" s="193">
        <f t="shared" si="39"/>
        <v>0</v>
      </c>
      <c r="BL132" s="20" t="s">
        <v>168</v>
      </c>
      <c r="BM132" s="192" t="s">
        <v>1028</v>
      </c>
    </row>
    <row r="133" spans="1:65" s="2" customFormat="1" ht="16.5" customHeight="1">
      <c r="A133" s="37"/>
      <c r="B133" s="38"/>
      <c r="C133" s="181" t="s">
        <v>421</v>
      </c>
      <c r="D133" s="181" t="s">
        <v>163</v>
      </c>
      <c r="E133" s="182" t="s">
        <v>3915</v>
      </c>
      <c r="F133" s="183" t="s">
        <v>3916</v>
      </c>
      <c r="G133" s="184" t="s">
        <v>2887</v>
      </c>
      <c r="H133" s="185">
        <v>80</v>
      </c>
      <c r="I133" s="186"/>
      <c r="J133" s="187">
        <f t="shared" si="30"/>
        <v>0</v>
      </c>
      <c r="K133" s="183" t="s">
        <v>19</v>
      </c>
      <c r="L133" s="42"/>
      <c r="M133" s="188" t="s">
        <v>19</v>
      </c>
      <c r="N133" s="189" t="s">
        <v>40</v>
      </c>
      <c r="O133" s="67"/>
      <c r="P133" s="190">
        <f t="shared" si="31"/>
        <v>0</v>
      </c>
      <c r="Q133" s="190">
        <v>0</v>
      </c>
      <c r="R133" s="190">
        <f t="shared" si="32"/>
        <v>0</v>
      </c>
      <c r="S133" s="190">
        <v>0</v>
      </c>
      <c r="T133" s="191">
        <f t="shared" si="3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168</v>
      </c>
      <c r="AT133" s="192" t="s">
        <v>163</v>
      </c>
      <c r="AU133" s="192" t="s">
        <v>79</v>
      </c>
      <c r="AY133" s="20" t="s">
        <v>161</v>
      </c>
      <c r="BE133" s="193">
        <f t="shared" si="34"/>
        <v>0</v>
      </c>
      <c r="BF133" s="193">
        <f t="shared" si="35"/>
        <v>0</v>
      </c>
      <c r="BG133" s="193">
        <f t="shared" si="36"/>
        <v>0</v>
      </c>
      <c r="BH133" s="193">
        <f t="shared" si="37"/>
        <v>0</v>
      </c>
      <c r="BI133" s="193">
        <f t="shared" si="38"/>
        <v>0</v>
      </c>
      <c r="BJ133" s="20" t="s">
        <v>77</v>
      </c>
      <c r="BK133" s="193">
        <f t="shared" si="39"/>
        <v>0</v>
      </c>
      <c r="BL133" s="20" t="s">
        <v>168</v>
      </c>
      <c r="BM133" s="192" t="s">
        <v>1044</v>
      </c>
    </row>
    <row r="134" spans="1:65" s="2" customFormat="1" ht="16.5" customHeight="1">
      <c r="A134" s="37"/>
      <c r="B134" s="38"/>
      <c r="C134" s="181" t="s">
        <v>427</v>
      </c>
      <c r="D134" s="181" t="s">
        <v>163</v>
      </c>
      <c r="E134" s="182" t="s">
        <v>3917</v>
      </c>
      <c r="F134" s="183" t="s">
        <v>3918</v>
      </c>
      <c r="G134" s="184" t="s">
        <v>2887</v>
      </c>
      <c r="H134" s="185">
        <v>40</v>
      </c>
      <c r="I134" s="186"/>
      <c r="J134" s="187">
        <f t="shared" si="30"/>
        <v>0</v>
      </c>
      <c r="K134" s="183" t="s">
        <v>19</v>
      </c>
      <c r="L134" s="42"/>
      <c r="M134" s="188" t="s">
        <v>19</v>
      </c>
      <c r="N134" s="189" t="s">
        <v>40</v>
      </c>
      <c r="O134" s="67"/>
      <c r="P134" s="190">
        <f t="shared" si="31"/>
        <v>0</v>
      </c>
      <c r="Q134" s="190">
        <v>0</v>
      </c>
      <c r="R134" s="190">
        <f t="shared" si="32"/>
        <v>0</v>
      </c>
      <c r="S134" s="190">
        <v>0</v>
      </c>
      <c r="T134" s="191">
        <f t="shared" si="3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168</v>
      </c>
      <c r="AT134" s="192" t="s">
        <v>163</v>
      </c>
      <c r="AU134" s="192" t="s">
        <v>79</v>
      </c>
      <c r="AY134" s="20" t="s">
        <v>161</v>
      </c>
      <c r="BE134" s="193">
        <f t="shared" si="34"/>
        <v>0</v>
      </c>
      <c r="BF134" s="193">
        <f t="shared" si="35"/>
        <v>0</v>
      </c>
      <c r="BG134" s="193">
        <f t="shared" si="36"/>
        <v>0</v>
      </c>
      <c r="BH134" s="193">
        <f t="shared" si="37"/>
        <v>0</v>
      </c>
      <c r="BI134" s="193">
        <f t="shared" si="38"/>
        <v>0</v>
      </c>
      <c r="BJ134" s="20" t="s">
        <v>77</v>
      </c>
      <c r="BK134" s="193">
        <f t="shared" si="39"/>
        <v>0</v>
      </c>
      <c r="BL134" s="20" t="s">
        <v>168</v>
      </c>
      <c r="BM134" s="192" t="s">
        <v>1056</v>
      </c>
    </row>
    <row r="135" spans="1:65" s="2" customFormat="1" ht="24.15" customHeight="1">
      <c r="A135" s="37"/>
      <c r="B135" s="38"/>
      <c r="C135" s="181" t="s">
        <v>433</v>
      </c>
      <c r="D135" s="181" t="s">
        <v>163</v>
      </c>
      <c r="E135" s="182" t="s">
        <v>3919</v>
      </c>
      <c r="F135" s="183" t="s">
        <v>3920</v>
      </c>
      <c r="G135" s="184" t="s">
        <v>189</v>
      </c>
      <c r="H135" s="185">
        <v>12</v>
      </c>
      <c r="I135" s="186"/>
      <c r="J135" s="187">
        <f t="shared" si="30"/>
        <v>0</v>
      </c>
      <c r="K135" s="183" t="s">
        <v>19</v>
      </c>
      <c r="L135" s="42"/>
      <c r="M135" s="188" t="s">
        <v>19</v>
      </c>
      <c r="N135" s="189" t="s">
        <v>40</v>
      </c>
      <c r="O135" s="67"/>
      <c r="P135" s="190">
        <f t="shared" si="31"/>
        <v>0</v>
      </c>
      <c r="Q135" s="190">
        <v>0</v>
      </c>
      <c r="R135" s="190">
        <f t="shared" si="32"/>
        <v>0</v>
      </c>
      <c r="S135" s="190">
        <v>0</v>
      </c>
      <c r="T135" s="191">
        <f t="shared" si="3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168</v>
      </c>
      <c r="AT135" s="192" t="s">
        <v>163</v>
      </c>
      <c r="AU135" s="192" t="s">
        <v>79</v>
      </c>
      <c r="AY135" s="20" t="s">
        <v>161</v>
      </c>
      <c r="BE135" s="193">
        <f t="shared" si="34"/>
        <v>0</v>
      </c>
      <c r="BF135" s="193">
        <f t="shared" si="35"/>
        <v>0</v>
      </c>
      <c r="BG135" s="193">
        <f t="shared" si="36"/>
        <v>0</v>
      </c>
      <c r="BH135" s="193">
        <f t="shared" si="37"/>
        <v>0</v>
      </c>
      <c r="BI135" s="193">
        <f t="shared" si="38"/>
        <v>0</v>
      </c>
      <c r="BJ135" s="20" t="s">
        <v>77</v>
      </c>
      <c r="BK135" s="193">
        <f t="shared" si="39"/>
        <v>0</v>
      </c>
      <c r="BL135" s="20" t="s">
        <v>168</v>
      </c>
      <c r="BM135" s="192" t="s">
        <v>1068</v>
      </c>
    </row>
    <row r="136" spans="1:65" s="2" customFormat="1" ht="24.15" customHeight="1">
      <c r="A136" s="37"/>
      <c r="B136" s="38"/>
      <c r="C136" s="181" t="s">
        <v>440</v>
      </c>
      <c r="D136" s="181" t="s">
        <v>163</v>
      </c>
      <c r="E136" s="182" t="s">
        <v>3921</v>
      </c>
      <c r="F136" s="183" t="s">
        <v>3922</v>
      </c>
      <c r="G136" s="184" t="s">
        <v>2887</v>
      </c>
      <c r="H136" s="185">
        <v>10</v>
      </c>
      <c r="I136" s="186"/>
      <c r="J136" s="187">
        <f t="shared" si="30"/>
        <v>0</v>
      </c>
      <c r="K136" s="183" t="s">
        <v>19</v>
      </c>
      <c r="L136" s="42"/>
      <c r="M136" s="188" t="s">
        <v>19</v>
      </c>
      <c r="N136" s="189" t="s">
        <v>40</v>
      </c>
      <c r="O136" s="67"/>
      <c r="P136" s="190">
        <f t="shared" si="31"/>
        <v>0</v>
      </c>
      <c r="Q136" s="190">
        <v>0</v>
      </c>
      <c r="R136" s="190">
        <f t="shared" si="32"/>
        <v>0</v>
      </c>
      <c r="S136" s="190">
        <v>0</v>
      </c>
      <c r="T136" s="191">
        <f t="shared" si="3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168</v>
      </c>
      <c r="AT136" s="192" t="s">
        <v>163</v>
      </c>
      <c r="AU136" s="192" t="s">
        <v>79</v>
      </c>
      <c r="AY136" s="20" t="s">
        <v>161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0" t="s">
        <v>77</v>
      </c>
      <c r="BK136" s="193">
        <f t="shared" si="39"/>
        <v>0</v>
      </c>
      <c r="BL136" s="20" t="s">
        <v>168</v>
      </c>
      <c r="BM136" s="192" t="s">
        <v>1079</v>
      </c>
    </row>
    <row r="137" spans="1:65" s="2" customFormat="1" ht="16.5" customHeight="1">
      <c r="A137" s="37"/>
      <c r="B137" s="38"/>
      <c r="C137" s="181" t="s">
        <v>447</v>
      </c>
      <c r="D137" s="181" t="s">
        <v>163</v>
      </c>
      <c r="E137" s="182" t="s">
        <v>3923</v>
      </c>
      <c r="F137" s="183" t="s">
        <v>3924</v>
      </c>
      <c r="G137" s="184" t="s">
        <v>944</v>
      </c>
      <c r="H137" s="185">
        <v>1</v>
      </c>
      <c r="I137" s="186"/>
      <c r="J137" s="187">
        <f t="shared" si="30"/>
        <v>0</v>
      </c>
      <c r="K137" s="183" t="s">
        <v>19</v>
      </c>
      <c r="L137" s="42"/>
      <c r="M137" s="188" t="s">
        <v>19</v>
      </c>
      <c r="N137" s="189" t="s">
        <v>40</v>
      </c>
      <c r="O137" s="67"/>
      <c r="P137" s="190">
        <f t="shared" si="31"/>
        <v>0</v>
      </c>
      <c r="Q137" s="190">
        <v>0</v>
      </c>
      <c r="R137" s="190">
        <f t="shared" si="32"/>
        <v>0</v>
      </c>
      <c r="S137" s="190">
        <v>0</v>
      </c>
      <c r="T137" s="191">
        <f t="shared" si="3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168</v>
      </c>
      <c r="AT137" s="192" t="s">
        <v>163</v>
      </c>
      <c r="AU137" s="192" t="s">
        <v>79</v>
      </c>
      <c r="AY137" s="20" t="s">
        <v>161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0" t="s">
        <v>77</v>
      </c>
      <c r="BK137" s="193">
        <f t="shared" si="39"/>
        <v>0</v>
      </c>
      <c r="BL137" s="20" t="s">
        <v>168</v>
      </c>
      <c r="BM137" s="192" t="s">
        <v>1089</v>
      </c>
    </row>
    <row r="138" spans="1:65" s="2" customFormat="1" ht="16.5" customHeight="1">
      <c r="A138" s="37"/>
      <c r="B138" s="38"/>
      <c r="C138" s="181" t="s">
        <v>453</v>
      </c>
      <c r="D138" s="181" t="s">
        <v>163</v>
      </c>
      <c r="E138" s="182" t="s">
        <v>3925</v>
      </c>
      <c r="F138" s="183" t="s">
        <v>3926</v>
      </c>
      <c r="G138" s="184" t="s">
        <v>944</v>
      </c>
      <c r="H138" s="185">
        <v>1</v>
      </c>
      <c r="I138" s="186"/>
      <c r="J138" s="187">
        <f t="shared" si="30"/>
        <v>0</v>
      </c>
      <c r="K138" s="183" t="s">
        <v>19</v>
      </c>
      <c r="L138" s="42"/>
      <c r="M138" s="188" t="s">
        <v>19</v>
      </c>
      <c r="N138" s="189" t="s">
        <v>40</v>
      </c>
      <c r="O138" s="67"/>
      <c r="P138" s="190">
        <f t="shared" si="31"/>
        <v>0</v>
      </c>
      <c r="Q138" s="190">
        <v>0</v>
      </c>
      <c r="R138" s="190">
        <f t="shared" si="32"/>
        <v>0</v>
      </c>
      <c r="S138" s="190">
        <v>0</v>
      </c>
      <c r="T138" s="191">
        <f t="shared" si="3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168</v>
      </c>
      <c r="AT138" s="192" t="s">
        <v>163</v>
      </c>
      <c r="AU138" s="192" t="s">
        <v>79</v>
      </c>
      <c r="AY138" s="20" t="s">
        <v>161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0" t="s">
        <v>77</v>
      </c>
      <c r="BK138" s="193">
        <f t="shared" si="39"/>
        <v>0</v>
      </c>
      <c r="BL138" s="20" t="s">
        <v>168</v>
      </c>
      <c r="BM138" s="192" t="s">
        <v>1100</v>
      </c>
    </row>
    <row r="139" spans="1:65" s="2" customFormat="1" ht="16.5" customHeight="1">
      <c r="A139" s="37"/>
      <c r="B139" s="38"/>
      <c r="C139" s="181" t="s">
        <v>458</v>
      </c>
      <c r="D139" s="181" t="s">
        <v>163</v>
      </c>
      <c r="E139" s="182" t="s">
        <v>3927</v>
      </c>
      <c r="F139" s="183" t="s">
        <v>3928</v>
      </c>
      <c r="G139" s="184" t="s">
        <v>944</v>
      </c>
      <c r="H139" s="185">
        <v>1</v>
      </c>
      <c r="I139" s="186"/>
      <c r="J139" s="187">
        <f t="shared" si="30"/>
        <v>0</v>
      </c>
      <c r="K139" s="183" t="s">
        <v>19</v>
      </c>
      <c r="L139" s="42"/>
      <c r="M139" s="188" t="s">
        <v>19</v>
      </c>
      <c r="N139" s="189" t="s">
        <v>40</v>
      </c>
      <c r="O139" s="67"/>
      <c r="P139" s="190">
        <f t="shared" si="31"/>
        <v>0</v>
      </c>
      <c r="Q139" s="190">
        <v>0</v>
      </c>
      <c r="R139" s="190">
        <f t="shared" si="32"/>
        <v>0</v>
      </c>
      <c r="S139" s="190">
        <v>0</v>
      </c>
      <c r="T139" s="191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163</v>
      </c>
      <c r="AU139" s="192" t="s">
        <v>79</v>
      </c>
      <c r="AY139" s="20" t="s">
        <v>161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0" t="s">
        <v>77</v>
      </c>
      <c r="BK139" s="193">
        <f t="shared" si="39"/>
        <v>0</v>
      </c>
      <c r="BL139" s="20" t="s">
        <v>168</v>
      </c>
      <c r="BM139" s="192" t="s">
        <v>1110</v>
      </c>
    </row>
    <row r="140" spans="1:65" s="2" customFormat="1" ht="16.5" customHeight="1">
      <c r="A140" s="37"/>
      <c r="B140" s="38"/>
      <c r="C140" s="181" t="s">
        <v>465</v>
      </c>
      <c r="D140" s="181" t="s">
        <v>163</v>
      </c>
      <c r="E140" s="182" t="s">
        <v>3929</v>
      </c>
      <c r="F140" s="183" t="s">
        <v>3930</v>
      </c>
      <c r="G140" s="184" t="s">
        <v>944</v>
      </c>
      <c r="H140" s="185">
        <v>1</v>
      </c>
      <c r="I140" s="186"/>
      <c r="J140" s="187">
        <f t="shared" si="30"/>
        <v>0</v>
      </c>
      <c r="K140" s="183" t="s">
        <v>19</v>
      </c>
      <c r="L140" s="42"/>
      <c r="M140" s="188" t="s">
        <v>19</v>
      </c>
      <c r="N140" s="189" t="s">
        <v>40</v>
      </c>
      <c r="O140" s="67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168</v>
      </c>
      <c r="AT140" s="192" t="s">
        <v>163</v>
      </c>
      <c r="AU140" s="192" t="s">
        <v>79</v>
      </c>
      <c r="AY140" s="20" t="s">
        <v>161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0" t="s">
        <v>77</v>
      </c>
      <c r="BK140" s="193">
        <f t="shared" si="39"/>
        <v>0</v>
      </c>
      <c r="BL140" s="20" t="s">
        <v>168</v>
      </c>
      <c r="BM140" s="192" t="s">
        <v>1120</v>
      </c>
    </row>
    <row r="141" spans="1:65" s="12" customFormat="1" ht="22.8" customHeight="1">
      <c r="B141" s="165"/>
      <c r="C141" s="166"/>
      <c r="D141" s="167" t="s">
        <v>68</v>
      </c>
      <c r="E141" s="179" t="s">
        <v>3931</v>
      </c>
      <c r="F141" s="179" t="s">
        <v>3932</v>
      </c>
      <c r="G141" s="166"/>
      <c r="H141" s="166"/>
      <c r="I141" s="169"/>
      <c r="J141" s="180">
        <f>BK141</f>
        <v>0</v>
      </c>
      <c r="K141" s="166"/>
      <c r="L141" s="171"/>
      <c r="M141" s="172"/>
      <c r="N141" s="173"/>
      <c r="O141" s="173"/>
      <c r="P141" s="174">
        <f>SUM(P142:P152)</f>
        <v>0</v>
      </c>
      <c r="Q141" s="173"/>
      <c r="R141" s="174">
        <f>SUM(R142:R152)</f>
        <v>0</v>
      </c>
      <c r="S141" s="173"/>
      <c r="T141" s="175">
        <f>SUM(T142:T152)</f>
        <v>0</v>
      </c>
      <c r="AR141" s="176" t="s">
        <v>77</v>
      </c>
      <c r="AT141" s="177" t="s">
        <v>68</v>
      </c>
      <c r="AU141" s="177" t="s">
        <v>77</v>
      </c>
      <c r="AY141" s="176" t="s">
        <v>161</v>
      </c>
      <c r="BK141" s="178">
        <f>SUM(BK142:BK152)</f>
        <v>0</v>
      </c>
    </row>
    <row r="142" spans="1:65" s="2" customFormat="1" ht="16.5" customHeight="1">
      <c r="A142" s="37"/>
      <c r="B142" s="38"/>
      <c r="C142" s="181" t="s">
        <v>469</v>
      </c>
      <c r="D142" s="181" t="s">
        <v>163</v>
      </c>
      <c r="E142" s="182" t="s">
        <v>3933</v>
      </c>
      <c r="F142" s="183" t="s">
        <v>3934</v>
      </c>
      <c r="G142" s="184" t="s">
        <v>944</v>
      </c>
      <c r="H142" s="185">
        <v>6</v>
      </c>
      <c r="I142" s="186"/>
      <c r="J142" s="187">
        <f t="shared" ref="J142:J152" si="40">ROUND(I142*H142,2)</f>
        <v>0</v>
      </c>
      <c r="K142" s="183" t="s">
        <v>19</v>
      </c>
      <c r="L142" s="42"/>
      <c r="M142" s="188" t="s">
        <v>19</v>
      </c>
      <c r="N142" s="189" t="s">
        <v>40</v>
      </c>
      <c r="O142" s="67"/>
      <c r="P142" s="190">
        <f t="shared" ref="P142:P152" si="41">O142*H142</f>
        <v>0</v>
      </c>
      <c r="Q142" s="190">
        <v>0</v>
      </c>
      <c r="R142" s="190">
        <f t="shared" ref="R142:R152" si="42">Q142*H142</f>
        <v>0</v>
      </c>
      <c r="S142" s="190">
        <v>0</v>
      </c>
      <c r="T142" s="191">
        <f t="shared" ref="T142:T152" si="43"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168</v>
      </c>
      <c r="AT142" s="192" t="s">
        <v>163</v>
      </c>
      <c r="AU142" s="192" t="s">
        <v>79</v>
      </c>
      <c r="AY142" s="20" t="s">
        <v>161</v>
      </c>
      <c r="BE142" s="193">
        <f t="shared" ref="BE142:BE152" si="44">IF(N142="základní",J142,0)</f>
        <v>0</v>
      </c>
      <c r="BF142" s="193">
        <f t="shared" ref="BF142:BF152" si="45">IF(N142="snížená",J142,0)</f>
        <v>0</v>
      </c>
      <c r="BG142" s="193">
        <f t="shared" ref="BG142:BG152" si="46">IF(N142="zákl. přenesená",J142,0)</f>
        <v>0</v>
      </c>
      <c r="BH142" s="193">
        <f t="shared" ref="BH142:BH152" si="47">IF(N142="sníž. přenesená",J142,0)</f>
        <v>0</v>
      </c>
      <c r="BI142" s="193">
        <f t="shared" ref="BI142:BI152" si="48">IF(N142="nulová",J142,0)</f>
        <v>0</v>
      </c>
      <c r="BJ142" s="20" t="s">
        <v>77</v>
      </c>
      <c r="BK142" s="193">
        <f t="shared" ref="BK142:BK152" si="49">ROUND(I142*H142,2)</f>
        <v>0</v>
      </c>
      <c r="BL142" s="20" t="s">
        <v>168</v>
      </c>
      <c r="BM142" s="192" t="s">
        <v>1130</v>
      </c>
    </row>
    <row r="143" spans="1:65" s="2" customFormat="1" ht="16.5" customHeight="1">
      <c r="A143" s="37"/>
      <c r="B143" s="38"/>
      <c r="C143" s="181" t="s">
        <v>475</v>
      </c>
      <c r="D143" s="181" t="s">
        <v>163</v>
      </c>
      <c r="E143" s="182" t="s">
        <v>3935</v>
      </c>
      <c r="F143" s="183" t="s">
        <v>3936</v>
      </c>
      <c r="G143" s="184" t="s">
        <v>944</v>
      </c>
      <c r="H143" s="185">
        <v>6</v>
      </c>
      <c r="I143" s="186"/>
      <c r="J143" s="187">
        <f t="shared" si="40"/>
        <v>0</v>
      </c>
      <c r="K143" s="183" t="s">
        <v>19</v>
      </c>
      <c r="L143" s="42"/>
      <c r="M143" s="188" t="s">
        <v>19</v>
      </c>
      <c r="N143" s="189" t="s">
        <v>40</v>
      </c>
      <c r="O143" s="67"/>
      <c r="P143" s="190">
        <f t="shared" si="41"/>
        <v>0</v>
      </c>
      <c r="Q143" s="190">
        <v>0</v>
      </c>
      <c r="R143" s="190">
        <f t="shared" si="42"/>
        <v>0</v>
      </c>
      <c r="S143" s="190">
        <v>0</v>
      </c>
      <c r="T143" s="191">
        <f t="shared" si="4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168</v>
      </c>
      <c r="AT143" s="192" t="s">
        <v>163</v>
      </c>
      <c r="AU143" s="192" t="s">
        <v>79</v>
      </c>
      <c r="AY143" s="20" t="s">
        <v>161</v>
      </c>
      <c r="BE143" s="193">
        <f t="shared" si="44"/>
        <v>0</v>
      </c>
      <c r="BF143" s="193">
        <f t="shared" si="45"/>
        <v>0</v>
      </c>
      <c r="BG143" s="193">
        <f t="shared" si="46"/>
        <v>0</v>
      </c>
      <c r="BH143" s="193">
        <f t="shared" si="47"/>
        <v>0</v>
      </c>
      <c r="BI143" s="193">
        <f t="shared" si="48"/>
        <v>0</v>
      </c>
      <c r="BJ143" s="20" t="s">
        <v>77</v>
      </c>
      <c r="BK143" s="193">
        <f t="shared" si="49"/>
        <v>0</v>
      </c>
      <c r="BL143" s="20" t="s">
        <v>168</v>
      </c>
      <c r="BM143" s="192" t="s">
        <v>1140</v>
      </c>
    </row>
    <row r="144" spans="1:65" s="2" customFormat="1" ht="16.5" customHeight="1">
      <c r="A144" s="37"/>
      <c r="B144" s="38"/>
      <c r="C144" s="181" t="s">
        <v>481</v>
      </c>
      <c r="D144" s="181" t="s">
        <v>163</v>
      </c>
      <c r="E144" s="182" t="s">
        <v>3937</v>
      </c>
      <c r="F144" s="183" t="s">
        <v>3938</v>
      </c>
      <c r="G144" s="184" t="s">
        <v>944</v>
      </c>
      <c r="H144" s="185">
        <v>3</v>
      </c>
      <c r="I144" s="186"/>
      <c r="J144" s="187">
        <f t="shared" si="40"/>
        <v>0</v>
      </c>
      <c r="K144" s="183" t="s">
        <v>19</v>
      </c>
      <c r="L144" s="42"/>
      <c r="M144" s="188" t="s">
        <v>19</v>
      </c>
      <c r="N144" s="189" t="s">
        <v>40</v>
      </c>
      <c r="O144" s="67"/>
      <c r="P144" s="190">
        <f t="shared" si="41"/>
        <v>0</v>
      </c>
      <c r="Q144" s="190">
        <v>0</v>
      </c>
      <c r="R144" s="190">
        <f t="shared" si="42"/>
        <v>0</v>
      </c>
      <c r="S144" s="190">
        <v>0</v>
      </c>
      <c r="T144" s="191">
        <f t="shared" si="4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168</v>
      </c>
      <c r="AT144" s="192" t="s">
        <v>163</v>
      </c>
      <c r="AU144" s="192" t="s">
        <v>79</v>
      </c>
      <c r="AY144" s="20" t="s">
        <v>161</v>
      </c>
      <c r="BE144" s="193">
        <f t="shared" si="44"/>
        <v>0</v>
      </c>
      <c r="BF144" s="193">
        <f t="shared" si="45"/>
        <v>0</v>
      </c>
      <c r="BG144" s="193">
        <f t="shared" si="46"/>
        <v>0</v>
      </c>
      <c r="BH144" s="193">
        <f t="shared" si="47"/>
        <v>0</v>
      </c>
      <c r="BI144" s="193">
        <f t="shared" si="48"/>
        <v>0</v>
      </c>
      <c r="BJ144" s="20" t="s">
        <v>77</v>
      </c>
      <c r="BK144" s="193">
        <f t="shared" si="49"/>
        <v>0</v>
      </c>
      <c r="BL144" s="20" t="s">
        <v>168</v>
      </c>
      <c r="BM144" s="192" t="s">
        <v>1151</v>
      </c>
    </row>
    <row r="145" spans="1:65" s="2" customFormat="1" ht="16.5" customHeight="1">
      <c r="A145" s="37"/>
      <c r="B145" s="38"/>
      <c r="C145" s="181" t="s">
        <v>487</v>
      </c>
      <c r="D145" s="181" t="s">
        <v>163</v>
      </c>
      <c r="E145" s="182" t="s">
        <v>3939</v>
      </c>
      <c r="F145" s="183" t="s">
        <v>3940</v>
      </c>
      <c r="G145" s="184" t="s">
        <v>944</v>
      </c>
      <c r="H145" s="185">
        <v>6</v>
      </c>
      <c r="I145" s="186"/>
      <c r="J145" s="187">
        <f t="shared" si="40"/>
        <v>0</v>
      </c>
      <c r="K145" s="183" t="s">
        <v>19</v>
      </c>
      <c r="L145" s="42"/>
      <c r="M145" s="188" t="s">
        <v>19</v>
      </c>
      <c r="N145" s="189" t="s">
        <v>40</v>
      </c>
      <c r="O145" s="67"/>
      <c r="P145" s="190">
        <f t="shared" si="41"/>
        <v>0</v>
      </c>
      <c r="Q145" s="190">
        <v>0</v>
      </c>
      <c r="R145" s="190">
        <f t="shared" si="42"/>
        <v>0</v>
      </c>
      <c r="S145" s="190">
        <v>0</v>
      </c>
      <c r="T145" s="191">
        <f t="shared" si="4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168</v>
      </c>
      <c r="AT145" s="192" t="s">
        <v>163</v>
      </c>
      <c r="AU145" s="192" t="s">
        <v>79</v>
      </c>
      <c r="AY145" s="20" t="s">
        <v>161</v>
      </c>
      <c r="BE145" s="193">
        <f t="shared" si="44"/>
        <v>0</v>
      </c>
      <c r="BF145" s="193">
        <f t="shared" si="45"/>
        <v>0</v>
      </c>
      <c r="BG145" s="193">
        <f t="shared" si="46"/>
        <v>0</v>
      </c>
      <c r="BH145" s="193">
        <f t="shared" si="47"/>
        <v>0</v>
      </c>
      <c r="BI145" s="193">
        <f t="shared" si="48"/>
        <v>0</v>
      </c>
      <c r="BJ145" s="20" t="s">
        <v>77</v>
      </c>
      <c r="BK145" s="193">
        <f t="shared" si="49"/>
        <v>0</v>
      </c>
      <c r="BL145" s="20" t="s">
        <v>168</v>
      </c>
      <c r="BM145" s="192" t="s">
        <v>1163</v>
      </c>
    </row>
    <row r="146" spans="1:65" s="2" customFormat="1" ht="16.5" customHeight="1">
      <c r="A146" s="37"/>
      <c r="B146" s="38"/>
      <c r="C146" s="181" t="s">
        <v>493</v>
      </c>
      <c r="D146" s="181" t="s">
        <v>163</v>
      </c>
      <c r="E146" s="182" t="s">
        <v>3941</v>
      </c>
      <c r="F146" s="183" t="s">
        <v>3942</v>
      </c>
      <c r="G146" s="184" t="s">
        <v>2887</v>
      </c>
      <c r="H146" s="185">
        <v>1</v>
      </c>
      <c r="I146" s="186"/>
      <c r="J146" s="187">
        <f t="shared" si="40"/>
        <v>0</v>
      </c>
      <c r="K146" s="183" t="s">
        <v>19</v>
      </c>
      <c r="L146" s="42"/>
      <c r="M146" s="188" t="s">
        <v>19</v>
      </c>
      <c r="N146" s="189" t="s">
        <v>40</v>
      </c>
      <c r="O146" s="67"/>
      <c r="P146" s="190">
        <f t="shared" si="41"/>
        <v>0</v>
      </c>
      <c r="Q146" s="190">
        <v>0</v>
      </c>
      <c r="R146" s="190">
        <f t="shared" si="42"/>
        <v>0</v>
      </c>
      <c r="S146" s="190">
        <v>0</v>
      </c>
      <c r="T146" s="191">
        <f t="shared" si="4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168</v>
      </c>
      <c r="AT146" s="192" t="s">
        <v>163</v>
      </c>
      <c r="AU146" s="192" t="s">
        <v>79</v>
      </c>
      <c r="AY146" s="20" t="s">
        <v>161</v>
      </c>
      <c r="BE146" s="193">
        <f t="shared" si="44"/>
        <v>0</v>
      </c>
      <c r="BF146" s="193">
        <f t="shared" si="45"/>
        <v>0</v>
      </c>
      <c r="BG146" s="193">
        <f t="shared" si="46"/>
        <v>0</v>
      </c>
      <c r="BH146" s="193">
        <f t="shared" si="47"/>
        <v>0</v>
      </c>
      <c r="BI146" s="193">
        <f t="shared" si="48"/>
        <v>0</v>
      </c>
      <c r="BJ146" s="20" t="s">
        <v>77</v>
      </c>
      <c r="BK146" s="193">
        <f t="shared" si="49"/>
        <v>0</v>
      </c>
      <c r="BL146" s="20" t="s">
        <v>168</v>
      </c>
      <c r="BM146" s="192" t="s">
        <v>1173</v>
      </c>
    </row>
    <row r="147" spans="1:65" s="2" customFormat="1" ht="16.5" customHeight="1">
      <c r="A147" s="37"/>
      <c r="B147" s="38"/>
      <c r="C147" s="181" t="s">
        <v>499</v>
      </c>
      <c r="D147" s="181" t="s">
        <v>163</v>
      </c>
      <c r="E147" s="182" t="s">
        <v>3943</v>
      </c>
      <c r="F147" s="183" t="s">
        <v>3944</v>
      </c>
      <c r="G147" s="184" t="s">
        <v>2887</v>
      </c>
      <c r="H147" s="185">
        <v>3</v>
      </c>
      <c r="I147" s="186"/>
      <c r="J147" s="187">
        <f t="shared" si="40"/>
        <v>0</v>
      </c>
      <c r="K147" s="183" t="s">
        <v>19</v>
      </c>
      <c r="L147" s="42"/>
      <c r="M147" s="188" t="s">
        <v>19</v>
      </c>
      <c r="N147" s="189" t="s">
        <v>40</v>
      </c>
      <c r="O147" s="67"/>
      <c r="P147" s="190">
        <f t="shared" si="41"/>
        <v>0</v>
      </c>
      <c r="Q147" s="190">
        <v>0</v>
      </c>
      <c r="R147" s="190">
        <f t="shared" si="42"/>
        <v>0</v>
      </c>
      <c r="S147" s="190">
        <v>0</v>
      </c>
      <c r="T147" s="191">
        <f t="shared" si="4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168</v>
      </c>
      <c r="AT147" s="192" t="s">
        <v>163</v>
      </c>
      <c r="AU147" s="192" t="s">
        <v>79</v>
      </c>
      <c r="AY147" s="20" t="s">
        <v>161</v>
      </c>
      <c r="BE147" s="193">
        <f t="shared" si="44"/>
        <v>0</v>
      </c>
      <c r="BF147" s="193">
        <f t="shared" si="45"/>
        <v>0</v>
      </c>
      <c r="BG147" s="193">
        <f t="shared" si="46"/>
        <v>0</v>
      </c>
      <c r="BH147" s="193">
        <f t="shared" si="47"/>
        <v>0</v>
      </c>
      <c r="BI147" s="193">
        <f t="shared" si="48"/>
        <v>0</v>
      </c>
      <c r="BJ147" s="20" t="s">
        <v>77</v>
      </c>
      <c r="BK147" s="193">
        <f t="shared" si="49"/>
        <v>0</v>
      </c>
      <c r="BL147" s="20" t="s">
        <v>168</v>
      </c>
      <c r="BM147" s="192" t="s">
        <v>1185</v>
      </c>
    </row>
    <row r="148" spans="1:65" s="2" customFormat="1" ht="16.5" customHeight="1">
      <c r="A148" s="37"/>
      <c r="B148" s="38"/>
      <c r="C148" s="181" t="s">
        <v>505</v>
      </c>
      <c r="D148" s="181" t="s">
        <v>163</v>
      </c>
      <c r="E148" s="182" t="s">
        <v>3945</v>
      </c>
      <c r="F148" s="183" t="s">
        <v>3946</v>
      </c>
      <c r="G148" s="184" t="s">
        <v>189</v>
      </c>
      <c r="H148" s="185">
        <v>50</v>
      </c>
      <c r="I148" s="186"/>
      <c r="J148" s="187">
        <f t="shared" si="40"/>
        <v>0</v>
      </c>
      <c r="K148" s="183" t="s">
        <v>19</v>
      </c>
      <c r="L148" s="42"/>
      <c r="M148" s="188" t="s">
        <v>19</v>
      </c>
      <c r="N148" s="189" t="s">
        <v>40</v>
      </c>
      <c r="O148" s="67"/>
      <c r="P148" s="190">
        <f t="shared" si="41"/>
        <v>0</v>
      </c>
      <c r="Q148" s="190">
        <v>0</v>
      </c>
      <c r="R148" s="190">
        <f t="shared" si="42"/>
        <v>0</v>
      </c>
      <c r="S148" s="190">
        <v>0</v>
      </c>
      <c r="T148" s="191">
        <f t="shared" si="4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168</v>
      </c>
      <c r="AT148" s="192" t="s">
        <v>163</v>
      </c>
      <c r="AU148" s="192" t="s">
        <v>79</v>
      </c>
      <c r="AY148" s="20" t="s">
        <v>161</v>
      </c>
      <c r="BE148" s="193">
        <f t="shared" si="44"/>
        <v>0</v>
      </c>
      <c r="BF148" s="193">
        <f t="shared" si="45"/>
        <v>0</v>
      </c>
      <c r="BG148" s="193">
        <f t="shared" si="46"/>
        <v>0</v>
      </c>
      <c r="BH148" s="193">
        <f t="shared" si="47"/>
        <v>0</v>
      </c>
      <c r="BI148" s="193">
        <f t="shared" si="48"/>
        <v>0</v>
      </c>
      <c r="BJ148" s="20" t="s">
        <v>77</v>
      </c>
      <c r="BK148" s="193">
        <f t="shared" si="49"/>
        <v>0</v>
      </c>
      <c r="BL148" s="20" t="s">
        <v>168</v>
      </c>
      <c r="BM148" s="192" t="s">
        <v>1196</v>
      </c>
    </row>
    <row r="149" spans="1:65" s="2" customFormat="1" ht="16.5" customHeight="1">
      <c r="A149" s="37"/>
      <c r="B149" s="38"/>
      <c r="C149" s="181" t="s">
        <v>511</v>
      </c>
      <c r="D149" s="181" t="s">
        <v>163</v>
      </c>
      <c r="E149" s="182" t="s">
        <v>3947</v>
      </c>
      <c r="F149" s="183" t="s">
        <v>3948</v>
      </c>
      <c r="G149" s="184" t="s">
        <v>189</v>
      </c>
      <c r="H149" s="185">
        <v>40</v>
      </c>
      <c r="I149" s="186"/>
      <c r="J149" s="187">
        <f t="shared" si="40"/>
        <v>0</v>
      </c>
      <c r="K149" s="183" t="s">
        <v>19</v>
      </c>
      <c r="L149" s="42"/>
      <c r="M149" s="188" t="s">
        <v>19</v>
      </c>
      <c r="N149" s="189" t="s">
        <v>40</v>
      </c>
      <c r="O149" s="67"/>
      <c r="P149" s="190">
        <f t="shared" si="41"/>
        <v>0</v>
      </c>
      <c r="Q149" s="190">
        <v>0</v>
      </c>
      <c r="R149" s="190">
        <f t="shared" si="42"/>
        <v>0</v>
      </c>
      <c r="S149" s="190">
        <v>0</v>
      </c>
      <c r="T149" s="191">
        <f t="shared" si="4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168</v>
      </c>
      <c r="AT149" s="192" t="s">
        <v>163</v>
      </c>
      <c r="AU149" s="192" t="s">
        <v>79</v>
      </c>
      <c r="AY149" s="20" t="s">
        <v>161</v>
      </c>
      <c r="BE149" s="193">
        <f t="shared" si="44"/>
        <v>0</v>
      </c>
      <c r="BF149" s="193">
        <f t="shared" si="45"/>
        <v>0</v>
      </c>
      <c r="BG149" s="193">
        <f t="shared" si="46"/>
        <v>0</v>
      </c>
      <c r="BH149" s="193">
        <f t="shared" si="47"/>
        <v>0</v>
      </c>
      <c r="BI149" s="193">
        <f t="shared" si="48"/>
        <v>0</v>
      </c>
      <c r="BJ149" s="20" t="s">
        <v>77</v>
      </c>
      <c r="BK149" s="193">
        <f t="shared" si="49"/>
        <v>0</v>
      </c>
      <c r="BL149" s="20" t="s">
        <v>168</v>
      </c>
      <c r="BM149" s="192" t="s">
        <v>1208</v>
      </c>
    </row>
    <row r="150" spans="1:65" s="2" customFormat="1" ht="16.5" customHeight="1">
      <c r="A150" s="37"/>
      <c r="B150" s="38"/>
      <c r="C150" s="181" t="s">
        <v>519</v>
      </c>
      <c r="D150" s="181" t="s">
        <v>163</v>
      </c>
      <c r="E150" s="182" t="s">
        <v>3949</v>
      </c>
      <c r="F150" s="183" t="s">
        <v>3950</v>
      </c>
      <c r="G150" s="184" t="s">
        <v>2887</v>
      </c>
      <c r="H150" s="185">
        <v>10</v>
      </c>
      <c r="I150" s="186"/>
      <c r="J150" s="187">
        <f t="shared" si="40"/>
        <v>0</v>
      </c>
      <c r="K150" s="183" t="s">
        <v>19</v>
      </c>
      <c r="L150" s="42"/>
      <c r="M150" s="188" t="s">
        <v>19</v>
      </c>
      <c r="N150" s="189" t="s">
        <v>40</v>
      </c>
      <c r="O150" s="67"/>
      <c r="P150" s="190">
        <f t="shared" si="41"/>
        <v>0</v>
      </c>
      <c r="Q150" s="190">
        <v>0</v>
      </c>
      <c r="R150" s="190">
        <f t="shared" si="42"/>
        <v>0</v>
      </c>
      <c r="S150" s="190">
        <v>0</v>
      </c>
      <c r="T150" s="191">
        <f t="shared" si="4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168</v>
      </c>
      <c r="AT150" s="192" t="s">
        <v>163</v>
      </c>
      <c r="AU150" s="192" t="s">
        <v>79</v>
      </c>
      <c r="AY150" s="20" t="s">
        <v>161</v>
      </c>
      <c r="BE150" s="193">
        <f t="shared" si="44"/>
        <v>0</v>
      </c>
      <c r="BF150" s="193">
        <f t="shared" si="45"/>
        <v>0</v>
      </c>
      <c r="BG150" s="193">
        <f t="shared" si="46"/>
        <v>0</v>
      </c>
      <c r="BH150" s="193">
        <f t="shared" si="47"/>
        <v>0</v>
      </c>
      <c r="BI150" s="193">
        <f t="shared" si="48"/>
        <v>0</v>
      </c>
      <c r="BJ150" s="20" t="s">
        <v>77</v>
      </c>
      <c r="BK150" s="193">
        <f t="shared" si="49"/>
        <v>0</v>
      </c>
      <c r="BL150" s="20" t="s">
        <v>168</v>
      </c>
      <c r="BM150" s="192" t="s">
        <v>1220</v>
      </c>
    </row>
    <row r="151" spans="1:65" s="2" customFormat="1" ht="16.5" customHeight="1">
      <c r="A151" s="37"/>
      <c r="B151" s="38"/>
      <c r="C151" s="181" t="s">
        <v>529</v>
      </c>
      <c r="D151" s="181" t="s">
        <v>163</v>
      </c>
      <c r="E151" s="182" t="s">
        <v>3951</v>
      </c>
      <c r="F151" s="183" t="s">
        <v>3952</v>
      </c>
      <c r="G151" s="184" t="s">
        <v>2887</v>
      </c>
      <c r="H151" s="185">
        <v>3</v>
      </c>
      <c r="I151" s="186"/>
      <c r="J151" s="187">
        <f t="shared" si="40"/>
        <v>0</v>
      </c>
      <c r="K151" s="183" t="s">
        <v>19</v>
      </c>
      <c r="L151" s="42"/>
      <c r="M151" s="188" t="s">
        <v>19</v>
      </c>
      <c r="N151" s="189" t="s">
        <v>40</v>
      </c>
      <c r="O151" s="67"/>
      <c r="P151" s="190">
        <f t="shared" si="41"/>
        <v>0</v>
      </c>
      <c r="Q151" s="190">
        <v>0</v>
      </c>
      <c r="R151" s="190">
        <f t="shared" si="42"/>
        <v>0</v>
      </c>
      <c r="S151" s="190">
        <v>0</v>
      </c>
      <c r="T151" s="191">
        <f t="shared" si="4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168</v>
      </c>
      <c r="AT151" s="192" t="s">
        <v>163</v>
      </c>
      <c r="AU151" s="192" t="s">
        <v>79</v>
      </c>
      <c r="AY151" s="20" t="s">
        <v>161</v>
      </c>
      <c r="BE151" s="193">
        <f t="shared" si="44"/>
        <v>0</v>
      </c>
      <c r="BF151" s="193">
        <f t="shared" si="45"/>
        <v>0</v>
      </c>
      <c r="BG151" s="193">
        <f t="shared" si="46"/>
        <v>0</v>
      </c>
      <c r="BH151" s="193">
        <f t="shared" si="47"/>
        <v>0</v>
      </c>
      <c r="BI151" s="193">
        <f t="shared" si="48"/>
        <v>0</v>
      </c>
      <c r="BJ151" s="20" t="s">
        <v>77</v>
      </c>
      <c r="BK151" s="193">
        <f t="shared" si="49"/>
        <v>0</v>
      </c>
      <c r="BL151" s="20" t="s">
        <v>168</v>
      </c>
      <c r="BM151" s="192" t="s">
        <v>1234</v>
      </c>
    </row>
    <row r="152" spans="1:65" s="2" customFormat="1" ht="16.5" customHeight="1">
      <c r="A152" s="37"/>
      <c r="B152" s="38"/>
      <c r="C152" s="181" t="s">
        <v>538</v>
      </c>
      <c r="D152" s="181" t="s">
        <v>163</v>
      </c>
      <c r="E152" s="182" t="s">
        <v>3953</v>
      </c>
      <c r="F152" s="183" t="s">
        <v>3954</v>
      </c>
      <c r="G152" s="184" t="s">
        <v>2887</v>
      </c>
      <c r="H152" s="185">
        <v>20</v>
      </c>
      <c r="I152" s="186"/>
      <c r="J152" s="187">
        <f t="shared" si="40"/>
        <v>0</v>
      </c>
      <c r="K152" s="183" t="s">
        <v>19</v>
      </c>
      <c r="L152" s="42"/>
      <c r="M152" s="188" t="s">
        <v>19</v>
      </c>
      <c r="N152" s="189" t="s">
        <v>40</v>
      </c>
      <c r="O152" s="67"/>
      <c r="P152" s="190">
        <f t="shared" si="41"/>
        <v>0</v>
      </c>
      <c r="Q152" s="190">
        <v>0</v>
      </c>
      <c r="R152" s="190">
        <f t="shared" si="42"/>
        <v>0</v>
      </c>
      <c r="S152" s="190">
        <v>0</v>
      </c>
      <c r="T152" s="191">
        <f t="shared" si="4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168</v>
      </c>
      <c r="AT152" s="192" t="s">
        <v>163</v>
      </c>
      <c r="AU152" s="192" t="s">
        <v>79</v>
      </c>
      <c r="AY152" s="20" t="s">
        <v>161</v>
      </c>
      <c r="BE152" s="193">
        <f t="shared" si="44"/>
        <v>0</v>
      </c>
      <c r="BF152" s="193">
        <f t="shared" si="45"/>
        <v>0</v>
      </c>
      <c r="BG152" s="193">
        <f t="shared" si="46"/>
        <v>0</v>
      </c>
      <c r="BH152" s="193">
        <f t="shared" si="47"/>
        <v>0</v>
      </c>
      <c r="BI152" s="193">
        <f t="shared" si="48"/>
        <v>0</v>
      </c>
      <c r="BJ152" s="20" t="s">
        <v>77</v>
      </c>
      <c r="BK152" s="193">
        <f t="shared" si="49"/>
        <v>0</v>
      </c>
      <c r="BL152" s="20" t="s">
        <v>168</v>
      </c>
      <c r="BM152" s="192" t="s">
        <v>1249</v>
      </c>
    </row>
    <row r="153" spans="1:65" s="12" customFormat="1" ht="22.8" customHeight="1">
      <c r="B153" s="165"/>
      <c r="C153" s="166"/>
      <c r="D153" s="167" t="s">
        <v>68</v>
      </c>
      <c r="E153" s="179" t="s">
        <v>3955</v>
      </c>
      <c r="F153" s="179" t="s">
        <v>3956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SUM(P154:P157)</f>
        <v>0</v>
      </c>
      <c r="Q153" s="173"/>
      <c r="R153" s="174">
        <f>SUM(R154:R157)</f>
        <v>0</v>
      </c>
      <c r="S153" s="173"/>
      <c r="T153" s="175">
        <f>SUM(T154:T157)</f>
        <v>0</v>
      </c>
      <c r="AR153" s="176" t="s">
        <v>77</v>
      </c>
      <c r="AT153" s="177" t="s">
        <v>68</v>
      </c>
      <c r="AU153" s="177" t="s">
        <v>77</v>
      </c>
      <c r="AY153" s="176" t="s">
        <v>161</v>
      </c>
      <c r="BK153" s="178">
        <f>SUM(BK154:BK157)</f>
        <v>0</v>
      </c>
    </row>
    <row r="154" spans="1:65" s="2" customFormat="1" ht="33" customHeight="1">
      <c r="A154" s="37"/>
      <c r="B154" s="38"/>
      <c r="C154" s="181" t="s">
        <v>547</v>
      </c>
      <c r="D154" s="181" t="s">
        <v>163</v>
      </c>
      <c r="E154" s="182" t="s">
        <v>3957</v>
      </c>
      <c r="F154" s="183" t="s">
        <v>3958</v>
      </c>
      <c r="G154" s="184" t="s">
        <v>2887</v>
      </c>
      <c r="H154" s="185">
        <v>1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40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168</v>
      </c>
      <c r="AT154" s="192" t="s">
        <v>163</v>
      </c>
      <c r="AU154" s="192" t="s">
        <v>79</v>
      </c>
      <c r="AY154" s="20" t="s">
        <v>161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77</v>
      </c>
      <c r="BK154" s="193">
        <f>ROUND(I154*H154,2)</f>
        <v>0</v>
      </c>
      <c r="BL154" s="20" t="s">
        <v>168</v>
      </c>
      <c r="BM154" s="192" t="s">
        <v>1261</v>
      </c>
    </row>
    <row r="155" spans="1:65" s="2" customFormat="1" ht="24.15" customHeight="1">
      <c r="A155" s="37"/>
      <c r="B155" s="38"/>
      <c r="C155" s="181" t="s">
        <v>553</v>
      </c>
      <c r="D155" s="181" t="s">
        <v>163</v>
      </c>
      <c r="E155" s="182" t="s">
        <v>3959</v>
      </c>
      <c r="F155" s="183" t="s">
        <v>3960</v>
      </c>
      <c r="G155" s="184" t="s">
        <v>2887</v>
      </c>
      <c r="H155" s="185">
        <v>1</v>
      </c>
      <c r="I155" s="186"/>
      <c r="J155" s="187">
        <f>ROUND(I155*H155,2)</f>
        <v>0</v>
      </c>
      <c r="K155" s="183" t="s">
        <v>19</v>
      </c>
      <c r="L155" s="42"/>
      <c r="M155" s="188" t="s">
        <v>19</v>
      </c>
      <c r="N155" s="189" t="s">
        <v>40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168</v>
      </c>
      <c r="AT155" s="192" t="s">
        <v>163</v>
      </c>
      <c r="AU155" s="192" t="s">
        <v>79</v>
      </c>
      <c r="AY155" s="20" t="s">
        <v>161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77</v>
      </c>
      <c r="BK155" s="193">
        <f>ROUND(I155*H155,2)</f>
        <v>0</v>
      </c>
      <c r="BL155" s="20" t="s">
        <v>168</v>
      </c>
      <c r="BM155" s="192" t="s">
        <v>1271</v>
      </c>
    </row>
    <row r="156" spans="1:65" s="2" customFormat="1" ht="24.15" customHeight="1">
      <c r="A156" s="37"/>
      <c r="B156" s="38"/>
      <c r="C156" s="181" t="s">
        <v>561</v>
      </c>
      <c r="D156" s="181" t="s">
        <v>163</v>
      </c>
      <c r="E156" s="182" t="s">
        <v>3961</v>
      </c>
      <c r="F156" s="183" t="s">
        <v>3962</v>
      </c>
      <c r="G156" s="184" t="s">
        <v>2887</v>
      </c>
      <c r="H156" s="185">
        <v>1</v>
      </c>
      <c r="I156" s="186"/>
      <c r="J156" s="187">
        <f>ROUND(I156*H156,2)</f>
        <v>0</v>
      </c>
      <c r="K156" s="183" t="s">
        <v>19</v>
      </c>
      <c r="L156" s="42"/>
      <c r="M156" s="188" t="s">
        <v>19</v>
      </c>
      <c r="N156" s="189" t="s">
        <v>40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168</v>
      </c>
      <c r="AT156" s="192" t="s">
        <v>163</v>
      </c>
      <c r="AU156" s="192" t="s">
        <v>79</v>
      </c>
      <c r="AY156" s="20" t="s">
        <v>161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77</v>
      </c>
      <c r="BK156" s="193">
        <f>ROUND(I156*H156,2)</f>
        <v>0</v>
      </c>
      <c r="BL156" s="20" t="s">
        <v>168</v>
      </c>
      <c r="BM156" s="192" t="s">
        <v>1283</v>
      </c>
    </row>
    <row r="157" spans="1:65" s="2" customFormat="1" ht="24.15" customHeight="1">
      <c r="A157" s="37"/>
      <c r="B157" s="38"/>
      <c r="C157" s="181" t="s">
        <v>569</v>
      </c>
      <c r="D157" s="181" t="s">
        <v>163</v>
      </c>
      <c r="E157" s="182" t="s">
        <v>3963</v>
      </c>
      <c r="F157" s="183" t="s">
        <v>3964</v>
      </c>
      <c r="G157" s="184" t="s">
        <v>2887</v>
      </c>
      <c r="H157" s="185">
        <v>1</v>
      </c>
      <c r="I157" s="186"/>
      <c r="J157" s="187">
        <f>ROUND(I157*H157,2)</f>
        <v>0</v>
      </c>
      <c r="K157" s="183" t="s">
        <v>19</v>
      </c>
      <c r="L157" s="42"/>
      <c r="M157" s="188" t="s">
        <v>19</v>
      </c>
      <c r="N157" s="189" t="s">
        <v>40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168</v>
      </c>
      <c r="AT157" s="192" t="s">
        <v>163</v>
      </c>
      <c r="AU157" s="192" t="s">
        <v>79</v>
      </c>
      <c r="AY157" s="20" t="s">
        <v>161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77</v>
      </c>
      <c r="BK157" s="193">
        <f>ROUND(I157*H157,2)</f>
        <v>0</v>
      </c>
      <c r="BL157" s="20" t="s">
        <v>168</v>
      </c>
      <c r="BM157" s="192" t="s">
        <v>1294</v>
      </c>
    </row>
    <row r="158" spans="1:65" s="12" customFormat="1" ht="22.8" customHeight="1">
      <c r="B158" s="165"/>
      <c r="C158" s="166"/>
      <c r="D158" s="167" t="s">
        <v>68</v>
      </c>
      <c r="E158" s="179" t="s">
        <v>3965</v>
      </c>
      <c r="F158" s="179" t="s">
        <v>3966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SUM(P159:P171)</f>
        <v>0</v>
      </c>
      <c r="Q158" s="173"/>
      <c r="R158" s="174">
        <f>SUM(R159:R171)</f>
        <v>0</v>
      </c>
      <c r="S158" s="173"/>
      <c r="T158" s="175">
        <f>SUM(T159:T171)</f>
        <v>0</v>
      </c>
      <c r="AR158" s="176" t="s">
        <v>77</v>
      </c>
      <c r="AT158" s="177" t="s">
        <v>68</v>
      </c>
      <c r="AU158" s="177" t="s">
        <v>77</v>
      </c>
      <c r="AY158" s="176" t="s">
        <v>161</v>
      </c>
      <c r="BK158" s="178">
        <f>SUM(BK159:BK171)</f>
        <v>0</v>
      </c>
    </row>
    <row r="159" spans="1:65" s="2" customFormat="1" ht="24.15" customHeight="1">
      <c r="A159" s="37"/>
      <c r="B159" s="38"/>
      <c r="C159" s="181" t="s">
        <v>579</v>
      </c>
      <c r="D159" s="181" t="s">
        <v>163</v>
      </c>
      <c r="E159" s="182" t="s">
        <v>3967</v>
      </c>
      <c r="F159" s="183" t="s">
        <v>3968</v>
      </c>
      <c r="G159" s="184" t="s">
        <v>2887</v>
      </c>
      <c r="H159" s="185">
        <v>1</v>
      </c>
      <c r="I159" s="186"/>
      <c r="J159" s="187">
        <f t="shared" ref="J159:J170" si="50">ROUND(I159*H159,2)</f>
        <v>0</v>
      </c>
      <c r="K159" s="183" t="s">
        <v>19</v>
      </c>
      <c r="L159" s="42"/>
      <c r="M159" s="188" t="s">
        <v>19</v>
      </c>
      <c r="N159" s="189" t="s">
        <v>40</v>
      </c>
      <c r="O159" s="67"/>
      <c r="P159" s="190">
        <f t="shared" ref="P159:P170" si="51">O159*H159</f>
        <v>0</v>
      </c>
      <c r="Q159" s="190">
        <v>0</v>
      </c>
      <c r="R159" s="190">
        <f t="shared" ref="R159:R170" si="52">Q159*H159</f>
        <v>0</v>
      </c>
      <c r="S159" s="190">
        <v>0</v>
      </c>
      <c r="T159" s="191">
        <f t="shared" ref="T159:T170" si="53"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168</v>
      </c>
      <c r="AT159" s="192" t="s">
        <v>163</v>
      </c>
      <c r="AU159" s="192" t="s">
        <v>79</v>
      </c>
      <c r="AY159" s="20" t="s">
        <v>161</v>
      </c>
      <c r="BE159" s="193">
        <f t="shared" ref="BE159:BE170" si="54">IF(N159="základní",J159,0)</f>
        <v>0</v>
      </c>
      <c r="BF159" s="193">
        <f t="shared" ref="BF159:BF170" si="55">IF(N159="snížená",J159,0)</f>
        <v>0</v>
      </c>
      <c r="BG159" s="193">
        <f t="shared" ref="BG159:BG170" si="56">IF(N159="zákl. přenesená",J159,0)</f>
        <v>0</v>
      </c>
      <c r="BH159" s="193">
        <f t="shared" ref="BH159:BH170" si="57">IF(N159="sníž. přenesená",J159,0)</f>
        <v>0</v>
      </c>
      <c r="BI159" s="193">
        <f t="shared" ref="BI159:BI170" si="58">IF(N159="nulová",J159,0)</f>
        <v>0</v>
      </c>
      <c r="BJ159" s="20" t="s">
        <v>77</v>
      </c>
      <c r="BK159" s="193">
        <f t="shared" ref="BK159:BK170" si="59">ROUND(I159*H159,2)</f>
        <v>0</v>
      </c>
      <c r="BL159" s="20" t="s">
        <v>168</v>
      </c>
      <c r="BM159" s="192" t="s">
        <v>1305</v>
      </c>
    </row>
    <row r="160" spans="1:65" s="2" customFormat="1" ht="16.5" customHeight="1">
      <c r="A160" s="37"/>
      <c r="B160" s="38"/>
      <c r="C160" s="181" t="s">
        <v>591</v>
      </c>
      <c r="D160" s="181" t="s">
        <v>163</v>
      </c>
      <c r="E160" s="182" t="s">
        <v>3969</v>
      </c>
      <c r="F160" s="183" t="s">
        <v>3970</v>
      </c>
      <c r="G160" s="184" t="s">
        <v>944</v>
      </c>
      <c r="H160" s="185">
        <v>6</v>
      </c>
      <c r="I160" s="186"/>
      <c r="J160" s="187">
        <f t="shared" si="50"/>
        <v>0</v>
      </c>
      <c r="K160" s="183" t="s">
        <v>19</v>
      </c>
      <c r="L160" s="42"/>
      <c r="M160" s="188" t="s">
        <v>19</v>
      </c>
      <c r="N160" s="189" t="s">
        <v>40</v>
      </c>
      <c r="O160" s="67"/>
      <c r="P160" s="190">
        <f t="shared" si="51"/>
        <v>0</v>
      </c>
      <c r="Q160" s="190">
        <v>0</v>
      </c>
      <c r="R160" s="190">
        <f t="shared" si="52"/>
        <v>0</v>
      </c>
      <c r="S160" s="190">
        <v>0</v>
      </c>
      <c r="T160" s="191">
        <f t="shared" si="5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168</v>
      </c>
      <c r="AT160" s="192" t="s">
        <v>163</v>
      </c>
      <c r="AU160" s="192" t="s">
        <v>79</v>
      </c>
      <c r="AY160" s="20" t="s">
        <v>161</v>
      </c>
      <c r="BE160" s="193">
        <f t="shared" si="54"/>
        <v>0</v>
      </c>
      <c r="BF160" s="193">
        <f t="shared" si="55"/>
        <v>0</v>
      </c>
      <c r="BG160" s="193">
        <f t="shared" si="56"/>
        <v>0</v>
      </c>
      <c r="BH160" s="193">
        <f t="shared" si="57"/>
        <v>0</v>
      </c>
      <c r="BI160" s="193">
        <f t="shared" si="58"/>
        <v>0</v>
      </c>
      <c r="BJ160" s="20" t="s">
        <v>77</v>
      </c>
      <c r="BK160" s="193">
        <f t="shared" si="59"/>
        <v>0</v>
      </c>
      <c r="BL160" s="20" t="s">
        <v>168</v>
      </c>
      <c r="BM160" s="192" t="s">
        <v>1317</v>
      </c>
    </row>
    <row r="161" spans="1:65" s="2" customFormat="1" ht="24.15" customHeight="1">
      <c r="A161" s="37"/>
      <c r="B161" s="38"/>
      <c r="C161" s="181" t="s">
        <v>986</v>
      </c>
      <c r="D161" s="181" t="s">
        <v>163</v>
      </c>
      <c r="E161" s="182" t="s">
        <v>3971</v>
      </c>
      <c r="F161" s="183" t="s">
        <v>3972</v>
      </c>
      <c r="G161" s="184" t="s">
        <v>2887</v>
      </c>
      <c r="H161" s="185">
        <v>7</v>
      </c>
      <c r="I161" s="186"/>
      <c r="J161" s="187">
        <f t="shared" si="50"/>
        <v>0</v>
      </c>
      <c r="K161" s="183" t="s">
        <v>19</v>
      </c>
      <c r="L161" s="42"/>
      <c r="M161" s="188" t="s">
        <v>19</v>
      </c>
      <c r="N161" s="189" t="s">
        <v>40</v>
      </c>
      <c r="O161" s="67"/>
      <c r="P161" s="190">
        <f t="shared" si="51"/>
        <v>0</v>
      </c>
      <c r="Q161" s="190">
        <v>0</v>
      </c>
      <c r="R161" s="190">
        <f t="shared" si="52"/>
        <v>0</v>
      </c>
      <c r="S161" s="190">
        <v>0</v>
      </c>
      <c r="T161" s="191">
        <f t="shared" si="5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168</v>
      </c>
      <c r="AT161" s="192" t="s">
        <v>163</v>
      </c>
      <c r="AU161" s="192" t="s">
        <v>79</v>
      </c>
      <c r="AY161" s="20" t="s">
        <v>161</v>
      </c>
      <c r="BE161" s="193">
        <f t="shared" si="54"/>
        <v>0</v>
      </c>
      <c r="BF161" s="193">
        <f t="shared" si="55"/>
        <v>0</v>
      </c>
      <c r="BG161" s="193">
        <f t="shared" si="56"/>
        <v>0</v>
      </c>
      <c r="BH161" s="193">
        <f t="shared" si="57"/>
        <v>0</v>
      </c>
      <c r="BI161" s="193">
        <f t="shared" si="58"/>
        <v>0</v>
      </c>
      <c r="BJ161" s="20" t="s">
        <v>77</v>
      </c>
      <c r="BK161" s="193">
        <f t="shared" si="59"/>
        <v>0</v>
      </c>
      <c r="BL161" s="20" t="s">
        <v>168</v>
      </c>
      <c r="BM161" s="192" t="s">
        <v>1329</v>
      </c>
    </row>
    <row r="162" spans="1:65" s="2" customFormat="1" ht="24.15" customHeight="1">
      <c r="A162" s="37"/>
      <c r="B162" s="38"/>
      <c r="C162" s="181" t="s">
        <v>991</v>
      </c>
      <c r="D162" s="181" t="s">
        <v>163</v>
      </c>
      <c r="E162" s="182" t="s">
        <v>3973</v>
      </c>
      <c r="F162" s="183" t="s">
        <v>3974</v>
      </c>
      <c r="G162" s="184" t="s">
        <v>2887</v>
      </c>
      <c r="H162" s="185">
        <v>7</v>
      </c>
      <c r="I162" s="186"/>
      <c r="J162" s="187">
        <f t="shared" si="50"/>
        <v>0</v>
      </c>
      <c r="K162" s="183" t="s">
        <v>19</v>
      </c>
      <c r="L162" s="42"/>
      <c r="M162" s="188" t="s">
        <v>19</v>
      </c>
      <c r="N162" s="189" t="s">
        <v>40</v>
      </c>
      <c r="O162" s="67"/>
      <c r="P162" s="190">
        <f t="shared" si="51"/>
        <v>0</v>
      </c>
      <c r="Q162" s="190">
        <v>0</v>
      </c>
      <c r="R162" s="190">
        <f t="shared" si="52"/>
        <v>0</v>
      </c>
      <c r="S162" s="190">
        <v>0</v>
      </c>
      <c r="T162" s="191">
        <f t="shared" si="5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79</v>
      </c>
      <c r="AY162" s="20" t="s">
        <v>161</v>
      </c>
      <c r="BE162" s="193">
        <f t="shared" si="54"/>
        <v>0</v>
      </c>
      <c r="BF162" s="193">
        <f t="shared" si="55"/>
        <v>0</v>
      </c>
      <c r="BG162" s="193">
        <f t="shared" si="56"/>
        <v>0</v>
      </c>
      <c r="BH162" s="193">
        <f t="shared" si="57"/>
        <v>0</v>
      </c>
      <c r="BI162" s="193">
        <f t="shared" si="58"/>
        <v>0</v>
      </c>
      <c r="BJ162" s="20" t="s">
        <v>77</v>
      </c>
      <c r="BK162" s="193">
        <f t="shared" si="59"/>
        <v>0</v>
      </c>
      <c r="BL162" s="20" t="s">
        <v>168</v>
      </c>
      <c r="BM162" s="192" t="s">
        <v>1345</v>
      </c>
    </row>
    <row r="163" spans="1:65" s="2" customFormat="1" ht="21.75" customHeight="1">
      <c r="A163" s="37"/>
      <c r="B163" s="38"/>
      <c r="C163" s="181" t="s">
        <v>997</v>
      </c>
      <c r="D163" s="181" t="s">
        <v>163</v>
      </c>
      <c r="E163" s="182" t="s">
        <v>3975</v>
      </c>
      <c r="F163" s="183" t="s">
        <v>3976</v>
      </c>
      <c r="G163" s="184" t="s">
        <v>2887</v>
      </c>
      <c r="H163" s="185">
        <v>1</v>
      </c>
      <c r="I163" s="186"/>
      <c r="J163" s="187">
        <f t="shared" si="50"/>
        <v>0</v>
      </c>
      <c r="K163" s="183" t="s">
        <v>19</v>
      </c>
      <c r="L163" s="42"/>
      <c r="M163" s="188" t="s">
        <v>19</v>
      </c>
      <c r="N163" s="189" t="s">
        <v>40</v>
      </c>
      <c r="O163" s="67"/>
      <c r="P163" s="190">
        <f t="shared" si="51"/>
        <v>0</v>
      </c>
      <c r="Q163" s="190">
        <v>0</v>
      </c>
      <c r="R163" s="190">
        <f t="shared" si="52"/>
        <v>0</v>
      </c>
      <c r="S163" s="190">
        <v>0</v>
      </c>
      <c r="T163" s="191">
        <f t="shared" si="5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168</v>
      </c>
      <c r="AT163" s="192" t="s">
        <v>163</v>
      </c>
      <c r="AU163" s="192" t="s">
        <v>79</v>
      </c>
      <c r="AY163" s="20" t="s">
        <v>161</v>
      </c>
      <c r="BE163" s="193">
        <f t="shared" si="54"/>
        <v>0</v>
      </c>
      <c r="BF163" s="193">
        <f t="shared" si="55"/>
        <v>0</v>
      </c>
      <c r="BG163" s="193">
        <f t="shared" si="56"/>
        <v>0</v>
      </c>
      <c r="BH163" s="193">
        <f t="shared" si="57"/>
        <v>0</v>
      </c>
      <c r="BI163" s="193">
        <f t="shared" si="58"/>
        <v>0</v>
      </c>
      <c r="BJ163" s="20" t="s">
        <v>77</v>
      </c>
      <c r="BK163" s="193">
        <f t="shared" si="59"/>
        <v>0</v>
      </c>
      <c r="BL163" s="20" t="s">
        <v>168</v>
      </c>
      <c r="BM163" s="192" t="s">
        <v>1357</v>
      </c>
    </row>
    <row r="164" spans="1:65" s="2" customFormat="1" ht="16.5" customHeight="1">
      <c r="A164" s="37"/>
      <c r="B164" s="38"/>
      <c r="C164" s="181" t="s">
        <v>1005</v>
      </c>
      <c r="D164" s="181" t="s">
        <v>163</v>
      </c>
      <c r="E164" s="182" t="s">
        <v>3977</v>
      </c>
      <c r="F164" s="183" t="s">
        <v>3978</v>
      </c>
      <c r="G164" s="184" t="s">
        <v>2887</v>
      </c>
      <c r="H164" s="185">
        <v>1</v>
      </c>
      <c r="I164" s="186"/>
      <c r="J164" s="187">
        <f t="shared" si="50"/>
        <v>0</v>
      </c>
      <c r="K164" s="183" t="s">
        <v>19</v>
      </c>
      <c r="L164" s="42"/>
      <c r="M164" s="188" t="s">
        <v>19</v>
      </c>
      <c r="N164" s="189" t="s">
        <v>40</v>
      </c>
      <c r="O164" s="67"/>
      <c r="P164" s="190">
        <f t="shared" si="51"/>
        <v>0</v>
      </c>
      <c r="Q164" s="190">
        <v>0</v>
      </c>
      <c r="R164" s="190">
        <f t="shared" si="52"/>
        <v>0</v>
      </c>
      <c r="S164" s="190">
        <v>0</v>
      </c>
      <c r="T164" s="191">
        <f t="shared" si="5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168</v>
      </c>
      <c r="AT164" s="192" t="s">
        <v>163</v>
      </c>
      <c r="AU164" s="192" t="s">
        <v>79</v>
      </c>
      <c r="AY164" s="20" t="s">
        <v>161</v>
      </c>
      <c r="BE164" s="193">
        <f t="shared" si="54"/>
        <v>0</v>
      </c>
      <c r="BF164" s="193">
        <f t="shared" si="55"/>
        <v>0</v>
      </c>
      <c r="BG164" s="193">
        <f t="shared" si="56"/>
        <v>0</v>
      </c>
      <c r="BH164" s="193">
        <f t="shared" si="57"/>
        <v>0</v>
      </c>
      <c r="BI164" s="193">
        <f t="shared" si="58"/>
        <v>0</v>
      </c>
      <c r="BJ164" s="20" t="s">
        <v>77</v>
      </c>
      <c r="BK164" s="193">
        <f t="shared" si="59"/>
        <v>0</v>
      </c>
      <c r="BL164" s="20" t="s">
        <v>168</v>
      </c>
      <c r="BM164" s="192" t="s">
        <v>1367</v>
      </c>
    </row>
    <row r="165" spans="1:65" s="2" customFormat="1" ht="16.5" customHeight="1">
      <c r="A165" s="37"/>
      <c r="B165" s="38"/>
      <c r="C165" s="181" t="s">
        <v>1010</v>
      </c>
      <c r="D165" s="181" t="s">
        <v>163</v>
      </c>
      <c r="E165" s="182" t="s">
        <v>3979</v>
      </c>
      <c r="F165" s="183" t="s">
        <v>3980</v>
      </c>
      <c r="G165" s="184" t="s">
        <v>2887</v>
      </c>
      <c r="H165" s="185">
        <v>1</v>
      </c>
      <c r="I165" s="186"/>
      <c r="J165" s="187">
        <f t="shared" si="50"/>
        <v>0</v>
      </c>
      <c r="K165" s="183" t="s">
        <v>19</v>
      </c>
      <c r="L165" s="42"/>
      <c r="M165" s="188" t="s">
        <v>19</v>
      </c>
      <c r="N165" s="189" t="s">
        <v>40</v>
      </c>
      <c r="O165" s="67"/>
      <c r="P165" s="190">
        <f t="shared" si="51"/>
        <v>0</v>
      </c>
      <c r="Q165" s="190">
        <v>0</v>
      </c>
      <c r="R165" s="190">
        <f t="shared" si="52"/>
        <v>0</v>
      </c>
      <c r="S165" s="190">
        <v>0</v>
      </c>
      <c r="T165" s="191">
        <f t="shared" si="5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168</v>
      </c>
      <c r="AT165" s="192" t="s">
        <v>163</v>
      </c>
      <c r="AU165" s="192" t="s">
        <v>79</v>
      </c>
      <c r="AY165" s="20" t="s">
        <v>161</v>
      </c>
      <c r="BE165" s="193">
        <f t="shared" si="54"/>
        <v>0</v>
      </c>
      <c r="BF165" s="193">
        <f t="shared" si="55"/>
        <v>0</v>
      </c>
      <c r="BG165" s="193">
        <f t="shared" si="56"/>
        <v>0</v>
      </c>
      <c r="BH165" s="193">
        <f t="shared" si="57"/>
        <v>0</v>
      </c>
      <c r="BI165" s="193">
        <f t="shared" si="58"/>
        <v>0</v>
      </c>
      <c r="BJ165" s="20" t="s">
        <v>77</v>
      </c>
      <c r="BK165" s="193">
        <f t="shared" si="59"/>
        <v>0</v>
      </c>
      <c r="BL165" s="20" t="s">
        <v>168</v>
      </c>
      <c r="BM165" s="192" t="s">
        <v>1378</v>
      </c>
    </row>
    <row r="166" spans="1:65" s="2" customFormat="1" ht="16.5" customHeight="1">
      <c r="A166" s="37"/>
      <c r="B166" s="38"/>
      <c r="C166" s="181" t="s">
        <v>1015</v>
      </c>
      <c r="D166" s="181" t="s">
        <v>163</v>
      </c>
      <c r="E166" s="182" t="s">
        <v>3981</v>
      </c>
      <c r="F166" s="183" t="s">
        <v>3982</v>
      </c>
      <c r="G166" s="184" t="s">
        <v>189</v>
      </c>
      <c r="H166" s="185">
        <v>50</v>
      </c>
      <c r="I166" s="186"/>
      <c r="J166" s="187">
        <f t="shared" si="50"/>
        <v>0</v>
      </c>
      <c r="K166" s="183" t="s">
        <v>19</v>
      </c>
      <c r="L166" s="42"/>
      <c r="M166" s="188" t="s">
        <v>19</v>
      </c>
      <c r="N166" s="189" t="s">
        <v>40</v>
      </c>
      <c r="O166" s="67"/>
      <c r="P166" s="190">
        <f t="shared" si="51"/>
        <v>0</v>
      </c>
      <c r="Q166" s="190">
        <v>0</v>
      </c>
      <c r="R166" s="190">
        <f t="shared" si="52"/>
        <v>0</v>
      </c>
      <c r="S166" s="190">
        <v>0</v>
      </c>
      <c r="T166" s="191">
        <f t="shared" si="5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168</v>
      </c>
      <c r="AT166" s="192" t="s">
        <v>163</v>
      </c>
      <c r="AU166" s="192" t="s">
        <v>79</v>
      </c>
      <c r="AY166" s="20" t="s">
        <v>161</v>
      </c>
      <c r="BE166" s="193">
        <f t="shared" si="54"/>
        <v>0</v>
      </c>
      <c r="BF166" s="193">
        <f t="shared" si="55"/>
        <v>0</v>
      </c>
      <c r="BG166" s="193">
        <f t="shared" si="56"/>
        <v>0</v>
      </c>
      <c r="BH166" s="193">
        <f t="shared" si="57"/>
        <v>0</v>
      </c>
      <c r="BI166" s="193">
        <f t="shared" si="58"/>
        <v>0</v>
      </c>
      <c r="BJ166" s="20" t="s">
        <v>77</v>
      </c>
      <c r="BK166" s="193">
        <f t="shared" si="59"/>
        <v>0</v>
      </c>
      <c r="BL166" s="20" t="s">
        <v>168</v>
      </c>
      <c r="BM166" s="192" t="s">
        <v>1390</v>
      </c>
    </row>
    <row r="167" spans="1:65" s="2" customFormat="1" ht="16.5" customHeight="1">
      <c r="A167" s="37"/>
      <c r="B167" s="38"/>
      <c r="C167" s="181" t="s">
        <v>1021</v>
      </c>
      <c r="D167" s="181" t="s">
        <v>163</v>
      </c>
      <c r="E167" s="182" t="s">
        <v>3983</v>
      </c>
      <c r="F167" s="183" t="s">
        <v>3984</v>
      </c>
      <c r="G167" s="184" t="s">
        <v>2887</v>
      </c>
      <c r="H167" s="185">
        <v>1</v>
      </c>
      <c r="I167" s="186"/>
      <c r="J167" s="187">
        <f t="shared" si="50"/>
        <v>0</v>
      </c>
      <c r="K167" s="183" t="s">
        <v>19</v>
      </c>
      <c r="L167" s="42"/>
      <c r="M167" s="188" t="s">
        <v>19</v>
      </c>
      <c r="N167" s="189" t="s">
        <v>40</v>
      </c>
      <c r="O167" s="67"/>
      <c r="P167" s="190">
        <f t="shared" si="51"/>
        <v>0</v>
      </c>
      <c r="Q167" s="190">
        <v>0</v>
      </c>
      <c r="R167" s="190">
        <f t="shared" si="52"/>
        <v>0</v>
      </c>
      <c r="S167" s="190">
        <v>0</v>
      </c>
      <c r="T167" s="191">
        <f t="shared" si="5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168</v>
      </c>
      <c r="AT167" s="192" t="s">
        <v>163</v>
      </c>
      <c r="AU167" s="192" t="s">
        <v>79</v>
      </c>
      <c r="AY167" s="20" t="s">
        <v>161</v>
      </c>
      <c r="BE167" s="193">
        <f t="shared" si="54"/>
        <v>0</v>
      </c>
      <c r="BF167" s="193">
        <f t="shared" si="55"/>
        <v>0</v>
      </c>
      <c r="BG167" s="193">
        <f t="shared" si="56"/>
        <v>0</v>
      </c>
      <c r="BH167" s="193">
        <f t="shared" si="57"/>
        <v>0</v>
      </c>
      <c r="BI167" s="193">
        <f t="shared" si="58"/>
        <v>0</v>
      </c>
      <c r="BJ167" s="20" t="s">
        <v>77</v>
      </c>
      <c r="BK167" s="193">
        <f t="shared" si="59"/>
        <v>0</v>
      </c>
      <c r="BL167" s="20" t="s">
        <v>168</v>
      </c>
      <c r="BM167" s="192" t="s">
        <v>1398</v>
      </c>
    </row>
    <row r="168" spans="1:65" s="2" customFormat="1" ht="16.5" customHeight="1">
      <c r="A168" s="37"/>
      <c r="B168" s="38"/>
      <c r="C168" s="181" t="s">
        <v>1028</v>
      </c>
      <c r="D168" s="181" t="s">
        <v>163</v>
      </c>
      <c r="E168" s="182" t="s">
        <v>3985</v>
      </c>
      <c r="F168" s="183" t="s">
        <v>3986</v>
      </c>
      <c r="G168" s="184" t="s">
        <v>189</v>
      </c>
      <c r="H168" s="185">
        <v>50</v>
      </c>
      <c r="I168" s="186"/>
      <c r="J168" s="187">
        <f t="shared" si="50"/>
        <v>0</v>
      </c>
      <c r="K168" s="183" t="s">
        <v>19</v>
      </c>
      <c r="L168" s="42"/>
      <c r="M168" s="188" t="s">
        <v>19</v>
      </c>
      <c r="N168" s="189" t="s">
        <v>40</v>
      </c>
      <c r="O168" s="67"/>
      <c r="P168" s="190">
        <f t="shared" si="51"/>
        <v>0</v>
      </c>
      <c r="Q168" s="190">
        <v>0</v>
      </c>
      <c r="R168" s="190">
        <f t="shared" si="52"/>
        <v>0</v>
      </c>
      <c r="S168" s="190">
        <v>0</v>
      </c>
      <c r="T168" s="191">
        <f t="shared" si="5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168</v>
      </c>
      <c r="AT168" s="192" t="s">
        <v>163</v>
      </c>
      <c r="AU168" s="192" t="s">
        <v>79</v>
      </c>
      <c r="AY168" s="20" t="s">
        <v>161</v>
      </c>
      <c r="BE168" s="193">
        <f t="shared" si="54"/>
        <v>0</v>
      </c>
      <c r="BF168" s="193">
        <f t="shared" si="55"/>
        <v>0</v>
      </c>
      <c r="BG168" s="193">
        <f t="shared" si="56"/>
        <v>0</v>
      </c>
      <c r="BH168" s="193">
        <f t="shared" si="57"/>
        <v>0</v>
      </c>
      <c r="BI168" s="193">
        <f t="shared" si="58"/>
        <v>0</v>
      </c>
      <c r="BJ168" s="20" t="s">
        <v>77</v>
      </c>
      <c r="BK168" s="193">
        <f t="shared" si="59"/>
        <v>0</v>
      </c>
      <c r="BL168" s="20" t="s">
        <v>168</v>
      </c>
      <c r="BM168" s="192" t="s">
        <v>1409</v>
      </c>
    </row>
    <row r="169" spans="1:65" s="2" customFormat="1" ht="16.5" customHeight="1">
      <c r="A169" s="37"/>
      <c r="B169" s="38"/>
      <c r="C169" s="181" t="s">
        <v>1035</v>
      </c>
      <c r="D169" s="181" t="s">
        <v>163</v>
      </c>
      <c r="E169" s="182" t="s">
        <v>3987</v>
      </c>
      <c r="F169" s="183" t="s">
        <v>3988</v>
      </c>
      <c r="G169" s="184" t="s">
        <v>189</v>
      </c>
      <c r="H169" s="185">
        <v>40</v>
      </c>
      <c r="I169" s="186"/>
      <c r="J169" s="187">
        <f t="shared" si="50"/>
        <v>0</v>
      </c>
      <c r="K169" s="183" t="s">
        <v>19</v>
      </c>
      <c r="L169" s="42"/>
      <c r="M169" s="188" t="s">
        <v>19</v>
      </c>
      <c r="N169" s="189" t="s">
        <v>40</v>
      </c>
      <c r="O169" s="67"/>
      <c r="P169" s="190">
        <f t="shared" si="51"/>
        <v>0</v>
      </c>
      <c r="Q169" s="190">
        <v>0</v>
      </c>
      <c r="R169" s="190">
        <f t="shared" si="52"/>
        <v>0</v>
      </c>
      <c r="S169" s="190">
        <v>0</v>
      </c>
      <c r="T169" s="191">
        <f t="shared" si="5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168</v>
      </c>
      <c r="AT169" s="192" t="s">
        <v>163</v>
      </c>
      <c r="AU169" s="192" t="s">
        <v>79</v>
      </c>
      <c r="AY169" s="20" t="s">
        <v>161</v>
      </c>
      <c r="BE169" s="193">
        <f t="shared" si="54"/>
        <v>0</v>
      </c>
      <c r="BF169" s="193">
        <f t="shared" si="55"/>
        <v>0</v>
      </c>
      <c r="BG169" s="193">
        <f t="shared" si="56"/>
        <v>0</v>
      </c>
      <c r="BH169" s="193">
        <f t="shared" si="57"/>
        <v>0</v>
      </c>
      <c r="BI169" s="193">
        <f t="shared" si="58"/>
        <v>0</v>
      </c>
      <c r="BJ169" s="20" t="s">
        <v>77</v>
      </c>
      <c r="BK169" s="193">
        <f t="shared" si="59"/>
        <v>0</v>
      </c>
      <c r="BL169" s="20" t="s">
        <v>168</v>
      </c>
      <c r="BM169" s="192" t="s">
        <v>1420</v>
      </c>
    </row>
    <row r="170" spans="1:65" s="2" customFormat="1" ht="16.5" customHeight="1">
      <c r="A170" s="37"/>
      <c r="B170" s="38"/>
      <c r="C170" s="181" t="s">
        <v>1044</v>
      </c>
      <c r="D170" s="181" t="s">
        <v>163</v>
      </c>
      <c r="E170" s="182" t="s">
        <v>3989</v>
      </c>
      <c r="F170" s="183" t="s">
        <v>3990</v>
      </c>
      <c r="G170" s="184" t="s">
        <v>189</v>
      </c>
      <c r="H170" s="185">
        <v>50</v>
      </c>
      <c r="I170" s="186"/>
      <c r="J170" s="187">
        <f t="shared" si="50"/>
        <v>0</v>
      </c>
      <c r="K170" s="183" t="s">
        <v>19</v>
      </c>
      <c r="L170" s="42"/>
      <c r="M170" s="188" t="s">
        <v>19</v>
      </c>
      <c r="N170" s="189" t="s">
        <v>40</v>
      </c>
      <c r="O170" s="67"/>
      <c r="P170" s="190">
        <f t="shared" si="51"/>
        <v>0</v>
      </c>
      <c r="Q170" s="190">
        <v>0</v>
      </c>
      <c r="R170" s="190">
        <f t="shared" si="52"/>
        <v>0</v>
      </c>
      <c r="S170" s="190">
        <v>0</v>
      </c>
      <c r="T170" s="191">
        <f t="shared" si="5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168</v>
      </c>
      <c r="AT170" s="192" t="s">
        <v>163</v>
      </c>
      <c r="AU170" s="192" t="s">
        <v>79</v>
      </c>
      <c r="AY170" s="20" t="s">
        <v>161</v>
      </c>
      <c r="BE170" s="193">
        <f t="shared" si="54"/>
        <v>0</v>
      </c>
      <c r="BF170" s="193">
        <f t="shared" si="55"/>
        <v>0</v>
      </c>
      <c r="BG170" s="193">
        <f t="shared" si="56"/>
        <v>0</v>
      </c>
      <c r="BH170" s="193">
        <f t="shared" si="57"/>
        <v>0</v>
      </c>
      <c r="BI170" s="193">
        <f t="shared" si="58"/>
        <v>0</v>
      </c>
      <c r="BJ170" s="20" t="s">
        <v>77</v>
      </c>
      <c r="BK170" s="193">
        <f t="shared" si="59"/>
        <v>0</v>
      </c>
      <c r="BL170" s="20" t="s">
        <v>168</v>
      </c>
      <c r="BM170" s="192" t="s">
        <v>1431</v>
      </c>
    </row>
    <row r="171" spans="1:65" s="2" customFormat="1" ht="28.8">
      <c r="A171" s="37"/>
      <c r="B171" s="38"/>
      <c r="C171" s="39"/>
      <c r="D171" s="199" t="s">
        <v>176</v>
      </c>
      <c r="E171" s="39"/>
      <c r="F171" s="200" t="s">
        <v>3991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176</v>
      </c>
      <c r="AU171" s="20" t="s">
        <v>79</v>
      </c>
    </row>
    <row r="172" spans="1:65" s="12" customFormat="1" ht="22.8" customHeight="1">
      <c r="B172" s="165"/>
      <c r="C172" s="166"/>
      <c r="D172" s="167" t="s">
        <v>68</v>
      </c>
      <c r="E172" s="179" t="s">
        <v>3992</v>
      </c>
      <c r="F172" s="179" t="s">
        <v>3081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SUM(P173:P188)</f>
        <v>0</v>
      </c>
      <c r="Q172" s="173"/>
      <c r="R172" s="174">
        <f>SUM(R173:R188)</f>
        <v>0</v>
      </c>
      <c r="S172" s="173"/>
      <c r="T172" s="175">
        <f>SUM(T173:T188)</f>
        <v>0</v>
      </c>
      <c r="AR172" s="176" t="s">
        <v>77</v>
      </c>
      <c r="AT172" s="177" t="s">
        <v>68</v>
      </c>
      <c r="AU172" s="177" t="s">
        <v>77</v>
      </c>
      <c r="AY172" s="176" t="s">
        <v>161</v>
      </c>
      <c r="BK172" s="178">
        <f>SUM(BK173:BK188)</f>
        <v>0</v>
      </c>
    </row>
    <row r="173" spans="1:65" s="2" customFormat="1" ht="16.5" customHeight="1">
      <c r="A173" s="37"/>
      <c r="B173" s="38"/>
      <c r="C173" s="181" t="s">
        <v>1050</v>
      </c>
      <c r="D173" s="181" t="s">
        <v>163</v>
      </c>
      <c r="E173" s="182" t="s">
        <v>3993</v>
      </c>
      <c r="F173" s="183" t="s">
        <v>3994</v>
      </c>
      <c r="G173" s="184" t="s">
        <v>2887</v>
      </c>
      <c r="H173" s="185">
        <v>1</v>
      </c>
      <c r="I173" s="186"/>
      <c r="J173" s="187">
        <f t="shared" ref="J173:J183" si="60">ROUND(I173*H173,2)</f>
        <v>0</v>
      </c>
      <c r="K173" s="183" t="s">
        <v>19</v>
      </c>
      <c r="L173" s="42"/>
      <c r="M173" s="188" t="s">
        <v>19</v>
      </c>
      <c r="N173" s="189" t="s">
        <v>40</v>
      </c>
      <c r="O173" s="67"/>
      <c r="P173" s="190">
        <f t="shared" ref="P173:P183" si="61">O173*H173</f>
        <v>0</v>
      </c>
      <c r="Q173" s="190">
        <v>0</v>
      </c>
      <c r="R173" s="190">
        <f t="shared" ref="R173:R183" si="62">Q173*H173</f>
        <v>0</v>
      </c>
      <c r="S173" s="190">
        <v>0</v>
      </c>
      <c r="T173" s="191">
        <f t="shared" ref="T173:T183" si="63"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168</v>
      </c>
      <c r="AT173" s="192" t="s">
        <v>163</v>
      </c>
      <c r="AU173" s="192" t="s">
        <v>79</v>
      </c>
      <c r="AY173" s="20" t="s">
        <v>161</v>
      </c>
      <c r="BE173" s="193">
        <f t="shared" ref="BE173:BE183" si="64">IF(N173="základní",J173,0)</f>
        <v>0</v>
      </c>
      <c r="BF173" s="193">
        <f t="shared" ref="BF173:BF183" si="65">IF(N173="snížená",J173,0)</f>
        <v>0</v>
      </c>
      <c r="BG173" s="193">
        <f t="shared" ref="BG173:BG183" si="66">IF(N173="zákl. přenesená",J173,0)</f>
        <v>0</v>
      </c>
      <c r="BH173" s="193">
        <f t="shared" ref="BH173:BH183" si="67">IF(N173="sníž. přenesená",J173,0)</f>
        <v>0</v>
      </c>
      <c r="BI173" s="193">
        <f t="shared" ref="BI173:BI183" si="68">IF(N173="nulová",J173,0)</f>
        <v>0</v>
      </c>
      <c r="BJ173" s="20" t="s">
        <v>77</v>
      </c>
      <c r="BK173" s="193">
        <f t="shared" ref="BK173:BK183" si="69">ROUND(I173*H173,2)</f>
        <v>0</v>
      </c>
      <c r="BL173" s="20" t="s">
        <v>168</v>
      </c>
      <c r="BM173" s="192" t="s">
        <v>1451</v>
      </c>
    </row>
    <row r="174" spans="1:65" s="2" customFormat="1" ht="16.5" customHeight="1">
      <c r="A174" s="37"/>
      <c r="B174" s="38"/>
      <c r="C174" s="181" t="s">
        <v>1056</v>
      </c>
      <c r="D174" s="181" t="s">
        <v>163</v>
      </c>
      <c r="E174" s="182" t="s">
        <v>3995</v>
      </c>
      <c r="F174" s="183" t="s">
        <v>3996</v>
      </c>
      <c r="G174" s="184" t="s">
        <v>2887</v>
      </c>
      <c r="H174" s="185">
        <v>1</v>
      </c>
      <c r="I174" s="186"/>
      <c r="J174" s="187">
        <f t="shared" si="60"/>
        <v>0</v>
      </c>
      <c r="K174" s="183" t="s">
        <v>19</v>
      </c>
      <c r="L174" s="42"/>
      <c r="M174" s="188" t="s">
        <v>19</v>
      </c>
      <c r="N174" s="189" t="s">
        <v>40</v>
      </c>
      <c r="O174" s="67"/>
      <c r="P174" s="190">
        <f t="shared" si="61"/>
        <v>0</v>
      </c>
      <c r="Q174" s="190">
        <v>0</v>
      </c>
      <c r="R174" s="190">
        <f t="shared" si="62"/>
        <v>0</v>
      </c>
      <c r="S174" s="190">
        <v>0</v>
      </c>
      <c r="T174" s="191">
        <f t="shared" si="6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168</v>
      </c>
      <c r="AT174" s="192" t="s">
        <v>163</v>
      </c>
      <c r="AU174" s="192" t="s">
        <v>79</v>
      </c>
      <c r="AY174" s="20" t="s">
        <v>161</v>
      </c>
      <c r="BE174" s="193">
        <f t="shared" si="64"/>
        <v>0</v>
      </c>
      <c r="BF174" s="193">
        <f t="shared" si="65"/>
        <v>0</v>
      </c>
      <c r="BG174" s="193">
        <f t="shared" si="66"/>
        <v>0</v>
      </c>
      <c r="BH174" s="193">
        <f t="shared" si="67"/>
        <v>0</v>
      </c>
      <c r="BI174" s="193">
        <f t="shared" si="68"/>
        <v>0</v>
      </c>
      <c r="BJ174" s="20" t="s">
        <v>77</v>
      </c>
      <c r="BK174" s="193">
        <f t="shared" si="69"/>
        <v>0</v>
      </c>
      <c r="BL174" s="20" t="s">
        <v>168</v>
      </c>
      <c r="BM174" s="192" t="s">
        <v>1461</v>
      </c>
    </row>
    <row r="175" spans="1:65" s="2" customFormat="1" ht="16.5" customHeight="1">
      <c r="A175" s="37"/>
      <c r="B175" s="38"/>
      <c r="C175" s="181" t="s">
        <v>1062</v>
      </c>
      <c r="D175" s="181" t="s">
        <v>163</v>
      </c>
      <c r="E175" s="182" t="s">
        <v>3997</v>
      </c>
      <c r="F175" s="183" t="s">
        <v>3998</v>
      </c>
      <c r="G175" s="184" t="s">
        <v>2887</v>
      </c>
      <c r="H175" s="185">
        <v>1</v>
      </c>
      <c r="I175" s="186"/>
      <c r="J175" s="187">
        <f t="shared" si="60"/>
        <v>0</v>
      </c>
      <c r="K175" s="183" t="s">
        <v>19</v>
      </c>
      <c r="L175" s="42"/>
      <c r="M175" s="188" t="s">
        <v>19</v>
      </c>
      <c r="N175" s="189" t="s">
        <v>40</v>
      </c>
      <c r="O175" s="67"/>
      <c r="P175" s="190">
        <f t="shared" si="61"/>
        <v>0</v>
      </c>
      <c r="Q175" s="190">
        <v>0</v>
      </c>
      <c r="R175" s="190">
        <f t="shared" si="62"/>
        <v>0</v>
      </c>
      <c r="S175" s="190">
        <v>0</v>
      </c>
      <c r="T175" s="191">
        <f t="shared" si="6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168</v>
      </c>
      <c r="AT175" s="192" t="s">
        <v>163</v>
      </c>
      <c r="AU175" s="192" t="s">
        <v>79</v>
      </c>
      <c r="AY175" s="20" t="s">
        <v>161</v>
      </c>
      <c r="BE175" s="193">
        <f t="shared" si="64"/>
        <v>0</v>
      </c>
      <c r="BF175" s="193">
        <f t="shared" si="65"/>
        <v>0</v>
      </c>
      <c r="BG175" s="193">
        <f t="shared" si="66"/>
        <v>0</v>
      </c>
      <c r="BH175" s="193">
        <f t="shared" si="67"/>
        <v>0</v>
      </c>
      <c r="BI175" s="193">
        <f t="shared" si="68"/>
        <v>0</v>
      </c>
      <c r="BJ175" s="20" t="s">
        <v>77</v>
      </c>
      <c r="BK175" s="193">
        <f t="shared" si="69"/>
        <v>0</v>
      </c>
      <c r="BL175" s="20" t="s">
        <v>168</v>
      </c>
      <c r="BM175" s="192" t="s">
        <v>1473</v>
      </c>
    </row>
    <row r="176" spans="1:65" s="2" customFormat="1" ht="16.5" customHeight="1">
      <c r="A176" s="37"/>
      <c r="B176" s="38"/>
      <c r="C176" s="181" t="s">
        <v>1068</v>
      </c>
      <c r="D176" s="181" t="s">
        <v>163</v>
      </c>
      <c r="E176" s="182" t="s">
        <v>3999</v>
      </c>
      <c r="F176" s="183" t="s">
        <v>4000</v>
      </c>
      <c r="G176" s="184" t="s">
        <v>2887</v>
      </c>
      <c r="H176" s="185">
        <v>1</v>
      </c>
      <c r="I176" s="186"/>
      <c r="J176" s="187">
        <f t="shared" si="60"/>
        <v>0</v>
      </c>
      <c r="K176" s="183" t="s">
        <v>19</v>
      </c>
      <c r="L176" s="42"/>
      <c r="M176" s="188" t="s">
        <v>19</v>
      </c>
      <c r="N176" s="189" t="s">
        <v>40</v>
      </c>
      <c r="O176" s="67"/>
      <c r="P176" s="190">
        <f t="shared" si="61"/>
        <v>0</v>
      </c>
      <c r="Q176" s="190">
        <v>0</v>
      </c>
      <c r="R176" s="190">
        <f t="shared" si="62"/>
        <v>0</v>
      </c>
      <c r="S176" s="190">
        <v>0</v>
      </c>
      <c r="T176" s="191">
        <f t="shared" si="6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168</v>
      </c>
      <c r="AT176" s="192" t="s">
        <v>163</v>
      </c>
      <c r="AU176" s="192" t="s">
        <v>79</v>
      </c>
      <c r="AY176" s="20" t="s">
        <v>161</v>
      </c>
      <c r="BE176" s="193">
        <f t="shared" si="64"/>
        <v>0</v>
      </c>
      <c r="BF176" s="193">
        <f t="shared" si="65"/>
        <v>0</v>
      </c>
      <c r="BG176" s="193">
        <f t="shared" si="66"/>
        <v>0</v>
      </c>
      <c r="BH176" s="193">
        <f t="shared" si="67"/>
        <v>0</v>
      </c>
      <c r="BI176" s="193">
        <f t="shared" si="68"/>
        <v>0</v>
      </c>
      <c r="BJ176" s="20" t="s">
        <v>77</v>
      </c>
      <c r="BK176" s="193">
        <f t="shared" si="69"/>
        <v>0</v>
      </c>
      <c r="BL176" s="20" t="s">
        <v>168</v>
      </c>
      <c r="BM176" s="192" t="s">
        <v>1483</v>
      </c>
    </row>
    <row r="177" spans="1:65" s="2" customFormat="1" ht="16.5" customHeight="1">
      <c r="A177" s="37"/>
      <c r="B177" s="38"/>
      <c r="C177" s="181" t="s">
        <v>1074</v>
      </c>
      <c r="D177" s="181" t="s">
        <v>163</v>
      </c>
      <c r="E177" s="182" t="s">
        <v>4001</v>
      </c>
      <c r="F177" s="183" t="s">
        <v>4002</v>
      </c>
      <c r="G177" s="184" t="s">
        <v>2887</v>
      </c>
      <c r="H177" s="185">
        <v>1</v>
      </c>
      <c r="I177" s="186"/>
      <c r="J177" s="187">
        <f t="shared" si="60"/>
        <v>0</v>
      </c>
      <c r="K177" s="183" t="s">
        <v>19</v>
      </c>
      <c r="L177" s="42"/>
      <c r="M177" s="188" t="s">
        <v>19</v>
      </c>
      <c r="N177" s="189" t="s">
        <v>40</v>
      </c>
      <c r="O177" s="67"/>
      <c r="P177" s="190">
        <f t="shared" si="61"/>
        <v>0</v>
      </c>
      <c r="Q177" s="190">
        <v>0</v>
      </c>
      <c r="R177" s="190">
        <f t="shared" si="62"/>
        <v>0</v>
      </c>
      <c r="S177" s="190">
        <v>0</v>
      </c>
      <c r="T177" s="191">
        <f t="shared" si="6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168</v>
      </c>
      <c r="AT177" s="192" t="s">
        <v>163</v>
      </c>
      <c r="AU177" s="192" t="s">
        <v>79</v>
      </c>
      <c r="AY177" s="20" t="s">
        <v>161</v>
      </c>
      <c r="BE177" s="193">
        <f t="shared" si="64"/>
        <v>0</v>
      </c>
      <c r="BF177" s="193">
        <f t="shared" si="65"/>
        <v>0</v>
      </c>
      <c r="BG177" s="193">
        <f t="shared" si="66"/>
        <v>0</v>
      </c>
      <c r="BH177" s="193">
        <f t="shared" si="67"/>
        <v>0</v>
      </c>
      <c r="BI177" s="193">
        <f t="shared" si="68"/>
        <v>0</v>
      </c>
      <c r="BJ177" s="20" t="s">
        <v>77</v>
      </c>
      <c r="BK177" s="193">
        <f t="shared" si="69"/>
        <v>0</v>
      </c>
      <c r="BL177" s="20" t="s">
        <v>168</v>
      </c>
      <c r="BM177" s="192" t="s">
        <v>1529</v>
      </c>
    </row>
    <row r="178" spans="1:65" s="2" customFormat="1" ht="16.5" customHeight="1">
      <c r="A178" s="37"/>
      <c r="B178" s="38"/>
      <c r="C178" s="181" t="s">
        <v>1079</v>
      </c>
      <c r="D178" s="181" t="s">
        <v>163</v>
      </c>
      <c r="E178" s="182" t="s">
        <v>4003</v>
      </c>
      <c r="F178" s="183" t="s">
        <v>4004</v>
      </c>
      <c r="G178" s="184" t="s">
        <v>2887</v>
      </c>
      <c r="H178" s="185">
        <v>1</v>
      </c>
      <c r="I178" s="186"/>
      <c r="J178" s="187">
        <f t="shared" si="60"/>
        <v>0</v>
      </c>
      <c r="K178" s="183" t="s">
        <v>19</v>
      </c>
      <c r="L178" s="42"/>
      <c r="M178" s="188" t="s">
        <v>19</v>
      </c>
      <c r="N178" s="189" t="s">
        <v>40</v>
      </c>
      <c r="O178" s="67"/>
      <c r="P178" s="190">
        <f t="shared" si="61"/>
        <v>0</v>
      </c>
      <c r="Q178" s="190">
        <v>0</v>
      </c>
      <c r="R178" s="190">
        <f t="shared" si="62"/>
        <v>0</v>
      </c>
      <c r="S178" s="190">
        <v>0</v>
      </c>
      <c r="T178" s="191">
        <f t="shared" si="6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168</v>
      </c>
      <c r="AT178" s="192" t="s">
        <v>163</v>
      </c>
      <c r="AU178" s="192" t="s">
        <v>79</v>
      </c>
      <c r="AY178" s="20" t="s">
        <v>161</v>
      </c>
      <c r="BE178" s="193">
        <f t="shared" si="64"/>
        <v>0</v>
      </c>
      <c r="BF178" s="193">
        <f t="shared" si="65"/>
        <v>0</v>
      </c>
      <c r="BG178" s="193">
        <f t="shared" si="66"/>
        <v>0</v>
      </c>
      <c r="BH178" s="193">
        <f t="shared" si="67"/>
        <v>0</v>
      </c>
      <c r="BI178" s="193">
        <f t="shared" si="68"/>
        <v>0</v>
      </c>
      <c r="BJ178" s="20" t="s">
        <v>77</v>
      </c>
      <c r="BK178" s="193">
        <f t="shared" si="69"/>
        <v>0</v>
      </c>
      <c r="BL178" s="20" t="s">
        <v>168</v>
      </c>
      <c r="BM178" s="192" t="s">
        <v>1542</v>
      </c>
    </row>
    <row r="179" spans="1:65" s="2" customFormat="1" ht="16.5" customHeight="1">
      <c r="A179" s="37"/>
      <c r="B179" s="38"/>
      <c r="C179" s="181" t="s">
        <v>1084</v>
      </c>
      <c r="D179" s="181" t="s">
        <v>163</v>
      </c>
      <c r="E179" s="182" t="s">
        <v>4005</v>
      </c>
      <c r="F179" s="183" t="s">
        <v>518</v>
      </c>
      <c r="G179" s="184" t="s">
        <v>2887</v>
      </c>
      <c r="H179" s="185">
        <v>1</v>
      </c>
      <c r="I179" s="186"/>
      <c r="J179" s="187">
        <f t="shared" si="60"/>
        <v>0</v>
      </c>
      <c r="K179" s="183" t="s">
        <v>19</v>
      </c>
      <c r="L179" s="42"/>
      <c r="M179" s="188" t="s">
        <v>19</v>
      </c>
      <c r="N179" s="189" t="s">
        <v>40</v>
      </c>
      <c r="O179" s="67"/>
      <c r="P179" s="190">
        <f t="shared" si="61"/>
        <v>0</v>
      </c>
      <c r="Q179" s="190">
        <v>0</v>
      </c>
      <c r="R179" s="190">
        <f t="shared" si="62"/>
        <v>0</v>
      </c>
      <c r="S179" s="190">
        <v>0</v>
      </c>
      <c r="T179" s="191">
        <f t="shared" si="6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168</v>
      </c>
      <c r="AT179" s="192" t="s">
        <v>163</v>
      </c>
      <c r="AU179" s="192" t="s">
        <v>79</v>
      </c>
      <c r="AY179" s="20" t="s">
        <v>161</v>
      </c>
      <c r="BE179" s="193">
        <f t="shared" si="64"/>
        <v>0</v>
      </c>
      <c r="BF179" s="193">
        <f t="shared" si="65"/>
        <v>0</v>
      </c>
      <c r="BG179" s="193">
        <f t="shared" si="66"/>
        <v>0</v>
      </c>
      <c r="BH179" s="193">
        <f t="shared" si="67"/>
        <v>0</v>
      </c>
      <c r="BI179" s="193">
        <f t="shared" si="68"/>
        <v>0</v>
      </c>
      <c r="BJ179" s="20" t="s">
        <v>77</v>
      </c>
      <c r="BK179" s="193">
        <f t="shared" si="69"/>
        <v>0</v>
      </c>
      <c r="BL179" s="20" t="s">
        <v>168</v>
      </c>
      <c r="BM179" s="192" t="s">
        <v>1557</v>
      </c>
    </row>
    <row r="180" spans="1:65" s="2" customFormat="1" ht="16.5" customHeight="1">
      <c r="A180" s="37"/>
      <c r="B180" s="38"/>
      <c r="C180" s="181" t="s">
        <v>1089</v>
      </c>
      <c r="D180" s="181" t="s">
        <v>163</v>
      </c>
      <c r="E180" s="182" t="s">
        <v>4006</v>
      </c>
      <c r="F180" s="183" t="s">
        <v>4007</v>
      </c>
      <c r="G180" s="184" t="s">
        <v>2887</v>
      </c>
      <c r="H180" s="185">
        <v>1</v>
      </c>
      <c r="I180" s="186"/>
      <c r="J180" s="187">
        <f t="shared" si="60"/>
        <v>0</v>
      </c>
      <c r="K180" s="183" t="s">
        <v>19</v>
      </c>
      <c r="L180" s="42"/>
      <c r="M180" s="188" t="s">
        <v>19</v>
      </c>
      <c r="N180" s="189" t="s">
        <v>40</v>
      </c>
      <c r="O180" s="67"/>
      <c r="P180" s="190">
        <f t="shared" si="61"/>
        <v>0</v>
      </c>
      <c r="Q180" s="190">
        <v>0</v>
      </c>
      <c r="R180" s="190">
        <f t="shared" si="62"/>
        <v>0</v>
      </c>
      <c r="S180" s="190">
        <v>0</v>
      </c>
      <c r="T180" s="191">
        <f t="shared" si="6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168</v>
      </c>
      <c r="AT180" s="192" t="s">
        <v>163</v>
      </c>
      <c r="AU180" s="192" t="s">
        <v>79</v>
      </c>
      <c r="AY180" s="20" t="s">
        <v>161</v>
      </c>
      <c r="BE180" s="193">
        <f t="shared" si="64"/>
        <v>0</v>
      </c>
      <c r="BF180" s="193">
        <f t="shared" si="65"/>
        <v>0</v>
      </c>
      <c r="BG180" s="193">
        <f t="shared" si="66"/>
        <v>0</v>
      </c>
      <c r="BH180" s="193">
        <f t="shared" si="67"/>
        <v>0</v>
      </c>
      <c r="BI180" s="193">
        <f t="shared" si="68"/>
        <v>0</v>
      </c>
      <c r="BJ180" s="20" t="s">
        <v>77</v>
      </c>
      <c r="BK180" s="193">
        <f t="shared" si="69"/>
        <v>0</v>
      </c>
      <c r="BL180" s="20" t="s">
        <v>168</v>
      </c>
      <c r="BM180" s="192" t="s">
        <v>1563</v>
      </c>
    </row>
    <row r="181" spans="1:65" s="2" customFormat="1" ht="16.5" customHeight="1">
      <c r="A181" s="37"/>
      <c r="B181" s="38"/>
      <c r="C181" s="181" t="s">
        <v>1094</v>
      </c>
      <c r="D181" s="181" t="s">
        <v>163</v>
      </c>
      <c r="E181" s="182" t="s">
        <v>4008</v>
      </c>
      <c r="F181" s="183" t="s">
        <v>2874</v>
      </c>
      <c r="G181" s="184" t="s">
        <v>2887</v>
      </c>
      <c r="H181" s="185">
        <v>1</v>
      </c>
      <c r="I181" s="186"/>
      <c r="J181" s="187">
        <f t="shared" si="60"/>
        <v>0</v>
      </c>
      <c r="K181" s="183" t="s">
        <v>19</v>
      </c>
      <c r="L181" s="42"/>
      <c r="M181" s="188" t="s">
        <v>19</v>
      </c>
      <c r="N181" s="189" t="s">
        <v>40</v>
      </c>
      <c r="O181" s="67"/>
      <c r="P181" s="190">
        <f t="shared" si="61"/>
        <v>0</v>
      </c>
      <c r="Q181" s="190">
        <v>0</v>
      </c>
      <c r="R181" s="190">
        <f t="shared" si="62"/>
        <v>0</v>
      </c>
      <c r="S181" s="190">
        <v>0</v>
      </c>
      <c r="T181" s="191">
        <f t="shared" si="6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168</v>
      </c>
      <c r="AT181" s="192" t="s">
        <v>163</v>
      </c>
      <c r="AU181" s="192" t="s">
        <v>79</v>
      </c>
      <c r="AY181" s="20" t="s">
        <v>161</v>
      </c>
      <c r="BE181" s="193">
        <f t="shared" si="64"/>
        <v>0</v>
      </c>
      <c r="BF181" s="193">
        <f t="shared" si="65"/>
        <v>0</v>
      </c>
      <c r="BG181" s="193">
        <f t="shared" si="66"/>
        <v>0</v>
      </c>
      <c r="BH181" s="193">
        <f t="shared" si="67"/>
        <v>0</v>
      </c>
      <c r="BI181" s="193">
        <f t="shared" si="68"/>
        <v>0</v>
      </c>
      <c r="BJ181" s="20" t="s">
        <v>77</v>
      </c>
      <c r="BK181" s="193">
        <f t="shared" si="69"/>
        <v>0</v>
      </c>
      <c r="BL181" s="20" t="s">
        <v>168</v>
      </c>
      <c r="BM181" s="192" t="s">
        <v>1587</v>
      </c>
    </row>
    <row r="182" spans="1:65" s="2" customFormat="1" ht="16.5" customHeight="1">
      <c r="A182" s="37"/>
      <c r="B182" s="38"/>
      <c r="C182" s="181" t="s">
        <v>1100</v>
      </c>
      <c r="D182" s="181" t="s">
        <v>163</v>
      </c>
      <c r="E182" s="182" t="s">
        <v>4009</v>
      </c>
      <c r="F182" s="183" t="s">
        <v>4010</v>
      </c>
      <c r="G182" s="184" t="s">
        <v>2887</v>
      </c>
      <c r="H182" s="185">
        <v>1</v>
      </c>
      <c r="I182" s="186"/>
      <c r="J182" s="187">
        <f t="shared" si="60"/>
        <v>0</v>
      </c>
      <c r="K182" s="183" t="s">
        <v>19</v>
      </c>
      <c r="L182" s="42"/>
      <c r="M182" s="188" t="s">
        <v>19</v>
      </c>
      <c r="N182" s="189" t="s">
        <v>40</v>
      </c>
      <c r="O182" s="67"/>
      <c r="P182" s="190">
        <f t="shared" si="61"/>
        <v>0</v>
      </c>
      <c r="Q182" s="190">
        <v>0</v>
      </c>
      <c r="R182" s="190">
        <f t="shared" si="62"/>
        <v>0</v>
      </c>
      <c r="S182" s="190">
        <v>0</v>
      </c>
      <c r="T182" s="191">
        <f t="shared" si="6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168</v>
      </c>
      <c r="AT182" s="192" t="s">
        <v>163</v>
      </c>
      <c r="AU182" s="192" t="s">
        <v>79</v>
      </c>
      <c r="AY182" s="20" t="s">
        <v>161</v>
      </c>
      <c r="BE182" s="193">
        <f t="shared" si="64"/>
        <v>0</v>
      </c>
      <c r="BF182" s="193">
        <f t="shared" si="65"/>
        <v>0</v>
      </c>
      <c r="BG182" s="193">
        <f t="shared" si="66"/>
        <v>0</v>
      </c>
      <c r="BH182" s="193">
        <f t="shared" si="67"/>
        <v>0</v>
      </c>
      <c r="BI182" s="193">
        <f t="shared" si="68"/>
        <v>0</v>
      </c>
      <c r="BJ182" s="20" t="s">
        <v>77</v>
      </c>
      <c r="BK182" s="193">
        <f t="shared" si="69"/>
        <v>0</v>
      </c>
      <c r="BL182" s="20" t="s">
        <v>168</v>
      </c>
      <c r="BM182" s="192" t="s">
        <v>1600</v>
      </c>
    </row>
    <row r="183" spans="1:65" s="2" customFormat="1" ht="16.5" customHeight="1">
      <c r="A183" s="37"/>
      <c r="B183" s="38"/>
      <c r="C183" s="181" t="s">
        <v>1105</v>
      </c>
      <c r="D183" s="181" t="s">
        <v>163</v>
      </c>
      <c r="E183" s="182" t="s">
        <v>4011</v>
      </c>
      <c r="F183" s="183" t="s">
        <v>4012</v>
      </c>
      <c r="G183" s="184" t="s">
        <v>2887</v>
      </c>
      <c r="H183" s="185">
        <v>1</v>
      </c>
      <c r="I183" s="186"/>
      <c r="J183" s="187">
        <f t="shared" si="60"/>
        <v>0</v>
      </c>
      <c r="K183" s="183" t="s">
        <v>19</v>
      </c>
      <c r="L183" s="42"/>
      <c r="M183" s="188" t="s">
        <v>19</v>
      </c>
      <c r="N183" s="189" t="s">
        <v>40</v>
      </c>
      <c r="O183" s="67"/>
      <c r="P183" s="190">
        <f t="shared" si="61"/>
        <v>0</v>
      </c>
      <c r="Q183" s="190">
        <v>0</v>
      </c>
      <c r="R183" s="190">
        <f t="shared" si="62"/>
        <v>0</v>
      </c>
      <c r="S183" s="190">
        <v>0</v>
      </c>
      <c r="T183" s="191">
        <f t="shared" si="6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168</v>
      </c>
      <c r="AT183" s="192" t="s">
        <v>163</v>
      </c>
      <c r="AU183" s="192" t="s">
        <v>79</v>
      </c>
      <c r="AY183" s="20" t="s">
        <v>161</v>
      </c>
      <c r="BE183" s="193">
        <f t="shared" si="64"/>
        <v>0</v>
      </c>
      <c r="BF183" s="193">
        <f t="shared" si="65"/>
        <v>0</v>
      </c>
      <c r="BG183" s="193">
        <f t="shared" si="66"/>
        <v>0</v>
      </c>
      <c r="BH183" s="193">
        <f t="shared" si="67"/>
        <v>0</v>
      </c>
      <c r="BI183" s="193">
        <f t="shared" si="68"/>
        <v>0</v>
      </c>
      <c r="BJ183" s="20" t="s">
        <v>77</v>
      </c>
      <c r="BK183" s="193">
        <f t="shared" si="69"/>
        <v>0</v>
      </c>
      <c r="BL183" s="20" t="s">
        <v>168</v>
      </c>
      <c r="BM183" s="192" t="s">
        <v>1613</v>
      </c>
    </row>
    <row r="184" spans="1:65" s="2" customFormat="1" ht="19.2">
      <c r="A184" s="37"/>
      <c r="B184" s="38"/>
      <c r="C184" s="39"/>
      <c r="D184" s="199" t="s">
        <v>176</v>
      </c>
      <c r="E184" s="39"/>
      <c r="F184" s="200" t="s">
        <v>4013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176</v>
      </c>
      <c r="AU184" s="20" t="s">
        <v>79</v>
      </c>
    </row>
    <row r="185" spans="1:65" s="2" customFormat="1" ht="16.5" customHeight="1">
      <c r="A185" s="37"/>
      <c r="B185" s="38"/>
      <c r="C185" s="181" t="s">
        <v>1110</v>
      </c>
      <c r="D185" s="181" t="s">
        <v>163</v>
      </c>
      <c r="E185" s="182" t="s">
        <v>4014</v>
      </c>
      <c r="F185" s="183" t="s">
        <v>4015</v>
      </c>
      <c r="G185" s="184" t="s">
        <v>2887</v>
      </c>
      <c r="H185" s="185">
        <v>1</v>
      </c>
      <c r="I185" s="186"/>
      <c r="J185" s="187">
        <f>ROUND(I185*H185,2)</f>
        <v>0</v>
      </c>
      <c r="K185" s="183" t="s">
        <v>19</v>
      </c>
      <c r="L185" s="42"/>
      <c r="M185" s="188" t="s">
        <v>19</v>
      </c>
      <c r="N185" s="189" t="s">
        <v>40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168</v>
      </c>
      <c r="AT185" s="192" t="s">
        <v>163</v>
      </c>
      <c r="AU185" s="192" t="s">
        <v>79</v>
      </c>
      <c r="AY185" s="20" t="s">
        <v>161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77</v>
      </c>
      <c r="BK185" s="193">
        <f>ROUND(I185*H185,2)</f>
        <v>0</v>
      </c>
      <c r="BL185" s="20" t="s">
        <v>168</v>
      </c>
      <c r="BM185" s="192" t="s">
        <v>1636</v>
      </c>
    </row>
    <row r="186" spans="1:65" s="2" customFormat="1" ht="16.5" customHeight="1">
      <c r="A186" s="37"/>
      <c r="B186" s="38"/>
      <c r="C186" s="181" t="s">
        <v>1115</v>
      </c>
      <c r="D186" s="181" t="s">
        <v>163</v>
      </c>
      <c r="E186" s="182" t="s">
        <v>4016</v>
      </c>
      <c r="F186" s="183" t="s">
        <v>4017</v>
      </c>
      <c r="G186" s="184" t="s">
        <v>2887</v>
      </c>
      <c r="H186" s="185">
        <v>1</v>
      </c>
      <c r="I186" s="186"/>
      <c r="J186" s="187">
        <f>ROUND(I186*H186,2)</f>
        <v>0</v>
      </c>
      <c r="K186" s="183" t="s">
        <v>19</v>
      </c>
      <c r="L186" s="42"/>
      <c r="M186" s="188" t="s">
        <v>19</v>
      </c>
      <c r="N186" s="189" t="s">
        <v>40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168</v>
      </c>
      <c r="AT186" s="192" t="s">
        <v>163</v>
      </c>
      <c r="AU186" s="192" t="s">
        <v>79</v>
      </c>
      <c r="AY186" s="20" t="s">
        <v>161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77</v>
      </c>
      <c r="BK186" s="193">
        <f>ROUND(I186*H186,2)</f>
        <v>0</v>
      </c>
      <c r="BL186" s="20" t="s">
        <v>168</v>
      </c>
      <c r="BM186" s="192" t="s">
        <v>1662</v>
      </c>
    </row>
    <row r="187" spans="1:65" s="2" customFormat="1" ht="19.2">
      <c r="A187" s="37"/>
      <c r="B187" s="38"/>
      <c r="C187" s="39"/>
      <c r="D187" s="199" t="s">
        <v>176</v>
      </c>
      <c r="E187" s="39"/>
      <c r="F187" s="200" t="s">
        <v>2872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176</v>
      </c>
      <c r="AU187" s="20" t="s">
        <v>79</v>
      </c>
    </row>
    <row r="188" spans="1:65" s="2" customFormat="1" ht="24.15" customHeight="1">
      <c r="A188" s="37"/>
      <c r="B188" s="38"/>
      <c r="C188" s="181" t="s">
        <v>1120</v>
      </c>
      <c r="D188" s="181" t="s">
        <v>163</v>
      </c>
      <c r="E188" s="182" t="s">
        <v>4018</v>
      </c>
      <c r="F188" s="183" t="s">
        <v>4019</v>
      </c>
      <c r="G188" s="184" t="s">
        <v>2887</v>
      </c>
      <c r="H188" s="185">
        <v>1</v>
      </c>
      <c r="I188" s="186"/>
      <c r="J188" s="187">
        <f>ROUND(I188*H188,2)</f>
        <v>0</v>
      </c>
      <c r="K188" s="183" t="s">
        <v>19</v>
      </c>
      <c r="L188" s="42"/>
      <c r="M188" s="262" t="s">
        <v>19</v>
      </c>
      <c r="N188" s="263" t="s">
        <v>40</v>
      </c>
      <c r="O188" s="260"/>
      <c r="P188" s="264">
        <f>O188*H188</f>
        <v>0</v>
      </c>
      <c r="Q188" s="264">
        <v>0</v>
      </c>
      <c r="R188" s="264">
        <f>Q188*H188</f>
        <v>0</v>
      </c>
      <c r="S188" s="264">
        <v>0</v>
      </c>
      <c r="T188" s="26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168</v>
      </c>
      <c r="AT188" s="192" t="s">
        <v>163</v>
      </c>
      <c r="AU188" s="192" t="s">
        <v>79</v>
      </c>
      <c r="AY188" s="20" t="s">
        <v>161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77</v>
      </c>
      <c r="BK188" s="193">
        <f>ROUND(I188*H188,2)</f>
        <v>0</v>
      </c>
      <c r="BL188" s="20" t="s">
        <v>168</v>
      </c>
      <c r="BM188" s="192" t="s">
        <v>1693</v>
      </c>
    </row>
    <row r="189" spans="1:65" s="2" customFormat="1" ht="6.9" customHeight="1">
      <c r="A189" s="37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42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algorithmName="SHA-512" hashValue="emNS/7t1f1ZOcMJ/lsIUKRNtBCT8FFxTwytNRPAF1hQ7LZW2TJAk5Sln/otvCSw8tCJtGRDJpa/ioAamEWtvsQ==" saltValue="JJuM0ONz7qAlKnNEzhhjeDl3M8KJ7aXwg2bxV8LQj/F97fDs8IPbo5ouuq7YronY0/DlHo/7IGKyQ2uL/vKBUA==" spinCount="100000" sheet="1" objects="1" scenarios="1" formatColumns="0" formatRows="0" autoFilter="0"/>
  <autoFilter ref="C93:K188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99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620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4020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ROUND((SUM(BE90:BE130)),  2)</f>
        <v>0</v>
      </c>
      <c r="G35" s="37"/>
      <c r="H35" s="37"/>
      <c r="I35" s="127">
        <v>0.21</v>
      </c>
      <c r="J35" s="126">
        <f>ROUND(((SUM(BE90:BE130))*I35),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ROUND((SUM(BF90:BF130)),  2)</f>
        <v>0</v>
      </c>
      <c r="G36" s="37"/>
      <c r="H36" s="37"/>
      <c r="I36" s="127">
        <v>0.15</v>
      </c>
      <c r="J36" s="126">
        <f>ROUND(((SUM(BF90:BF130))*I36),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ROUND((SUM(BG90:BG130)),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ROUND((SUM(BH90:BH130)),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ROUND((SUM(BI90:BI130)),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620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06 - SO 01.6 - Slabopoudé rozvody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4021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95" customHeight="1">
      <c r="B65" s="149"/>
      <c r="C65" s="100"/>
      <c r="D65" s="150" t="s">
        <v>4022</v>
      </c>
      <c r="E65" s="151"/>
      <c r="F65" s="151"/>
      <c r="G65" s="151"/>
      <c r="H65" s="151"/>
      <c r="I65" s="151"/>
      <c r="J65" s="152">
        <f>J92</f>
        <v>0</v>
      </c>
      <c r="K65" s="100"/>
      <c r="L65" s="153"/>
    </row>
    <row r="66" spans="1:31" s="10" customFormat="1" ht="19.95" customHeight="1">
      <c r="B66" s="149"/>
      <c r="C66" s="100"/>
      <c r="D66" s="150" t="s">
        <v>4023</v>
      </c>
      <c r="E66" s="151"/>
      <c r="F66" s="151"/>
      <c r="G66" s="151"/>
      <c r="H66" s="151"/>
      <c r="I66" s="151"/>
      <c r="J66" s="152">
        <f>J103</f>
        <v>0</v>
      </c>
      <c r="K66" s="100"/>
      <c r="L66" s="153"/>
    </row>
    <row r="67" spans="1:31" s="10" customFormat="1" ht="19.95" customHeight="1">
      <c r="B67" s="149"/>
      <c r="C67" s="100"/>
      <c r="D67" s="150" t="s">
        <v>4024</v>
      </c>
      <c r="E67" s="151"/>
      <c r="F67" s="151"/>
      <c r="G67" s="151"/>
      <c r="H67" s="151"/>
      <c r="I67" s="151"/>
      <c r="J67" s="152">
        <f>J108</f>
        <v>0</v>
      </c>
      <c r="K67" s="100"/>
      <c r="L67" s="153"/>
    </row>
    <row r="68" spans="1:31" s="10" customFormat="1" ht="19.95" customHeight="1">
      <c r="B68" s="149"/>
      <c r="C68" s="100"/>
      <c r="D68" s="150" t="s">
        <v>4025</v>
      </c>
      <c r="E68" s="151"/>
      <c r="F68" s="151"/>
      <c r="G68" s="151"/>
      <c r="H68" s="151"/>
      <c r="I68" s="151"/>
      <c r="J68" s="152">
        <f>J116</f>
        <v>0</v>
      </c>
      <c r="K68" s="100"/>
      <c r="L68" s="15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" customHeight="1">
      <c r="A75" s="37"/>
      <c r="B75" s="38"/>
      <c r="C75" s="26" t="s">
        <v>146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6" t="str">
        <f>E7</f>
        <v>Stavební úpravy základní školy ŽITOMÍRSKÁ - úprava 12.2. 2025</v>
      </c>
      <c r="F78" s="417"/>
      <c r="G78" s="417"/>
      <c r="H78" s="417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6" t="s">
        <v>620</v>
      </c>
      <c r="F80" s="415"/>
      <c r="G80" s="415"/>
      <c r="H80" s="415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624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12" t="str">
        <f>E11</f>
        <v>06 - SO 01.6 - Slabopoudé rozvody</v>
      </c>
      <c r="F82" s="415"/>
      <c r="G82" s="415"/>
      <c r="H82" s="415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 xml:space="preserve"> </v>
      </c>
      <c r="G84" s="39"/>
      <c r="H84" s="39"/>
      <c r="I84" s="32" t="s">
        <v>23</v>
      </c>
      <c r="J84" s="62" t="str">
        <f>IF(J14="","",J14)</f>
        <v>9. 8. 2024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15" customHeight="1">
      <c r="A86" s="37"/>
      <c r="B86" s="38"/>
      <c r="C86" s="32" t="s">
        <v>25</v>
      </c>
      <c r="D86" s="39"/>
      <c r="E86" s="39"/>
      <c r="F86" s="30" t="str">
        <f>E17</f>
        <v xml:space="preserve"> </v>
      </c>
      <c r="G86" s="39"/>
      <c r="H86" s="39"/>
      <c r="I86" s="32" t="s">
        <v>30</v>
      </c>
      <c r="J86" s="35" t="str">
        <f>E23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15" customHeight="1">
      <c r="A87" s="37"/>
      <c r="B87" s="38"/>
      <c r="C87" s="32" t="s">
        <v>28</v>
      </c>
      <c r="D87" s="39"/>
      <c r="E87" s="39"/>
      <c r="F87" s="30" t="str">
        <f>IF(E20="","",E20)</f>
        <v>Vyplň údaj</v>
      </c>
      <c r="G87" s="39"/>
      <c r="H87" s="39"/>
      <c r="I87" s="32" t="s">
        <v>32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147</v>
      </c>
      <c r="D89" s="157" t="s">
        <v>54</v>
      </c>
      <c r="E89" s="157" t="s">
        <v>50</v>
      </c>
      <c r="F89" s="157" t="s">
        <v>51</v>
      </c>
      <c r="G89" s="157" t="s">
        <v>148</v>
      </c>
      <c r="H89" s="157" t="s">
        <v>149</v>
      </c>
      <c r="I89" s="157" t="s">
        <v>150</v>
      </c>
      <c r="J89" s="157" t="s">
        <v>131</v>
      </c>
      <c r="K89" s="158" t="s">
        <v>151</v>
      </c>
      <c r="L89" s="159"/>
      <c r="M89" s="71" t="s">
        <v>19</v>
      </c>
      <c r="N89" s="72" t="s">
        <v>39</v>
      </c>
      <c r="O89" s="72" t="s">
        <v>152</v>
      </c>
      <c r="P89" s="72" t="s">
        <v>153</v>
      </c>
      <c r="Q89" s="72" t="s">
        <v>154</v>
      </c>
      <c r="R89" s="72" t="s">
        <v>155</v>
      </c>
      <c r="S89" s="72" t="s">
        <v>156</v>
      </c>
      <c r="T89" s="73" t="s">
        <v>157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8" customHeight="1">
      <c r="A90" s="37"/>
      <c r="B90" s="38"/>
      <c r="C90" s="78" t="s">
        <v>158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</f>
        <v>0</v>
      </c>
      <c r="Q90" s="75"/>
      <c r="R90" s="162">
        <f>R91</f>
        <v>0</v>
      </c>
      <c r="S90" s="75"/>
      <c r="T90" s="163">
        <f>T91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68</v>
      </c>
      <c r="AU90" s="20" t="s">
        <v>132</v>
      </c>
      <c r="BK90" s="164">
        <f>BK91</f>
        <v>0</v>
      </c>
    </row>
    <row r="91" spans="1:65" s="12" customFormat="1" ht="25.95" customHeight="1">
      <c r="B91" s="165"/>
      <c r="C91" s="166"/>
      <c r="D91" s="167" t="s">
        <v>68</v>
      </c>
      <c r="E91" s="168" t="s">
        <v>3839</v>
      </c>
      <c r="F91" s="168" t="s">
        <v>4026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P92+P103+P108+P116</f>
        <v>0</v>
      </c>
      <c r="Q91" s="173"/>
      <c r="R91" s="174">
        <f>R92+R103+R108+R116</f>
        <v>0</v>
      </c>
      <c r="S91" s="173"/>
      <c r="T91" s="175">
        <f>T92+T103+T108+T116</f>
        <v>0</v>
      </c>
      <c r="AR91" s="176" t="s">
        <v>77</v>
      </c>
      <c r="AT91" s="177" t="s">
        <v>68</v>
      </c>
      <c r="AU91" s="177" t="s">
        <v>69</v>
      </c>
      <c r="AY91" s="176" t="s">
        <v>161</v>
      </c>
      <c r="BK91" s="178">
        <f>BK92+BK103+BK108+BK116</f>
        <v>0</v>
      </c>
    </row>
    <row r="92" spans="1:65" s="12" customFormat="1" ht="22.8" customHeight="1">
      <c r="B92" s="165"/>
      <c r="C92" s="166"/>
      <c r="D92" s="167" t="s">
        <v>68</v>
      </c>
      <c r="E92" s="179" t="s">
        <v>77</v>
      </c>
      <c r="F92" s="179" t="s">
        <v>4027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SUM(P93:P102)</f>
        <v>0</v>
      </c>
      <c r="Q92" s="173"/>
      <c r="R92" s="174">
        <f>SUM(R93:R102)</f>
        <v>0</v>
      </c>
      <c r="S92" s="173"/>
      <c r="T92" s="175">
        <f>SUM(T93:T102)</f>
        <v>0</v>
      </c>
      <c r="AR92" s="176" t="s">
        <v>77</v>
      </c>
      <c r="AT92" s="177" t="s">
        <v>68</v>
      </c>
      <c r="AU92" s="177" t="s">
        <v>77</v>
      </c>
      <c r="AY92" s="176" t="s">
        <v>161</v>
      </c>
      <c r="BK92" s="178">
        <f>SUM(BK93:BK102)</f>
        <v>0</v>
      </c>
    </row>
    <row r="93" spans="1:65" s="2" customFormat="1" ht="16.5" customHeight="1">
      <c r="A93" s="37"/>
      <c r="B93" s="38"/>
      <c r="C93" s="181" t="s">
        <v>77</v>
      </c>
      <c r="D93" s="181" t="s">
        <v>163</v>
      </c>
      <c r="E93" s="182" t="s">
        <v>3843</v>
      </c>
      <c r="F93" s="183" t="s">
        <v>4028</v>
      </c>
      <c r="G93" s="184" t="s">
        <v>189</v>
      </c>
      <c r="H93" s="185">
        <v>30</v>
      </c>
      <c r="I93" s="186"/>
      <c r="J93" s="187">
        <f t="shared" ref="J93:J102" si="0">ROUND(I93*H93,2)</f>
        <v>0</v>
      </c>
      <c r="K93" s="183" t="s">
        <v>19</v>
      </c>
      <c r="L93" s="42"/>
      <c r="M93" s="188" t="s">
        <v>19</v>
      </c>
      <c r="N93" s="189" t="s">
        <v>40</v>
      </c>
      <c r="O93" s="67"/>
      <c r="P93" s="190">
        <f t="shared" ref="P93:P102" si="1">O93*H93</f>
        <v>0</v>
      </c>
      <c r="Q93" s="190">
        <v>0</v>
      </c>
      <c r="R93" s="190">
        <f t="shared" ref="R93:R102" si="2">Q93*H93</f>
        <v>0</v>
      </c>
      <c r="S93" s="190">
        <v>0</v>
      </c>
      <c r="T93" s="191">
        <f t="shared" ref="T93:T102" si="3"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168</v>
      </c>
      <c r="AT93" s="192" t="s">
        <v>163</v>
      </c>
      <c r="AU93" s="192" t="s">
        <v>79</v>
      </c>
      <c r="AY93" s="20" t="s">
        <v>161</v>
      </c>
      <c r="BE93" s="193">
        <f t="shared" ref="BE93:BE102" si="4">IF(N93="základní",J93,0)</f>
        <v>0</v>
      </c>
      <c r="BF93" s="193">
        <f t="shared" ref="BF93:BF102" si="5">IF(N93="snížená",J93,0)</f>
        <v>0</v>
      </c>
      <c r="BG93" s="193">
        <f t="shared" ref="BG93:BG102" si="6">IF(N93="zákl. přenesená",J93,0)</f>
        <v>0</v>
      </c>
      <c r="BH93" s="193">
        <f t="shared" ref="BH93:BH102" si="7">IF(N93="sníž. přenesená",J93,0)</f>
        <v>0</v>
      </c>
      <c r="BI93" s="193">
        <f t="shared" ref="BI93:BI102" si="8">IF(N93="nulová",J93,0)</f>
        <v>0</v>
      </c>
      <c r="BJ93" s="20" t="s">
        <v>77</v>
      </c>
      <c r="BK93" s="193">
        <f t="shared" ref="BK93:BK102" si="9">ROUND(I93*H93,2)</f>
        <v>0</v>
      </c>
      <c r="BL93" s="20" t="s">
        <v>168</v>
      </c>
      <c r="BM93" s="192" t="s">
        <v>79</v>
      </c>
    </row>
    <row r="94" spans="1:65" s="2" customFormat="1" ht="21.75" customHeight="1">
      <c r="A94" s="37"/>
      <c r="B94" s="38"/>
      <c r="C94" s="181" t="s">
        <v>79</v>
      </c>
      <c r="D94" s="181" t="s">
        <v>163</v>
      </c>
      <c r="E94" s="182" t="s">
        <v>3845</v>
      </c>
      <c r="F94" s="183" t="s">
        <v>3906</v>
      </c>
      <c r="G94" s="184" t="s">
        <v>2929</v>
      </c>
      <c r="H94" s="185">
        <v>10</v>
      </c>
      <c r="I94" s="186"/>
      <c r="J94" s="187">
        <f t="shared" si="0"/>
        <v>0</v>
      </c>
      <c r="K94" s="183" t="s">
        <v>19</v>
      </c>
      <c r="L94" s="42"/>
      <c r="M94" s="188" t="s">
        <v>19</v>
      </c>
      <c r="N94" s="189" t="s">
        <v>40</v>
      </c>
      <c r="O94" s="67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168</v>
      </c>
      <c r="AT94" s="192" t="s">
        <v>163</v>
      </c>
      <c r="AU94" s="192" t="s">
        <v>79</v>
      </c>
      <c r="AY94" s="20" t="s">
        <v>161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0" t="s">
        <v>77</v>
      </c>
      <c r="BK94" s="193">
        <f t="shared" si="9"/>
        <v>0</v>
      </c>
      <c r="BL94" s="20" t="s">
        <v>168</v>
      </c>
      <c r="BM94" s="192" t="s">
        <v>168</v>
      </c>
    </row>
    <row r="95" spans="1:65" s="2" customFormat="1" ht="16.5" customHeight="1">
      <c r="A95" s="37"/>
      <c r="B95" s="38"/>
      <c r="C95" s="181" t="s">
        <v>180</v>
      </c>
      <c r="D95" s="181" t="s">
        <v>163</v>
      </c>
      <c r="E95" s="182" t="s">
        <v>3847</v>
      </c>
      <c r="F95" s="183" t="s">
        <v>4029</v>
      </c>
      <c r="G95" s="184" t="s">
        <v>189</v>
      </c>
      <c r="H95" s="185">
        <v>650</v>
      </c>
      <c r="I95" s="186"/>
      <c r="J95" s="187">
        <f t="shared" si="0"/>
        <v>0</v>
      </c>
      <c r="K95" s="183" t="s">
        <v>19</v>
      </c>
      <c r="L95" s="42"/>
      <c r="M95" s="188" t="s">
        <v>19</v>
      </c>
      <c r="N95" s="189" t="s">
        <v>40</v>
      </c>
      <c r="O95" s="67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168</v>
      </c>
      <c r="AT95" s="192" t="s">
        <v>163</v>
      </c>
      <c r="AU95" s="192" t="s">
        <v>79</v>
      </c>
      <c r="AY95" s="20" t="s">
        <v>161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0" t="s">
        <v>77</v>
      </c>
      <c r="BK95" s="193">
        <f t="shared" si="9"/>
        <v>0</v>
      </c>
      <c r="BL95" s="20" t="s">
        <v>168</v>
      </c>
      <c r="BM95" s="192" t="s">
        <v>197</v>
      </c>
    </row>
    <row r="96" spans="1:65" s="2" customFormat="1" ht="16.5" customHeight="1">
      <c r="A96" s="37"/>
      <c r="B96" s="38"/>
      <c r="C96" s="181" t="s">
        <v>168</v>
      </c>
      <c r="D96" s="181" t="s">
        <v>163</v>
      </c>
      <c r="E96" s="182" t="s">
        <v>3849</v>
      </c>
      <c r="F96" s="183" t="s">
        <v>4030</v>
      </c>
      <c r="G96" s="184" t="s">
        <v>944</v>
      </c>
      <c r="H96" s="185">
        <v>20</v>
      </c>
      <c r="I96" s="186"/>
      <c r="J96" s="187">
        <f t="shared" si="0"/>
        <v>0</v>
      </c>
      <c r="K96" s="183" t="s">
        <v>19</v>
      </c>
      <c r="L96" s="42"/>
      <c r="M96" s="188" t="s">
        <v>19</v>
      </c>
      <c r="N96" s="189" t="s">
        <v>40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168</v>
      </c>
      <c r="AT96" s="192" t="s">
        <v>163</v>
      </c>
      <c r="AU96" s="192" t="s">
        <v>79</v>
      </c>
      <c r="AY96" s="20" t="s">
        <v>161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77</v>
      </c>
      <c r="BK96" s="193">
        <f t="shared" si="9"/>
        <v>0</v>
      </c>
      <c r="BL96" s="20" t="s">
        <v>168</v>
      </c>
      <c r="BM96" s="192" t="s">
        <v>211</v>
      </c>
    </row>
    <row r="97" spans="1:65" s="2" customFormat="1" ht="16.5" customHeight="1">
      <c r="A97" s="37"/>
      <c r="B97" s="38"/>
      <c r="C97" s="181" t="s">
        <v>192</v>
      </c>
      <c r="D97" s="181" t="s">
        <v>163</v>
      </c>
      <c r="E97" s="182" t="s">
        <v>3851</v>
      </c>
      <c r="F97" s="183" t="s">
        <v>4031</v>
      </c>
      <c r="G97" s="184" t="s">
        <v>2887</v>
      </c>
      <c r="H97" s="185">
        <v>9</v>
      </c>
      <c r="I97" s="186"/>
      <c r="J97" s="187">
        <f t="shared" si="0"/>
        <v>0</v>
      </c>
      <c r="K97" s="183" t="s">
        <v>19</v>
      </c>
      <c r="L97" s="42"/>
      <c r="M97" s="188" t="s">
        <v>19</v>
      </c>
      <c r="N97" s="189" t="s">
        <v>40</v>
      </c>
      <c r="O97" s="67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168</v>
      </c>
      <c r="AT97" s="192" t="s">
        <v>163</v>
      </c>
      <c r="AU97" s="192" t="s">
        <v>79</v>
      </c>
      <c r="AY97" s="20" t="s">
        <v>161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0" t="s">
        <v>77</v>
      </c>
      <c r="BK97" s="193">
        <f t="shared" si="9"/>
        <v>0</v>
      </c>
      <c r="BL97" s="20" t="s">
        <v>168</v>
      </c>
      <c r="BM97" s="192" t="s">
        <v>237</v>
      </c>
    </row>
    <row r="98" spans="1:65" s="2" customFormat="1" ht="16.5" customHeight="1">
      <c r="A98" s="37"/>
      <c r="B98" s="38"/>
      <c r="C98" s="181" t="s">
        <v>197</v>
      </c>
      <c r="D98" s="181" t="s">
        <v>163</v>
      </c>
      <c r="E98" s="182" t="s">
        <v>3853</v>
      </c>
      <c r="F98" s="183" t="s">
        <v>4032</v>
      </c>
      <c r="G98" s="184" t="s">
        <v>2887</v>
      </c>
      <c r="H98" s="185">
        <v>11</v>
      </c>
      <c r="I98" s="186"/>
      <c r="J98" s="187">
        <f t="shared" si="0"/>
        <v>0</v>
      </c>
      <c r="K98" s="183" t="s">
        <v>19</v>
      </c>
      <c r="L98" s="42"/>
      <c r="M98" s="188" t="s">
        <v>19</v>
      </c>
      <c r="N98" s="189" t="s">
        <v>40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168</v>
      </c>
      <c r="AT98" s="192" t="s">
        <v>163</v>
      </c>
      <c r="AU98" s="192" t="s">
        <v>79</v>
      </c>
      <c r="AY98" s="20" t="s">
        <v>161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77</v>
      </c>
      <c r="BK98" s="193">
        <f t="shared" si="9"/>
        <v>0</v>
      </c>
      <c r="BL98" s="20" t="s">
        <v>168</v>
      </c>
      <c r="BM98" s="192" t="s">
        <v>253</v>
      </c>
    </row>
    <row r="99" spans="1:65" s="2" customFormat="1" ht="16.5" customHeight="1">
      <c r="A99" s="37"/>
      <c r="B99" s="38"/>
      <c r="C99" s="181" t="s">
        <v>203</v>
      </c>
      <c r="D99" s="181" t="s">
        <v>163</v>
      </c>
      <c r="E99" s="182" t="s">
        <v>3855</v>
      </c>
      <c r="F99" s="183" t="s">
        <v>4033</v>
      </c>
      <c r="G99" s="184" t="s">
        <v>2887</v>
      </c>
      <c r="H99" s="185">
        <v>4</v>
      </c>
      <c r="I99" s="186"/>
      <c r="J99" s="187">
        <f t="shared" si="0"/>
        <v>0</v>
      </c>
      <c r="K99" s="183" t="s">
        <v>19</v>
      </c>
      <c r="L99" s="42"/>
      <c r="M99" s="188" t="s">
        <v>19</v>
      </c>
      <c r="N99" s="189" t="s">
        <v>40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79</v>
      </c>
      <c r="AY99" s="20" t="s">
        <v>161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77</v>
      </c>
      <c r="BK99" s="193">
        <f t="shared" si="9"/>
        <v>0</v>
      </c>
      <c r="BL99" s="20" t="s">
        <v>168</v>
      </c>
      <c r="BM99" s="192" t="s">
        <v>268</v>
      </c>
    </row>
    <row r="100" spans="1:65" s="2" customFormat="1" ht="16.5" customHeight="1">
      <c r="A100" s="37"/>
      <c r="B100" s="38"/>
      <c r="C100" s="181" t="s">
        <v>211</v>
      </c>
      <c r="D100" s="181" t="s">
        <v>163</v>
      </c>
      <c r="E100" s="182" t="s">
        <v>3857</v>
      </c>
      <c r="F100" s="183" t="s">
        <v>4034</v>
      </c>
      <c r="G100" s="184" t="s">
        <v>944</v>
      </c>
      <c r="H100" s="185">
        <v>2</v>
      </c>
      <c r="I100" s="186"/>
      <c r="J100" s="187">
        <f t="shared" si="0"/>
        <v>0</v>
      </c>
      <c r="K100" s="183" t="s">
        <v>19</v>
      </c>
      <c r="L100" s="42"/>
      <c r="M100" s="188" t="s">
        <v>19</v>
      </c>
      <c r="N100" s="189" t="s">
        <v>40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168</v>
      </c>
      <c r="AT100" s="192" t="s">
        <v>163</v>
      </c>
      <c r="AU100" s="192" t="s">
        <v>79</v>
      </c>
      <c r="AY100" s="20" t="s">
        <v>161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77</v>
      </c>
      <c r="BK100" s="193">
        <f t="shared" si="9"/>
        <v>0</v>
      </c>
      <c r="BL100" s="20" t="s">
        <v>168</v>
      </c>
      <c r="BM100" s="192" t="s">
        <v>279</v>
      </c>
    </row>
    <row r="101" spans="1:65" s="2" customFormat="1" ht="16.5" customHeight="1">
      <c r="A101" s="37"/>
      <c r="B101" s="38"/>
      <c r="C101" s="181" t="s">
        <v>222</v>
      </c>
      <c r="D101" s="181" t="s">
        <v>163</v>
      </c>
      <c r="E101" s="182" t="s">
        <v>3859</v>
      </c>
      <c r="F101" s="183" t="s">
        <v>4035</v>
      </c>
      <c r="G101" s="184" t="s">
        <v>2887</v>
      </c>
      <c r="H101" s="185">
        <v>200</v>
      </c>
      <c r="I101" s="186"/>
      <c r="J101" s="187">
        <f t="shared" si="0"/>
        <v>0</v>
      </c>
      <c r="K101" s="183" t="s">
        <v>19</v>
      </c>
      <c r="L101" s="42"/>
      <c r="M101" s="188" t="s">
        <v>19</v>
      </c>
      <c r="N101" s="189" t="s">
        <v>40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168</v>
      </c>
      <c r="AT101" s="192" t="s">
        <v>163</v>
      </c>
      <c r="AU101" s="192" t="s">
        <v>79</v>
      </c>
      <c r="AY101" s="20" t="s">
        <v>161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77</v>
      </c>
      <c r="BK101" s="193">
        <f t="shared" si="9"/>
        <v>0</v>
      </c>
      <c r="BL101" s="20" t="s">
        <v>168</v>
      </c>
      <c r="BM101" s="192" t="s">
        <v>299</v>
      </c>
    </row>
    <row r="102" spans="1:65" s="2" customFormat="1" ht="16.5" customHeight="1">
      <c r="A102" s="37"/>
      <c r="B102" s="38"/>
      <c r="C102" s="181" t="s">
        <v>237</v>
      </c>
      <c r="D102" s="181" t="s">
        <v>163</v>
      </c>
      <c r="E102" s="182" t="s">
        <v>3861</v>
      </c>
      <c r="F102" s="183" t="s">
        <v>4036</v>
      </c>
      <c r="G102" s="184" t="s">
        <v>2887</v>
      </c>
      <c r="H102" s="185">
        <v>1</v>
      </c>
      <c r="I102" s="186"/>
      <c r="J102" s="187">
        <f t="shared" si="0"/>
        <v>0</v>
      </c>
      <c r="K102" s="183" t="s">
        <v>19</v>
      </c>
      <c r="L102" s="42"/>
      <c r="M102" s="188" t="s">
        <v>19</v>
      </c>
      <c r="N102" s="189" t="s">
        <v>40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77</v>
      </c>
      <c r="BK102" s="193">
        <f t="shared" si="9"/>
        <v>0</v>
      </c>
      <c r="BL102" s="20" t="s">
        <v>168</v>
      </c>
      <c r="BM102" s="192" t="s">
        <v>317</v>
      </c>
    </row>
    <row r="103" spans="1:65" s="12" customFormat="1" ht="22.8" customHeight="1">
      <c r="B103" s="165"/>
      <c r="C103" s="166"/>
      <c r="D103" s="167" t="s">
        <v>68</v>
      </c>
      <c r="E103" s="179" t="s">
        <v>79</v>
      </c>
      <c r="F103" s="179" t="s">
        <v>4037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SUM(P104:P107)</f>
        <v>0</v>
      </c>
      <c r="Q103" s="173"/>
      <c r="R103" s="174">
        <f>SUM(R104:R107)</f>
        <v>0</v>
      </c>
      <c r="S103" s="173"/>
      <c r="T103" s="175">
        <f>SUM(T104:T107)</f>
        <v>0</v>
      </c>
      <c r="AR103" s="176" t="s">
        <v>77</v>
      </c>
      <c r="AT103" s="177" t="s">
        <v>68</v>
      </c>
      <c r="AU103" s="177" t="s">
        <v>77</v>
      </c>
      <c r="AY103" s="176" t="s">
        <v>161</v>
      </c>
      <c r="BK103" s="178">
        <f>SUM(BK104:BK107)</f>
        <v>0</v>
      </c>
    </row>
    <row r="104" spans="1:65" s="2" customFormat="1" ht="16.5" customHeight="1">
      <c r="A104" s="37"/>
      <c r="B104" s="38"/>
      <c r="C104" s="181" t="s">
        <v>247</v>
      </c>
      <c r="D104" s="181" t="s">
        <v>163</v>
      </c>
      <c r="E104" s="182" t="s">
        <v>3871</v>
      </c>
      <c r="F104" s="183" t="s">
        <v>4038</v>
      </c>
      <c r="G104" s="184" t="s">
        <v>944</v>
      </c>
      <c r="H104" s="185">
        <v>7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40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168</v>
      </c>
      <c r="AT104" s="192" t="s">
        <v>163</v>
      </c>
      <c r="AU104" s="192" t="s">
        <v>79</v>
      </c>
      <c r="AY104" s="20" t="s">
        <v>161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77</v>
      </c>
      <c r="BK104" s="193">
        <f>ROUND(I104*H104,2)</f>
        <v>0</v>
      </c>
      <c r="BL104" s="20" t="s">
        <v>168</v>
      </c>
      <c r="BM104" s="192" t="s">
        <v>332</v>
      </c>
    </row>
    <row r="105" spans="1:65" s="2" customFormat="1" ht="16.5" customHeight="1">
      <c r="A105" s="37"/>
      <c r="B105" s="38"/>
      <c r="C105" s="181" t="s">
        <v>253</v>
      </c>
      <c r="D105" s="181" t="s">
        <v>163</v>
      </c>
      <c r="E105" s="182" t="s">
        <v>3873</v>
      </c>
      <c r="F105" s="183" t="s">
        <v>4039</v>
      </c>
      <c r="G105" s="184" t="s">
        <v>944</v>
      </c>
      <c r="H105" s="185">
        <v>120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343</v>
      </c>
    </row>
    <row r="106" spans="1:65" s="2" customFormat="1" ht="16.5" customHeight="1">
      <c r="A106" s="37"/>
      <c r="B106" s="38"/>
      <c r="C106" s="181" t="s">
        <v>262</v>
      </c>
      <c r="D106" s="181" t="s">
        <v>163</v>
      </c>
      <c r="E106" s="182" t="s">
        <v>3875</v>
      </c>
      <c r="F106" s="183" t="s">
        <v>4040</v>
      </c>
      <c r="G106" s="184" t="s">
        <v>944</v>
      </c>
      <c r="H106" s="185">
        <v>1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40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168</v>
      </c>
      <c r="AT106" s="192" t="s">
        <v>163</v>
      </c>
      <c r="AU106" s="192" t="s">
        <v>79</v>
      </c>
      <c r="AY106" s="20" t="s">
        <v>161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168</v>
      </c>
      <c r="BM106" s="192" t="s">
        <v>359</v>
      </c>
    </row>
    <row r="107" spans="1:65" s="2" customFormat="1" ht="16.5" customHeight="1">
      <c r="A107" s="37"/>
      <c r="B107" s="38"/>
      <c r="C107" s="181" t="s">
        <v>268</v>
      </c>
      <c r="D107" s="181" t="s">
        <v>163</v>
      </c>
      <c r="E107" s="182" t="s">
        <v>3877</v>
      </c>
      <c r="F107" s="183" t="s">
        <v>4041</v>
      </c>
      <c r="G107" s="184" t="s">
        <v>2887</v>
      </c>
      <c r="H107" s="185">
        <v>1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40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168</v>
      </c>
      <c r="AT107" s="192" t="s">
        <v>163</v>
      </c>
      <c r="AU107" s="192" t="s">
        <v>79</v>
      </c>
      <c r="AY107" s="20" t="s">
        <v>161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77</v>
      </c>
      <c r="BK107" s="193">
        <f>ROUND(I107*H107,2)</f>
        <v>0</v>
      </c>
      <c r="BL107" s="20" t="s">
        <v>168</v>
      </c>
      <c r="BM107" s="192" t="s">
        <v>375</v>
      </c>
    </row>
    <row r="108" spans="1:65" s="12" customFormat="1" ht="22.8" customHeight="1">
      <c r="B108" s="165"/>
      <c r="C108" s="166"/>
      <c r="D108" s="167" t="s">
        <v>68</v>
      </c>
      <c r="E108" s="179" t="s">
        <v>180</v>
      </c>
      <c r="F108" s="179" t="s">
        <v>4042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SUM(P109:P115)</f>
        <v>0</v>
      </c>
      <c r="Q108" s="173"/>
      <c r="R108" s="174">
        <f>SUM(R109:R115)</f>
        <v>0</v>
      </c>
      <c r="S108" s="173"/>
      <c r="T108" s="175">
        <f>SUM(T109:T115)</f>
        <v>0</v>
      </c>
      <c r="AR108" s="176" t="s">
        <v>77</v>
      </c>
      <c r="AT108" s="177" t="s">
        <v>68</v>
      </c>
      <c r="AU108" s="177" t="s">
        <v>77</v>
      </c>
      <c r="AY108" s="176" t="s">
        <v>161</v>
      </c>
      <c r="BK108" s="178">
        <f>SUM(BK109:BK115)</f>
        <v>0</v>
      </c>
    </row>
    <row r="109" spans="1:65" s="2" customFormat="1" ht="16.5" customHeight="1">
      <c r="A109" s="37"/>
      <c r="B109" s="38"/>
      <c r="C109" s="181" t="s">
        <v>8</v>
      </c>
      <c r="D109" s="181" t="s">
        <v>163</v>
      </c>
      <c r="E109" s="182" t="s">
        <v>3887</v>
      </c>
      <c r="F109" s="183" t="s">
        <v>4043</v>
      </c>
      <c r="G109" s="184" t="s">
        <v>189</v>
      </c>
      <c r="H109" s="185">
        <v>50</v>
      </c>
      <c r="I109" s="186"/>
      <c r="J109" s="187">
        <f t="shared" ref="J109:J115" si="10">ROUND(I109*H109,2)</f>
        <v>0</v>
      </c>
      <c r="K109" s="183" t="s">
        <v>19</v>
      </c>
      <c r="L109" s="42"/>
      <c r="M109" s="188" t="s">
        <v>19</v>
      </c>
      <c r="N109" s="189" t="s">
        <v>40</v>
      </c>
      <c r="O109" s="67"/>
      <c r="P109" s="190">
        <f t="shared" ref="P109:P115" si="11">O109*H109</f>
        <v>0</v>
      </c>
      <c r="Q109" s="190">
        <v>0</v>
      </c>
      <c r="R109" s="190">
        <f t="shared" ref="R109:R115" si="12">Q109*H109</f>
        <v>0</v>
      </c>
      <c r="S109" s="190">
        <v>0</v>
      </c>
      <c r="T109" s="191">
        <f t="shared" ref="T109:T115" si="13"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168</v>
      </c>
      <c r="AT109" s="192" t="s">
        <v>163</v>
      </c>
      <c r="AU109" s="192" t="s">
        <v>79</v>
      </c>
      <c r="AY109" s="20" t="s">
        <v>161</v>
      </c>
      <c r="BE109" s="193">
        <f t="shared" ref="BE109:BE115" si="14">IF(N109="základní",J109,0)</f>
        <v>0</v>
      </c>
      <c r="BF109" s="193">
        <f t="shared" ref="BF109:BF115" si="15">IF(N109="snížená",J109,0)</f>
        <v>0</v>
      </c>
      <c r="BG109" s="193">
        <f t="shared" ref="BG109:BG115" si="16">IF(N109="zákl. přenesená",J109,0)</f>
        <v>0</v>
      </c>
      <c r="BH109" s="193">
        <f t="shared" ref="BH109:BH115" si="17">IF(N109="sníž. přenesená",J109,0)</f>
        <v>0</v>
      </c>
      <c r="BI109" s="193">
        <f t="shared" ref="BI109:BI115" si="18">IF(N109="nulová",J109,0)</f>
        <v>0</v>
      </c>
      <c r="BJ109" s="20" t="s">
        <v>77</v>
      </c>
      <c r="BK109" s="193">
        <f t="shared" ref="BK109:BK115" si="19">ROUND(I109*H109,2)</f>
        <v>0</v>
      </c>
      <c r="BL109" s="20" t="s">
        <v>168</v>
      </c>
      <c r="BM109" s="192" t="s">
        <v>391</v>
      </c>
    </row>
    <row r="110" spans="1:65" s="2" customFormat="1" ht="16.5" customHeight="1">
      <c r="A110" s="37"/>
      <c r="B110" s="38"/>
      <c r="C110" s="181" t="s">
        <v>279</v>
      </c>
      <c r="D110" s="181" t="s">
        <v>163</v>
      </c>
      <c r="E110" s="182" t="s">
        <v>3889</v>
      </c>
      <c r="F110" s="183" t="s">
        <v>4044</v>
      </c>
      <c r="G110" s="184" t="s">
        <v>944</v>
      </c>
      <c r="H110" s="185">
        <v>20</v>
      </c>
      <c r="I110" s="186"/>
      <c r="J110" s="187">
        <f t="shared" si="10"/>
        <v>0</v>
      </c>
      <c r="K110" s="183" t="s">
        <v>19</v>
      </c>
      <c r="L110" s="42"/>
      <c r="M110" s="188" t="s">
        <v>19</v>
      </c>
      <c r="N110" s="189" t="s">
        <v>40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168</v>
      </c>
      <c r="AT110" s="192" t="s">
        <v>163</v>
      </c>
      <c r="AU110" s="192" t="s">
        <v>79</v>
      </c>
      <c r="AY110" s="20" t="s">
        <v>161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77</v>
      </c>
      <c r="BK110" s="193">
        <f t="shared" si="19"/>
        <v>0</v>
      </c>
      <c r="BL110" s="20" t="s">
        <v>168</v>
      </c>
      <c r="BM110" s="192" t="s">
        <v>406</v>
      </c>
    </row>
    <row r="111" spans="1:65" s="2" customFormat="1" ht="16.5" customHeight="1">
      <c r="A111" s="37"/>
      <c r="B111" s="38"/>
      <c r="C111" s="181" t="s">
        <v>293</v>
      </c>
      <c r="D111" s="181" t="s">
        <v>163</v>
      </c>
      <c r="E111" s="182" t="s">
        <v>3891</v>
      </c>
      <c r="F111" s="183" t="s">
        <v>3914</v>
      </c>
      <c r="G111" s="184" t="s">
        <v>2887</v>
      </c>
      <c r="H111" s="185">
        <v>50</v>
      </c>
      <c r="I111" s="186"/>
      <c r="J111" s="187">
        <f t="shared" si="10"/>
        <v>0</v>
      </c>
      <c r="K111" s="183" t="s">
        <v>19</v>
      </c>
      <c r="L111" s="42"/>
      <c r="M111" s="188" t="s">
        <v>19</v>
      </c>
      <c r="N111" s="189" t="s">
        <v>40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168</v>
      </c>
      <c r="AT111" s="192" t="s">
        <v>163</v>
      </c>
      <c r="AU111" s="192" t="s">
        <v>79</v>
      </c>
      <c r="AY111" s="20" t="s">
        <v>161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77</v>
      </c>
      <c r="BK111" s="193">
        <f t="shared" si="19"/>
        <v>0</v>
      </c>
      <c r="BL111" s="20" t="s">
        <v>168</v>
      </c>
      <c r="BM111" s="192" t="s">
        <v>421</v>
      </c>
    </row>
    <row r="112" spans="1:65" s="2" customFormat="1" ht="16.5" customHeight="1">
      <c r="A112" s="37"/>
      <c r="B112" s="38"/>
      <c r="C112" s="181" t="s">
        <v>299</v>
      </c>
      <c r="D112" s="181" t="s">
        <v>163</v>
      </c>
      <c r="E112" s="182" t="s">
        <v>3893</v>
      </c>
      <c r="F112" s="183" t="s">
        <v>4045</v>
      </c>
      <c r="G112" s="184" t="s">
        <v>2887</v>
      </c>
      <c r="H112" s="185">
        <v>10</v>
      </c>
      <c r="I112" s="186"/>
      <c r="J112" s="187">
        <f t="shared" si="10"/>
        <v>0</v>
      </c>
      <c r="K112" s="183" t="s">
        <v>19</v>
      </c>
      <c r="L112" s="42"/>
      <c r="M112" s="188" t="s">
        <v>19</v>
      </c>
      <c r="N112" s="189" t="s">
        <v>40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168</v>
      </c>
      <c r="AT112" s="192" t="s">
        <v>163</v>
      </c>
      <c r="AU112" s="192" t="s">
        <v>79</v>
      </c>
      <c r="AY112" s="20" t="s">
        <v>161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77</v>
      </c>
      <c r="BK112" s="193">
        <f t="shared" si="19"/>
        <v>0</v>
      </c>
      <c r="BL112" s="20" t="s">
        <v>168</v>
      </c>
      <c r="BM112" s="192" t="s">
        <v>433</v>
      </c>
    </row>
    <row r="113" spans="1:65" s="2" customFormat="1" ht="16.5" customHeight="1">
      <c r="A113" s="37"/>
      <c r="B113" s="38"/>
      <c r="C113" s="181" t="s">
        <v>311</v>
      </c>
      <c r="D113" s="181" t="s">
        <v>163</v>
      </c>
      <c r="E113" s="182" t="s">
        <v>3895</v>
      </c>
      <c r="F113" s="183" t="s">
        <v>4046</v>
      </c>
      <c r="G113" s="184" t="s">
        <v>2887</v>
      </c>
      <c r="H113" s="185">
        <v>20</v>
      </c>
      <c r="I113" s="186"/>
      <c r="J113" s="187">
        <f t="shared" si="10"/>
        <v>0</v>
      </c>
      <c r="K113" s="183" t="s">
        <v>19</v>
      </c>
      <c r="L113" s="42"/>
      <c r="M113" s="188" t="s">
        <v>19</v>
      </c>
      <c r="N113" s="189" t="s">
        <v>40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77</v>
      </c>
      <c r="BK113" s="193">
        <f t="shared" si="19"/>
        <v>0</v>
      </c>
      <c r="BL113" s="20" t="s">
        <v>168</v>
      </c>
      <c r="BM113" s="192" t="s">
        <v>447</v>
      </c>
    </row>
    <row r="114" spans="1:65" s="2" customFormat="1" ht="16.5" customHeight="1">
      <c r="A114" s="37"/>
      <c r="B114" s="38"/>
      <c r="C114" s="181" t="s">
        <v>317</v>
      </c>
      <c r="D114" s="181" t="s">
        <v>163</v>
      </c>
      <c r="E114" s="182" t="s">
        <v>3897</v>
      </c>
      <c r="F114" s="183" t="s">
        <v>3916</v>
      </c>
      <c r="G114" s="184" t="s">
        <v>2887</v>
      </c>
      <c r="H114" s="185">
        <v>20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40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168</v>
      </c>
      <c r="AT114" s="192" t="s">
        <v>163</v>
      </c>
      <c r="AU114" s="192" t="s">
        <v>79</v>
      </c>
      <c r="AY114" s="20" t="s">
        <v>161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77</v>
      </c>
      <c r="BK114" s="193">
        <f t="shared" si="19"/>
        <v>0</v>
      </c>
      <c r="BL114" s="20" t="s">
        <v>168</v>
      </c>
      <c r="BM114" s="192" t="s">
        <v>458</v>
      </c>
    </row>
    <row r="115" spans="1:65" s="2" customFormat="1" ht="16.5" customHeight="1">
      <c r="A115" s="37"/>
      <c r="B115" s="38"/>
      <c r="C115" s="181" t="s">
        <v>7</v>
      </c>
      <c r="D115" s="181" t="s">
        <v>163</v>
      </c>
      <c r="E115" s="182" t="s">
        <v>3899</v>
      </c>
      <c r="F115" s="183" t="s">
        <v>4047</v>
      </c>
      <c r="G115" s="184" t="s">
        <v>2887</v>
      </c>
      <c r="H115" s="185">
        <v>1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40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168</v>
      </c>
      <c r="AT115" s="192" t="s">
        <v>163</v>
      </c>
      <c r="AU115" s="192" t="s">
        <v>79</v>
      </c>
      <c r="AY115" s="20" t="s">
        <v>161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77</v>
      </c>
      <c r="BK115" s="193">
        <f t="shared" si="19"/>
        <v>0</v>
      </c>
      <c r="BL115" s="20" t="s">
        <v>168</v>
      </c>
      <c r="BM115" s="192" t="s">
        <v>469</v>
      </c>
    </row>
    <row r="116" spans="1:65" s="12" customFormat="1" ht="22.8" customHeight="1">
      <c r="B116" s="165"/>
      <c r="C116" s="166"/>
      <c r="D116" s="167" t="s">
        <v>68</v>
      </c>
      <c r="E116" s="179" t="s">
        <v>168</v>
      </c>
      <c r="F116" s="179" t="s">
        <v>3081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SUM(P117:P130)</f>
        <v>0</v>
      </c>
      <c r="Q116" s="173"/>
      <c r="R116" s="174">
        <f>SUM(R117:R130)</f>
        <v>0</v>
      </c>
      <c r="S116" s="173"/>
      <c r="T116" s="175">
        <f>SUM(T117:T130)</f>
        <v>0</v>
      </c>
      <c r="AR116" s="176" t="s">
        <v>77</v>
      </c>
      <c r="AT116" s="177" t="s">
        <v>68</v>
      </c>
      <c r="AU116" s="177" t="s">
        <v>77</v>
      </c>
      <c r="AY116" s="176" t="s">
        <v>161</v>
      </c>
      <c r="BK116" s="178">
        <f>SUM(BK117:BK130)</f>
        <v>0</v>
      </c>
    </row>
    <row r="117" spans="1:65" s="2" customFormat="1" ht="16.5" customHeight="1">
      <c r="A117" s="37"/>
      <c r="B117" s="38"/>
      <c r="C117" s="181" t="s">
        <v>332</v>
      </c>
      <c r="D117" s="181" t="s">
        <v>163</v>
      </c>
      <c r="E117" s="182" t="s">
        <v>3907</v>
      </c>
      <c r="F117" s="183" t="s">
        <v>3994</v>
      </c>
      <c r="G117" s="184" t="s">
        <v>2887</v>
      </c>
      <c r="H117" s="185">
        <v>1</v>
      </c>
      <c r="I117" s="186"/>
      <c r="J117" s="187">
        <f t="shared" ref="J117:J129" si="20">ROUND(I117*H117,2)</f>
        <v>0</v>
      </c>
      <c r="K117" s="183" t="s">
        <v>19</v>
      </c>
      <c r="L117" s="42"/>
      <c r="M117" s="188" t="s">
        <v>19</v>
      </c>
      <c r="N117" s="189" t="s">
        <v>40</v>
      </c>
      <c r="O117" s="67"/>
      <c r="P117" s="190">
        <f t="shared" ref="P117:P129" si="21">O117*H117</f>
        <v>0</v>
      </c>
      <c r="Q117" s="190">
        <v>0</v>
      </c>
      <c r="R117" s="190">
        <f t="shared" ref="R117:R129" si="22">Q117*H117</f>
        <v>0</v>
      </c>
      <c r="S117" s="190">
        <v>0</v>
      </c>
      <c r="T117" s="191">
        <f t="shared" ref="T117:T129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168</v>
      </c>
      <c r="AT117" s="192" t="s">
        <v>163</v>
      </c>
      <c r="AU117" s="192" t="s">
        <v>79</v>
      </c>
      <c r="AY117" s="20" t="s">
        <v>161</v>
      </c>
      <c r="BE117" s="193">
        <f t="shared" ref="BE117:BE129" si="24">IF(N117="základní",J117,0)</f>
        <v>0</v>
      </c>
      <c r="BF117" s="193">
        <f t="shared" ref="BF117:BF129" si="25">IF(N117="snížená",J117,0)</f>
        <v>0</v>
      </c>
      <c r="BG117" s="193">
        <f t="shared" ref="BG117:BG129" si="26">IF(N117="zákl. přenesená",J117,0)</f>
        <v>0</v>
      </c>
      <c r="BH117" s="193">
        <f t="shared" ref="BH117:BH129" si="27">IF(N117="sníž. přenesená",J117,0)</f>
        <v>0</v>
      </c>
      <c r="BI117" s="193">
        <f t="shared" ref="BI117:BI129" si="28">IF(N117="nulová",J117,0)</f>
        <v>0</v>
      </c>
      <c r="BJ117" s="20" t="s">
        <v>77</v>
      </c>
      <c r="BK117" s="193">
        <f t="shared" ref="BK117:BK129" si="29">ROUND(I117*H117,2)</f>
        <v>0</v>
      </c>
      <c r="BL117" s="20" t="s">
        <v>168</v>
      </c>
      <c r="BM117" s="192" t="s">
        <v>493</v>
      </c>
    </row>
    <row r="118" spans="1:65" s="2" customFormat="1" ht="16.5" customHeight="1">
      <c r="A118" s="37"/>
      <c r="B118" s="38"/>
      <c r="C118" s="181" t="s">
        <v>337</v>
      </c>
      <c r="D118" s="181" t="s">
        <v>163</v>
      </c>
      <c r="E118" s="182" t="s">
        <v>3909</v>
      </c>
      <c r="F118" s="183" t="s">
        <v>3996</v>
      </c>
      <c r="G118" s="184" t="s">
        <v>2887</v>
      </c>
      <c r="H118" s="185">
        <v>1</v>
      </c>
      <c r="I118" s="186"/>
      <c r="J118" s="187">
        <f t="shared" si="20"/>
        <v>0</v>
      </c>
      <c r="K118" s="183" t="s">
        <v>19</v>
      </c>
      <c r="L118" s="42"/>
      <c r="M118" s="188" t="s">
        <v>19</v>
      </c>
      <c r="N118" s="189" t="s">
        <v>40</v>
      </c>
      <c r="O118" s="67"/>
      <c r="P118" s="190">
        <f t="shared" si="21"/>
        <v>0</v>
      </c>
      <c r="Q118" s="190">
        <v>0</v>
      </c>
      <c r="R118" s="190">
        <f t="shared" si="22"/>
        <v>0</v>
      </c>
      <c r="S118" s="190">
        <v>0</v>
      </c>
      <c r="T118" s="191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168</v>
      </c>
      <c r="AT118" s="192" t="s">
        <v>163</v>
      </c>
      <c r="AU118" s="192" t="s">
        <v>79</v>
      </c>
      <c r="AY118" s="20" t="s">
        <v>161</v>
      </c>
      <c r="BE118" s="193">
        <f t="shared" si="24"/>
        <v>0</v>
      </c>
      <c r="BF118" s="193">
        <f t="shared" si="25"/>
        <v>0</v>
      </c>
      <c r="BG118" s="193">
        <f t="shared" si="26"/>
        <v>0</v>
      </c>
      <c r="BH118" s="193">
        <f t="shared" si="27"/>
        <v>0</v>
      </c>
      <c r="BI118" s="193">
        <f t="shared" si="28"/>
        <v>0</v>
      </c>
      <c r="BJ118" s="20" t="s">
        <v>77</v>
      </c>
      <c r="BK118" s="193">
        <f t="shared" si="29"/>
        <v>0</v>
      </c>
      <c r="BL118" s="20" t="s">
        <v>168</v>
      </c>
      <c r="BM118" s="192" t="s">
        <v>505</v>
      </c>
    </row>
    <row r="119" spans="1:65" s="2" customFormat="1" ht="16.5" customHeight="1">
      <c r="A119" s="37"/>
      <c r="B119" s="38"/>
      <c r="C119" s="181" t="s">
        <v>343</v>
      </c>
      <c r="D119" s="181" t="s">
        <v>163</v>
      </c>
      <c r="E119" s="182" t="s">
        <v>3913</v>
      </c>
      <c r="F119" s="183" t="s">
        <v>3998</v>
      </c>
      <c r="G119" s="184" t="s">
        <v>2887</v>
      </c>
      <c r="H119" s="185">
        <v>1</v>
      </c>
      <c r="I119" s="186"/>
      <c r="J119" s="187">
        <f t="shared" si="20"/>
        <v>0</v>
      </c>
      <c r="K119" s="183" t="s">
        <v>19</v>
      </c>
      <c r="L119" s="42"/>
      <c r="M119" s="188" t="s">
        <v>19</v>
      </c>
      <c r="N119" s="189" t="s">
        <v>40</v>
      </c>
      <c r="O119" s="67"/>
      <c r="P119" s="190">
        <f t="shared" si="21"/>
        <v>0</v>
      </c>
      <c r="Q119" s="190">
        <v>0</v>
      </c>
      <c r="R119" s="190">
        <f t="shared" si="22"/>
        <v>0</v>
      </c>
      <c r="S119" s="190">
        <v>0</v>
      </c>
      <c r="T119" s="191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168</v>
      </c>
      <c r="AT119" s="192" t="s">
        <v>163</v>
      </c>
      <c r="AU119" s="192" t="s">
        <v>79</v>
      </c>
      <c r="AY119" s="20" t="s">
        <v>161</v>
      </c>
      <c r="BE119" s="193">
        <f t="shared" si="24"/>
        <v>0</v>
      </c>
      <c r="BF119" s="193">
        <f t="shared" si="25"/>
        <v>0</v>
      </c>
      <c r="BG119" s="193">
        <f t="shared" si="26"/>
        <v>0</v>
      </c>
      <c r="BH119" s="193">
        <f t="shared" si="27"/>
        <v>0</v>
      </c>
      <c r="BI119" s="193">
        <f t="shared" si="28"/>
        <v>0</v>
      </c>
      <c r="BJ119" s="20" t="s">
        <v>77</v>
      </c>
      <c r="BK119" s="193">
        <f t="shared" si="29"/>
        <v>0</v>
      </c>
      <c r="BL119" s="20" t="s">
        <v>168</v>
      </c>
      <c r="BM119" s="192" t="s">
        <v>538</v>
      </c>
    </row>
    <row r="120" spans="1:65" s="2" customFormat="1" ht="16.5" customHeight="1">
      <c r="A120" s="37"/>
      <c r="B120" s="38"/>
      <c r="C120" s="181" t="s">
        <v>353</v>
      </c>
      <c r="D120" s="181" t="s">
        <v>163</v>
      </c>
      <c r="E120" s="182" t="s">
        <v>3915</v>
      </c>
      <c r="F120" s="183" t="s">
        <v>4000</v>
      </c>
      <c r="G120" s="184" t="s">
        <v>2887</v>
      </c>
      <c r="H120" s="185">
        <v>1</v>
      </c>
      <c r="I120" s="186"/>
      <c r="J120" s="187">
        <f t="shared" si="20"/>
        <v>0</v>
      </c>
      <c r="K120" s="183" t="s">
        <v>19</v>
      </c>
      <c r="L120" s="42"/>
      <c r="M120" s="188" t="s">
        <v>19</v>
      </c>
      <c r="N120" s="189" t="s">
        <v>40</v>
      </c>
      <c r="O120" s="67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168</v>
      </c>
      <c r="AT120" s="192" t="s">
        <v>163</v>
      </c>
      <c r="AU120" s="192" t="s">
        <v>79</v>
      </c>
      <c r="AY120" s="20" t="s">
        <v>161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20" t="s">
        <v>77</v>
      </c>
      <c r="BK120" s="193">
        <f t="shared" si="29"/>
        <v>0</v>
      </c>
      <c r="BL120" s="20" t="s">
        <v>168</v>
      </c>
      <c r="BM120" s="192" t="s">
        <v>553</v>
      </c>
    </row>
    <row r="121" spans="1:65" s="2" customFormat="1" ht="16.5" customHeight="1">
      <c r="A121" s="37"/>
      <c r="B121" s="38"/>
      <c r="C121" s="181" t="s">
        <v>359</v>
      </c>
      <c r="D121" s="181" t="s">
        <v>163</v>
      </c>
      <c r="E121" s="182" t="s">
        <v>3923</v>
      </c>
      <c r="F121" s="183" t="s">
        <v>4002</v>
      </c>
      <c r="G121" s="184" t="s">
        <v>2887</v>
      </c>
      <c r="H121" s="185">
        <v>1</v>
      </c>
      <c r="I121" s="186"/>
      <c r="J121" s="187">
        <f t="shared" si="20"/>
        <v>0</v>
      </c>
      <c r="K121" s="183" t="s">
        <v>19</v>
      </c>
      <c r="L121" s="42"/>
      <c r="M121" s="188" t="s">
        <v>19</v>
      </c>
      <c r="N121" s="189" t="s">
        <v>40</v>
      </c>
      <c r="O121" s="67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168</v>
      </c>
      <c r="AT121" s="192" t="s">
        <v>163</v>
      </c>
      <c r="AU121" s="192" t="s">
        <v>79</v>
      </c>
      <c r="AY121" s="20" t="s">
        <v>161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0" t="s">
        <v>77</v>
      </c>
      <c r="BK121" s="193">
        <f t="shared" si="29"/>
        <v>0</v>
      </c>
      <c r="BL121" s="20" t="s">
        <v>168</v>
      </c>
      <c r="BM121" s="192" t="s">
        <v>1005</v>
      </c>
    </row>
    <row r="122" spans="1:65" s="2" customFormat="1" ht="16.5" customHeight="1">
      <c r="A122" s="37"/>
      <c r="B122" s="38"/>
      <c r="C122" s="181" t="s">
        <v>368</v>
      </c>
      <c r="D122" s="181" t="s">
        <v>163</v>
      </c>
      <c r="E122" s="182" t="s">
        <v>3925</v>
      </c>
      <c r="F122" s="183" t="s">
        <v>4004</v>
      </c>
      <c r="G122" s="184" t="s">
        <v>2887</v>
      </c>
      <c r="H122" s="185">
        <v>1</v>
      </c>
      <c r="I122" s="186"/>
      <c r="J122" s="187">
        <f t="shared" si="20"/>
        <v>0</v>
      </c>
      <c r="K122" s="183" t="s">
        <v>19</v>
      </c>
      <c r="L122" s="42"/>
      <c r="M122" s="188" t="s">
        <v>19</v>
      </c>
      <c r="N122" s="189" t="s">
        <v>40</v>
      </c>
      <c r="O122" s="67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168</v>
      </c>
      <c r="AT122" s="192" t="s">
        <v>163</v>
      </c>
      <c r="AU122" s="192" t="s">
        <v>79</v>
      </c>
      <c r="AY122" s="20" t="s">
        <v>161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0" t="s">
        <v>77</v>
      </c>
      <c r="BK122" s="193">
        <f t="shared" si="29"/>
        <v>0</v>
      </c>
      <c r="BL122" s="20" t="s">
        <v>168</v>
      </c>
      <c r="BM122" s="192" t="s">
        <v>1015</v>
      </c>
    </row>
    <row r="123" spans="1:65" s="2" customFormat="1" ht="16.5" customHeight="1">
      <c r="A123" s="37"/>
      <c r="B123" s="38"/>
      <c r="C123" s="181" t="s">
        <v>375</v>
      </c>
      <c r="D123" s="181" t="s">
        <v>163</v>
      </c>
      <c r="E123" s="182" t="s">
        <v>3927</v>
      </c>
      <c r="F123" s="183" t="s">
        <v>518</v>
      </c>
      <c r="G123" s="184" t="s">
        <v>2887</v>
      </c>
      <c r="H123" s="185">
        <v>1</v>
      </c>
      <c r="I123" s="186"/>
      <c r="J123" s="187">
        <f t="shared" si="20"/>
        <v>0</v>
      </c>
      <c r="K123" s="183" t="s">
        <v>19</v>
      </c>
      <c r="L123" s="42"/>
      <c r="M123" s="188" t="s">
        <v>19</v>
      </c>
      <c r="N123" s="189" t="s">
        <v>40</v>
      </c>
      <c r="O123" s="67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0" t="s">
        <v>77</v>
      </c>
      <c r="BK123" s="193">
        <f t="shared" si="29"/>
        <v>0</v>
      </c>
      <c r="BL123" s="20" t="s">
        <v>168</v>
      </c>
      <c r="BM123" s="192" t="s">
        <v>1028</v>
      </c>
    </row>
    <row r="124" spans="1:65" s="2" customFormat="1" ht="16.5" customHeight="1">
      <c r="A124" s="37"/>
      <c r="B124" s="38"/>
      <c r="C124" s="181" t="s">
        <v>384</v>
      </c>
      <c r="D124" s="181" t="s">
        <v>163</v>
      </c>
      <c r="E124" s="182" t="s">
        <v>4048</v>
      </c>
      <c r="F124" s="183" t="s">
        <v>4007</v>
      </c>
      <c r="G124" s="184" t="s">
        <v>2887</v>
      </c>
      <c r="H124" s="185">
        <v>1</v>
      </c>
      <c r="I124" s="186"/>
      <c r="J124" s="187">
        <f t="shared" si="20"/>
        <v>0</v>
      </c>
      <c r="K124" s="183" t="s">
        <v>19</v>
      </c>
      <c r="L124" s="42"/>
      <c r="M124" s="188" t="s">
        <v>19</v>
      </c>
      <c r="N124" s="189" t="s">
        <v>40</v>
      </c>
      <c r="O124" s="67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168</v>
      </c>
      <c r="AT124" s="192" t="s">
        <v>163</v>
      </c>
      <c r="AU124" s="192" t="s">
        <v>79</v>
      </c>
      <c r="AY124" s="20" t="s">
        <v>161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0" t="s">
        <v>77</v>
      </c>
      <c r="BK124" s="193">
        <f t="shared" si="29"/>
        <v>0</v>
      </c>
      <c r="BL124" s="20" t="s">
        <v>168</v>
      </c>
      <c r="BM124" s="192" t="s">
        <v>1056</v>
      </c>
    </row>
    <row r="125" spans="1:65" s="2" customFormat="1" ht="16.5" customHeight="1">
      <c r="A125" s="37"/>
      <c r="B125" s="38"/>
      <c r="C125" s="181" t="s">
        <v>391</v>
      </c>
      <c r="D125" s="181" t="s">
        <v>163</v>
      </c>
      <c r="E125" s="182" t="s">
        <v>4049</v>
      </c>
      <c r="F125" s="183" t="s">
        <v>2874</v>
      </c>
      <c r="G125" s="184" t="s">
        <v>2887</v>
      </c>
      <c r="H125" s="185">
        <v>1</v>
      </c>
      <c r="I125" s="186"/>
      <c r="J125" s="187">
        <f t="shared" si="20"/>
        <v>0</v>
      </c>
      <c r="K125" s="183" t="s">
        <v>19</v>
      </c>
      <c r="L125" s="42"/>
      <c r="M125" s="188" t="s">
        <v>19</v>
      </c>
      <c r="N125" s="189" t="s">
        <v>40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168</v>
      </c>
      <c r="AT125" s="192" t="s">
        <v>163</v>
      </c>
      <c r="AU125" s="192" t="s">
        <v>79</v>
      </c>
      <c r="AY125" s="20" t="s">
        <v>161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77</v>
      </c>
      <c r="BK125" s="193">
        <f t="shared" si="29"/>
        <v>0</v>
      </c>
      <c r="BL125" s="20" t="s">
        <v>168</v>
      </c>
      <c r="BM125" s="192" t="s">
        <v>1079</v>
      </c>
    </row>
    <row r="126" spans="1:65" s="2" customFormat="1" ht="16.5" customHeight="1">
      <c r="A126" s="37"/>
      <c r="B126" s="38"/>
      <c r="C126" s="181" t="s">
        <v>397</v>
      </c>
      <c r="D126" s="181" t="s">
        <v>163</v>
      </c>
      <c r="E126" s="182" t="s">
        <v>4050</v>
      </c>
      <c r="F126" s="183" t="s">
        <v>4010</v>
      </c>
      <c r="G126" s="184" t="s">
        <v>2887</v>
      </c>
      <c r="H126" s="185">
        <v>1</v>
      </c>
      <c r="I126" s="186"/>
      <c r="J126" s="187">
        <f t="shared" si="20"/>
        <v>0</v>
      </c>
      <c r="K126" s="183" t="s">
        <v>19</v>
      </c>
      <c r="L126" s="42"/>
      <c r="M126" s="188" t="s">
        <v>19</v>
      </c>
      <c r="N126" s="189" t="s">
        <v>40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168</v>
      </c>
      <c r="AT126" s="192" t="s">
        <v>163</v>
      </c>
      <c r="AU126" s="192" t="s">
        <v>79</v>
      </c>
      <c r="AY126" s="20" t="s">
        <v>161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77</v>
      </c>
      <c r="BK126" s="193">
        <f t="shared" si="29"/>
        <v>0</v>
      </c>
      <c r="BL126" s="20" t="s">
        <v>168</v>
      </c>
      <c r="BM126" s="192" t="s">
        <v>1089</v>
      </c>
    </row>
    <row r="127" spans="1:65" s="2" customFormat="1" ht="16.5" customHeight="1">
      <c r="A127" s="37"/>
      <c r="B127" s="38"/>
      <c r="C127" s="181" t="s">
        <v>406</v>
      </c>
      <c r="D127" s="181" t="s">
        <v>163</v>
      </c>
      <c r="E127" s="182" t="s">
        <v>4051</v>
      </c>
      <c r="F127" s="183" t="s">
        <v>4012</v>
      </c>
      <c r="G127" s="184" t="s">
        <v>2887</v>
      </c>
      <c r="H127" s="185">
        <v>1</v>
      </c>
      <c r="I127" s="186"/>
      <c r="J127" s="187">
        <f t="shared" si="20"/>
        <v>0</v>
      </c>
      <c r="K127" s="183" t="s">
        <v>19</v>
      </c>
      <c r="L127" s="42"/>
      <c r="M127" s="188" t="s">
        <v>19</v>
      </c>
      <c r="N127" s="189" t="s">
        <v>40</v>
      </c>
      <c r="O127" s="67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168</v>
      </c>
      <c r="AT127" s="192" t="s">
        <v>163</v>
      </c>
      <c r="AU127" s="192" t="s">
        <v>79</v>
      </c>
      <c r="AY127" s="20" t="s">
        <v>161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0" t="s">
        <v>77</v>
      </c>
      <c r="BK127" s="193">
        <f t="shared" si="29"/>
        <v>0</v>
      </c>
      <c r="BL127" s="20" t="s">
        <v>168</v>
      </c>
      <c r="BM127" s="192" t="s">
        <v>1100</v>
      </c>
    </row>
    <row r="128" spans="1:65" s="2" customFormat="1" ht="16.5" customHeight="1">
      <c r="A128" s="37"/>
      <c r="B128" s="38"/>
      <c r="C128" s="181" t="s">
        <v>412</v>
      </c>
      <c r="D128" s="181" t="s">
        <v>163</v>
      </c>
      <c r="E128" s="182" t="s">
        <v>4052</v>
      </c>
      <c r="F128" s="183" t="s">
        <v>4015</v>
      </c>
      <c r="G128" s="184" t="s">
        <v>2887</v>
      </c>
      <c r="H128" s="185">
        <v>1</v>
      </c>
      <c r="I128" s="186"/>
      <c r="J128" s="187">
        <f t="shared" si="20"/>
        <v>0</v>
      </c>
      <c r="K128" s="183" t="s">
        <v>19</v>
      </c>
      <c r="L128" s="42"/>
      <c r="M128" s="188" t="s">
        <v>19</v>
      </c>
      <c r="N128" s="189" t="s">
        <v>40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168</v>
      </c>
      <c r="AT128" s="192" t="s">
        <v>163</v>
      </c>
      <c r="AU128" s="192" t="s">
        <v>79</v>
      </c>
      <c r="AY128" s="20" t="s">
        <v>161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77</v>
      </c>
      <c r="BK128" s="193">
        <f t="shared" si="29"/>
        <v>0</v>
      </c>
      <c r="BL128" s="20" t="s">
        <v>168</v>
      </c>
      <c r="BM128" s="192" t="s">
        <v>1130</v>
      </c>
    </row>
    <row r="129" spans="1:65" s="2" customFormat="1" ht="16.5" customHeight="1">
      <c r="A129" s="37"/>
      <c r="B129" s="38"/>
      <c r="C129" s="181" t="s">
        <v>421</v>
      </c>
      <c r="D129" s="181" t="s">
        <v>163</v>
      </c>
      <c r="E129" s="182" t="s">
        <v>4053</v>
      </c>
      <c r="F129" s="183" t="s">
        <v>2869</v>
      </c>
      <c r="G129" s="184" t="s">
        <v>2887</v>
      </c>
      <c r="H129" s="185">
        <v>1</v>
      </c>
      <c r="I129" s="186"/>
      <c r="J129" s="187">
        <f t="shared" si="20"/>
        <v>0</v>
      </c>
      <c r="K129" s="183" t="s">
        <v>19</v>
      </c>
      <c r="L129" s="42"/>
      <c r="M129" s="188" t="s">
        <v>19</v>
      </c>
      <c r="N129" s="189" t="s">
        <v>40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168</v>
      </c>
      <c r="AT129" s="192" t="s">
        <v>163</v>
      </c>
      <c r="AU129" s="192" t="s">
        <v>79</v>
      </c>
      <c r="AY129" s="20" t="s">
        <v>161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77</v>
      </c>
      <c r="BK129" s="193">
        <f t="shared" si="29"/>
        <v>0</v>
      </c>
      <c r="BL129" s="20" t="s">
        <v>168</v>
      </c>
      <c r="BM129" s="192" t="s">
        <v>1151</v>
      </c>
    </row>
    <row r="130" spans="1:65" s="2" customFormat="1" ht="19.2">
      <c r="A130" s="37"/>
      <c r="B130" s="38"/>
      <c r="C130" s="39"/>
      <c r="D130" s="199" t="s">
        <v>176</v>
      </c>
      <c r="E130" s="39"/>
      <c r="F130" s="200" t="s">
        <v>2872</v>
      </c>
      <c r="G130" s="39"/>
      <c r="H130" s="39"/>
      <c r="I130" s="196"/>
      <c r="J130" s="39"/>
      <c r="K130" s="39"/>
      <c r="L130" s="42"/>
      <c r="M130" s="258"/>
      <c r="N130" s="259"/>
      <c r="O130" s="260"/>
      <c r="P130" s="260"/>
      <c r="Q130" s="260"/>
      <c r="R130" s="260"/>
      <c r="S130" s="260"/>
      <c r="T130" s="26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176</v>
      </c>
      <c r="AU130" s="20" t="s">
        <v>79</v>
      </c>
    </row>
    <row r="131" spans="1:65" s="2" customFormat="1" ht="6.9" customHeight="1">
      <c r="A131" s="37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42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algorithmName="SHA-512" hashValue="HU0ld9xxi1W4gOniiyLe6pDojji4PfaL4p5bvyVEqkFTul6011yTG7zSkdYEf1wjJ7QVp53+ELX8P0NlfQjkXA==" saltValue="ID75seKcgS2qd354961GZFXN6hOBhDSfQ8TcZNqfuv/xCv+5m24XY1OTiKUhXn/zdLNMC5YcZ5k185ryfze2JA==" spinCount="100000" sheet="1" objects="1" scenarios="1" formatColumns="0" formatRows="0" autoFilter="0"/>
  <autoFilter ref="C89:K13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101</v>
      </c>
      <c r="AZ2" s="236" t="s">
        <v>2550</v>
      </c>
      <c r="BA2" s="236" t="s">
        <v>2551</v>
      </c>
      <c r="BB2" s="236" t="s">
        <v>206</v>
      </c>
      <c r="BC2" s="236" t="s">
        <v>4054</v>
      </c>
      <c r="BD2" s="236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  <c r="AZ3" s="236" t="s">
        <v>4055</v>
      </c>
      <c r="BA3" s="236" t="s">
        <v>4056</v>
      </c>
      <c r="BB3" s="236" t="s">
        <v>206</v>
      </c>
      <c r="BC3" s="236" t="s">
        <v>4057</v>
      </c>
      <c r="BD3" s="236" t="s">
        <v>79</v>
      </c>
    </row>
    <row r="4" spans="1:5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  <c r="AZ4" s="236" t="s">
        <v>4058</v>
      </c>
      <c r="BA4" s="236" t="s">
        <v>4059</v>
      </c>
      <c r="BB4" s="236" t="s">
        <v>206</v>
      </c>
      <c r="BC4" s="236" t="s">
        <v>4060</v>
      </c>
      <c r="BD4" s="236" t="s">
        <v>79</v>
      </c>
    </row>
    <row r="5" spans="1:56" s="1" customFormat="1" ht="6.9" customHeight="1">
      <c r="B5" s="23"/>
      <c r="L5" s="23"/>
      <c r="AZ5" s="236" t="s">
        <v>641</v>
      </c>
      <c r="BA5" s="236" t="s">
        <v>642</v>
      </c>
      <c r="BB5" s="236" t="s">
        <v>206</v>
      </c>
      <c r="BC5" s="236" t="s">
        <v>4061</v>
      </c>
      <c r="BD5" s="236" t="s">
        <v>79</v>
      </c>
    </row>
    <row r="6" spans="1:56" s="1" customFormat="1" ht="12" customHeight="1">
      <c r="B6" s="23"/>
      <c r="D6" s="115" t="s">
        <v>16</v>
      </c>
      <c r="L6" s="23"/>
      <c r="AZ6" s="236" t="s">
        <v>2561</v>
      </c>
      <c r="BA6" s="236" t="s">
        <v>4062</v>
      </c>
      <c r="BB6" s="236" t="s">
        <v>206</v>
      </c>
      <c r="BC6" s="236" t="s">
        <v>4063</v>
      </c>
      <c r="BD6" s="236" t="s">
        <v>79</v>
      </c>
    </row>
    <row r="7" spans="1:5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5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56" s="2" customFormat="1" ht="16.5" customHeight="1">
      <c r="A9" s="37"/>
      <c r="B9" s="42"/>
      <c r="C9" s="37"/>
      <c r="D9" s="37"/>
      <c r="E9" s="420" t="s">
        <v>4064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9. 8. 2024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2" t="str">
        <f>'Rekapitulace stavby'!E14</f>
        <v>Vyplň údaj</v>
      </c>
      <c r="F18" s="423"/>
      <c r="G18" s="423"/>
      <c r="H18" s="423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24" t="s">
        <v>19</v>
      </c>
      <c r="F27" s="424"/>
      <c r="G27" s="424"/>
      <c r="H27" s="42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ROUND(J87,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39</v>
      </c>
      <c r="E33" s="115" t="s">
        <v>40</v>
      </c>
      <c r="F33" s="126">
        <f>ROUND((SUM(BE87:BE227)),  2)</f>
        <v>0</v>
      </c>
      <c r="G33" s="37"/>
      <c r="H33" s="37"/>
      <c r="I33" s="127">
        <v>0.21</v>
      </c>
      <c r="J33" s="126">
        <f>ROUND(((SUM(BE87:BE227))*I33),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41</v>
      </c>
      <c r="F34" s="126">
        <f>ROUND((SUM(BF87:BF227)),  2)</f>
        <v>0</v>
      </c>
      <c r="G34" s="37"/>
      <c r="H34" s="37"/>
      <c r="I34" s="127">
        <v>0.15</v>
      </c>
      <c r="J34" s="126">
        <f>ROUND(((SUM(BF87:BF227))*I34),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42</v>
      </c>
      <c r="F35" s="126">
        <f>ROUND((SUM(BG87:BG227)),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43</v>
      </c>
      <c r="F36" s="126">
        <f>ROUND((SUM(BH87:BH227)),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44</v>
      </c>
      <c r="F37" s="126">
        <f>ROUND((SUM(BI87:BI227)),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129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6" t="str">
        <f>E7</f>
        <v>Stavební úpravy základní školy ŽITOMÍRSKÁ - úprava 12.2. 2025</v>
      </c>
      <c r="F48" s="417"/>
      <c r="G48" s="417"/>
      <c r="H48" s="417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2" t="str">
        <f>E9</f>
        <v>03 - SO 03.11 -  Vodovod - Přípojka stávající školy a vnitřní rozvody</v>
      </c>
      <c r="F50" s="415"/>
      <c r="G50" s="415"/>
      <c r="H50" s="41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9. 8. 2024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130</v>
      </c>
      <c r="D57" s="140"/>
      <c r="E57" s="140"/>
      <c r="F57" s="140"/>
      <c r="G57" s="140"/>
      <c r="H57" s="140"/>
      <c r="I57" s="140"/>
      <c r="J57" s="141" t="s">
        <v>131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132</v>
      </c>
    </row>
    <row r="60" spans="1:47" s="9" customFormat="1" ht="24.9" customHeight="1">
      <c r="B60" s="143"/>
      <c r="C60" s="144"/>
      <c r="D60" s="145" t="s">
        <v>4065</v>
      </c>
      <c r="E60" s="146"/>
      <c r="F60" s="146"/>
      <c r="G60" s="146"/>
      <c r="H60" s="146"/>
      <c r="I60" s="146"/>
      <c r="J60" s="147">
        <f>J88</f>
        <v>0</v>
      </c>
      <c r="K60" s="144"/>
      <c r="L60" s="148"/>
    </row>
    <row r="61" spans="1:47" s="10" customFormat="1" ht="19.95" customHeight="1">
      <c r="B61" s="149"/>
      <c r="C61" s="100"/>
      <c r="D61" s="150" t="s">
        <v>134</v>
      </c>
      <c r="E61" s="151"/>
      <c r="F61" s="151"/>
      <c r="G61" s="151"/>
      <c r="H61" s="151"/>
      <c r="I61" s="151"/>
      <c r="J61" s="152">
        <f>J89</f>
        <v>0</v>
      </c>
      <c r="K61" s="100"/>
      <c r="L61" s="153"/>
    </row>
    <row r="62" spans="1:47" s="10" customFormat="1" ht="19.95" customHeight="1">
      <c r="B62" s="149"/>
      <c r="C62" s="100"/>
      <c r="D62" s="150" t="s">
        <v>4066</v>
      </c>
      <c r="E62" s="151"/>
      <c r="F62" s="151"/>
      <c r="G62" s="151"/>
      <c r="H62" s="151"/>
      <c r="I62" s="151"/>
      <c r="J62" s="152">
        <f>J134</f>
        <v>0</v>
      </c>
      <c r="K62" s="100"/>
      <c r="L62" s="153"/>
    </row>
    <row r="63" spans="1:47" s="10" customFormat="1" ht="19.95" customHeight="1">
      <c r="B63" s="149"/>
      <c r="C63" s="100"/>
      <c r="D63" s="150" t="s">
        <v>4067</v>
      </c>
      <c r="E63" s="151"/>
      <c r="F63" s="151"/>
      <c r="G63" s="151"/>
      <c r="H63" s="151"/>
      <c r="I63" s="151"/>
      <c r="J63" s="152">
        <f>J157</f>
        <v>0</v>
      </c>
      <c r="K63" s="100"/>
      <c r="L63" s="153"/>
    </row>
    <row r="64" spans="1:47" s="10" customFormat="1" ht="19.95" customHeight="1">
      <c r="B64" s="149"/>
      <c r="C64" s="100"/>
      <c r="D64" s="150" t="s">
        <v>137</v>
      </c>
      <c r="E64" s="151"/>
      <c r="F64" s="151"/>
      <c r="G64" s="151"/>
      <c r="H64" s="151"/>
      <c r="I64" s="151"/>
      <c r="J64" s="152">
        <f>J192</f>
        <v>0</v>
      </c>
      <c r="K64" s="100"/>
      <c r="L64" s="153"/>
    </row>
    <row r="65" spans="1:31" s="10" customFormat="1" ht="19.95" customHeight="1">
      <c r="B65" s="149"/>
      <c r="C65" s="100"/>
      <c r="D65" s="150" t="s">
        <v>138</v>
      </c>
      <c r="E65" s="151"/>
      <c r="F65" s="151"/>
      <c r="G65" s="151"/>
      <c r="H65" s="151"/>
      <c r="I65" s="151"/>
      <c r="J65" s="152">
        <f>J203</f>
        <v>0</v>
      </c>
      <c r="K65" s="100"/>
      <c r="L65" s="153"/>
    </row>
    <row r="66" spans="1:31" s="10" customFormat="1" ht="19.95" customHeight="1">
      <c r="B66" s="149"/>
      <c r="C66" s="100"/>
      <c r="D66" s="150" t="s">
        <v>139</v>
      </c>
      <c r="E66" s="151"/>
      <c r="F66" s="151"/>
      <c r="G66" s="151"/>
      <c r="H66" s="151"/>
      <c r="I66" s="151"/>
      <c r="J66" s="152">
        <f>J222</f>
        <v>0</v>
      </c>
      <c r="K66" s="100"/>
      <c r="L66" s="153"/>
    </row>
    <row r="67" spans="1:31" s="10" customFormat="1" ht="19.95" customHeight="1">
      <c r="B67" s="149"/>
      <c r="C67" s="100"/>
      <c r="D67" s="150" t="s">
        <v>4068</v>
      </c>
      <c r="E67" s="151"/>
      <c r="F67" s="151"/>
      <c r="G67" s="151"/>
      <c r="H67" s="151"/>
      <c r="I67" s="151"/>
      <c r="J67" s="152">
        <f>J225</f>
        <v>0</v>
      </c>
      <c r="K67" s="100"/>
      <c r="L67" s="153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146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416" t="str">
        <f>E7</f>
        <v>Stavební úpravy základní školy ŽITOMÍRSKÁ - úprava 12.2. 2025</v>
      </c>
      <c r="F77" s="417"/>
      <c r="G77" s="417"/>
      <c r="H77" s="417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123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12" t="str">
        <f>E9</f>
        <v>03 - SO 03.11 -  Vodovod - Přípojka stávající školy a vnitřní rozvody</v>
      </c>
      <c r="F79" s="415"/>
      <c r="G79" s="415"/>
      <c r="H79" s="41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F12</f>
        <v xml:space="preserve"> </v>
      </c>
      <c r="G81" s="39"/>
      <c r="H81" s="39"/>
      <c r="I81" s="32" t="s">
        <v>23</v>
      </c>
      <c r="J81" s="62" t="str">
        <f>IF(J12="","",J12)</f>
        <v>9. 8. 2024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15" customHeight="1">
      <c r="A83" s="37"/>
      <c r="B83" s="38"/>
      <c r="C83" s="32" t="s">
        <v>25</v>
      </c>
      <c r="D83" s="39"/>
      <c r="E83" s="39"/>
      <c r="F83" s="30" t="str">
        <f>E15</f>
        <v xml:space="preserve"> </v>
      </c>
      <c r="G83" s="39"/>
      <c r="H83" s="39"/>
      <c r="I83" s="32" t="s">
        <v>30</v>
      </c>
      <c r="J83" s="35" t="str">
        <f>E21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15" customHeight="1">
      <c r="A84" s="37"/>
      <c r="B84" s="38"/>
      <c r="C84" s="32" t="s">
        <v>28</v>
      </c>
      <c r="D84" s="39"/>
      <c r="E84" s="39"/>
      <c r="F84" s="30" t="str">
        <f>IF(E18="","",E18)</f>
        <v>Vyplň údaj</v>
      </c>
      <c r="G84" s="39"/>
      <c r="H84" s="39"/>
      <c r="I84" s="32" t="s">
        <v>32</v>
      </c>
      <c r="J84" s="35" t="str">
        <f>E24</f>
        <v xml:space="preserve"> 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147</v>
      </c>
      <c r="D86" s="157" t="s">
        <v>54</v>
      </c>
      <c r="E86" s="157" t="s">
        <v>50</v>
      </c>
      <c r="F86" s="157" t="s">
        <v>51</v>
      </c>
      <c r="G86" s="157" t="s">
        <v>148</v>
      </c>
      <c r="H86" s="157" t="s">
        <v>149</v>
      </c>
      <c r="I86" s="157" t="s">
        <v>150</v>
      </c>
      <c r="J86" s="157" t="s">
        <v>131</v>
      </c>
      <c r="K86" s="158" t="s">
        <v>151</v>
      </c>
      <c r="L86" s="159"/>
      <c r="M86" s="71" t="s">
        <v>19</v>
      </c>
      <c r="N86" s="72" t="s">
        <v>39</v>
      </c>
      <c r="O86" s="72" t="s">
        <v>152</v>
      </c>
      <c r="P86" s="72" t="s">
        <v>153</v>
      </c>
      <c r="Q86" s="72" t="s">
        <v>154</v>
      </c>
      <c r="R86" s="72" t="s">
        <v>155</v>
      </c>
      <c r="S86" s="72" t="s">
        <v>156</v>
      </c>
      <c r="T86" s="73" t="s">
        <v>157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8" customHeight="1">
      <c r="A87" s="37"/>
      <c r="B87" s="38"/>
      <c r="C87" s="78" t="s">
        <v>158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1.4676449999999999</v>
      </c>
      <c r="S87" s="75"/>
      <c r="T87" s="163">
        <f>T88</f>
        <v>16.649999999999999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68</v>
      </c>
      <c r="AU87" s="20" t="s">
        <v>132</v>
      </c>
      <c r="BK87" s="164">
        <f>BK88</f>
        <v>0</v>
      </c>
    </row>
    <row r="88" spans="1:65" s="12" customFormat="1" ht="25.95" customHeight="1">
      <c r="B88" s="165"/>
      <c r="C88" s="166"/>
      <c r="D88" s="167" t="s">
        <v>68</v>
      </c>
      <c r="E88" s="168" t="s">
        <v>159</v>
      </c>
      <c r="F88" s="168" t="s">
        <v>159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P89+P134+P157+P192+P203+P222+P225</f>
        <v>0</v>
      </c>
      <c r="Q88" s="173"/>
      <c r="R88" s="174">
        <f>R89+R134+R157+R192+R203+R222+R225</f>
        <v>1.4676449999999999</v>
      </c>
      <c r="S88" s="173"/>
      <c r="T88" s="175">
        <f>T89+T134+T157+T192+T203+T222+T225</f>
        <v>16.649999999999999</v>
      </c>
      <c r="AR88" s="176" t="s">
        <v>77</v>
      </c>
      <c r="AT88" s="177" t="s">
        <v>68</v>
      </c>
      <c r="AU88" s="177" t="s">
        <v>69</v>
      </c>
      <c r="AY88" s="176" t="s">
        <v>161</v>
      </c>
      <c r="BK88" s="178">
        <f>BK89+BK134+BK157+BK192+BK203+BK222+BK225</f>
        <v>0</v>
      </c>
    </row>
    <row r="89" spans="1:65" s="12" customFormat="1" ht="22.8" customHeight="1">
      <c r="B89" s="165"/>
      <c r="C89" s="166"/>
      <c r="D89" s="167" t="s">
        <v>68</v>
      </c>
      <c r="E89" s="179" t="s">
        <v>77</v>
      </c>
      <c r="F89" s="179" t="s">
        <v>162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SUM(P90:P133)</f>
        <v>0</v>
      </c>
      <c r="Q89" s="173"/>
      <c r="R89" s="174">
        <f>SUM(R90:R133)</f>
        <v>0.11004</v>
      </c>
      <c r="S89" s="173"/>
      <c r="T89" s="175">
        <f>SUM(T90:T133)</f>
        <v>14.34</v>
      </c>
      <c r="AR89" s="176" t="s">
        <v>77</v>
      </c>
      <c r="AT89" s="177" t="s">
        <v>68</v>
      </c>
      <c r="AU89" s="177" t="s">
        <v>77</v>
      </c>
      <c r="AY89" s="176" t="s">
        <v>161</v>
      </c>
      <c r="BK89" s="178">
        <f>SUM(BK90:BK133)</f>
        <v>0</v>
      </c>
    </row>
    <row r="90" spans="1:65" s="2" customFormat="1" ht="37.799999999999997" customHeight="1">
      <c r="A90" s="37"/>
      <c r="B90" s="38"/>
      <c r="C90" s="181" t="s">
        <v>77</v>
      </c>
      <c r="D90" s="181" t="s">
        <v>163</v>
      </c>
      <c r="E90" s="182" t="s">
        <v>4069</v>
      </c>
      <c r="F90" s="183" t="s">
        <v>4070</v>
      </c>
      <c r="G90" s="184" t="s">
        <v>166</v>
      </c>
      <c r="H90" s="185">
        <v>3</v>
      </c>
      <c r="I90" s="186"/>
      <c r="J90" s="187">
        <f>ROUND(I90*H90,2)</f>
        <v>0</v>
      </c>
      <c r="K90" s="183" t="s">
        <v>167</v>
      </c>
      <c r="L90" s="42"/>
      <c r="M90" s="188" t="s">
        <v>19</v>
      </c>
      <c r="N90" s="189" t="s">
        <v>40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0.26</v>
      </c>
      <c r="T90" s="191">
        <f>S90*H90</f>
        <v>0.78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168</v>
      </c>
      <c r="AT90" s="192" t="s">
        <v>163</v>
      </c>
      <c r="AU90" s="192" t="s">
        <v>79</v>
      </c>
      <c r="AY90" s="20" t="s">
        <v>161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77</v>
      </c>
      <c r="BK90" s="193">
        <f>ROUND(I90*H90,2)</f>
        <v>0</v>
      </c>
      <c r="BL90" s="20" t="s">
        <v>168</v>
      </c>
      <c r="BM90" s="192" t="s">
        <v>4071</v>
      </c>
    </row>
    <row r="91" spans="1:65" s="2" customFormat="1">
      <c r="A91" s="37"/>
      <c r="B91" s="38"/>
      <c r="C91" s="39"/>
      <c r="D91" s="194" t="s">
        <v>170</v>
      </c>
      <c r="E91" s="39"/>
      <c r="F91" s="195" t="s">
        <v>4072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170</v>
      </c>
      <c r="AU91" s="20" t="s">
        <v>79</v>
      </c>
    </row>
    <row r="92" spans="1:65" s="13" customFormat="1">
      <c r="B92" s="201"/>
      <c r="C92" s="202"/>
      <c r="D92" s="199" t="s">
        <v>178</v>
      </c>
      <c r="E92" s="203" t="s">
        <v>19</v>
      </c>
      <c r="F92" s="204" t="s">
        <v>180</v>
      </c>
      <c r="G92" s="202"/>
      <c r="H92" s="205">
        <v>3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178</v>
      </c>
      <c r="AU92" s="211" t="s">
        <v>79</v>
      </c>
      <c r="AV92" s="13" t="s">
        <v>79</v>
      </c>
      <c r="AW92" s="13" t="s">
        <v>31</v>
      </c>
      <c r="AX92" s="13" t="s">
        <v>77</v>
      </c>
      <c r="AY92" s="211" t="s">
        <v>161</v>
      </c>
    </row>
    <row r="93" spans="1:65" s="2" customFormat="1" ht="37.799999999999997" customHeight="1">
      <c r="A93" s="37"/>
      <c r="B93" s="38"/>
      <c r="C93" s="181" t="s">
        <v>79</v>
      </c>
      <c r="D93" s="181" t="s">
        <v>163</v>
      </c>
      <c r="E93" s="182" t="s">
        <v>4073</v>
      </c>
      <c r="F93" s="183" t="s">
        <v>4074</v>
      </c>
      <c r="G93" s="184" t="s">
        <v>166</v>
      </c>
      <c r="H93" s="185">
        <v>16.600000000000001</v>
      </c>
      <c r="I93" s="186"/>
      <c r="J93" s="187">
        <f>ROUND(I93*H93,2)</f>
        <v>0</v>
      </c>
      <c r="K93" s="183" t="s">
        <v>167</v>
      </c>
      <c r="L93" s="42"/>
      <c r="M93" s="188" t="s">
        <v>19</v>
      </c>
      <c r="N93" s="189" t="s">
        <v>40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0.44</v>
      </c>
      <c r="T93" s="191">
        <f>S93*H93</f>
        <v>7.3040000000000003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168</v>
      </c>
      <c r="AT93" s="192" t="s">
        <v>163</v>
      </c>
      <c r="AU93" s="192" t="s">
        <v>79</v>
      </c>
      <c r="AY93" s="20" t="s">
        <v>161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77</v>
      </c>
      <c r="BK93" s="193">
        <f>ROUND(I93*H93,2)</f>
        <v>0</v>
      </c>
      <c r="BL93" s="20" t="s">
        <v>168</v>
      </c>
      <c r="BM93" s="192" t="s">
        <v>4075</v>
      </c>
    </row>
    <row r="94" spans="1:65" s="2" customFormat="1">
      <c r="A94" s="37"/>
      <c r="B94" s="38"/>
      <c r="C94" s="39"/>
      <c r="D94" s="194" t="s">
        <v>170</v>
      </c>
      <c r="E94" s="39"/>
      <c r="F94" s="195" t="s">
        <v>4076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170</v>
      </c>
      <c r="AU94" s="20" t="s">
        <v>79</v>
      </c>
    </row>
    <row r="95" spans="1:65" s="13" customFormat="1">
      <c r="B95" s="201"/>
      <c r="C95" s="202"/>
      <c r="D95" s="199" t="s">
        <v>178</v>
      </c>
      <c r="E95" s="203" t="s">
        <v>19</v>
      </c>
      <c r="F95" s="204" t="s">
        <v>4077</v>
      </c>
      <c r="G95" s="202"/>
      <c r="H95" s="205">
        <v>16.600000000000001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178</v>
      </c>
      <c r="AU95" s="211" t="s">
        <v>79</v>
      </c>
      <c r="AV95" s="13" t="s">
        <v>79</v>
      </c>
      <c r="AW95" s="13" t="s">
        <v>31</v>
      </c>
      <c r="AX95" s="13" t="s">
        <v>77</v>
      </c>
      <c r="AY95" s="211" t="s">
        <v>161</v>
      </c>
    </row>
    <row r="96" spans="1:65" s="2" customFormat="1" ht="33" customHeight="1">
      <c r="A96" s="37"/>
      <c r="B96" s="38"/>
      <c r="C96" s="181" t="s">
        <v>180</v>
      </c>
      <c r="D96" s="181" t="s">
        <v>163</v>
      </c>
      <c r="E96" s="182" t="s">
        <v>4078</v>
      </c>
      <c r="F96" s="183" t="s">
        <v>4079</v>
      </c>
      <c r="G96" s="184" t="s">
        <v>166</v>
      </c>
      <c r="H96" s="185">
        <v>13.6</v>
      </c>
      <c r="I96" s="186"/>
      <c r="J96" s="187">
        <f>ROUND(I96*H96,2)</f>
        <v>0</v>
      </c>
      <c r="K96" s="183" t="s">
        <v>167</v>
      </c>
      <c r="L96" s="42"/>
      <c r="M96" s="188" t="s">
        <v>19</v>
      </c>
      <c r="N96" s="189" t="s">
        <v>40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0.24</v>
      </c>
      <c r="T96" s="191">
        <f>S96*H96</f>
        <v>3.2639999999999998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168</v>
      </c>
      <c r="AT96" s="192" t="s">
        <v>163</v>
      </c>
      <c r="AU96" s="192" t="s">
        <v>79</v>
      </c>
      <c r="AY96" s="20" t="s">
        <v>161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77</v>
      </c>
      <c r="BK96" s="193">
        <f>ROUND(I96*H96,2)</f>
        <v>0</v>
      </c>
      <c r="BL96" s="20" t="s">
        <v>168</v>
      </c>
      <c r="BM96" s="192" t="s">
        <v>4080</v>
      </c>
    </row>
    <row r="97" spans="1:65" s="2" customFormat="1">
      <c r="A97" s="37"/>
      <c r="B97" s="38"/>
      <c r="C97" s="39"/>
      <c r="D97" s="194" t="s">
        <v>170</v>
      </c>
      <c r="E97" s="39"/>
      <c r="F97" s="195" t="s">
        <v>4081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170</v>
      </c>
      <c r="AU97" s="20" t="s">
        <v>79</v>
      </c>
    </row>
    <row r="98" spans="1:65" s="13" customFormat="1">
      <c r="B98" s="201"/>
      <c r="C98" s="202"/>
      <c r="D98" s="199" t="s">
        <v>178</v>
      </c>
      <c r="E98" s="203" t="s">
        <v>19</v>
      </c>
      <c r="F98" s="204" t="s">
        <v>4082</v>
      </c>
      <c r="G98" s="202"/>
      <c r="H98" s="205">
        <v>13.6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178</v>
      </c>
      <c r="AU98" s="211" t="s">
        <v>79</v>
      </c>
      <c r="AV98" s="13" t="s">
        <v>79</v>
      </c>
      <c r="AW98" s="13" t="s">
        <v>31</v>
      </c>
      <c r="AX98" s="13" t="s">
        <v>77</v>
      </c>
      <c r="AY98" s="211" t="s">
        <v>161</v>
      </c>
    </row>
    <row r="99" spans="1:65" s="2" customFormat="1" ht="33" customHeight="1">
      <c r="A99" s="37"/>
      <c r="B99" s="38"/>
      <c r="C99" s="181" t="s">
        <v>168</v>
      </c>
      <c r="D99" s="181" t="s">
        <v>163</v>
      </c>
      <c r="E99" s="182" t="s">
        <v>4083</v>
      </c>
      <c r="F99" s="183" t="s">
        <v>4084</v>
      </c>
      <c r="G99" s="184" t="s">
        <v>166</v>
      </c>
      <c r="H99" s="185">
        <v>13.6</v>
      </c>
      <c r="I99" s="186"/>
      <c r="J99" s="187">
        <f>ROUND(I99*H99,2)</f>
        <v>0</v>
      </c>
      <c r="K99" s="183" t="s">
        <v>167</v>
      </c>
      <c r="L99" s="42"/>
      <c r="M99" s="188" t="s">
        <v>19</v>
      </c>
      <c r="N99" s="189" t="s">
        <v>40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0.22</v>
      </c>
      <c r="T99" s="191">
        <f>S99*H99</f>
        <v>2.992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79</v>
      </c>
      <c r="AY99" s="20" t="s">
        <v>161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77</v>
      </c>
      <c r="BK99" s="193">
        <f>ROUND(I99*H99,2)</f>
        <v>0</v>
      </c>
      <c r="BL99" s="20" t="s">
        <v>168</v>
      </c>
      <c r="BM99" s="192" t="s">
        <v>4085</v>
      </c>
    </row>
    <row r="100" spans="1:65" s="2" customFormat="1">
      <c r="A100" s="37"/>
      <c r="B100" s="38"/>
      <c r="C100" s="39"/>
      <c r="D100" s="194" t="s">
        <v>170</v>
      </c>
      <c r="E100" s="39"/>
      <c r="F100" s="195" t="s">
        <v>4086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170</v>
      </c>
      <c r="AU100" s="20" t="s">
        <v>79</v>
      </c>
    </row>
    <row r="101" spans="1:65" s="13" customFormat="1">
      <c r="B101" s="201"/>
      <c r="C101" s="202"/>
      <c r="D101" s="199" t="s">
        <v>178</v>
      </c>
      <c r="E101" s="203" t="s">
        <v>19</v>
      </c>
      <c r="F101" s="204" t="s">
        <v>4082</v>
      </c>
      <c r="G101" s="202"/>
      <c r="H101" s="205">
        <v>13.6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178</v>
      </c>
      <c r="AU101" s="211" t="s">
        <v>79</v>
      </c>
      <c r="AV101" s="13" t="s">
        <v>79</v>
      </c>
      <c r="AW101" s="13" t="s">
        <v>31</v>
      </c>
      <c r="AX101" s="13" t="s">
        <v>77</v>
      </c>
      <c r="AY101" s="211" t="s">
        <v>161</v>
      </c>
    </row>
    <row r="102" spans="1:65" s="2" customFormat="1" ht="24.15" customHeight="1">
      <c r="A102" s="37"/>
      <c r="B102" s="38"/>
      <c r="C102" s="181" t="s">
        <v>192</v>
      </c>
      <c r="D102" s="181" t="s">
        <v>163</v>
      </c>
      <c r="E102" s="182" t="s">
        <v>4087</v>
      </c>
      <c r="F102" s="183" t="s">
        <v>4088</v>
      </c>
      <c r="G102" s="184" t="s">
        <v>206</v>
      </c>
      <c r="H102" s="185">
        <v>61.18</v>
      </c>
      <c r="I102" s="186"/>
      <c r="J102" s="187">
        <f>ROUND(I102*H102,2)</f>
        <v>0</v>
      </c>
      <c r="K102" s="183" t="s">
        <v>167</v>
      </c>
      <c r="L102" s="42"/>
      <c r="M102" s="188" t="s">
        <v>19</v>
      </c>
      <c r="N102" s="189" t="s">
        <v>40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168</v>
      </c>
      <c r="BM102" s="192" t="s">
        <v>4089</v>
      </c>
    </row>
    <row r="103" spans="1:65" s="2" customFormat="1">
      <c r="A103" s="37"/>
      <c r="B103" s="38"/>
      <c r="C103" s="39"/>
      <c r="D103" s="194" t="s">
        <v>170</v>
      </c>
      <c r="E103" s="39"/>
      <c r="F103" s="195" t="s">
        <v>4090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170</v>
      </c>
      <c r="AU103" s="20" t="s">
        <v>79</v>
      </c>
    </row>
    <row r="104" spans="1:65" s="13" customFormat="1">
      <c r="B104" s="201"/>
      <c r="C104" s="202"/>
      <c r="D104" s="199" t="s">
        <v>178</v>
      </c>
      <c r="E104" s="203" t="s">
        <v>641</v>
      </c>
      <c r="F104" s="204" t="s">
        <v>4091</v>
      </c>
      <c r="G104" s="202"/>
      <c r="H104" s="205">
        <v>61.18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178</v>
      </c>
      <c r="AU104" s="211" t="s">
        <v>79</v>
      </c>
      <c r="AV104" s="13" t="s">
        <v>79</v>
      </c>
      <c r="AW104" s="13" t="s">
        <v>31</v>
      </c>
      <c r="AX104" s="13" t="s">
        <v>77</v>
      </c>
      <c r="AY104" s="211" t="s">
        <v>161</v>
      </c>
    </row>
    <row r="105" spans="1:65" s="2" customFormat="1" ht="21.75" customHeight="1">
      <c r="A105" s="37"/>
      <c r="B105" s="38"/>
      <c r="C105" s="181" t="s">
        <v>197</v>
      </c>
      <c r="D105" s="181" t="s">
        <v>163</v>
      </c>
      <c r="E105" s="182" t="s">
        <v>4092</v>
      </c>
      <c r="F105" s="183" t="s">
        <v>4093</v>
      </c>
      <c r="G105" s="184" t="s">
        <v>166</v>
      </c>
      <c r="H105" s="185">
        <v>131</v>
      </c>
      <c r="I105" s="186"/>
      <c r="J105" s="187">
        <f>ROUND(I105*H105,2)</f>
        <v>0</v>
      </c>
      <c r="K105" s="183" t="s">
        <v>167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8.4000000000000003E-4</v>
      </c>
      <c r="R105" s="190">
        <f>Q105*H105</f>
        <v>0.11004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4094</v>
      </c>
    </row>
    <row r="106" spans="1:65" s="2" customFormat="1">
      <c r="A106" s="37"/>
      <c r="B106" s="38"/>
      <c r="C106" s="39"/>
      <c r="D106" s="194" t="s">
        <v>170</v>
      </c>
      <c r="E106" s="39"/>
      <c r="F106" s="195" t="s">
        <v>4095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170</v>
      </c>
      <c r="AU106" s="20" t="s">
        <v>79</v>
      </c>
    </row>
    <row r="107" spans="1:65" s="13" customFormat="1">
      <c r="B107" s="201"/>
      <c r="C107" s="202"/>
      <c r="D107" s="199" t="s">
        <v>178</v>
      </c>
      <c r="E107" s="203" t="s">
        <v>19</v>
      </c>
      <c r="F107" s="204" t="s">
        <v>1403</v>
      </c>
      <c r="G107" s="202"/>
      <c r="H107" s="205">
        <v>131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178</v>
      </c>
      <c r="AU107" s="211" t="s">
        <v>79</v>
      </c>
      <c r="AV107" s="13" t="s">
        <v>79</v>
      </c>
      <c r="AW107" s="13" t="s">
        <v>31</v>
      </c>
      <c r="AX107" s="13" t="s">
        <v>77</v>
      </c>
      <c r="AY107" s="211" t="s">
        <v>161</v>
      </c>
    </row>
    <row r="108" spans="1:65" s="2" customFormat="1" ht="24.15" customHeight="1">
      <c r="A108" s="37"/>
      <c r="B108" s="38"/>
      <c r="C108" s="181" t="s">
        <v>203</v>
      </c>
      <c r="D108" s="181" t="s">
        <v>163</v>
      </c>
      <c r="E108" s="182" t="s">
        <v>4096</v>
      </c>
      <c r="F108" s="183" t="s">
        <v>4097</v>
      </c>
      <c r="G108" s="184" t="s">
        <v>166</v>
      </c>
      <c r="H108" s="185">
        <v>131</v>
      </c>
      <c r="I108" s="186"/>
      <c r="J108" s="187">
        <f>ROUND(I108*H108,2)</f>
        <v>0</v>
      </c>
      <c r="K108" s="183" t="s">
        <v>167</v>
      </c>
      <c r="L108" s="42"/>
      <c r="M108" s="188" t="s">
        <v>19</v>
      </c>
      <c r="N108" s="189" t="s">
        <v>40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168</v>
      </c>
      <c r="AT108" s="192" t="s">
        <v>163</v>
      </c>
      <c r="AU108" s="192" t="s">
        <v>79</v>
      </c>
      <c r="AY108" s="20" t="s">
        <v>161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77</v>
      </c>
      <c r="BK108" s="193">
        <f>ROUND(I108*H108,2)</f>
        <v>0</v>
      </c>
      <c r="BL108" s="20" t="s">
        <v>168</v>
      </c>
      <c r="BM108" s="192" t="s">
        <v>4098</v>
      </c>
    </row>
    <row r="109" spans="1:65" s="2" customFormat="1">
      <c r="A109" s="37"/>
      <c r="B109" s="38"/>
      <c r="C109" s="39"/>
      <c r="D109" s="194" t="s">
        <v>170</v>
      </c>
      <c r="E109" s="39"/>
      <c r="F109" s="195" t="s">
        <v>4099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170</v>
      </c>
      <c r="AU109" s="20" t="s">
        <v>79</v>
      </c>
    </row>
    <row r="110" spans="1:65" s="2" customFormat="1" ht="37.799999999999997" customHeight="1">
      <c r="A110" s="37"/>
      <c r="B110" s="38"/>
      <c r="C110" s="181" t="s">
        <v>211</v>
      </c>
      <c r="D110" s="181" t="s">
        <v>163</v>
      </c>
      <c r="E110" s="182" t="s">
        <v>670</v>
      </c>
      <c r="F110" s="183" t="s">
        <v>671</v>
      </c>
      <c r="G110" s="184" t="s">
        <v>206</v>
      </c>
      <c r="H110" s="185">
        <v>61.18</v>
      </c>
      <c r="I110" s="186"/>
      <c r="J110" s="187">
        <f>ROUND(I110*H110,2)</f>
        <v>0</v>
      </c>
      <c r="K110" s="183" t="s">
        <v>167</v>
      </c>
      <c r="L110" s="42"/>
      <c r="M110" s="188" t="s">
        <v>19</v>
      </c>
      <c r="N110" s="189" t="s">
        <v>40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168</v>
      </c>
      <c r="AT110" s="192" t="s">
        <v>163</v>
      </c>
      <c r="AU110" s="192" t="s">
        <v>79</v>
      </c>
      <c r="AY110" s="20" t="s">
        <v>161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77</v>
      </c>
      <c r="BK110" s="193">
        <f>ROUND(I110*H110,2)</f>
        <v>0</v>
      </c>
      <c r="BL110" s="20" t="s">
        <v>168</v>
      </c>
      <c r="BM110" s="192" t="s">
        <v>4100</v>
      </c>
    </row>
    <row r="111" spans="1:65" s="2" customFormat="1">
      <c r="A111" s="37"/>
      <c r="B111" s="38"/>
      <c r="C111" s="39"/>
      <c r="D111" s="194" t="s">
        <v>170</v>
      </c>
      <c r="E111" s="39"/>
      <c r="F111" s="195" t="s">
        <v>673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170</v>
      </c>
      <c r="AU111" s="20" t="s">
        <v>79</v>
      </c>
    </row>
    <row r="112" spans="1:65" s="13" customFormat="1">
      <c r="B112" s="201"/>
      <c r="C112" s="202"/>
      <c r="D112" s="199" t="s">
        <v>178</v>
      </c>
      <c r="E112" s="203" t="s">
        <v>19</v>
      </c>
      <c r="F112" s="204" t="s">
        <v>4101</v>
      </c>
      <c r="G112" s="202"/>
      <c r="H112" s="205">
        <v>61.18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178</v>
      </c>
      <c r="AU112" s="211" t="s">
        <v>79</v>
      </c>
      <c r="AV112" s="13" t="s">
        <v>79</v>
      </c>
      <c r="AW112" s="13" t="s">
        <v>31</v>
      </c>
      <c r="AX112" s="13" t="s">
        <v>77</v>
      </c>
      <c r="AY112" s="211" t="s">
        <v>161</v>
      </c>
    </row>
    <row r="113" spans="1:65" s="2" customFormat="1" ht="37.799999999999997" customHeight="1">
      <c r="A113" s="37"/>
      <c r="B113" s="38"/>
      <c r="C113" s="181" t="s">
        <v>222</v>
      </c>
      <c r="D113" s="181" t="s">
        <v>163</v>
      </c>
      <c r="E113" s="182" t="s">
        <v>675</v>
      </c>
      <c r="F113" s="183" t="s">
        <v>676</v>
      </c>
      <c r="G113" s="184" t="s">
        <v>206</v>
      </c>
      <c r="H113" s="185">
        <v>34.799999999999997</v>
      </c>
      <c r="I113" s="186"/>
      <c r="J113" s="187">
        <f>ROUND(I113*H113,2)</f>
        <v>0</v>
      </c>
      <c r="K113" s="183" t="s">
        <v>167</v>
      </c>
      <c r="L113" s="42"/>
      <c r="M113" s="188" t="s">
        <v>19</v>
      </c>
      <c r="N113" s="189" t="s">
        <v>40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77</v>
      </c>
      <c r="BK113" s="193">
        <f>ROUND(I113*H113,2)</f>
        <v>0</v>
      </c>
      <c r="BL113" s="20" t="s">
        <v>168</v>
      </c>
      <c r="BM113" s="192" t="s">
        <v>4102</v>
      </c>
    </row>
    <row r="114" spans="1:65" s="2" customFormat="1">
      <c r="A114" s="37"/>
      <c r="B114" s="38"/>
      <c r="C114" s="39"/>
      <c r="D114" s="194" t="s">
        <v>170</v>
      </c>
      <c r="E114" s="39"/>
      <c r="F114" s="195" t="s">
        <v>678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170</v>
      </c>
      <c r="AU114" s="20" t="s">
        <v>79</v>
      </c>
    </row>
    <row r="115" spans="1:65" s="13" customFormat="1">
      <c r="B115" s="201"/>
      <c r="C115" s="202"/>
      <c r="D115" s="199" t="s">
        <v>178</v>
      </c>
      <c r="E115" s="203" t="s">
        <v>19</v>
      </c>
      <c r="F115" s="204" t="s">
        <v>4103</v>
      </c>
      <c r="G115" s="202"/>
      <c r="H115" s="205">
        <v>34.799999999999997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178</v>
      </c>
      <c r="AU115" s="211" t="s">
        <v>79</v>
      </c>
      <c r="AV115" s="13" t="s">
        <v>79</v>
      </c>
      <c r="AW115" s="13" t="s">
        <v>31</v>
      </c>
      <c r="AX115" s="13" t="s">
        <v>77</v>
      </c>
      <c r="AY115" s="211" t="s">
        <v>161</v>
      </c>
    </row>
    <row r="116" spans="1:65" s="2" customFormat="1" ht="24.15" customHeight="1">
      <c r="A116" s="37"/>
      <c r="B116" s="38"/>
      <c r="C116" s="181" t="s">
        <v>237</v>
      </c>
      <c r="D116" s="181" t="s">
        <v>163</v>
      </c>
      <c r="E116" s="182" t="s">
        <v>2579</v>
      </c>
      <c r="F116" s="183" t="s">
        <v>2580</v>
      </c>
      <c r="G116" s="184" t="s">
        <v>206</v>
      </c>
      <c r="H116" s="185">
        <v>61.18</v>
      </c>
      <c r="I116" s="186"/>
      <c r="J116" s="187">
        <f>ROUND(I116*H116,2)</f>
        <v>0</v>
      </c>
      <c r="K116" s="183" t="s">
        <v>167</v>
      </c>
      <c r="L116" s="42"/>
      <c r="M116" s="188" t="s">
        <v>19</v>
      </c>
      <c r="N116" s="189" t="s">
        <v>40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168</v>
      </c>
      <c r="AT116" s="192" t="s">
        <v>163</v>
      </c>
      <c r="AU116" s="192" t="s">
        <v>79</v>
      </c>
      <c r="AY116" s="20" t="s">
        <v>161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77</v>
      </c>
      <c r="BK116" s="193">
        <f>ROUND(I116*H116,2)</f>
        <v>0</v>
      </c>
      <c r="BL116" s="20" t="s">
        <v>168</v>
      </c>
      <c r="BM116" s="192" t="s">
        <v>4104</v>
      </c>
    </row>
    <row r="117" spans="1:65" s="2" customFormat="1">
      <c r="A117" s="37"/>
      <c r="B117" s="38"/>
      <c r="C117" s="39"/>
      <c r="D117" s="194" t="s">
        <v>170</v>
      </c>
      <c r="E117" s="39"/>
      <c r="F117" s="195" t="s">
        <v>2582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170</v>
      </c>
      <c r="AU117" s="20" t="s">
        <v>79</v>
      </c>
    </row>
    <row r="118" spans="1:65" s="13" customFormat="1">
      <c r="B118" s="201"/>
      <c r="C118" s="202"/>
      <c r="D118" s="199" t="s">
        <v>178</v>
      </c>
      <c r="E118" s="203" t="s">
        <v>19</v>
      </c>
      <c r="F118" s="204" t="s">
        <v>4105</v>
      </c>
      <c r="G118" s="202"/>
      <c r="H118" s="205">
        <v>61.18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178</v>
      </c>
      <c r="AU118" s="211" t="s">
        <v>79</v>
      </c>
      <c r="AV118" s="13" t="s">
        <v>79</v>
      </c>
      <c r="AW118" s="13" t="s">
        <v>31</v>
      </c>
      <c r="AX118" s="13" t="s">
        <v>77</v>
      </c>
      <c r="AY118" s="211" t="s">
        <v>161</v>
      </c>
    </row>
    <row r="119" spans="1:65" s="2" customFormat="1" ht="24.15" customHeight="1">
      <c r="A119" s="37"/>
      <c r="B119" s="38"/>
      <c r="C119" s="181" t="s">
        <v>247</v>
      </c>
      <c r="D119" s="181" t="s">
        <v>163</v>
      </c>
      <c r="E119" s="182" t="s">
        <v>686</v>
      </c>
      <c r="F119" s="183" t="s">
        <v>501</v>
      </c>
      <c r="G119" s="184" t="s">
        <v>214</v>
      </c>
      <c r="H119" s="185">
        <v>62.64</v>
      </c>
      <c r="I119" s="186"/>
      <c r="J119" s="187">
        <f>ROUND(I119*H119,2)</f>
        <v>0</v>
      </c>
      <c r="K119" s="183" t="s">
        <v>167</v>
      </c>
      <c r="L119" s="42"/>
      <c r="M119" s="188" t="s">
        <v>19</v>
      </c>
      <c r="N119" s="189" t="s">
        <v>40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168</v>
      </c>
      <c r="AT119" s="192" t="s">
        <v>163</v>
      </c>
      <c r="AU119" s="192" t="s">
        <v>79</v>
      </c>
      <c r="AY119" s="20" t="s">
        <v>161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77</v>
      </c>
      <c r="BK119" s="193">
        <f>ROUND(I119*H119,2)</f>
        <v>0</v>
      </c>
      <c r="BL119" s="20" t="s">
        <v>168</v>
      </c>
      <c r="BM119" s="192" t="s">
        <v>4106</v>
      </c>
    </row>
    <row r="120" spans="1:65" s="2" customFormat="1">
      <c r="A120" s="37"/>
      <c r="B120" s="38"/>
      <c r="C120" s="39"/>
      <c r="D120" s="194" t="s">
        <v>170</v>
      </c>
      <c r="E120" s="39"/>
      <c r="F120" s="195" t="s">
        <v>688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170</v>
      </c>
      <c r="AU120" s="20" t="s">
        <v>79</v>
      </c>
    </row>
    <row r="121" spans="1:65" s="13" customFormat="1">
      <c r="B121" s="201"/>
      <c r="C121" s="202"/>
      <c r="D121" s="199" t="s">
        <v>178</v>
      </c>
      <c r="E121" s="203" t="s">
        <v>4058</v>
      </c>
      <c r="F121" s="204" t="s">
        <v>4107</v>
      </c>
      <c r="G121" s="202"/>
      <c r="H121" s="205">
        <v>34.799999999999997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178</v>
      </c>
      <c r="AU121" s="211" t="s">
        <v>79</v>
      </c>
      <c r="AV121" s="13" t="s">
        <v>79</v>
      </c>
      <c r="AW121" s="13" t="s">
        <v>31</v>
      </c>
      <c r="AX121" s="13" t="s">
        <v>77</v>
      </c>
      <c r="AY121" s="211" t="s">
        <v>161</v>
      </c>
    </row>
    <row r="122" spans="1:65" s="13" customFormat="1">
      <c r="B122" s="201"/>
      <c r="C122" s="202"/>
      <c r="D122" s="199" t="s">
        <v>178</v>
      </c>
      <c r="E122" s="202"/>
      <c r="F122" s="204" t="s">
        <v>4108</v>
      </c>
      <c r="G122" s="202"/>
      <c r="H122" s="205">
        <v>62.64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178</v>
      </c>
      <c r="AU122" s="211" t="s">
        <v>79</v>
      </c>
      <c r="AV122" s="13" t="s">
        <v>79</v>
      </c>
      <c r="AW122" s="13" t="s">
        <v>4</v>
      </c>
      <c r="AX122" s="13" t="s">
        <v>77</v>
      </c>
      <c r="AY122" s="211" t="s">
        <v>161</v>
      </c>
    </row>
    <row r="123" spans="1:65" s="2" customFormat="1" ht="24.15" customHeight="1">
      <c r="A123" s="37"/>
      <c r="B123" s="38"/>
      <c r="C123" s="181" t="s">
        <v>253</v>
      </c>
      <c r="D123" s="181" t="s">
        <v>163</v>
      </c>
      <c r="E123" s="182" t="s">
        <v>2587</v>
      </c>
      <c r="F123" s="183" t="s">
        <v>2588</v>
      </c>
      <c r="G123" s="184" t="s">
        <v>206</v>
      </c>
      <c r="H123" s="185">
        <v>26.38</v>
      </c>
      <c r="I123" s="186"/>
      <c r="J123" s="187">
        <f>ROUND(I123*H123,2)</f>
        <v>0</v>
      </c>
      <c r="K123" s="183" t="s">
        <v>167</v>
      </c>
      <c r="L123" s="42"/>
      <c r="M123" s="188" t="s">
        <v>19</v>
      </c>
      <c r="N123" s="189" t="s">
        <v>40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77</v>
      </c>
      <c r="BK123" s="193">
        <f>ROUND(I123*H123,2)</f>
        <v>0</v>
      </c>
      <c r="BL123" s="20" t="s">
        <v>168</v>
      </c>
      <c r="BM123" s="192" t="s">
        <v>4109</v>
      </c>
    </row>
    <row r="124" spans="1:65" s="2" customFormat="1">
      <c r="A124" s="37"/>
      <c r="B124" s="38"/>
      <c r="C124" s="39"/>
      <c r="D124" s="194" t="s">
        <v>170</v>
      </c>
      <c r="E124" s="39"/>
      <c r="F124" s="195" t="s">
        <v>2590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170</v>
      </c>
      <c r="AU124" s="20" t="s">
        <v>79</v>
      </c>
    </row>
    <row r="125" spans="1:65" s="13" customFormat="1">
      <c r="B125" s="201"/>
      <c r="C125" s="202"/>
      <c r="D125" s="199" t="s">
        <v>178</v>
      </c>
      <c r="E125" s="203" t="s">
        <v>2561</v>
      </c>
      <c r="F125" s="204" t="s">
        <v>4110</v>
      </c>
      <c r="G125" s="202"/>
      <c r="H125" s="205">
        <v>26.38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178</v>
      </c>
      <c r="AU125" s="211" t="s">
        <v>79</v>
      </c>
      <c r="AV125" s="13" t="s">
        <v>79</v>
      </c>
      <c r="AW125" s="13" t="s">
        <v>31</v>
      </c>
      <c r="AX125" s="13" t="s">
        <v>77</v>
      </c>
      <c r="AY125" s="211" t="s">
        <v>161</v>
      </c>
    </row>
    <row r="126" spans="1:65" s="2" customFormat="1" ht="37.799999999999997" customHeight="1">
      <c r="A126" s="37"/>
      <c r="B126" s="38"/>
      <c r="C126" s="181" t="s">
        <v>262</v>
      </c>
      <c r="D126" s="181" t="s">
        <v>163</v>
      </c>
      <c r="E126" s="182" t="s">
        <v>2592</v>
      </c>
      <c r="F126" s="183" t="s">
        <v>2593</v>
      </c>
      <c r="G126" s="184" t="s">
        <v>206</v>
      </c>
      <c r="H126" s="185">
        <v>27.4</v>
      </c>
      <c r="I126" s="186"/>
      <c r="J126" s="187">
        <f>ROUND(I126*H126,2)</f>
        <v>0</v>
      </c>
      <c r="K126" s="183" t="s">
        <v>167</v>
      </c>
      <c r="L126" s="42"/>
      <c r="M126" s="188" t="s">
        <v>19</v>
      </c>
      <c r="N126" s="189" t="s">
        <v>40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168</v>
      </c>
      <c r="AT126" s="192" t="s">
        <v>163</v>
      </c>
      <c r="AU126" s="192" t="s">
        <v>79</v>
      </c>
      <c r="AY126" s="20" t="s">
        <v>161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77</v>
      </c>
      <c r="BK126" s="193">
        <f>ROUND(I126*H126,2)</f>
        <v>0</v>
      </c>
      <c r="BL126" s="20" t="s">
        <v>168</v>
      </c>
      <c r="BM126" s="192" t="s">
        <v>4111</v>
      </c>
    </row>
    <row r="127" spans="1:65" s="2" customFormat="1">
      <c r="A127" s="37"/>
      <c r="B127" s="38"/>
      <c r="C127" s="39"/>
      <c r="D127" s="194" t="s">
        <v>170</v>
      </c>
      <c r="E127" s="39"/>
      <c r="F127" s="195" t="s">
        <v>2595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170</v>
      </c>
      <c r="AU127" s="20" t="s">
        <v>79</v>
      </c>
    </row>
    <row r="128" spans="1:65" s="13" customFormat="1">
      <c r="B128" s="201"/>
      <c r="C128" s="202"/>
      <c r="D128" s="199" t="s">
        <v>178</v>
      </c>
      <c r="E128" s="203" t="s">
        <v>4055</v>
      </c>
      <c r="F128" s="204" t="s">
        <v>4057</v>
      </c>
      <c r="G128" s="202"/>
      <c r="H128" s="205">
        <v>27.4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178</v>
      </c>
      <c r="AU128" s="211" t="s">
        <v>79</v>
      </c>
      <c r="AV128" s="13" t="s">
        <v>79</v>
      </c>
      <c r="AW128" s="13" t="s">
        <v>31</v>
      </c>
      <c r="AX128" s="13" t="s">
        <v>77</v>
      </c>
      <c r="AY128" s="211" t="s">
        <v>161</v>
      </c>
    </row>
    <row r="129" spans="1:65" s="2" customFormat="1" ht="16.5" customHeight="1">
      <c r="A129" s="37"/>
      <c r="B129" s="38"/>
      <c r="C129" s="237" t="s">
        <v>268</v>
      </c>
      <c r="D129" s="237" t="s">
        <v>715</v>
      </c>
      <c r="E129" s="238" t="s">
        <v>2597</v>
      </c>
      <c r="F129" s="239" t="s">
        <v>2598</v>
      </c>
      <c r="G129" s="240" t="s">
        <v>214</v>
      </c>
      <c r="H129" s="241">
        <v>54.8</v>
      </c>
      <c r="I129" s="242"/>
      <c r="J129" s="243">
        <f>ROUND(I129*H129,2)</f>
        <v>0</v>
      </c>
      <c r="K129" s="239" t="s">
        <v>167</v>
      </c>
      <c r="L129" s="244"/>
      <c r="M129" s="245" t="s">
        <v>19</v>
      </c>
      <c r="N129" s="246" t="s">
        <v>40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211</v>
      </c>
      <c r="AT129" s="192" t="s">
        <v>715</v>
      </c>
      <c r="AU129" s="192" t="s">
        <v>79</v>
      </c>
      <c r="AY129" s="20" t="s">
        <v>161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77</v>
      </c>
      <c r="BK129" s="193">
        <f>ROUND(I129*H129,2)</f>
        <v>0</v>
      </c>
      <c r="BL129" s="20" t="s">
        <v>168</v>
      </c>
      <c r="BM129" s="192" t="s">
        <v>4112</v>
      </c>
    </row>
    <row r="130" spans="1:65" s="13" customFormat="1">
      <c r="B130" s="201"/>
      <c r="C130" s="202"/>
      <c r="D130" s="199" t="s">
        <v>178</v>
      </c>
      <c r="E130" s="202"/>
      <c r="F130" s="204" t="s">
        <v>4113</v>
      </c>
      <c r="G130" s="202"/>
      <c r="H130" s="205">
        <v>54.8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178</v>
      </c>
      <c r="AU130" s="211" t="s">
        <v>79</v>
      </c>
      <c r="AV130" s="13" t="s">
        <v>79</v>
      </c>
      <c r="AW130" s="13" t="s">
        <v>4</v>
      </c>
      <c r="AX130" s="13" t="s">
        <v>77</v>
      </c>
      <c r="AY130" s="211" t="s">
        <v>161</v>
      </c>
    </row>
    <row r="131" spans="1:65" s="2" customFormat="1" ht="21.75" customHeight="1">
      <c r="A131" s="37"/>
      <c r="B131" s="38"/>
      <c r="C131" s="181" t="s">
        <v>8</v>
      </c>
      <c r="D131" s="181" t="s">
        <v>163</v>
      </c>
      <c r="E131" s="182" t="s">
        <v>2601</v>
      </c>
      <c r="F131" s="183" t="s">
        <v>2602</v>
      </c>
      <c r="G131" s="184" t="s">
        <v>206</v>
      </c>
      <c r="H131" s="185">
        <v>4.4000000000000004</v>
      </c>
      <c r="I131" s="186"/>
      <c r="J131" s="187">
        <f>ROUND(I131*H131,2)</f>
        <v>0</v>
      </c>
      <c r="K131" s="183" t="s">
        <v>167</v>
      </c>
      <c r="L131" s="42"/>
      <c r="M131" s="188" t="s">
        <v>19</v>
      </c>
      <c r="N131" s="189" t="s">
        <v>40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168</v>
      </c>
      <c r="AT131" s="192" t="s">
        <v>163</v>
      </c>
      <c r="AU131" s="192" t="s">
        <v>79</v>
      </c>
      <c r="AY131" s="20" t="s">
        <v>161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77</v>
      </c>
      <c r="BK131" s="193">
        <f>ROUND(I131*H131,2)</f>
        <v>0</v>
      </c>
      <c r="BL131" s="20" t="s">
        <v>168</v>
      </c>
      <c r="BM131" s="192" t="s">
        <v>4114</v>
      </c>
    </row>
    <row r="132" spans="1:65" s="2" customFormat="1">
      <c r="A132" s="37"/>
      <c r="B132" s="38"/>
      <c r="C132" s="39"/>
      <c r="D132" s="194" t="s">
        <v>170</v>
      </c>
      <c r="E132" s="39"/>
      <c r="F132" s="195" t="s">
        <v>2604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170</v>
      </c>
      <c r="AU132" s="20" t="s">
        <v>79</v>
      </c>
    </row>
    <row r="133" spans="1:65" s="13" customFormat="1">
      <c r="B133" s="201"/>
      <c r="C133" s="202"/>
      <c r="D133" s="199" t="s">
        <v>178</v>
      </c>
      <c r="E133" s="203" t="s">
        <v>2550</v>
      </c>
      <c r="F133" s="204" t="s">
        <v>4054</v>
      </c>
      <c r="G133" s="202"/>
      <c r="H133" s="205">
        <v>4.4000000000000004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178</v>
      </c>
      <c r="AU133" s="211" t="s">
        <v>79</v>
      </c>
      <c r="AV133" s="13" t="s">
        <v>79</v>
      </c>
      <c r="AW133" s="13" t="s">
        <v>31</v>
      </c>
      <c r="AX133" s="13" t="s">
        <v>77</v>
      </c>
      <c r="AY133" s="211" t="s">
        <v>161</v>
      </c>
    </row>
    <row r="134" spans="1:65" s="12" customFormat="1" ht="22.8" customHeight="1">
      <c r="B134" s="165"/>
      <c r="C134" s="166"/>
      <c r="D134" s="167" t="s">
        <v>68</v>
      </c>
      <c r="E134" s="179" t="s">
        <v>192</v>
      </c>
      <c r="F134" s="179" t="s">
        <v>4115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SUM(P135:P156)</f>
        <v>0</v>
      </c>
      <c r="Q134" s="173"/>
      <c r="R134" s="174">
        <f>SUM(R135:R156)</f>
        <v>0.87485999999999997</v>
      </c>
      <c r="S134" s="173"/>
      <c r="T134" s="175">
        <f>SUM(T135:T156)</f>
        <v>0</v>
      </c>
      <c r="AR134" s="176" t="s">
        <v>77</v>
      </c>
      <c r="AT134" s="177" t="s">
        <v>68</v>
      </c>
      <c r="AU134" s="177" t="s">
        <v>77</v>
      </c>
      <c r="AY134" s="176" t="s">
        <v>161</v>
      </c>
      <c r="BK134" s="178">
        <f>SUM(BK135:BK156)</f>
        <v>0</v>
      </c>
    </row>
    <row r="135" spans="1:65" s="2" customFormat="1" ht="24.15" customHeight="1">
      <c r="A135" s="37"/>
      <c r="B135" s="38"/>
      <c r="C135" s="181" t="s">
        <v>279</v>
      </c>
      <c r="D135" s="181" t="s">
        <v>163</v>
      </c>
      <c r="E135" s="182" t="s">
        <v>4116</v>
      </c>
      <c r="F135" s="183" t="s">
        <v>4117</v>
      </c>
      <c r="G135" s="184" t="s">
        <v>166</v>
      </c>
      <c r="H135" s="185">
        <v>3</v>
      </c>
      <c r="I135" s="186"/>
      <c r="J135" s="187">
        <f>ROUND(I135*H135,2)</f>
        <v>0</v>
      </c>
      <c r="K135" s="183" t="s">
        <v>167</v>
      </c>
      <c r="L135" s="42"/>
      <c r="M135" s="188" t="s">
        <v>19</v>
      </c>
      <c r="N135" s="189" t="s">
        <v>40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168</v>
      </c>
      <c r="AT135" s="192" t="s">
        <v>163</v>
      </c>
      <c r="AU135" s="192" t="s">
        <v>79</v>
      </c>
      <c r="AY135" s="20" t="s">
        <v>161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77</v>
      </c>
      <c r="BK135" s="193">
        <f>ROUND(I135*H135,2)</f>
        <v>0</v>
      </c>
      <c r="BL135" s="20" t="s">
        <v>168</v>
      </c>
      <c r="BM135" s="192" t="s">
        <v>4118</v>
      </c>
    </row>
    <row r="136" spans="1:65" s="2" customFormat="1">
      <c r="A136" s="37"/>
      <c r="B136" s="38"/>
      <c r="C136" s="39"/>
      <c r="D136" s="194" t="s">
        <v>170</v>
      </c>
      <c r="E136" s="39"/>
      <c r="F136" s="195" t="s">
        <v>4119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170</v>
      </c>
      <c r="AU136" s="20" t="s">
        <v>79</v>
      </c>
    </row>
    <row r="137" spans="1:65" s="2" customFormat="1" ht="19.2">
      <c r="A137" s="37"/>
      <c r="B137" s="38"/>
      <c r="C137" s="39"/>
      <c r="D137" s="199" t="s">
        <v>176</v>
      </c>
      <c r="E137" s="39"/>
      <c r="F137" s="200" t="s">
        <v>4120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176</v>
      </c>
      <c r="AU137" s="20" t="s">
        <v>79</v>
      </c>
    </row>
    <row r="138" spans="1:65" s="2" customFormat="1" ht="24.15" customHeight="1">
      <c r="A138" s="37"/>
      <c r="B138" s="38"/>
      <c r="C138" s="181" t="s">
        <v>293</v>
      </c>
      <c r="D138" s="181" t="s">
        <v>163</v>
      </c>
      <c r="E138" s="182" t="s">
        <v>4121</v>
      </c>
      <c r="F138" s="183" t="s">
        <v>4122</v>
      </c>
      <c r="G138" s="184" t="s">
        <v>166</v>
      </c>
      <c r="H138" s="185">
        <v>16.600000000000001</v>
      </c>
      <c r="I138" s="186"/>
      <c r="J138" s="187">
        <f>ROUND(I138*H138,2)</f>
        <v>0</v>
      </c>
      <c r="K138" s="183" t="s">
        <v>167</v>
      </c>
      <c r="L138" s="42"/>
      <c r="M138" s="188" t="s">
        <v>19</v>
      </c>
      <c r="N138" s="189" t="s">
        <v>40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168</v>
      </c>
      <c r="AT138" s="192" t="s">
        <v>163</v>
      </c>
      <c r="AU138" s="192" t="s">
        <v>79</v>
      </c>
      <c r="AY138" s="20" t="s">
        <v>161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77</v>
      </c>
      <c r="BK138" s="193">
        <f>ROUND(I138*H138,2)</f>
        <v>0</v>
      </c>
      <c r="BL138" s="20" t="s">
        <v>168</v>
      </c>
      <c r="BM138" s="192" t="s">
        <v>4123</v>
      </c>
    </row>
    <row r="139" spans="1:65" s="2" customFormat="1">
      <c r="A139" s="37"/>
      <c r="B139" s="38"/>
      <c r="C139" s="39"/>
      <c r="D139" s="194" t="s">
        <v>170</v>
      </c>
      <c r="E139" s="39"/>
      <c r="F139" s="195" t="s">
        <v>4124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170</v>
      </c>
      <c r="AU139" s="20" t="s">
        <v>79</v>
      </c>
    </row>
    <row r="140" spans="1:65" s="2" customFormat="1" ht="19.2">
      <c r="A140" s="37"/>
      <c r="B140" s="38"/>
      <c r="C140" s="39"/>
      <c r="D140" s="199" t="s">
        <v>176</v>
      </c>
      <c r="E140" s="39"/>
      <c r="F140" s="200" t="s">
        <v>4125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176</v>
      </c>
      <c r="AU140" s="20" t="s">
        <v>79</v>
      </c>
    </row>
    <row r="141" spans="1:65" s="13" customFormat="1">
      <c r="B141" s="201"/>
      <c r="C141" s="202"/>
      <c r="D141" s="199" t="s">
        <v>178</v>
      </c>
      <c r="E141" s="203" t="s">
        <v>19</v>
      </c>
      <c r="F141" s="204" t="s">
        <v>4126</v>
      </c>
      <c r="G141" s="202"/>
      <c r="H141" s="205">
        <v>16.600000000000001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79</v>
      </c>
      <c r="AV141" s="13" t="s">
        <v>79</v>
      </c>
      <c r="AW141" s="13" t="s">
        <v>31</v>
      </c>
      <c r="AX141" s="13" t="s">
        <v>77</v>
      </c>
      <c r="AY141" s="211" t="s">
        <v>161</v>
      </c>
    </row>
    <row r="142" spans="1:65" s="2" customFormat="1" ht="24.15" customHeight="1">
      <c r="A142" s="37"/>
      <c r="B142" s="38"/>
      <c r="C142" s="181" t="s">
        <v>299</v>
      </c>
      <c r="D142" s="181" t="s">
        <v>163</v>
      </c>
      <c r="E142" s="182" t="s">
        <v>4127</v>
      </c>
      <c r="F142" s="183" t="s">
        <v>4128</v>
      </c>
      <c r="G142" s="184" t="s">
        <v>166</v>
      </c>
      <c r="H142" s="185">
        <v>13.6</v>
      </c>
      <c r="I142" s="186"/>
      <c r="J142" s="187">
        <f>ROUND(I142*H142,2)</f>
        <v>0</v>
      </c>
      <c r="K142" s="183" t="s">
        <v>167</v>
      </c>
      <c r="L142" s="42"/>
      <c r="M142" s="188" t="s">
        <v>19</v>
      </c>
      <c r="N142" s="189" t="s">
        <v>40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168</v>
      </c>
      <c r="AT142" s="192" t="s">
        <v>163</v>
      </c>
      <c r="AU142" s="192" t="s">
        <v>79</v>
      </c>
      <c r="AY142" s="20" t="s">
        <v>161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77</v>
      </c>
      <c r="BK142" s="193">
        <f>ROUND(I142*H142,2)</f>
        <v>0</v>
      </c>
      <c r="BL142" s="20" t="s">
        <v>168</v>
      </c>
      <c r="BM142" s="192" t="s">
        <v>4129</v>
      </c>
    </row>
    <row r="143" spans="1:65" s="2" customFormat="1">
      <c r="A143" s="37"/>
      <c r="B143" s="38"/>
      <c r="C143" s="39"/>
      <c r="D143" s="194" t="s">
        <v>170</v>
      </c>
      <c r="E143" s="39"/>
      <c r="F143" s="195" t="s">
        <v>4130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170</v>
      </c>
      <c r="AU143" s="20" t="s">
        <v>79</v>
      </c>
    </row>
    <row r="144" spans="1:65" s="2" customFormat="1" ht="19.2">
      <c r="A144" s="37"/>
      <c r="B144" s="38"/>
      <c r="C144" s="39"/>
      <c r="D144" s="199" t="s">
        <v>176</v>
      </c>
      <c r="E144" s="39"/>
      <c r="F144" s="200" t="s">
        <v>4131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176</v>
      </c>
      <c r="AU144" s="20" t="s">
        <v>79</v>
      </c>
    </row>
    <row r="145" spans="1:65" s="13" customFormat="1">
      <c r="B145" s="201"/>
      <c r="C145" s="202"/>
      <c r="D145" s="199" t="s">
        <v>178</v>
      </c>
      <c r="E145" s="203" t="s">
        <v>19</v>
      </c>
      <c r="F145" s="204" t="s">
        <v>4082</v>
      </c>
      <c r="G145" s="202"/>
      <c r="H145" s="205">
        <v>13.6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178</v>
      </c>
      <c r="AU145" s="211" t="s">
        <v>79</v>
      </c>
      <c r="AV145" s="13" t="s">
        <v>79</v>
      </c>
      <c r="AW145" s="13" t="s">
        <v>31</v>
      </c>
      <c r="AX145" s="13" t="s">
        <v>77</v>
      </c>
      <c r="AY145" s="211" t="s">
        <v>161</v>
      </c>
    </row>
    <row r="146" spans="1:65" s="2" customFormat="1" ht="24.15" customHeight="1">
      <c r="A146" s="37"/>
      <c r="B146" s="38"/>
      <c r="C146" s="181" t="s">
        <v>311</v>
      </c>
      <c r="D146" s="181" t="s">
        <v>163</v>
      </c>
      <c r="E146" s="182" t="s">
        <v>4132</v>
      </c>
      <c r="F146" s="183" t="s">
        <v>4133</v>
      </c>
      <c r="G146" s="184" t="s">
        <v>166</v>
      </c>
      <c r="H146" s="185">
        <v>13.6</v>
      </c>
      <c r="I146" s="186"/>
      <c r="J146" s="187">
        <f>ROUND(I146*H146,2)</f>
        <v>0</v>
      </c>
      <c r="K146" s="183" t="s">
        <v>167</v>
      </c>
      <c r="L146" s="42"/>
      <c r="M146" s="188" t="s">
        <v>19</v>
      </c>
      <c r="N146" s="189" t="s">
        <v>40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168</v>
      </c>
      <c r="AT146" s="192" t="s">
        <v>163</v>
      </c>
      <c r="AU146" s="192" t="s">
        <v>79</v>
      </c>
      <c r="AY146" s="20" t="s">
        <v>161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77</v>
      </c>
      <c r="BK146" s="193">
        <f>ROUND(I146*H146,2)</f>
        <v>0</v>
      </c>
      <c r="BL146" s="20" t="s">
        <v>168</v>
      </c>
      <c r="BM146" s="192" t="s">
        <v>4134</v>
      </c>
    </row>
    <row r="147" spans="1:65" s="2" customFormat="1">
      <c r="A147" s="37"/>
      <c r="B147" s="38"/>
      <c r="C147" s="39"/>
      <c r="D147" s="194" t="s">
        <v>170</v>
      </c>
      <c r="E147" s="39"/>
      <c r="F147" s="195" t="s">
        <v>4135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170</v>
      </c>
      <c r="AU147" s="20" t="s">
        <v>79</v>
      </c>
    </row>
    <row r="148" spans="1:65" s="2" customFormat="1" ht="24.15" customHeight="1">
      <c r="A148" s="37"/>
      <c r="B148" s="38"/>
      <c r="C148" s="181" t="s">
        <v>317</v>
      </c>
      <c r="D148" s="181" t="s">
        <v>163</v>
      </c>
      <c r="E148" s="182" t="s">
        <v>4136</v>
      </c>
      <c r="F148" s="183" t="s">
        <v>4137</v>
      </c>
      <c r="G148" s="184" t="s">
        <v>166</v>
      </c>
      <c r="H148" s="185">
        <v>13.6</v>
      </c>
      <c r="I148" s="186"/>
      <c r="J148" s="187">
        <f>ROUND(I148*H148,2)</f>
        <v>0</v>
      </c>
      <c r="K148" s="183" t="s">
        <v>167</v>
      </c>
      <c r="L148" s="42"/>
      <c r="M148" s="188" t="s">
        <v>19</v>
      </c>
      <c r="N148" s="189" t="s">
        <v>40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168</v>
      </c>
      <c r="AT148" s="192" t="s">
        <v>163</v>
      </c>
      <c r="AU148" s="192" t="s">
        <v>79</v>
      </c>
      <c r="AY148" s="20" t="s">
        <v>161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77</v>
      </c>
      <c r="BK148" s="193">
        <f>ROUND(I148*H148,2)</f>
        <v>0</v>
      </c>
      <c r="BL148" s="20" t="s">
        <v>168</v>
      </c>
      <c r="BM148" s="192" t="s">
        <v>4138</v>
      </c>
    </row>
    <row r="149" spans="1:65" s="2" customFormat="1">
      <c r="A149" s="37"/>
      <c r="B149" s="38"/>
      <c r="C149" s="39"/>
      <c r="D149" s="194" t="s">
        <v>170</v>
      </c>
      <c r="E149" s="39"/>
      <c r="F149" s="195" t="s">
        <v>4139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170</v>
      </c>
      <c r="AU149" s="20" t="s">
        <v>79</v>
      </c>
    </row>
    <row r="150" spans="1:65" s="2" customFormat="1" ht="19.2">
      <c r="A150" s="37"/>
      <c r="B150" s="38"/>
      <c r="C150" s="39"/>
      <c r="D150" s="199" t="s">
        <v>176</v>
      </c>
      <c r="E150" s="39"/>
      <c r="F150" s="200" t="s">
        <v>4140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176</v>
      </c>
      <c r="AU150" s="20" t="s">
        <v>79</v>
      </c>
    </row>
    <row r="151" spans="1:65" s="2" customFormat="1" ht="24.15" customHeight="1">
      <c r="A151" s="37"/>
      <c r="B151" s="38"/>
      <c r="C151" s="181" t="s">
        <v>7</v>
      </c>
      <c r="D151" s="181" t="s">
        <v>163</v>
      </c>
      <c r="E151" s="182" t="s">
        <v>4141</v>
      </c>
      <c r="F151" s="183" t="s">
        <v>4142</v>
      </c>
      <c r="G151" s="184" t="s">
        <v>166</v>
      </c>
      <c r="H151" s="185">
        <v>13.6</v>
      </c>
      <c r="I151" s="186"/>
      <c r="J151" s="187">
        <f>ROUND(I151*H151,2)</f>
        <v>0</v>
      </c>
      <c r="K151" s="183" t="s">
        <v>167</v>
      </c>
      <c r="L151" s="42"/>
      <c r="M151" s="188" t="s">
        <v>19</v>
      </c>
      <c r="N151" s="189" t="s">
        <v>40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168</v>
      </c>
      <c r="AT151" s="192" t="s">
        <v>163</v>
      </c>
      <c r="AU151" s="192" t="s">
        <v>79</v>
      </c>
      <c r="AY151" s="20" t="s">
        <v>161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77</v>
      </c>
      <c r="BK151" s="193">
        <f>ROUND(I151*H151,2)</f>
        <v>0</v>
      </c>
      <c r="BL151" s="20" t="s">
        <v>168</v>
      </c>
      <c r="BM151" s="192" t="s">
        <v>4143</v>
      </c>
    </row>
    <row r="152" spans="1:65" s="2" customFormat="1">
      <c r="A152" s="37"/>
      <c r="B152" s="38"/>
      <c r="C152" s="39"/>
      <c r="D152" s="194" t="s">
        <v>170</v>
      </c>
      <c r="E152" s="39"/>
      <c r="F152" s="195" t="s">
        <v>4144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170</v>
      </c>
      <c r="AU152" s="20" t="s">
        <v>79</v>
      </c>
    </row>
    <row r="153" spans="1:65" s="2" customFormat="1" ht="37.799999999999997" customHeight="1">
      <c r="A153" s="37"/>
      <c r="B153" s="38"/>
      <c r="C153" s="181" t="s">
        <v>332</v>
      </c>
      <c r="D153" s="181" t="s">
        <v>163</v>
      </c>
      <c r="E153" s="182" t="s">
        <v>4145</v>
      </c>
      <c r="F153" s="183" t="s">
        <v>4146</v>
      </c>
      <c r="G153" s="184" t="s">
        <v>166</v>
      </c>
      <c r="H153" s="185">
        <v>3</v>
      </c>
      <c r="I153" s="186"/>
      <c r="J153" s="187">
        <f>ROUND(I153*H153,2)</f>
        <v>0</v>
      </c>
      <c r="K153" s="183" t="s">
        <v>167</v>
      </c>
      <c r="L153" s="42"/>
      <c r="M153" s="188" t="s">
        <v>19</v>
      </c>
      <c r="N153" s="189" t="s">
        <v>40</v>
      </c>
      <c r="O153" s="67"/>
      <c r="P153" s="190">
        <f>O153*H153</f>
        <v>0</v>
      </c>
      <c r="Q153" s="190">
        <v>0.11162</v>
      </c>
      <c r="R153" s="190">
        <f>Q153*H153</f>
        <v>0.33485999999999999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168</v>
      </c>
      <c r="AT153" s="192" t="s">
        <v>163</v>
      </c>
      <c r="AU153" s="192" t="s">
        <v>79</v>
      </c>
      <c r="AY153" s="20" t="s">
        <v>161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77</v>
      </c>
      <c r="BK153" s="193">
        <f>ROUND(I153*H153,2)</f>
        <v>0</v>
      </c>
      <c r="BL153" s="20" t="s">
        <v>168</v>
      </c>
      <c r="BM153" s="192" t="s">
        <v>4147</v>
      </c>
    </row>
    <row r="154" spans="1:65" s="2" customFormat="1">
      <c r="A154" s="37"/>
      <c r="B154" s="38"/>
      <c r="C154" s="39"/>
      <c r="D154" s="194" t="s">
        <v>170</v>
      </c>
      <c r="E154" s="39"/>
      <c r="F154" s="195" t="s">
        <v>4148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170</v>
      </c>
      <c r="AU154" s="20" t="s">
        <v>79</v>
      </c>
    </row>
    <row r="155" spans="1:65" s="13" customFormat="1">
      <c r="B155" s="201"/>
      <c r="C155" s="202"/>
      <c r="D155" s="199" t="s">
        <v>178</v>
      </c>
      <c r="E155" s="203" t="s">
        <v>19</v>
      </c>
      <c r="F155" s="204" t="s">
        <v>180</v>
      </c>
      <c r="G155" s="202"/>
      <c r="H155" s="205">
        <v>3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79</v>
      </c>
      <c r="AV155" s="13" t="s">
        <v>79</v>
      </c>
      <c r="AW155" s="13" t="s">
        <v>31</v>
      </c>
      <c r="AX155" s="13" t="s">
        <v>77</v>
      </c>
      <c r="AY155" s="211" t="s">
        <v>161</v>
      </c>
    </row>
    <row r="156" spans="1:65" s="2" customFormat="1" ht="16.5" customHeight="1">
      <c r="A156" s="37"/>
      <c r="B156" s="38"/>
      <c r="C156" s="237" t="s">
        <v>337</v>
      </c>
      <c r="D156" s="237" t="s">
        <v>715</v>
      </c>
      <c r="E156" s="238" t="s">
        <v>4149</v>
      </c>
      <c r="F156" s="239" t="s">
        <v>4150</v>
      </c>
      <c r="G156" s="240" t="s">
        <v>166</v>
      </c>
      <c r="H156" s="241">
        <v>3</v>
      </c>
      <c r="I156" s="242"/>
      <c r="J156" s="243">
        <f>ROUND(I156*H156,2)</f>
        <v>0</v>
      </c>
      <c r="K156" s="239" t="s">
        <v>167</v>
      </c>
      <c r="L156" s="244"/>
      <c r="M156" s="245" t="s">
        <v>19</v>
      </c>
      <c r="N156" s="246" t="s">
        <v>40</v>
      </c>
      <c r="O156" s="67"/>
      <c r="P156" s="190">
        <f>O156*H156</f>
        <v>0</v>
      </c>
      <c r="Q156" s="190">
        <v>0.18</v>
      </c>
      <c r="R156" s="190">
        <f>Q156*H156</f>
        <v>0.54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211</v>
      </c>
      <c r="AT156" s="192" t="s">
        <v>715</v>
      </c>
      <c r="AU156" s="192" t="s">
        <v>79</v>
      </c>
      <c r="AY156" s="20" t="s">
        <v>161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77</v>
      </c>
      <c r="BK156" s="193">
        <f>ROUND(I156*H156,2)</f>
        <v>0</v>
      </c>
      <c r="BL156" s="20" t="s">
        <v>168</v>
      </c>
      <c r="BM156" s="192" t="s">
        <v>4151</v>
      </c>
    </row>
    <row r="157" spans="1:65" s="12" customFormat="1" ht="22.8" customHeight="1">
      <c r="B157" s="165"/>
      <c r="C157" s="166"/>
      <c r="D157" s="167" t="s">
        <v>68</v>
      </c>
      <c r="E157" s="179" t="s">
        <v>211</v>
      </c>
      <c r="F157" s="179" t="s">
        <v>4152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SUM(P158:P191)</f>
        <v>0</v>
      </c>
      <c r="Q157" s="173"/>
      <c r="R157" s="174">
        <f>SUM(R158:R191)</f>
        <v>0</v>
      </c>
      <c r="S157" s="173"/>
      <c r="T157" s="175">
        <f>SUM(T158:T191)</f>
        <v>0</v>
      </c>
      <c r="AR157" s="176" t="s">
        <v>77</v>
      </c>
      <c r="AT157" s="177" t="s">
        <v>68</v>
      </c>
      <c r="AU157" s="177" t="s">
        <v>77</v>
      </c>
      <c r="AY157" s="176" t="s">
        <v>161</v>
      </c>
      <c r="BK157" s="178">
        <f>SUM(BK158:BK191)</f>
        <v>0</v>
      </c>
    </row>
    <row r="158" spans="1:65" s="2" customFormat="1" ht="16.5" customHeight="1">
      <c r="A158" s="37"/>
      <c r="B158" s="38"/>
      <c r="C158" s="181" t="s">
        <v>343</v>
      </c>
      <c r="D158" s="181" t="s">
        <v>163</v>
      </c>
      <c r="E158" s="182" t="s">
        <v>4153</v>
      </c>
      <c r="F158" s="183" t="s">
        <v>4154</v>
      </c>
      <c r="G158" s="184" t="s">
        <v>206</v>
      </c>
      <c r="H158" s="185">
        <v>0.5</v>
      </c>
      <c r="I158" s="186"/>
      <c r="J158" s="187">
        <f t="shared" ref="J158:J190" si="0">ROUND(I158*H158,2)</f>
        <v>0</v>
      </c>
      <c r="K158" s="183" t="s">
        <v>19</v>
      </c>
      <c r="L158" s="42"/>
      <c r="M158" s="188" t="s">
        <v>19</v>
      </c>
      <c r="N158" s="189" t="s">
        <v>40</v>
      </c>
      <c r="O158" s="67"/>
      <c r="P158" s="190">
        <f t="shared" ref="P158:P190" si="1">O158*H158</f>
        <v>0</v>
      </c>
      <c r="Q158" s="190">
        <v>0</v>
      </c>
      <c r="R158" s="190">
        <f t="shared" ref="R158:R190" si="2">Q158*H158</f>
        <v>0</v>
      </c>
      <c r="S158" s="190">
        <v>0</v>
      </c>
      <c r="T158" s="191">
        <f t="shared" ref="T158:T190" si="3"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168</v>
      </c>
      <c r="AT158" s="192" t="s">
        <v>163</v>
      </c>
      <c r="AU158" s="192" t="s">
        <v>79</v>
      </c>
      <c r="AY158" s="20" t="s">
        <v>161</v>
      </c>
      <c r="BE158" s="193">
        <f t="shared" ref="BE158:BE190" si="4">IF(N158="základní",J158,0)</f>
        <v>0</v>
      </c>
      <c r="BF158" s="193">
        <f t="shared" ref="BF158:BF190" si="5">IF(N158="snížená",J158,0)</f>
        <v>0</v>
      </c>
      <c r="BG158" s="193">
        <f t="shared" ref="BG158:BG190" si="6">IF(N158="zákl. přenesená",J158,0)</f>
        <v>0</v>
      </c>
      <c r="BH158" s="193">
        <f t="shared" ref="BH158:BH190" si="7">IF(N158="sníž. přenesená",J158,0)</f>
        <v>0</v>
      </c>
      <c r="BI158" s="193">
        <f t="shared" ref="BI158:BI190" si="8">IF(N158="nulová",J158,0)</f>
        <v>0</v>
      </c>
      <c r="BJ158" s="20" t="s">
        <v>77</v>
      </c>
      <c r="BK158" s="193">
        <f t="shared" ref="BK158:BK190" si="9">ROUND(I158*H158,2)</f>
        <v>0</v>
      </c>
      <c r="BL158" s="20" t="s">
        <v>168</v>
      </c>
      <c r="BM158" s="192" t="s">
        <v>469</v>
      </c>
    </row>
    <row r="159" spans="1:65" s="2" customFormat="1" ht="16.5" customHeight="1">
      <c r="A159" s="37"/>
      <c r="B159" s="38"/>
      <c r="C159" s="181" t="s">
        <v>353</v>
      </c>
      <c r="D159" s="181" t="s">
        <v>163</v>
      </c>
      <c r="E159" s="182" t="s">
        <v>2679</v>
      </c>
      <c r="F159" s="183" t="s">
        <v>2680</v>
      </c>
      <c r="G159" s="184" t="s">
        <v>189</v>
      </c>
      <c r="H159" s="185">
        <v>43.7</v>
      </c>
      <c r="I159" s="186"/>
      <c r="J159" s="187">
        <f t="shared" si="0"/>
        <v>0</v>
      </c>
      <c r="K159" s="183" t="s">
        <v>19</v>
      </c>
      <c r="L159" s="42"/>
      <c r="M159" s="188" t="s">
        <v>19</v>
      </c>
      <c r="N159" s="189" t="s">
        <v>40</v>
      </c>
      <c r="O159" s="67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168</v>
      </c>
      <c r="AT159" s="192" t="s">
        <v>163</v>
      </c>
      <c r="AU159" s="192" t="s">
        <v>79</v>
      </c>
      <c r="AY159" s="20" t="s">
        <v>161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20" t="s">
        <v>77</v>
      </c>
      <c r="BK159" s="193">
        <f t="shared" si="9"/>
        <v>0</v>
      </c>
      <c r="BL159" s="20" t="s">
        <v>168</v>
      </c>
      <c r="BM159" s="192" t="s">
        <v>481</v>
      </c>
    </row>
    <row r="160" spans="1:65" s="2" customFormat="1" ht="16.5" customHeight="1">
      <c r="A160" s="37"/>
      <c r="B160" s="38"/>
      <c r="C160" s="181" t="s">
        <v>359</v>
      </c>
      <c r="D160" s="181" t="s">
        <v>163</v>
      </c>
      <c r="E160" s="182" t="s">
        <v>4155</v>
      </c>
      <c r="F160" s="183" t="s">
        <v>4156</v>
      </c>
      <c r="G160" s="184" t="s">
        <v>387</v>
      </c>
      <c r="H160" s="185">
        <v>1</v>
      </c>
      <c r="I160" s="186"/>
      <c r="J160" s="187">
        <f t="shared" si="0"/>
        <v>0</v>
      </c>
      <c r="K160" s="183" t="s">
        <v>19</v>
      </c>
      <c r="L160" s="42"/>
      <c r="M160" s="188" t="s">
        <v>19</v>
      </c>
      <c r="N160" s="189" t="s">
        <v>40</v>
      </c>
      <c r="O160" s="67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168</v>
      </c>
      <c r="AT160" s="192" t="s">
        <v>163</v>
      </c>
      <c r="AU160" s="192" t="s">
        <v>79</v>
      </c>
      <c r="AY160" s="20" t="s">
        <v>161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20" t="s">
        <v>77</v>
      </c>
      <c r="BK160" s="193">
        <f t="shared" si="9"/>
        <v>0</v>
      </c>
      <c r="BL160" s="20" t="s">
        <v>168</v>
      </c>
      <c r="BM160" s="192" t="s">
        <v>493</v>
      </c>
    </row>
    <row r="161" spans="1:65" s="2" customFormat="1" ht="16.5" customHeight="1">
      <c r="A161" s="37"/>
      <c r="B161" s="38"/>
      <c r="C161" s="181" t="s">
        <v>368</v>
      </c>
      <c r="D161" s="181" t="s">
        <v>163</v>
      </c>
      <c r="E161" s="182" t="s">
        <v>4157</v>
      </c>
      <c r="F161" s="183" t="s">
        <v>4158</v>
      </c>
      <c r="G161" s="184" t="s">
        <v>387</v>
      </c>
      <c r="H161" s="185">
        <v>1</v>
      </c>
      <c r="I161" s="186"/>
      <c r="J161" s="187">
        <f t="shared" si="0"/>
        <v>0</v>
      </c>
      <c r="K161" s="183" t="s">
        <v>19</v>
      </c>
      <c r="L161" s="42"/>
      <c r="M161" s="188" t="s">
        <v>19</v>
      </c>
      <c r="N161" s="189" t="s">
        <v>40</v>
      </c>
      <c r="O161" s="67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168</v>
      </c>
      <c r="AT161" s="192" t="s">
        <v>163</v>
      </c>
      <c r="AU161" s="192" t="s">
        <v>79</v>
      </c>
      <c r="AY161" s="20" t="s">
        <v>161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20" t="s">
        <v>77</v>
      </c>
      <c r="BK161" s="193">
        <f t="shared" si="9"/>
        <v>0</v>
      </c>
      <c r="BL161" s="20" t="s">
        <v>168</v>
      </c>
      <c r="BM161" s="192" t="s">
        <v>505</v>
      </c>
    </row>
    <row r="162" spans="1:65" s="2" customFormat="1" ht="16.5" customHeight="1">
      <c r="A162" s="37"/>
      <c r="B162" s="38"/>
      <c r="C162" s="181" t="s">
        <v>375</v>
      </c>
      <c r="D162" s="181" t="s">
        <v>163</v>
      </c>
      <c r="E162" s="182" t="s">
        <v>4159</v>
      </c>
      <c r="F162" s="183" t="s">
        <v>4160</v>
      </c>
      <c r="G162" s="184" t="s">
        <v>387</v>
      </c>
      <c r="H162" s="185">
        <v>1</v>
      </c>
      <c r="I162" s="186"/>
      <c r="J162" s="187">
        <f t="shared" si="0"/>
        <v>0</v>
      </c>
      <c r="K162" s="183" t="s">
        <v>19</v>
      </c>
      <c r="L162" s="42"/>
      <c r="M162" s="188" t="s">
        <v>19</v>
      </c>
      <c r="N162" s="189" t="s">
        <v>40</v>
      </c>
      <c r="O162" s="67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79</v>
      </c>
      <c r="AY162" s="20" t="s">
        <v>161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20" t="s">
        <v>77</v>
      </c>
      <c r="BK162" s="193">
        <f t="shared" si="9"/>
        <v>0</v>
      </c>
      <c r="BL162" s="20" t="s">
        <v>168</v>
      </c>
      <c r="BM162" s="192" t="s">
        <v>519</v>
      </c>
    </row>
    <row r="163" spans="1:65" s="2" customFormat="1" ht="16.5" customHeight="1">
      <c r="A163" s="37"/>
      <c r="B163" s="38"/>
      <c r="C163" s="181" t="s">
        <v>384</v>
      </c>
      <c r="D163" s="181" t="s">
        <v>163</v>
      </c>
      <c r="E163" s="182" t="s">
        <v>4161</v>
      </c>
      <c r="F163" s="183" t="s">
        <v>4162</v>
      </c>
      <c r="G163" s="184" t="s">
        <v>189</v>
      </c>
      <c r="H163" s="185">
        <v>43.7</v>
      </c>
      <c r="I163" s="186"/>
      <c r="J163" s="187">
        <f t="shared" si="0"/>
        <v>0</v>
      </c>
      <c r="K163" s="183" t="s">
        <v>19</v>
      </c>
      <c r="L163" s="42"/>
      <c r="M163" s="188" t="s">
        <v>19</v>
      </c>
      <c r="N163" s="189" t="s">
        <v>40</v>
      </c>
      <c r="O163" s="67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168</v>
      </c>
      <c r="AT163" s="192" t="s">
        <v>163</v>
      </c>
      <c r="AU163" s="192" t="s">
        <v>79</v>
      </c>
      <c r="AY163" s="20" t="s">
        <v>161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0" t="s">
        <v>77</v>
      </c>
      <c r="BK163" s="193">
        <f t="shared" si="9"/>
        <v>0</v>
      </c>
      <c r="BL163" s="20" t="s">
        <v>168</v>
      </c>
      <c r="BM163" s="192" t="s">
        <v>538</v>
      </c>
    </row>
    <row r="164" spans="1:65" s="2" customFormat="1" ht="16.5" customHeight="1">
      <c r="A164" s="37"/>
      <c r="B164" s="38"/>
      <c r="C164" s="181" t="s">
        <v>391</v>
      </c>
      <c r="D164" s="181" t="s">
        <v>163</v>
      </c>
      <c r="E164" s="182" t="s">
        <v>4163</v>
      </c>
      <c r="F164" s="183" t="s">
        <v>4164</v>
      </c>
      <c r="G164" s="184" t="s">
        <v>189</v>
      </c>
      <c r="H164" s="185">
        <v>45.7</v>
      </c>
      <c r="I164" s="186"/>
      <c r="J164" s="187">
        <f t="shared" si="0"/>
        <v>0</v>
      </c>
      <c r="K164" s="183" t="s">
        <v>19</v>
      </c>
      <c r="L164" s="42"/>
      <c r="M164" s="188" t="s">
        <v>19</v>
      </c>
      <c r="N164" s="189" t="s">
        <v>40</v>
      </c>
      <c r="O164" s="67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168</v>
      </c>
      <c r="AT164" s="192" t="s">
        <v>163</v>
      </c>
      <c r="AU164" s="192" t="s">
        <v>79</v>
      </c>
      <c r="AY164" s="20" t="s">
        <v>161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20" t="s">
        <v>77</v>
      </c>
      <c r="BK164" s="193">
        <f t="shared" si="9"/>
        <v>0</v>
      </c>
      <c r="BL164" s="20" t="s">
        <v>168</v>
      </c>
      <c r="BM164" s="192" t="s">
        <v>553</v>
      </c>
    </row>
    <row r="165" spans="1:65" s="2" customFormat="1" ht="16.5" customHeight="1">
      <c r="A165" s="37"/>
      <c r="B165" s="38"/>
      <c r="C165" s="181" t="s">
        <v>397</v>
      </c>
      <c r="D165" s="181" t="s">
        <v>163</v>
      </c>
      <c r="E165" s="182" t="s">
        <v>4165</v>
      </c>
      <c r="F165" s="183" t="s">
        <v>4166</v>
      </c>
      <c r="G165" s="184" t="s">
        <v>387</v>
      </c>
      <c r="H165" s="185">
        <v>1</v>
      </c>
      <c r="I165" s="186"/>
      <c r="J165" s="187">
        <f t="shared" si="0"/>
        <v>0</v>
      </c>
      <c r="K165" s="183" t="s">
        <v>19</v>
      </c>
      <c r="L165" s="42"/>
      <c r="M165" s="188" t="s">
        <v>19</v>
      </c>
      <c r="N165" s="189" t="s">
        <v>40</v>
      </c>
      <c r="O165" s="67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168</v>
      </c>
      <c r="AT165" s="192" t="s">
        <v>163</v>
      </c>
      <c r="AU165" s="192" t="s">
        <v>79</v>
      </c>
      <c r="AY165" s="20" t="s">
        <v>161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20" t="s">
        <v>77</v>
      </c>
      <c r="BK165" s="193">
        <f t="shared" si="9"/>
        <v>0</v>
      </c>
      <c r="BL165" s="20" t="s">
        <v>168</v>
      </c>
      <c r="BM165" s="192" t="s">
        <v>569</v>
      </c>
    </row>
    <row r="166" spans="1:65" s="2" customFormat="1" ht="16.5" customHeight="1">
      <c r="A166" s="37"/>
      <c r="B166" s="38"/>
      <c r="C166" s="181" t="s">
        <v>406</v>
      </c>
      <c r="D166" s="181" t="s">
        <v>163</v>
      </c>
      <c r="E166" s="182" t="s">
        <v>2615</v>
      </c>
      <c r="F166" s="183" t="s">
        <v>2616</v>
      </c>
      <c r="G166" s="184" t="s">
        <v>387</v>
      </c>
      <c r="H166" s="185">
        <v>1</v>
      </c>
      <c r="I166" s="186"/>
      <c r="J166" s="187">
        <f t="shared" si="0"/>
        <v>0</v>
      </c>
      <c r="K166" s="183" t="s">
        <v>19</v>
      </c>
      <c r="L166" s="42"/>
      <c r="M166" s="188" t="s">
        <v>19</v>
      </c>
      <c r="N166" s="189" t="s">
        <v>40</v>
      </c>
      <c r="O166" s="67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168</v>
      </c>
      <c r="AT166" s="192" t="s">
        <v>163</v>
      </c>
      <c r="AU166" s="192" t="s">
        <v>79</v>
      </c>
      <c r="AY166" s="20" t="s">
        <v>161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20" t="s">
        <v>77</v>
      </c>
      <c r="BK166" s="193">
        <f t="shared" si="9"/>
        <v>0</v>
      </c>
      <c r="BL166" s="20" t="s">
        <v>168</v>
      </c>
      <c r="BM166" s="192" t="s">
        <v>591</v>
      </c>
    </row>
    <row r="167" spans="1:65" s="2" customFormat="1" ht="16.5" customHeight="1">
      <c r="A167" s="37"/>
      <c r="B167" s="38"/>
      <c r="C167" s="181" t="s">
        <v>412</v>
      </c>
      <c r="D167" s="181" t="s">
        <v>163</v>
      </c>
      <c r="E167" s="182" t="s">
        <v>4167</v>
      </c>
      <c r="F167" s="183" t="s">
        <v>4168</v>
      </c>
      <c r="G167" s="184" t="s">
        <v>387</v>
      </c>
      <c r="H167" s="185">
        <v>1</v>
      </c>
      <c r="I167" s="186"/>
      <c r="J167" s="187">
        <f t="shared" si="0"/>
        <v>0</v>
      </c>
      <c r="K167" s="183" t="s">
        <v>19</v>
      </c>
      <c r="L167" s="42"/>
      <c r="M167" s="188" t="s">
        <v>19</v>
      </c>
      <c r="N167" s="189" t="s">
        <v>40</v>
      </c>
      <c r="O167" s="67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168</v>
      </c>
      <c r="AT167" s="192" t="s">
        <v>163</v>
      </c>
      <c r="AU167" s="192" t="s">
        <v>79</v>
      </c>
      <c r="AY167" s="20" t="s">
        <v>161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20" t="s">
        <v>77</v>
      </c>
      <c r="BK167" s="193">
        <f t="shared" si="9"/>
        <v>0</v>
      </c>
      <c r="BL167" s="20" t="s">
        <v>168</v>
      </c>
      <c r="BM167" s="192" t="s">
        <v>991</v>
      </c>
    </row>
    <row r="168" spans="1:65" s="2" customFormat="1" ht="16.5" customHeight="1">
      <c r="A168" s="37"/>
      <c r="B168" s="38"/>
      <c r="C168" s="181" t="s">
        <v>421</v>
      </c>
      <c r="D168" s="181" t="s">
        <v>163</v>
      </c>
      <c r="E168" s="182" t="s">
        <v>4169</v>
      </c>
      <c r="F168" s="183" t="s">
        <v>4170</v>
      </c>
      <c r="G168" s="184" t="s">
        <v>387</v>
      </c>
      <c r="H168" s="185">
        <v>4</v>
      </c>
      <c r="I168" s="186"/>
      <c r="J168" s="187">
        <f t="shared" si="0"/>
        <v>0</v>
      </c>
      <c r="K168" s="183" t="s">
        <v>19</v>
      </c>
      <c r="L168" s="42"/>
      <c r="M168" s="188" t="s">
        <v>19</v>
      </c>
      <c r="N168" s="189" t="s">
        <v>40</v>
      </c>
      <c r="O168" s="67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168</v>
      </c>
      <c r="AT168" s="192" t="s">
        <v>163</v>
      </c>
      <c r="AU168" s="192" t="s">
        <v>79</v>
      </c>
      <c r="AY168" s="20" t="s">
        <v>161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20" t="s">
        <v>77</v>
      </c>
      <c r="BK168" s="193">
        <f t="shared" si="9"/>
        <v>0</v>
      </c>
      <c r="BL168" s="20" t="s">
        <v>168</v>
      </c>
      <c r="BM168" s="192" t="s">
        <v>1005</v>
      </c>
    </row>
    <row r="169" spans="1:65" s="2" customFormat="1" ht="16.5" customHeight="1">
      <c r="A169" s="37"/>
      <c r="B169" s="38"/>
      <c r="C169" s="181" t="s">
        <v>427</v>
      </c>
      <c r="D169" s="181" t="s">
        <v>163</v>
      </c>
      <c r="E169" s="182" t="s">
        <v>4171</v>
      </c>
      <c r="F169" s="183" t="s">
        <v>4172</v>
      </c>
      <c r="G169" s="184" t="s">
        <v>387</v>
      </c>
      <c r="H169" s="185">
        <v>3</v>
      </c>
      <c r="I169" s="186"/>
      <c r="J169" s="187">
        <f t="shared" si="0"/>
        <v>0</v>
      </c>
      <c r="K169" s="183" t="s">
        <v>19</v>
      </c>
      <c r="L169" s="42"/>
      <c r="M169" s="188" t="s">
        <v>19</v>
      </c>
      <c r="N169" s="189" t="s">
        <v>40</v>
      </c>
      <c r="O169" s="67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168</v>
      </c>
      <c r="AT169" s="192" t="s">
        <v>163</v>
      </c>
      <c r="AU169" s="192" t="s">
        <v>79</v>
      </c>
      <c r="AY169" s="20" t="s">
        <v>161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20" t="s">
        <v>77</v>
      </c>
      <c r="BK169" s="193">
        <f t="shared" si="9"/>
        <v>0</v>
      </c>
      <c r="BL169" s="20" t="s">
        <v>168</v>
      </c>
      <c r="BM169" s="192" t="s">
        <v>1015</v>
      </c>
    </row>
    <row r="170" spans="1:65" s="2" customFormat="1" ht="16.5" customHeight="1">
      <c r="A170" s="37"/>
      <c r="B170" s="38"/>
      <c r="C170" s="181" t="s">
        <v>433</v>
      </c>
      <c r="D170" s="181" t="s">
        <v>163</v>
      </c>
      <c r="E170" s="182" t="s">
        <v>4173</v>
      </c>
      <c r="F170" s="183" t="s">
        <v>4174</v>
      </c>
      <c r="G170" s="184" t="s">
        <v>189</v>
      </c>
      <c r="H170" s="185">
        <v>43.7</v>
      </c>
      <c r="I170" s="186"/>
      <c r="J170" s="187">
        <f t="shared" si="0"/>
        <v>0</v>
      </c>
      <c r="K170" s="183" t="s">
        <v>19</v>
      </c>
      <c r="L170" s="42"/>
      <c r="M170" s="188" t="s">
        <v>19</v>
      </c>
      <c r="N170" s="189" t="s">
        <v>40</v>
      </c>
      <c r="O170" s="67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168</v>
      </c>
      <c r="AT170" s="192" t="s">
        <v>163</v>
      </c>
      <c r="AU170" s="192" t="s">
        <v>79</v>
      </c>
      <c r="AY170" s="20" t="s">
        <v>161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20" t="s">
        <v>77</v>
      </c>
      <c r="BK170" s="193">
        <f t="shared" si="9"/>
        <v>0</v>
      </c>
      <c r="BL170" s="20" t="s">
        <v>168</v>
      </c>
      <c r="BM170" s="192" t="s">
        <v>1028</v>
      </c>
    </row>
    <row r="171" spans="1:65" s="2" customFormat="1" ht="16.5" customHeight="1">
      <c r="A171" s="37"/>
      <c r="B171" s="38"/>
      <c r="C171" s="181" t="s">
        <v>440</v>
      </c>
      <c r="D171" s="181" t="s">
        <v>163</v>
      </c>
      <c r="E171" s="182" t="s">
        <v>4175</v>
      </c>
      <c r="F171" s="183" t="s">
        <v>4176</v>
      </c>
      <c r="G171" s="184" t="s">
        <v>387</v>
      </c>
      <c r="H171" s="185">
        <v>2</v>
      </c>
      <c r="I171" s="186"/>
      <c r="J171" s="187">
        <f t="shared" si="0"/>
        <v>0</v>
      </c>
      <c r="K171" s="183" t="s">
        <v>19</v>
      </c>
      <c r="L171" s="42"/>
      <c r="M171" s="188" t="s">
        <v>19</v>
      </c>
      <c r="N171" s="189" t="s">
        <v>40</v>
      </c>
      <c r="O171" s="67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168</v>
      </c>
      <c r="AT171" s="192" t="s">
        <v>163</v>
      </c>
      <c r="AU171" s="192" t="s">
        <v>79</v>
      </c>
      <c r="AY171" s="20" t="s">
        <v>161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20" t="s">
        <v>77</v>
      </c>
      <c r="BK171" s="193">
        <f t="shared" si="9"/>
        <v>0</v>
      </c>
      <c r="BL171" s="20" t="s">
        <v>168</v>
      </c>
      <c r="BM171" s="192" t="s">
        <v>1044</v>
      </c>
    </row>
    <row r="172" spans="1:65" s="2" customFormat="1" ht="16.5" customHeight="1">
      <c r="A172" s="37"/>
      <c r="B172" s="38"/>
      <c r="C172" s="181" t="s">
        <v>447</v>
      </c>
      <c r="D172" s="181" t="s">
        <v>163</v>
      </c>
      <c r="E172" s="182" t="s">
        <v>4177</v>
      </c>
      <c r="F172" s="183" t="s">
        <v>4178</v>
      </c>
      <c r="G172" s="184" t="s">
        <v>387</v>
      </c>
      <c r="H172" s="185">
        <v>1</v>
      </c>
      <c r="I172" s="186"/>
      <c r="J172" s="187">
        <f t="shared" si="0"/>
        <v>0</v>
      </c>
      <c r="K172" s="183" t="s">
        <v>19</v>
      </c>
      <c r="L172" s="42"/>
      <c r="M172" s="188" t="s">
        <v>19</v>
      </c>
      <c r="N172" s="189" t="s">
        <v>40</v>
      </c>
      <c r="O172" s="67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168</v>
      </c>
      <c r="AT172" s="192" t="s">
        <v>163</v>
      </c>
      <c r="AU172" s="192" t="s">
        <v>79</v>
      </c>
      <c r="AY172" s="20" t="s">
        <v>161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20" t="s">
        <v>77</v>
      </c>
      <c r="BK172" s="193">
        <f t="shared" si="9"/>
        <v>0</v>
      </c>
      <c r="BL172" s="20" t="s">
        <v>168</v>
      </c>
      <c r="BM172" s="192" t="s">
        <v>1056</v>
      </c>
    </row>
    <row r="173" spans="1:65" s="2" customFormat="1" ht="16.5" customHeight="1">
      <c r="A173" s="37"/>
      <c r="B173" s="38"/>
      <c r="C173" s="181" t="s">
        <v>453</v>
      </c>
      <c r="D173" s="181" t="s">
        <v>163</v>
      </c>
      <c r="E173" s="182" t="s">
        <v>4179</v>
      </c>
      <c r="F173" s="183" t="s">
        <v>4180</v>
      </c>
      <c r="G173" s="184" t="s">
        <v>532</v>
      </c>
      <c r="H173" s="185">
        <v>1</v>
      </c>
      <c r="I173" s="186"/>
      <c r="J173" s="187">
        <f t="shared" si="0"/>
        <v>0</v>
      </c>
      <c r="K173" s="183" t="s">
        <v>19</v>
      </c>
      <c r="L173" s="42"/>
      <c r="M173" s="188" t="s">
        <v>19</v>
      </c>
      <c r="N173" s="189" t="s">
        <v>40</v>
      </c>
      <c r="O173" s="67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168</v>
      </c>
      <c r="AT173" s="192" t="s">
        <v>163</v>
      </c>
      <c r="AU173" s="192" t="s">
        <v>79</v>
      </c>
      <c r="AY173" s="20" t="s">
        <v>161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20" t="s">
        <v>77</v>
      </c>
      <c r="BK173" s="193">
        <f t="shared" si="9"/>
        <v>0</v>
      </c>
      <c r="BL173" s="20" t="s">
        <v>168</v>
      </c>
      <c r="BM173" s="192" t="s">
        <v>1068</v>
      </c>
    </row>
    <row r="174" spans="1:65" s="2" customFormat="1" ht="16.5" customHeight="1">
      <c r="A174" s="37"/>
      <c r="B174" s="38"/>
      <c r="C174" s="181" t="s">
        <v>458</v>
      </c>
      <c r="D174" s="181" t="s">
        <v>163</v>
      </c>
      <c r="E174" s="182" t="s">
        <v>4181</v>
      </c>
      <c r="F174" s="183" t="s">
        <v>4182</v>
      </c>
      <c r="G174" s="184" t="s">
        <v>387</v>
      </c>
      <c r="H174" s="185">
        <v>1</v>
      </c>
      <c r="I174" s="186"/>
      <c r="J174" s="187">
        <f t="shared" si="0"/>
        <v>0</v>
      </c>
      <c r="K174" s="183" t="s">
        <v>19</v>
      </c>
      <c r="L174" s="42"/>
      <c r="M174" s="188" t="s">
        <v>19</v>
      </c>
      <c r="N174" s="189" t="s">
        <v>40</v>
      </c>
      <c r="O174" s="67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168</v>
      </c>
      <c r="AT174" s="192" t="s">
        <v>163</v>
      </c>
      <c r="AU174" s="192" t="s">
        <v>79</v>
      </c>
      <c r="AY174" s="20" t="s">
        <v>161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20" t="s">
        <v>77</v>
      </c>
      <c r="BK174" s="193">
        <f t="shared" si="9"/>
        <v>0</v>
      </c>
      <c r="BL174" s="20" t="s">
        <v>168</v>
      </c>
      <c r="BM174" s="192" t="s">
        <v>1079</v>
      </c>
    </row>
    <row r="175" spans="1:65" s="2" customFormat="1" ht="16.5" customHeight="1">
      <c r="A175" s="37"/>
      <c r="B175" s="38"/>
      <c r="C175" s="181" t="s">
        <v>465</v>
      </c>
      <c r="D175" s="181" t="s">
        <v>163</v>
      </c>
      <c r="E175" s="182" t="s">
        <v>4183</v>
      </c>
      <c r="F175" s="183" t="s">
        <v>4184</v>
      </c>
      <c r="G175" s="184" t="s">
        <v>189</v>
      </c>
      <c r="H175" s="185">
        <v>43.7</v>
      </c>
      <c r="I175" s="186"/>
      <c r="J175" s="187">
        <f t="shared" si="0"/>
        <v>0</v>
      </c>
      <c r="K175" s="183" t="s">
        <v>19</v>
      </c>
      <c r="L175" s="42"/>
      <c r="M175" s="188" t="s">
        <v>19</v>
      </c>
      <c r="N175" s="189" t="s">
        <v>40</v>
      </c>
      <c r="O175" s="67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168</v>
      </c>
      <c r="AT175" s="192" t="s">
        <v>163</v>
      </c>
      <c r="AU175" s="192" t="s">
        <v>79</v>
      </c>
      <c r="AY175" s="20" t="s">
        <v>161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20" t="s">
        <v>77</v>
      </c>
      <c r="BK175" s="193">
        <f t="shared" si="9"/>
        <v>0</v>
      </c>
      <c r="BL175" s="20" t="s">
        <v>168</v>
      </c>
      <c r="BM175" s="192" t="s">
        <v>1089</v>
      </c>
    </row>
    <row r="176" spans="1:65" s="2" customFormat="1" ht="16.5" customHeight="1">
      <c r="A176" s="37"/>
      <c r="B176" s="38"/>
      <c r="C176" s="181" t="s">
        <v>469</v>
      </c>
      <c r="D176" s="181" t="s">
        <v>163</v>
      </c>
      <c r="E176" s="182" t="s">
        <v>4185</v>
      </c>
      <c r="F176" s="183" t="s">
        <v>4186</v>
      </c>
      <c r="G176" s="184" t="s">
        <v>532</v>
      </c>
      <c r="H176" s="185">
        <v>1</v>
      </c>
      <c r="I176" s="186"/>
      <c r="J176" s="187">
        <f t="shared" si="0"/>
        <v>0</v>
      </c>
      <c r="K176" s="183" t="s">
        <v>19</v>
      </c>
      <c r="L176" s="42"/>
      <c r="M176" s="188" t="s">
        <v>19</v>
      </c>
      <c r="N176" s="189" t="s">
        <v>40</v>
      </c>
      <c r="O176" s="67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168</v>
      </c>
      <c r="AT176" s="192" t="s">
        <v>163</v>
      </c>
      <c r="AU176" s="192" t="s">
        <v>79</v>
      </c>
      <c r="AY176" s="20" t="s">
        <v>161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20" t="s">
        <v>77</v>
      </c>
      <c r="BK176" s="193">
        <f t="shared" si="9"/>
        <v>0</v>
      </c>
      <c r="BL176" s="20" t="s">
        <v>168</v>
      </c>
      <c r="BM176" s="192" t="s">
        <v>1100</v>
      </c>
    </row>
    <row r="177" spans="1:65" s="2" customFormat="1" ht="16.5" customHeight="1">
      <c r="A177" s="37"/>
      <c r="B177" s="38"/>
      <c r="C177" s="181" t="s">
        <v>475</v>
      </c>
      <c r="D177" s="181" t="s">
        <v>163</v>
      </c>
      <c r="E177" s="182" t="s">
        <v>4187</v>
      </c>
      <c r="F177" s="183" t="s">
        <v>4188</v>
      </c>
      <c r="G177" s="184" t="s">
        <v>532</v>
      </c>
      <c r="H177" s="185">
        <v>1</v>
      </c>
      <c r="I177" s="186"/>
      <c r="J177" s="187">
        <f t="shared" si="0"/>
        <v>0</v>
      </c>
      <c r="K177" s="183" t="s">
        <v>19</v>
      </c>
      <c r="L177" s="42"/>
      <c r="M177" s="188" t="s">
        <v>19</v>
      </c>
      <c r="N177" s="189" t="s">
        <v>40</v>
      </c>
      <c r="O177" s="67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168</v>
      </c>
      <c r="AT177" s="192" t="s">
        <v>163</v>
      </c>
      <c r="AU177" s="192" t="s">
        <v>79</v>
      </c>
      <c r="AY177" s="20" t="s">
        <v>161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20" t="s">
        <v>77</v>
      </c>
      <c r="BK177" s="193">
        <f t="shared" si="9"/>
        <v>0</v>
      </c>
      <c r="BL177" s="20" t="s">
        <v>168</v>
      </c>
      <c r="BM177" s="192" t="s">
        <v>1110</v>
      </c>
    </row>
    <row r="178" spans="1:65" s="2" customFormat="1" ht="16.5" customHeight="1">
      <c r="A178" s="37"/>
      <c r="B178" s="38"/>
      <c r="C178" s="181" t="s">
        <v>481</v>
      </c>
      <c r="D178" s="181" t="s">
        <v>163</v>
      </c>
      <c r="E178" s="182" t="s">
        <v>4189</v>
      </c>
      <c r="F178" s="183" t="s">
        <v>4190</v>
      </c>
      <c r="G178" s="184" t="s">
        <v>189</v>
      </c>
      <c r="H178" s="185">
        <v>46</v>
      </c>
      <c r="I178" s="186"/>
      <c r="J178" s="187">
        <f t="shared" si="0"/>
        <v>0</v>
      </c>
      <c r="K178" s="183" t="s">
        <v>19</v>
      </c>
      <c r="L178" s="42"/>
      <c r="M178" s="188" t="s">
        <v>19</v>
      </c>
      <c r="N178" s="189" t="s">
        <v>40</v>
      </c>
      <c r="O178" s="67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168</v>
      </c>
      <c r="AT178" s="192" t="s">
        <v>163</v>
      </c>
      <c r="AU178" s="192" t="s">
        <v>79</v>
      </c>
      <c r="AY178" s="20" t="s">
        <v>161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20" t="s">
        <v>77</v>
      </c>
      <c r="BK178" s="193">
        <f t="shared" si="9"/>
        <v>0</v>
      </c>
      <c r="BL178" s="20" t="s">
        <v>168</v>
      </c>
      <c r="BM178" s="192" t="s">
        <v>1120</v>
      </c>
    </row>
    <row r="179" spans="1:65" s="2" customFormat="1" ht="16.5" customHeight="1">
      <c r="A179" s="37"/>
      <c r="B179" s="38"/>
      <c r="C179" s="181" t="s">
        <v>487</v>
      </c>
      <c r="D179" s="181" t="s">
        <v>163</v>
      </c>
      <c r="E179" s="182" t="s">
        <v>4191</v>
      </c>
      <c r="F179" s="183" t="s">
        <v>4192</v>
      </c>
      <c r="G179" s="184" t="s">
        <v>387</v>
      </c>
      <c r="H179" s="185">
        <v>1</v>
      </c>
      <c r="I179" s="186"/>
      <c r="J179" s="187">
        <f t="shared" si="0"/>
        <v>0</v>
      </c>
      <c r="K179" s="183" t="s">
        <v>19</v>
      </c>
      <c r="L179" s="42"/>
      <c r="M179" s="188" t="s">
        <v>19</v>
      </c>
      <c r="N179" s="189" t="s">
        <v>40</v>
      </c>
      <c r="O179" s="67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168</v>
      </c>
      <c r="AT179" s="192" t="s">
        <v>163</v>
      </c>
      <c r="AU179" s="192" t="s">
        <v>79</v>
      </c>
      <c r="AY179" s="20" t="s">
        <v>161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20" t="s">
        <v>77</v>
      </c>
      <c r="BK179" s="193">
        <f t="shared" si="9"/>
        <v>0</v>
      </c>
      <c r="BL179" s="20" t="s">
        <v>168</v>
      </c>
      <c r="BM179" s="192" t="s">
        <v>1130</v>
      </c>
    </row>
    <row r="180" spans="1:65" s="2" customFormat="1" ht="16.5" customHeight="1">
      <c r="A180" s="37"/>
      <c r="B180" s="38"/>
      <c r="C180" s="181" t="s">
        <v>493</v>
      </c>
      <c r="D180" s="181" t="s">
        <v>163</v>
      </c>
      <c r="E180" s="182" t="s">
        <v>4193</v>
      </c>
      <c r="F180" s="183" t="s">
        <v>4194</v>
      </c>
      <c r="G180" s="184" t="s">
        <v>387</v>
      </c>
      <c r="H180" s="185">
        <v>1</v>
      </c>
      <c r="I180" s="186"/>
      <c r="J180" s="187">
        <f t="shared" si="0"/>
        <v>0</v>
      </c>
      <c r="K180" s="183" t="s">
        <v>19</v>
      </c>
      <c r="L180" s="42"/>
      <c r="M180" s="188" t="s">
        <v>19</v>
      </c>
      <c r="N180" s="189" t="s">
        <v>40</v>
      </c>
      <c r="O180" s="67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168</v>
      </c>
      <c r="AT180" s="192" t="s">
        <v>163</v>
      </c>
      <c r="AU180" s="192" t="s">
        <v>79</v>
      </c>
      <c r="AY180" s="20" t="s">
        <v>161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20" t="s">
        <v>77</v>
      </c>
      <c r="BK180" s="193">
        <f t="shared" si="9"/>
        <v>0</v>
      </c>
      <c r="BL180" s="20" t="s">
        <v>168</v>
      </c>
      <c r="BM180" s="192" t="s">
        <v>1140</v>
      </c>
    </row>
    <row r="181" spans="1:65" s="2" customFormat="1" ht="16.5" customHeight="1">
      <c r="A181" s="37"/>
      <c r="B181" s="38"/>
      <c r="C181" s="181" t="s">
        <v>499</v>
      </c>
      <c r="D181" s="181" t="s">
        <v>163</v>
      </c>
      <c r="E181" s="182" t="s">
        <v>4195</v>
      </c>
      <c r="F181" s="183" t="s">
        <v>4196</v>
      </c>
      <c r="G181" s="184" t="s">
        <v>387</v>
      </c>
      <c r="H181" s="185">
        <v>1</v>
      </c>
      <c r="I181" s="186"/>
      <c r="J181" s="187">
        <f t="shared" si="0"/>
        <v>0</v>
      </c>
      <c r="K181" s="183" t="s">
        <v>19</v>
      </c>
      <c r="L181" s="42"/>
      <c r="M181" s="188" t="s">
        <v>19</v>
      </c>
      <c r="N181" s="189" t="s">
        <v>40</v>
      </c>
      <c r="O181" s="67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168</v>
      </c>
      <c r="AT181" s="192" t="s">
        <v>163</v>
      </c>
      <c r="AU181" s="192" t="s">
        <v>79</v>
      </c>
      <c r="AY181" s="20" t="s">
        <v>161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20" t="s">
        <v>77</v>
      </c>
      <c r="BK181" s="193">
        <f t="shared" si="9"/>
        <v>0</v>
      </c>
      <c r="BL181" s="20" t="s">
        <v>168</v>
      </c>
      <c r="BM181" s="192" t="s">
        <v>1151</v>
      </c>
    </row>
    <row r="182" spans="1:65" s="2" customFormat="1" ht="16.5" customHeight="1">
      <c r="A182" s="37"/>
      <c r="B182" s="38"/>
      <c r="C182" s="181" t="s">
        <v>505</v>
      </c>
      <c r="D182" s="181" t="s">
        <v>163</v>
      </c>
      <c r="E182" s="182" t="s">
        <v>4197</v>
      </c>
      <c r="F182" s="183" t="s">
        <v>4198</v>
      </c>
      <c r="G182" s="184" t="s">
        <v>387</v>
      </c>
      <c r="H182" s="185">
        <v>1</v>
      </c>
      <c r="I182" s="186"/>
      <c r="J182" s="187">
        <f t="shared" si="0"/>
        <v>0</v>
      </c>
      <c r="K182" s="183" t="s">
        <v>19</v>
      </c>
      <c r="L182" s="42"/>
      <c r="M182" s="188" t="s">
        <v>19</v>
      </c>
      <c r="N182" s="189" t="s">
        <v>40</v>
      </c>
      <c r="O182" s="67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168</v>
      </c>
      <c r="AT182" s="192" t="s">
        <v>163</v>
      </c>
      <c r="AU182" s="192" t="s">
        <v>79</v>
      </c>
      <c r="AY182" s="20" t="s">
        <v>161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20" t="s">
        <v>77</v>
      </c>
      <c r="BK182" s="193">
        <f t="shared" si="9"/>
        <v>0</v>
      </c>
      <c r="BL182" s="20" t="s">
        <v>168</v>
      </c>
      <c r="BM182" s="192" t="s">
        <v>1163</v>
      </c>
    </row>
    <row r="183" spans="1:65" s="2" customFormat="1" ht="16.5" customHeight="1">
      <c r="A183" s="37"/>
      <c r="B183" s="38"/>
      <c r="C183" s="181" t="s">
        <v>511</v>
      </c>
      <c r="D183" s="181" t="s">
        <v>163</v>
      </c>
      <c r="E183" s="182" t="s">
        <v>4199</v>
      </c>
      <c r="F183" s="183" t="s">
        <v>4200</v>
      </c>
      <c r="G183" s="184" t="s">
        <v>387</v>
      </c>
      <c r="H183" s="185">
        <v>1</v>
      </c>
      <c r="I183" s="186"/>
      <c r="J183" s="187">
        <f t="shared" si="0"/>
        <v>0</v>
      </c>
      <c r="K183" s="183" t="s">
        <v>19</v>
      </c>
      <c r="L183" s="42"/>
      <c r="M183" s="188" t="s">
        <v>19</v>
      </c>
      <c r="N183" s="189" t="s">
        <v>40</v>
      </c>
      <c r="O183" s="67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168</v>
      </c>
      <c r="AT183" s="192" t="s">
        <v>163</v>
      </c>
      <c r="AU183" s="192" t="s">
        <v>79</v>
      </c>
      <c r="AY183" s="20" t="s">
        <v>161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20" t="s">
        <v>77</v>
      </c>
      <c r="BK183" s="193">
        <f t="shared" si="9"/>
        <v>0</v>
      </c>
      <c r="BL183" s="20" t="s">
        <v>168</v>
      </c>
      <c r="BM183" s="192" t="s">
        <v>1173</v>
      </c>
    </row>
    <row r="184" spans="1:65" s="2" customFormat="1" ht="16.5" customHeight="1">
      <c r="A184" s="37"/>
      <c r="B184" s="38"/>
      <c r="C184" s="181" t="s">
        <v>519</v>
      </c>
      <c r="D184" s="181" t="s">
        <v>163</v>
      </c>
      <c r="E184" s="182" t="s">
        <v>4201</v>
      </c>
      <c r="F184" s="183" t="s">
        <v>4202</v>
      </c>
      <c r="G184" s="184" t="s">
        <v>387</v>
      </c>
      <c r="H184" s="185">
        <v>1</v>
      </c>
      <c r="I184" s="186"/>
      <c r="J184" s="187">
        <f t="shared" si="0"/>
        <v>0</v>
      </c>
      <c r="K184" s="183" t="s">
        <v>19</v>
      </c>
      <c r="L184" s="42"/>
      <c r="M184" s="188" t="s">
        <v>19</v>
      </c>
      <c r="N184" s="189" t="s">
        <v>40</v>
      </c>
      <c r="O184" s="67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168</v>
      </c>
      <c r="AT184" s="192" t="s">
        <v>163</v>
      </c>
      <c r="AU184" s="192" t="s">
        <v>79</v>
      </c>
      <c r="AY184" s="20" t="s">
        <v>161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20" t="s">
        <v>77</v>
      </c>
      <c r="BK184" s="193">
        <f t="shared" si="9"/>
        <v>0</v>
      </c>
      <c r="BL184" s="20" t="s">
        <v>168</v>
      </c>
      <c r="BM184" s="192" t="s">
        <v>1185</v>
      </c>
    </row>
    <row r="185" spans="1:65" s="2" customFormat="1" ht="16.5" customHeight="1">
      <c r="A185" s="37"/>
      <c r="B185" s="38"/>
      <c r="C185" s="181" t="s">
        <v>529</v>
      </c>
      <c r="D185" s="181" t="s">
        <v>163</v>
      </c>
      <c r="E185" s="182" t="s">
        <v>4203</v>
      </c>
      <c r="F185" s="183" t="s">
        <v>4204</v>
      </c>
      <c r="G185" s="184" t="s">
        <v>387</v>
      </c>
      <c r="H185" s="185">
        <v>1</v>
      </c>
      <c r="I185" s="186"/>
      <c r="J185" s="187">
        <f t="shared" si="0"/>
        <v>0</v>
      </c>
      <c r="K185" s="183" t="s">
        <v>19</v>
      </c>
      <c r="L185" s="42"/>
      <c r="M185" s="188" t="s">
        <v>19</v>
      </c>
      <c r="N185" s="189" t="s">
        <v>40</v>
      </c>
      <c r="O185" s="67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168</v>
      </c>
      <c r="AT185" s="192" t="s">
        <v>163</v>
      </c>
      <c r="AU185" s="192" t="s">
        <v>79</v>
      </c>
      <c r="AY185" s="20" t="s">
        <v>161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20" t="s">
        <v>77</v>
      </c>
      <c r="BK185" s="193">
        <f t="shared" si="9"/>
        <v>0</v>
      </c>
      <c r="BL185" s="20" t="s">
        <v>168</v>
      </c>
      <c r="BM185" s="192" t="s">
        <v>1196</v>
      </c>
    </row>
    <row r="186" spans="1:65" s="2" customFormat="1" ht="16.5" customHeight="1">
      <c r="A186" s="37"/>
      <c r="B186" s="38"/>
      <c r="C186" s="181" t="s">
        <v>538</v>
      </c>
      <c r="D186" s="181" t="s">
        <v>163</v>
      </c>
      <c r="E186" s="182" t="s">
        <v>4205</v>
      </c>
      <c r="F186" s="183" t="s">
        <v>4206</v>
      </c>
      <c r="G186" s="184" t="s">
        <v>387</v>
      </c>
      <c r="H186" s="185">
        <v>1</v>
      </c>
      <c r="I186" s="186"/>
      <c r="J186" s="187">
        <f t="shared" si="0"/>
        <v>0</v>
      </c>
      <c r="K186" s="183" t="s">
        <v>19</v>
      </c>
      <c r="L186" s="42"/>
      <c r="M186" s="188" t="s">
        <v>19</v>
      </c>
      <c r="N186" s="189" t="s">
        <v>40</v>
      </c>
      <c r="O186" s="67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168</v>
      </c>
      <c r="AT186" s="192" t="s">
        <v>163</v>
      </c>
      <c r="AU186" s="192" t="s">
        <v>79</v>
      </c>
      <c r="AY186" s="20" t="s">
        <v>161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20" t="s">
        <v>77</v>
      </c>
      <c r="BK186" s="193">
        <f t="shared" si="9"/>
        <v>0</v>
      </c>
      <c r="BL186" s="20" t="s">
        <v>168</v>
      </c>
      <c r="BM186" s="192" t="s">
        <v>1208</v>
      </c>
    </row>
    <row r="187" spans="1:65" s="2" customFormat="1" ht="16.5" customHeight="1">
      <c r="A187" s="37"/>
      <c r="B187" s="38"/>
      <c r="C187" s="181" t="s">
        <v>547</v>
      </c>
      <c r="D187" s="181" t="s">
        <v>163</v>
      </c>
      <c r="E187" s="182" t="s">
        <v>4207</v>
      </c>
      <c r="F187" s="183" t="s">
        <v>4208</v>
      </c>
      <c r="G187" s="184" t="s">
        <v>387</v>
      </c>
      <c r="H187" s="185">
        <v>1</v>
      </c>
      <c r="I187" s="186"/>
      <c r="J187" s="187">
        <f t="shared" si="0"/>
        <v>0</v>
      </c>
      <c r="K187" s="183" t="s">
        <v>19</v>
      </c>
      <c r="L187" s="42"/>
      <c r="M187" s="188" t="s">
        <v>19</v>
      </c>
      <c r="N187" s="189" t="s">
        <v>40</v>
      </c>
      <c r="O187" s="67"/>
      <c r="P187" s="190">
        <f t="shared" si="1"/>
        <v>0</v>
      </c>
      <c r="Q187" s="190">
        <v>0</v>
      </c>
      <c r="R187" s="190">
        <f t="shared" si="2"/>
        <v>0</v>
      </c>
      <c r="S187" s="190">
        <v>0</v>
      </c>
      <c r="T187" s="191">
        <f t="shared" si="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168</v>
      </c>
      <c r="AT187" s="192" t="s">
        <v>163</v>
      </c>
      <c r="AU187" s="192" t="s">
        <v>79</v>
      </c>
      <c r="AY187" s="20" t="s">
        <v>161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20" t="s">
        <v>77</v>
      </c>
      <c r="BK187" s="193">
        <f t="shared" si="9"/>
        <v>0</v>
      </c>
      <c r="BL187" s="20" t="s">
        <v>168</v>
      </c>
      <c r="BM187" s="192" t="s">
        <v>1220</v>
      </c>
    </row>
    <row r="188" spans="1:65" s="2" customFormat="1" ht="16.5" customHeight="1">
      <c r="A188" s="37"/>
      <c r="B188" s="38"/>
      <c r="C188" s="181" t="s">
        <v>553</v>
      </c>
      <c r="D188" s="181" t="s">
        <v>163</v>
      </c>
      <c r="E188" s="182" t="s">
        <v>4209</v>
      </c>
      <c r="F188" s="183" t="s">
        <v>4210</v>
      </c>
      <c r="G188" s="184" t="s">
        <v>387</v>
      </c>
      <c r="H188" s="185">
        <v>2</v>
      </c>
      <c r="I188" s="186"/>
      <c r="J188" s="187">
        <f t="shared" si="0"/>
        <v>0</v>
      </c>
      <c r="K188" s="183" t="s">
        <v>19</v>
      </c>
      <c r="L188" s="42"/>
      <c r="M188" s="188" t="s">
        <v>19</v>
      </c>
      <c r="N188" s="189" t="s">
        <v>40</v>
      </c>
      <c r="O188" s="67"/>
      <c r="P188" s="190">
        <f t="shared" si="1"/>
        <v>0</v>
      </c>
      <c r="Q188" s="190">
        <v>0</v>
      </c>
      <c r="R188" s="190">
        <f t="shared" si="2"/>
        <v>0</v>
      </c>
      <c r="S188" s="190">
        <v>0</v>
      </c>
      <c r="T188" s="191">
        <f t="shared" si="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168</v>
      </c>
      <c r="AT188" s="192" t="s">
        <v>163</v>
      </c>
      <c r="AU188" s="192" t="s">
        <v>79</v>
      </c>
      <c r="AY188" s="20" t="s">
        <v>161</v>
      </c>
      <c r="BE188" s="193">
        <f t="shared" si="4"/>
        <v>0</v>
      </c>
      <c r="BF188" s="193">
        <f t="shared" si="5"/>
        <v>0</v>
      </c>
      <c r="BG188" s="193">
        <f t="shared" si="6"/>
        <v>0</v>
      </c>
      <c r="BH188" s="193">
        <f t="shared" si="7"/>
        <v>0</v>
      </c>
      <c r="BI188" s="193">
        <f t="shared" si="8"/>
        <v>0</v>
      </c>
      <c r="BJ188" s="20" t="s">
        <v>77</v>
      </c>
      <c r="BK188" s="193">
        <f t="shared" si="9"/>
        <v>0</v>
      </c>
      <c r="BL188" s="20" t="s">
        <v>168</v>
      </c>
      <c r="BM188" s="192" t="s">
        <v>1234</v>
      </c>
    </row>
    <row r="189" spans="1:65" s="2" customFormat="1" ht="16.5" customHeight="1">
      <c r="A189" s="37"/>
      <c r="B189" s="38"/>
      <c r="C189" s="181" t="s">
        <v>561</v>
      </c>
      <c r="D189" s="181" t="s">
        <v>163</v>
      </c>
      <c r="E189" s="182" t="s">
        <v>4211</v>
      </c>
      <c r="F189" s="183" t="s">
        <v>4212</v>
      </c>
      <c r="G189" s="184" t="s">
        <v>387</v>
      </c>
      <c r="H189" s="185">
        <v>2</v>
      </c>
      <c r="I189" s="186"/>
      <c r="J189" s="187">
        <f t="shared" si="0"/>
        <v>0</v>
      </c>
      <c r="K189" s="183" t="s">
        <v>19</v>
      </c>
      <c r="L189" s="42"/>
      <c r="M189" s="188" t="s">
        <v>19</v>
      </c>
      <c r="N189" s="189" t="s">
        <v>40</v>
      </c>
      <c r="O189" s="67"/>
      <c r="P189" s="190">
        <f t="shared" si="1"/>
        <v>0</v>
      </c>
      <c r="Q189" s="190">
        <v>0</v>
      </c>
      <c r="R189" s="190">
        <f t="shared" si="2"/>
        <v>0</v>
      </c>
      <c r="S189" s="190">
        <v>0</v>
      </c>
      <c r="T189" s="191">
        <f t="shared" si="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168</v>
      </c>
      <c r="AT189" s="192" t="s">
        <v>163</v>
      </c>
      <c r="AU189" s="192" t="s">
        <v>79</v>
      </c>
      <c r="AY189" s="20" t="s">
        <v>161</v>
      </c>
      <c r="BE189" s="193">
        <f t="shared" si="4"/>
        <v>0</v>
      </c>
      <c r="BF189" s="193">
        <f t="shared" si="5"/>
        <v>0</v>
      </c>
      <c r="BG189" s="193">
        <f t="shared" si="6"/>
        <v>0</v>
      </c>
      <c r="BH189" s="193">
        <f t="shared" si="7"/>
        <v>0</v>
      </c>
      <c r="BI189" s="193">
        <f t="shared" si="8"/>
        <v>0</v>
      </c>
      <c r="BJ189" s="20" t="s">
        <v>77</v>
      </c>
      <c r="BK189" s="193">
        <f t="shared" si="9"/>
        <v>0</v>
      </c>
      <c r="BL189" s="20" t="s">
        <v>168</v>
      </c>
      <c r="BM189" s="192" t="s">
        <v>1249</v>
      </c>
    </row>
    <row r="190" spans="1:65" s="2" customFormat="1" ht="24.15" customHeight="1">
      <c r="A190" s="37"/>
      <c r="B190" s="38"/>
      <c r="C190" s="181" t="s">
        <v>569</v>
      </c>
      <c r="D190" s="181" t="s">
        <v>163</v>
      </c>
      <c r="E190" s="182" t="s">
        <v>4213</v>
      </c>
      <c r="F190" s="183" t="s">
        <v>4214</v>
      </c>
      <c r="G190" s="184" t="s">
        <v>387</v>
      </c>
      <c r="H190" s="185">
        <v>1</v>
      </c>
      <c r="I190" s="186"/>
      <c r="J190" s="187">
        <f t="shared" si="0"/>
        <v>0</v>
      </c>
      <c r="K190" s="183" t="s">
        <v>19</v>
      </c>
      <c r="L190" s="42"/>
      <c r="M190" s="188" t="s">
        <v>19</v>
      </c>
      <c r="N190" s="189" t="s">
        <v>40</v>
      </c>
      <c r="O190" s="67"/>
      <c r="P190" s="190">
        <f t="shared" si="1"/>
        <v>0</v>
      </c>
      <c r="Q190" s="190">
        <v>0</v>
      </c>
      <c r="R190" s="190">
        <f t="shared" si="2"/>
        <v>0</v>
      </c>
      <c r="S190" s="190">
        <v>0</v>
      </c>
      <c r="T190" s="191">
        <f t="shared" si="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168</v>
      </c>
      <c r="AT190" s="192" t="s">
        <v>163</v>
      </c>
      <c r="AU190" s="192" t="s">
        <v>79</v>
      </c>
      <c r="AY190" s="20" t="s">
        <v>161</v>
      </c>
      <c r="BE190" s="193">
        <f t="shared" si="4"/>
        <v>0</v>
      </c>
      <c r="BF190" s="193">
        <f t="shared" si="5"/>
        <v>0</v>
      </c>
      <c r="BG190" s="193">
        <f t="shared" si="6"/>
        <v>0</v>
      </c>
      <c r="BH190" s="193">
        <f t="shared" si="7"/>
        <v>0</v>
      </c>
      <c r="BI190" s="193">
        <f t="shared" si="8"/>
        <v>0</v>
      </c>
      <c r="BJ190" s="20" t="s">
        <v>77</v>
      </c>
      <c r="BK190" s="193">
        <f t="shared" si="9"/>
        <v>0</v>
      </c>
      <c r="BL190" s="20" t="s">
        <v>168</v>
      </c>
      <c r="BM190" s="192" t="s">
        <v>4215</v>
      </c>
    </row>
    <row r="191" spans="1:65" s="2" customFormat="1" ht="19.2">
      <c r="A191" s="37"/>
      <c r="B191" s="38"/>
      <c r="C191" s="39"/>
      <c r="D191" s="199" t="s">
        <v>176</v>
      </c>
      <c r="E191" s="39"/>
      <c r="F191" s="200" t="s">
        <v>4216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176</v>
      </c>
      <c r="AU191" s="20" t="s">
        <v>79</v>
      </c>
    </row>
    <row r="192" spans="1:65" s="12" customFormat="1" ht="22.8" customHeight="1">
      <c r="B192" s="165"/>
      <c r="C192" s="166"/>
      <c r="D192" s="167" t="s">
        <v>68</v>
      </c>
      <c r="E192" s="179" t="s">
        <v>222</v>
      </c>
      <c r="F192" s="179" t="s">
        <v>246</v>
      </c>
      <c r="G192" s="166"/>
      <c r="H192" s="166"/>
      <c r="I192" s="169"/>
      <c r="J192" s="180">
        <f>BK192</f>
        <v>0</v>
      </c>
      <c r="K192" s="166"/>
      <c r="L192" s="171"/>
      <c r="M192" s="172"/>
      <c r="N192" s="173"/>
      <c r="O192" s="173"/>
      <c r="P192" s="174">
        <f>SUM(P193:P202)</f>
        <v>0</v>
      </c>
      <c r="Q192" s="173"/>
      <c r="R192" s="174">
        <f>SUM(R193:R202)</f>
        <v>0.48274499999999992</v>
      </c>
      <c r="S192" s="173"/>
      <c r="T192" s="175">
        <f>SUM(T193:T202)</f>
        <v>2.31</v>
      </c>
      <c r="AR192" s="176" t="s">
        <v>77</v>
      </c>
      <c r="AT192" s="177" t="s">
        <v>68</v>
      </c>
      <c r="AU192" s="177" t="s">
        <v>77</v>
      </c>
      <c r="AY192" s="176" t="s">
        <v>161</v>
      </c>
      <c r="BK192" s="178">
        <f>SUM(BK193:BK202)</f>
        <v>0</v>
      </c>
    </row>
    <row r="193" spans="1:65" s="2" customFormat="1" ht="21.75" customHeight="1">
      <c r="A193" s="37"/>
      <c r="B193" s="38"/>
      <c r="C193" s="181" t="s">
        <v>579</v>
      </c>
      <c r="D193" s="181" t="s">
        <v>163</v>
      </c>
      <c r="E193" s="182" t="s">
        <v>4217</v>
      </c>
      <c r="F193" s="183" t="s">
        <v>4218</v>
      </c>
      <c r="G193" s="184" t="s">
        <v>189</v>
      </c>
      <c r="H193" s="185">
        <v>52.5</v>
      </c>
      <c r="I193" s="186"/>
      <c r="J193" s="187">
        <f>ROUND(I193*H193,2)</f>
        <v>0</v>
      </c>
      <c r="K193" s="183" t="s">
        <v>167</v>
      </c>
      <c r="L193" s="42"/>
      <c r="M193" s="188" t="s">
        <v>19</v>
      </c>
      <c r="N193" s="189" t="s">
        <v>40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4.3999999999999997E-2</v>
      </c>
      <c r="T193" s="191">
        <f>S193*H193</f>
        <v>2.31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168</v>
      </c>
      <c r="AT193" s="192" t="s">
        <v>163</v>
      </c>
      <c r="AU193" s="192" t="s">
        <v>79</v>
      </c>
      <c r="AY193" s="20" t="s">
        <v>161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77</v>
      </c>
      <c r="BK193" s="193">
        <f>ROUND(I193*H193,2)</f>
        <v>0</v>
      </c>
      <c r="BL193" s="20" t="s">
        <v>168</v>
      </c>
      <c r="BM193" s="192" t="s">
        <v>4219</v>
      </c>
    </row>
    <row r="194" spans="1:65" s="2" customFormat="1">
      <c r="A194" s="37"/>
      <c r="B194" s="38"/>
      <c r="C194" s="39"/>
      <c r="D194" s="194" t="s">
        <v>170</v>
      </c>
      <c r="E194" s="39"/>
      <c r="F194" s="195" t="s">
        <v>4220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170</v>
      </c>
      <c r="AU194" s="20" t="s">
        <v>79</v>
      </c>
    </row>
    <row r="195" spans="1:65" s="2" customFormat="1" ht="24.15" customHeight="1">
      <c r="A195" s="37"/>
      <c r="B195" s="38"/>
      <c r="C195" s="181" t="s">
        <v>591</v>
      </c>
      <c r="D195" s="181" t="s">
        <v>163</v>
      </c>
      <c r="E195" s="182" t="s">
        <v>4221</v>
      </c>
      <c r="F195" s="183" t="s">
        <v>4222</v>
      </c>
      <c r="G195" s="184" t="s">
        <v>206</v>
      </c>
      <c r="H195" s="185">
        <v>0.3</v>
      </c>
      <c r="I195" s="186"/>
      <c r="J195" s="187">
        <f>ROUND(I195*H195,2)</f>
        <v>0</v>
      </c>
      <c r="K195" s="183" t="s">
        <v>167</v>
      </c>
      <c r="L195" s="42"/>
      <c r="M195" s="188" t="s">
        <v>19</v>
      </c>
      <c r="N195" s="189" t="s">
        <v>40</v>
      </c>
      <c r="O195" s="67"/>
      <c r="P195" s="190">
        <f>O195*H195</f>
        <v>0</v>
      </c>
      <c r="Q195" s="190">
        <v>1.5298499999999999</v>
      </c>
      <c r="R195" s="190">
        <f>Q195*H195</f>
        <v>0.45895499999999995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168</v>
      </c>
      <c r="AT195" s="192" t="s">
        <v>163</v>
      </c>
      <c r="AU195" s="192" t="s">
        <v>79</v>
      </c>
      <c r="AY195" s="20" t="s">
        <v>161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77</v>
      </c>
      <c r="BK195" s="193">
        <f>ROUND(I195*H195,2)</f>
        <v>0</v>
      </c>
      <c r="BL195" s="20" t="s">
        <v>168</v>
      </c>
      <c r="BM195" s="192" t="s">
        <v>4223</v>
      </c>
    </row>
    <row r="196" spans="1:65" s="2" customFormat="1">
      <c r="A196" s="37"/>
      <c r="B196" s="38"/>
      <c r="C196" s="39"/>
      <c r="D196" s="194" t="s">
        <v>170</v>
      </c>
      <c r="E196" s="39"/>
      <c r="F196" s="195" t="s">
        <v>4224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170</v>
      </c>
      <c r="AU196" s="20" t="s">
        <v>79</v>
      </c>
    </row>
    <row r="197" spans="1:65" s="13" customFormat="1">
      <c r="B197" s="201"/>
      <c r="C197" s="202"/>
      <c r="D197" s="199" t="s">
        <v>178</v>
      </c>
      <c r="E197" s="203" t="s">
        <v>19</v>
      </c>
      <c r="F197" s="204" t="s">
        <v>4225</v>
      </c>
      <c r="G197" s="202"/>
      <c r="H197" s="205">
        <v>0.3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178</v>
      </c>
      <c r="AU197" s="211" t="s">
        <v>79</v>
      </c>
      <c r="AV197" s="13" t="s">
        <v>79</v>
      </c>
      <c r="AW197" s="13" t="s">
        <v>31</v>
      </c>
      <c r="AX197" s="13" t="s">
        <v>77</v>
      </c>
      <c r="AY197" s="211" t="s">
        <v>161</v>
      </c>
    </row>
    <row r="198" spans="1:65" s="2" customFormat="1" ht="33" customHeight="1">
      <c r="A198" s="37"/>
      <c r="B198" s="38"/>
      <c r="C198" s="181" t="s">
        <v>986</v>
      </c>
      <c r="D198" s="181" t="s">
        <v>163</v>
      </c>
      <c r="E198" s="182" t="s">
        <v>4226</v>
      </c>
      <c r="F198" s="183" t="s">
        <v>4227</v>
      </c>
      <c r="G198" s="184" t="s">
        <v>189</v>
      </c>
      <c r="H198" s="185">
        <v>39</v>
      </c>
      <c r="I198" s="186"/>
      <c r="J198" s="187">
        <f>ROUND(I198*H198,2)</f>
        <v>0</v>
      </c>
      <c r="K198" s="183" t="s">
        <v>167</v>
      </c>
      <c r="L198" s="42"/>
      <c r="M198" s="188" t="s">
        <v>19</v>
      </c>
      <c r="N198" s="189" t="s">
        <v>40</v>
      </c>
      <c r="O198" s="67"/>
      <c r="P198" s="190">
        <f>O198*H198</f>
        <v>0</v>
      </c>
      <c r="Q198" s="190">
        <v>6.0999999999999997E-4</v>
      </c>
      <c r="R198" s="190">
        <f>Q198*H198</f>
        <v>2.3789999999999999E-2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168</v>
      </c>
      <c r="AT198" s="192" t="s">
        <v>163</v>
      </c>
      <c r="AU198" s="192" t="s">
        <v>79</v>
      </c>
      <c r="AY198" s="20" t="s">
        <v>161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77</v>
      </c>
      <c r="BK198" s="193">
        <f>ROUND(I198*H198,2)</f>
        <v>0</v>
      </c>
      <c r="BL198" s="20" t="s">
        <v>168</v>
      </c>
      <c r="BM198" s="192" t="s">
        <v>4228</v>
      </c>
    </row>
    <row r="199" spans="1:65" s="2" customFormat="1">
      <c r="A199" s="37"/>
      <c r="B199" s="38"/>
      <c r="C199" s="39"/>
      <c r="D199" s="194" t="s">
        <v>170</v>
      </c>
      <c r="E199" s="39"/>
      <c r="F199" s="195" t="s">
        <v>4229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170</v>
      </c>
      <c r="AU199" s="20" t="s">
        <v>79</v>
      </c>
    </row>
    <row r="200" spans="1:65" s="2" customFormat="1" ht="16.5" customHeight="1">
      <c r="A200" s="37"/>
      <c r="B200" s="38"/>
      <c r="C200" s="181" t="s">
        <v>991</v>
      </c>
      <c r="D200" s="181" t="s">
        <v>163</v>
      </c>
      <c r="E200" s="182" t="s">
        <v>4230</v>
      </c>
      <c r="F200" s="183" t="s">
        <v>4231</v>
      </c>
      <c r="G200" s="184" t="s">
        <v>189</v>
      </c>
      <c r="H200" s="185">
        <v>39</v>
      </c>
      <c r="I200" s="186"/>
      <c r="J200" s="187">
        <f>ROUND(I200*H200,2)</f>
        <v>0</v>
      </c>
      <c r="K200" s="183" t="s">
        <v>167</v>
      </c>
      <c r="L200" s="42"/>
      <c r="M200" s="188" t="s">
        <v>19</v>
      </c>
      <c r="N200" s="189" t="s">
        <v>40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168</v>
      </c>
      <c r="AT200" s="192" t="s">
        <v>163</v>
      </c>
      <c r="AU200" s="192" t="s">
        <v>79</v>
      </c>
      <c r="AY200" s="20" t="s">
        <v>161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77</v>
      </c>
      <c r="BK200" s="193">
        <f>ROUND(I200*H200,2)</f>
        <v>0</v>
      </c>
      <c r="BL200" s="20" t="s">
        <v>168</v>
      </c>
      <c r="BM200" s="192" t="s">
        <v>4232</v>
      </c>
    </row>
    <row r="201" spans="1:65" s="2" customFormat="1">
      <c r="A201" s="37"/>
      <c r="B201" s="38"/>
      <c r="C201" s="39"/>
      <c r="D201" s="194" t="s">
        <v>170</v>
      </c>
      <c r="E201" s="39"/>
      <c r="F201" s="195" t="s">
        <v>4233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170</v>
      </c>
      <c r="AU201" s="20" t="s">
        <v>79</v>
      </c>
    </row>
    <row r="202" spans="1:65" s="13" customFormat="1">
      <c r="B202" s="201"/>
      <c r="C202" s="202"/>
      <c r="D202" s="199" t="s">
        <v>178</v>
      </c>
      <c r="E202" s="203" t="s">
        <v>19</v>
      </c>
      <c r="F202" s="204" t="s">
        <v>453</v>
      </c>
      <c r="G202" s="202"/>
      <c r="H202" s="205">
        <v>39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178</v>
      </c>
      <c r="AU202" s="211" t="s">
        <v>79</v>
      </c>
      <c r="AV202" s="13" t="s">
        <v>79</v>
      </c>
      <c r="AW202" s="13" t="s">
        <v>31</v>
      </c>
      <c r="AX202" s="13" t="s">
        <v>77</v>
      </c>
      <c r="AY202" s="211" t="s">
        <v>161</v>
      </c>
    </row>
    <row r="203" spans="1:65" s="12" customFormat="1" ht="22.8" customHeight="1">
      <c r="B203" s="165"/>
      <c r="C203" s="166"/>
      <c r="D203" s="167" t="s">
        <v>68</v>
      </c>
      <c r="E203" s="179" t="s">
        <v>445</v>
      </c>
      <c r="F203" s="179" t="s">
        <v>446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SUM(P204:P221)</f>
        <v>0</v>
      </c>
      <c r="Q203" s="173"/>
      <c r="R203" s="174">
        <f>SUM(R204:R221)</f>
        <v>0</v>
      </c>
      <c r="S203" s="173"/>
      <c r="T203" s="175">
        <f>SUM(T204:T221)</f>
        <v>0</v>
      </c>
      <c r="AR203" s="176" t="s">
        <v>77</v>
      </c>
      <c r="AT203" s="177" t="s">
        <v>68</v>
      </c>
      <c r="AU203" s="177" t="s">
        <v>77</v>
      </c>
      <c r="AY203" s="176" t="s">
        <v>161</v>
      </c>
      <c r="BK203" s="178">
        <f>SUM(BK204:BK221)</f>
        <v>0</v>
      </c>
    </row>
    <row r="204" spans="1:65" s="2" customFormat="1" ht="24.15" customHeight="1">
      <c r="A204" s="37"/>
      <c r="B204" s="38"/>
      <c r="C204" s="181" t="s">
        <v>997</v>
      </c>
      <c r="D204" s="181" t="s">
        <v>163</v>
      </c>
      <c r="E204" s="182" t="s">
        <v>4234</v>
      </c>
      <c r="F204" s="183" t="s">
        <v>4235</v>
      </c>
      <c r="G204" s="184" t="s">
        <v>214</v>
      </c>
      <c r="H204" s="185">
        <v>16.649999999999999</v>
      </c>
      <c r="I204" s="186"/>
      <c r="J204" s="187">
        <f>ROUND(I204*H204,2)</f>
        <v>0</v>
      </c>
      <c r="K204" s="183" t="s">
        <v>167</v>
      </c>
      <c r="L204" s="42"/>
      <c r="M204" s="188" t="s">
        <v>19</v>
      </c>
      <c r="N204" s="189" t="s">
        <v>40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168</v>
      </c>
      <c r="AT204" s="192" t="s">
        <v>163</v>
      </c>
      <c r="AU204" s="192" t="s">
        <v>79</v>
      </c>
      <c r="AY204" s="20" t="s">
        <v>161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77</v>
      </c>
      <c r="BK204" s="193">
        <f>ROUND(I204*H204,2)</f>
        <v>0</v>
      </c>
      <c r="BL204" s="20" t="s">
        <v>168</v>
      </c>
      <c r="BM204" s="192" t="s">
        <v>4236</v>
      </c>
    </row>
    <row r="205" spans="1:65" s="2" customFormat="1">
      <c r="A205" s="37"/>
      <c r="B205" s="38"/>
      <c r="C205" s="39"/>
      <c r="D205" s="194" t="s">
        <v>170</v>
      </c>
      <c r="E205" s="39"/>
      <c r="F205" s="195" t="s">
        <v>4237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170</v>
      </c>
      <c r="AU205" s="20" t="s">
        <v>79</v>
      </c>
    </row>
    <row r="206" spans="1:65" s="2" customFormat="1" ht="24.15" customHeight="1">
      <c r="A206" s="37"/>
      <c r="B206" s="38"/>
      <c r="C206" s="181" t="s">
        <v>1005</v>
      </c>
      <c r="D206" s="181" t="s">
        <v>163</v>
      </c>
      <c r="E206" s="182" t="s">
        <v>4238</v>
      </c>
      <c r="F206" s="183" t="s">
        <v>4239</v>
      </c>
      <c r="G206" s="184" t="s">
        <v>214</v>
      </c>
      <c r="H206" s="185">
        <v>57.36</v>
      </c>
      <c r="I206" s="186"/>
      <c r="J206" s="187">
        <f>ROUND(I206*H206,2)</f>
        <v>0</v>
      </c>
      <c r="K206" s="183" t="s">
        <v>167</v>
      </c>
      <c r="L206" s="42"/>
      <c r="M206" s="188" t="s">
        <v>19</v>
      </c>
      <c r="N206" s="189" t="s">
        <v>40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168</v>
      </c>
      <c r="AT206" s="192" t="s">
        <v>163</v>
      </c>
      <c r="AU206" s="192" t="s">
        <v>79</v>
      </c>
      <c r="AY206" s="20" t="s">
        <v>161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77</v>
      </c>
      <c r="BK206" s="193">
        <f>ROUND(I206*H206,2)</f>
        <v>0</v>
      </c>
      <c r="BL206" s="20" t="s">
        <v>168</v>
      </c>
      <c r="BM206" s="192" t="s">
        <v>4240</v>
      </c>
    </row>
    <row r="207" spans="1:65" s="2" customFormat="1">
      <c r="A207" s="37"/>
      <c r="B207" s="38"/>
      <c r="C207" s="39"/>
      <c r="D207" s="194" t="s">
        <v>170</v>
      </c>
      <c r="E207" s="39"/>
      <c r="F207" s="195" t="s">
        <v>4241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170</v>
      </c>
      <c r="AU207" s="20" t="s">
        <v>79</v>
      </c>
    </row>
    <row r="208" spans="1:65" s="2" customFormat="1" ht="19.2">
      <c r="A208" s="37"/>
      <c r="B208" s="38"/>
      <c r="C208" s="39"/>
      <c r="D208" s="199" t="s">
        <v>176</v>
      </c>
      <c r="E208" s="39"/>
      <c r="F208" s="200" t="s">
        <v>4242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176</v>
      </c>
      <c r="AU208" s="20" t="s">
        <v>79</v>
      </c>
    </row>
    <row r="209" spans="1:65" s="13" customFormat="1">
      <c r="B209" s="201"/>
      <c r="C209" s="202"/>
      <c r="D209" s="199" t="s">
        <v>178</v>
      </c>
      <c r="E209" s="202"/>
      <c r="F209" s="204" t="s">
        <v>4243</v>
      </c>
      <c r="G209" s="202"/>
      <c r="H209" s="205">
        <v>57.36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178</v>
      </c>
      <c r="AU209" s="211" t="s">
        <v>79</v>
      </c>
      <c r="AV209" s="13" t="s">
        <v>79</v>
      </c>
      <c r="AW209" s="13" t="s">
        <v>4</v>
      </c>
      <c r="AX209" s="13" t="s">
        <v>77</v>
      </c>
      <c r="AY209" s="211" t="s">
        <v>161</v>
      </c>
    </row>
    <row r="210" spans="1:65" s="2" customFormat="1" ht="24.15" customHeight="1">
      <c r="A210" s="37"/>
      <c r="B210" s="38"/>
      <c r="C210" s="181" t="s">
        <v>1010</v>
      </c>
      <c r="D210" s="181" t="s">
        <v>163</v>
      </c>
      <c r="E210" s="182" t="s">
        <v>4244</v>
      </c>
      <c r="F210" s="183" t="s">
        <v>471</v>
      </c>
      <c r="G210" s="184" t="s">
        <v>214</v>
      </c>
      <c r="H210" s="185">
        <v>4.0439999999999996</v>
      </c>
      <c r="I210" s="186"/>
      <c r="J210" s="187">
        <f>ROUND(I210*H210,2)</f>
        <v>0</v>
      </c>
      <c r="K210" s="183" t="s">
        <v>167</v>
      </c>
      <c r="L210" s="42"/>
      <c r="M210" s="188" t="s">
        <v>19</v>
      </c>
      <c r="N210" s="189" t="s">
        <v>40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168</v>
      </c>
      <c r="AT210" s="192" t="s">
        <v>163</v>
      </c>
      <c r="AU210" s="192" t="s">
        <v>79</v>
      </c>
      <c r="AY210" s="20" t="s">
        <v>161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77</v>
      </c>
      <c r="BK210" s="193">
        <f>ROUND(I210*H210,2)</f>
        <v>0</v>
      </c>
      <c r="BL210" s="20" t="s">
        <v>168</v>
      </c>
      <c r="BM210" s="192" t="s">
        <v>4245</v>
      </c>
    </row>
    <row r="211" spans="1:65" s="2" customFormat="1">
      <c r="A211" s="37"/>
      <c r="B211" s="38"/>
      <c r="C211" s="39"/>
      <c r="D211" s="194" t="s">
        <v>170</v>
      </c>
      <c r="E211" s="39"/>
      <c r="F211" s="195" t="s">
        <v>4246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170</v>
      </c>
      <c r="AU211" s="20" t="s">
        <v>79</v>
      </c>
    </row>
    <row r="212" spans="1:65" s="13" customFormat="1">
      <c r="B212" s="201"/>
      <c r="C212" s="202"/>
      <c r="D212" s="199" t="s">
        <v>178</v>
      </c>
      <c r="E212" s="203" t="s">
        <v>19</v>
      </c>
      <c r="F212" s="204" t="s">
        <v>4247</v>
      </c>
      <c r="G212" s="202"/>
      <c r="H212" s="205">
        <v>4.0439999999999996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178</v>
      </c>
      <c r="AU212" s="211" t="s">
        <v>79</v>
      </c>
      <c r="AV212" s="13" t="s">
        <v>79</v>
      </c>
      <c r="AW212" s="13" t="s">
        <v>31</v>
      </c>
      <c r="AX212" s="13" t="s">
        <v>77</v>
      </c>
      <c r="AY212" s="211" t="s">
        <v>161</v>
      </c>
    </row>
    <row r="213" spans="1:65" s="2" customFormat="1" ht="24.15" customHeight="1">
      <c r="A213" s="37"/>
      <c r="B213" s="38"/>
      <c r="C213" s="181" t="s">
        <v>1015</v>
      </c>
      <c r="D213" s="181" t="s">
        <v>163</v>
      </c>
      <c r="E213" s="182" t="s">
        <v>4248</v>
      </c>
      <c r="F213" s="183" t="s">
        <v>501</v>
      </c>
      <c r="G213" s="184" t="s">
        <v>214</v>
      </c>
      <c r="H213" s="185">
        <v>7.3040000000000003</v>
      </c>
      <c r="I213" s="186"/>
      <c r="J213" s="187">
        <f>ROUND(I213*H213,2)</f>
        <v>0</v>
      </c>
      <c r="K213" s="183" t="s">
        <v>167</v>
      </c>
      <c r="L213" s="42"/>
      <c r="M213" s="188" t="s">
        <v>19</v>
      </c>
      <c r="N213" s="189" t="s">
        <v>40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168</v>
      </c>
      <c r="AT213" s="192" t="s">
        <v>163</v>
      </c>
      <c r="AU213" s="192" t="s">
        <v>79</v>
      </c>
      <c r="AY213" s="20" t="s">
        <v>161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77</v>
      </c>
      <c r="BK213" s="193">
        <f>ROUND(I213*H213,2)</f>
        <v>0</v>
      </c>
      <c r="BL213" s="20" t="s">
        <v>168</v>
      </c>
      <c r="BM213" s="192" t="s">
        <v>4249</v>
      </c>
    </row>
    <row r="214" spans="1:65" s="2" customFormat="1">
      <c r="A214" s="37"/>
      <c r="B214" s="38"/>
      <c r="C214" s="39"/>
      <c r="D214" s="194" t="s">
        <v>170</v>
      </c>
      <c r="E214" s="39"/>
      <c r="F214" s="195" t="s">
        <v>4250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170</v>
      </c>
      <c r="AU214" s="20" t="s">
        <v>79</v>
      </c>
    </row>
    <row r="215" spans="1:65" s="13" customFormat="1">
      <c r="B215" s="201"/>
      <c r="C215" s="202"/>
      <c r="D215" s="199" t="s">
        <v>178</v>
      </c>
      <c r="E215" s="203" t="s">
        <v>19</v>
      </c>
      <c r="F215" s="204" t="s">
        <v>4251</v>
      </c>
      <c r="G215" s="202"/>
      <c r="H215" s="205">
        <v>7.3040000000000003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178</v>
      </c>
      <c r="AU215" s="211" t="s">
        <v>79</v>
      </c>
      <c r="AV215" s="13" t="s">
        <v>79</v>
      </c>
      <c r="AW215" s="13" t="s">
        <v>31</v>
      </c>
      <c r="AX215" s="13" t="s">
        <v>77</v>
      </c>
      <c r="AY215" s="211" t="s">
        <v>161</v>
      </c>
    </row>
    <row r="216" spans="1:65" s="2" customFormat="1" ht="24.15" customHeight="1">
      <c r="A216" s="37"/>
      <c r="B216" s="38"/>
      <c r="C216" s="181" t="s">
        <v>1021</v>
      </c>
      <c r="D216" s="181" t="s">
        <v>163</v>
      </c>
      <c r="E216" s="182" t="s">
        <v>4252</v>
      </c>
      <c r="F216" s="183" t="s">
        <v>495</v>
      </c>
      <c r="G216" s="184" t="s">
        <v>214</v>
      </c>
      <c r="H216" s="185">
        <v>2.992</v>
      </c>
      <c r="I216" s="186"/>
      <c r="J216" s="187">
        <f>ROUND(I216*H216,2)</f>
        <v>0</v>
      </c>
      <c r="K216" s="183" t="s">
        <v>167</v>
      </c>
      <c r="L216" s="42"/>
      <c r="M216" s="188" t="s">
        <v>19</v>
      </c>
      <c r="N216" s="189" t="s">
        <v>40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168</v>
      </c>
      <c r="AT216" s="192" t="s">
        <v>163</v>
      </c>
      <c r="AU216" s="192" t="s">
        <v>79</v>
      </c>
      <c r="AY216" s="20" t="s">
        <v>161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77</v>
      </c>
      <c r="BK216" s="193">
        <f>ROUND(I216*H216,2)</f>
        <v>0</v>
      </c>
      <c r="BL216" s="20" t="s">
        <v>168</v>
      </c>
      <c r="BM216" s="192" t="s">
        <v>4253</v>
      </c>
    </row>
    <row r="217" spans="1:65" s="2" customFormat="1">
      <c r="A217" s="37"/>
      <c r="B217" s="38"/>
      <c r="C217" s="39"/>
      <c r="D217" s="194" t="s">
        <v>170</v>
      </c>
      <c r="E217" s="39"/>
      <c r="F217" s="195" t="s">
        <v>4254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170</v>
      </c>
      <c r="AU217" s="20" t="s">
        <v>79</v>
      </c>
    </row>
    <row r="218" spans="1:65" s="13" customFormat="1">
      <c r="B218" s="201"/>
      <c r="C218" s="202"/>
      <c r="D218" s="199" t="s">
        <v>178</v>
      </c>
      <c r="E218" s="203" t="s">
        <v>19</v>
      </c>
      <c r="F218" s="204" t="s">
        <v>4255</v>
      </c>
      <c r="G218" s="202"/>
      <c r="H218" s="205">
        <v>2.992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178</v>
      </c>
      <c r="AU218" s="211" t="s">
        <v>79</v>
      </c>
      <c r="AV218" s="13" t="s">
        <v>79</v>
      </c>
      <c r="AW218" s="13" t="s">
        <v>31</v>
      </c>
      <c r="AX218" s="13" t="s">
        <v>77</v>
      </c>
      <c r="AY218" s="211" t="s">
        <v>161</v>
      </c>
    </row>
    <row r="219" spans="1:65" s="2" customFormat="1" ht="24.15" customHeight="1">
      <c r="A219" s="37"/>
      <c r="B219" s="38"/>
      <c r="C219" s="181" t="s">
        <v>1028</v>
      </c>
      <c r="D219" s="181" t="s">
        <v>163</v>
      </c>
      <c r="E219" s="182" t="s">
        <v>488</v>
      </c>
      <c r="F219" s="183" t="s">
        <v>489</v>
      </c>
      <c r="G219" s="184" t="s">
        <v>214</v>
      </c>
      <c r="H219" s="185">
        <v>0.84</v>
      </c>
      <c r="I219" s="186"/>
      <c r="J219" s="187">
        <f>ROUND(I219*H219,2)</f>
        <v>0</v>
      </c>
      <c r="K219" s="183" t="s">
        <v>167</v>
      </c>
      <c r="L219" s="42"/>
      <c r="M219" s="188" t="s">
        <v>19</v>
      </c>
      <c r="N219" s="189" t="s">
        <v>40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168</v>
      </c>
      <c r="AT219" s="192" t="s">
        <v>163</v>
      </c>
      <c r="AU219" s="192" t="s">
        <v>79</v>
      </c>
      <c r="AY219" s="20" t="s">
        <v>161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77</v>
      </c>
      <c r="BK219" s="193">
        <f>ROUND(I219*H219,2)</f>
        <v>0</v>
      </c>
      <c r="BL219" s="20" t="s">
        <v>168</v>
      </c>
      <c r="BM219" s="192" t="s">
        <v>4256</v>
      </c>
    </row>
    <row r="220" spans="1:65" s="2" customFormat="1">
      <c r="A220" s="37"/>
      <c r="B220" s="38"/>
      <c r="C220" s="39"/>
      <c r="D220" s="194" t="s">
        <v>170</v>
      </c>
      <c r="E220" s="39"/>
      <c r="F220" s="195" t="s">
        <v>491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170</v>
      </c>
      <c r="AU220" s="20" t="s">
        <v>79</v>
      </c>
    </row>
    <row r="221" spans="1:65" s="13" customFormat="1">
      <c r="B221" s="201"/>
      <c r="C221" s="202"/>
      <c r="D221" s="199" t="s">
        <v>178</v>
      </c>
      <c r="E221" s="203" t="s">
        <v>19</v>
      </c>
      <c r="F221" s="204" t="s">
        <v>4257</v>
      </c>
      <c r="G221" s="202"/>
      <c r="H221" s="205">
        <v>0.84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79</v>
      </c>
      <c r="AV221" s="13" t="s">
        <v>79</v>
      </c>
      <c r="AW221" s="13" t="s">
        <v>31</v>
      </c>
      <c r="AX221" s="13" t="s">
        <v>77</v>
      </c>
      <c r="AY221" s="211" t="s">
        <v>161</v>
      </c>
    </row>
    <row r="222" spans="1:65" s="12" customFormat="1" ht="22.8" customHeight="1">
      <c r="B222" s="165"/>
      <c r="C222" s="166"/>
      <c r="D222" s="167" t="s">
        <v>68</v>
      </c>
      <c r="E222" s="179" t="s">
        <v>517</v>
      </c>
      <c r="F222" s="179" t="s">
        <v>518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SUM(P223:P224)</f>
        <v>0</v>
      </c>
      <c r="Q222" s="173"/>
      <c r="R222" s="174">
        <f>SUM(R223:R224)</f>
        <v>0</v>
      </c>
      <c r="S222" s="173"/>
      <c r="T222" s="175">
        <f>SUM(T223:T224)</f>
        <v>0</v>
      </c>
      <c r="AR222" s="176" t="s">
        <v>77</v>
      </c>
      <c r="AT222" s="177" t="s">
        <v>68</v>
      </c>
      <c r="AU222" s="177" t="s">
        <v>77</v>
      </c>
      <c r="AY222" s="176" t="s">
        <v>161</v>
      </c>
      <c r="BK222" s="178">
        <f>SUM(BK223:BK224)</f>
        <v>0</v>
      </c>
    </row>
    <row r="223" spans="1:65" s="2" customFormat="1" ht="24.15" customHeight="1">
      <c r="A223" s="37"/>
      <c r="B223" s="38"/>
      <c r="C223" s="181" t="s">
        <v>1035</v>
      </c>
      <c r="D223" s="181" t="s">
        <v>163</v>
      </c>
      <c r="E223" s="182" t="s">
        <v>4258</v>
      </c>
      <c r="F223" s="183" t="s">
        <v>4259</v>
      </c>
      <c r="G223" s="184" t="s">
        <v>214</v>
      </c>
      <c r="H223" s="185">
        <v>8.4939999999999998</v>
      </c>
      <c r="I223" s="186"/>
      <c r="J223" s="187">
        <f>ROUND(I223*H223,2)</f>
        <v>0</v>
      </c>
      <c r="K223" s="183" t="s">
        <v>167</v>
      </c>
      <c r="L223" s="42"/>
      <c r="M223" s="188" t="s">
        <v>19</v>
      </c>
      <c r="N223" s="189" t="s">
        <v>40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168</v>
      </c>
      <c r="AT223" s="192" t="s">
        <v>163</v>
      </c>
      <c r="AU223" s="192" t="s">
        <v>79</v>
      </c>
      <c r="AY223" s="20" t="s">
        <v>161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77</v>
      </c>
      <c r="BK223" s="193">
        <f>ROUND(I223*H223,2)</f>
        <v>0</v>
      </c>
      <c r="BL223" s="20" t="s">
        <v>168</v>
      </c>
      <c r="BM223" s="192" t="s">
        <v>4260</v>
      </c>
    </row>
    <row r="224" spans="1:65" s="2" customFormat="1">
      <c r="A224" s="37"/>
      <c r="B224" s="38"/>
      <c r="C224" s="39"/>
      <c r="D224" s="194" t="s">
        <v>170</v>
      </c>
      <c r="E224" s="39"/>
      <c r="F224" s="195" t="s">
        <v>4261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170</v>
      </c>
      <c r="AU224" s="20" t="s">
        <v>79</v>
      </c>
    </row>
    <row r="225" spans="1:65" s="12" customFormat="1" ht="22.8" customHeight="1">
      <c r="B225" s="165"/>
      <c r="C225" s="166"/>
      <c r="D225" s="167" t="s">
        <v>68</v>
      </c>
      <c r="E225" s="179" t="s">
        <v>4262</v>
      </c>
      <c r="F225" s="179" t="s">
        <v>4263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SUM(P226:P227)</f>
        <v>0</v>
      </c>
      <c r="Q225" s="173"/>
      <c r="R225" s="174">
        <f>SUM(R226:R227)</f>
        <v>0</v>
      </c>
      <c r="S225" s="173"/>
      <c r="T225" s="175">
        <f>SUM(T226:T227)</f>
        <v>0</v>
      </c>
      <c r="AR225" s="176" t="s">
        <v>77</v>
      </c>
      <c r="AT225" s="177" t="s">
        <v>68</v>
      </c>
      <c r="AU225" s="177" t="s">
        <v>77</v>
      </c>
      <c r="AY225" s="176" t="s">
        <v>161</v>
      </c>
      <c r="BK225" s="178">
        <f>SUM(BK226:BK227)</f>
        <v>0</v>
      </c>
    </row>
    <row r="226" spans="1:65" s="2" customFormat="1" ht="16.5" customHeight="1">
      <c r="A226" s="37"/>
      <c r="B226" s="38"/>
      <c r="C226" s="181" t="s">
        <v>1044</v>
      </c>
      <c r="D226" s="181" t="s">
        <v>163</v>
      </c>
      <c r="E226" s="182" t="s">
        <v>2683</v>
      </c>
      <c r="F226" s="183" t="s">
        <v>2869</v>
      </c>
      <c r="G226" s="184" t="s">
        <v>1476</v>
      </c>
      <c r="H226" s="185">
        <v>1</v>
      </c>
      <c r="I226" s="186"/>
      <c r="J226" s="187">
        <f>ROUND(I226*H226,2)</f>
        <v>0</v>
      </c>
      <c r="K226" s="183" t="s">
        <v>19</v>
      </c>
      <c r="L226" s="42"/>
      <c r="M226" s="188" t="s">
        <v>19</v>
      </c>
      <c r="N226" s="189" t="s">
        <v>40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168</v>
      </c>
      <c r="AT226" s="192" t="s">
        <v>163</v>
      </c>
      <c r="AU226" s="192" t="s">
        <v>79</v>
      </c>
      <c r="AY226" s="20" t="s">
        <v>161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77</v>
      </c>
      <c r="BK226" s="193">
        <f>ROUND(I226*H226,2)</f>
        <v>0</v>
      </c>
      <c r="BL226" s="20" t="s">
        <v>168</v>
      </c>
      <c r="BM226" s="192" t="s">
        <v>4264</v>
      </c>
    </row>
    <row r="227" spans="1:65" s="2" customFormat="1" ht="19.2">
      <c r="A227" s="37"/>
      <c r="B227" s="38"/>
      <c r="C227" s="39"/>
      <c r="D227" s="199" t="s">
        <v>176</v>
      </c>
      <c r="E227" s="39"/>
      <c r="F227" s="200" t="s">
        <v>2872</v>
      </c>
      <c r="G227" s="39"/>
      <c r="H227" s="39"/>
      <c r="I227" s="196"/>
      <c r="J227" s="39"/>
      <c r="K227" s="39"/>
      <c r="L227" s="42"/>
      <c r="M227" s="258"/>
      <c r="N227" s="259"/>
      <c r="O227" s="260"/>
      <c r="P227" s="260"/>
      <c r="Q227" s="260"/>
      <c r="R227" s="260"/>
      <c r="S227" s="260"/>
      <c r="T227" s="26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176</v>
      </c>
      <c r="AU227" s="20" t="s">
        <v>79</v>
      </c>
    </row>
    <row r="228" spans="1:65" s="2" customFormat="1" ht="6.9" customHeight="1">
      <c r="A228" s="37"/>
      <c r="B228" s="50"/>
      <c r="C228" s="51"/>
      <c r="D228" s="51"/>
      <c r="E228" s="51"/>
      <c r="F228" s="51"/>
      <c r="G228" s="51"/>
      <c r="H228" s="51"/>
      <c r="I228" s="51"/>
      <c r="J228" s="51"/>
      <c r="K228" s="51"/>
      <c r="L228" s="42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</sheetData>
  <sheetProtection algorithmName="SHA-512" hashValue="tnE7ECMl6eQGyz0QEqVpg3aQn8/wEGFa/lpOXtAzqcxxq7hGb0VBNL/FPMNUHPs5pyFzVO50+eCzZIj0gf+0/w==" saltValue="lBpkhcLVvPzPQoVLoYyxYW3lNCrmHup0q8EElg2e0jHeG/hNPVjgz5bAtk+3/DsRftmFuAG/y82XrhWViiafOQ==" spinCount="100000" sheet="1" objects="1" scenarios="1" formatColumns="0" formatRows="0" autoFilter="0"/>
  <autoFilter ref="C86:K22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4" r:id="rId2"/>
    <hyperlink ref="F97" r:id="rId3"/>
    <hyperlink ref="F100" r:id="rId4"/>
    <hyperlink ref="F103" r:id="rId5"/>
    <hyperlink ref="F106" r:id="rId6"/>
    <hyperlink ref="F109" r:id="rId7"/>
    <hyperlink ref="F111" r:id="rId8"/>
    <hyperlink ref="F114" r:id="rId9"/>
    <hyperlink ref="F117" r:id="rId10"/>
    <hyperlink ref="F120" r:id="rId11"/>
    <hyperlink ref="F124" r:id="rId12"/>
    <hyperlink ref="F127" r:id="rId13"/>
    <hyperlink ref="F132" r:id="rId14"/>
    <hyperlink ref="F136" r:id="rId15"/>
    <hyperlink ref="F139" r:id="rId16"/>
    <hyperlink ref="F143" r:id="rId17"/>
    <hyperlink ref="F147" r:id="rId18"/>
    <hyperlink ref="F149" r:id="rId19"/>
    <hyperlink ref="F152" r:id="rId20"/>
    <hyperlink ref="F154" r:id="rId21"/>
    <hyperlink ref="F194" r:id="rId22"/>
    <hyperlink ref="F196" r:id="rId23"/>
    <hyperlink ref="F199" r:id="rId24"/>
    <hyperlink ref="F201" r:id="rId25"/>
    <hyperlink ref="F205" r:id="rId26"/>
    <hyperlink ref="F207" r:id="rId27"/>
    <hyperlink ref="F211" r:id="rId28"/>
    <hyperlink ref="F214" r:id="rId29"/>
    <hyperlink ref="F217" r:id="rId30"/>
    <hyperlink ref="F220" r:id="rId31"/>
    <hyperlink ref="F224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103</v>
      </c>
      <c r="AZ2" s="236" t="s">
        <v>2550</v>
      </c>
      <c r="BA2" s="236" t="s">
        <v>2551</v>
      </c>
      <c r="BB2" s="236" t="s">
        <v>206</v>
      </c>
      <c r="BC2" s="236" t="s">
        <v>4265</v>
      </c>
      <c r="BD2" s="236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  <c r="AZ3" s="236" t="s">
        <v>605</v>
      </c>
      <c r="BA3" s="236" t="s">
        <v>4266</v>
      </c>
      <c r="BB3" s="236" t="s">
        <v>206</v>
      </c>
      <c r="BC3" s="236" t="s">
        <v>4267</v>
      </c>
      <c r="BD3" s="236" t="s">
        <v>79</v>
      </c>
    </row>
    <row r="4" spans="1:5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  <c r="AZ4" s="236" t="s">
        <v>4058</v>
      </c>
      <c r="BA4" s="236" t="s">
        <v>4059</v>
      </c>
      <c r="BB4" s="236" t="s">
        <v>206</v>
      </c>
      <c r="BC4" s="236" t="s">
        <v>4268</v>
      </c>
      <c r="BD4" s="236" t="s">
        <v>79</v>
      </c>
    </row>
    <row r="5" spans="1:56" s="1" customFormat="1" ht="6.9" customHeight="1">
      <c r="B5" s="23"/>
      <c r="L5" s="23"/>
      <c r="AZ5" s="236" t="s">
        <v>641</v>
      </c>
      <c r="BA5" s="236" t="s">
        <v>642</v>
      </c>
      <c r="BB5" s="236" t="s">
        <v>206</v>
      </c>
      <c r="BC5" s="236" t="s">
        <v>4269</v>
      </c>
      <c r="BD5" s="236" t="s">
        <v>79</v>
      </c>
    </row>
    <row r="6" spans="1:56" s="1" customFormat="1" ht="12" customHeight="1">
      <c r="B6" s="23"/>
      <c r="D6" s="115" t="s">
        <v>16</v>
      </c>
      <c r="L6" s="23"/>
      <c r="AZ6" s="236" t="s">
        <v>2561</v>
      </c>
      <c r="BA6" s="236" t="s">
        <v>645</v>
      </c>
      <c r="BB6" s="236" t="s">
        <v>206</v>
      </c>
      <c r="BC6" s="236" t="s">
        <v>4270</v>
      </c>
      <c r="BD6" s="236" t="s">
        <v>79</v>
      </c>
    </row>
    <row r="7" spans="1:5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5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56" s="2" customFormat="1" ht="30" customHeight="1">
      <c r="A9" s="37"/>
      <c r="B9" s="42"/>
      <c r="C9" s="37"/>
      <c r="D9" s="37"/>
      <c r="E9" s="420" t="s">
        <v>4271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9. 8. 2024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2" t="str">
        <f>'Rekapitulace stavby'!E14</f>
        <v>Vyplň údaj</v>
      </c>
      <c r="F18" s="423"/>
      <c r="G18" s="423"/>
      <c r="H18" s="423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24" t="s">
        <v>19</v>
      </c>
      <c r="F27" s="424"/>
      <c r="G27" s="424"/>
      <c r="H27" s="42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ROUND(J87,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39</v>
      </c>
      <c r="E33" s="115" t="s">
        <v>40</v>
      </c>
      <c r="F33" s="126">
        <f>ROUND((SUM(BE87:BE216)),  2)</f>
        <v>0</v>
      </c>
      <c r="G33" s="37"/>
      <c r="H33" s="37"/>
      <c r="I33" s="127">
        <v>0.21</v>
      </c>
      <c r="J33" s="126">
        <f>ROUND(((SUM(BE87:BE216))*I33),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41</v>
      </c>
      <c r="F34" s="126">
        <f>ROUND((SUM(BF87:BF216)),  2)</f>
        <v>0</v>
      </c>
      <c r="G34" s="37"/>
      <c r="H34" s="37"/>
      <c r="I34" s="127">
        <v>0.15</v>
      </c>
      <c r="J34" s="126">
        <f>ROUND(((SUM(BF87:BF216))*I34),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42</v>
      </c>
      <c r="F35" s="126">
        <f>ROUND((SUM(BG87:BG216)),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43</v>
      </c>
      <c r="F36" s="126">
        <f>ROUND((SUM(BH87:BH216)),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44</v>
      </c>
      <c r="F37" s="126">
        <f>ROUND((SUM(BI87:BI216)),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129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6" t="str">
        <f>E7</f>
        <v>Stavební úpravy základní školy ŽITOMÍRSKÁ - úprava 12.2. 2025</v>
      </c>
      <c r="F48" s="417"/>
      <c r="G48" s="417"/>
      <c r="H48" s="417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30" customHeight="1">
      <c r="A50" s="37"/>
      <c r="B50" s="38"/>
      <c r="C50" s="39"/>
      <c r="D50" s="39"/>
      <c r="E50" s="412" t="str">
        <f>E9</f>
        <v>04 - SO 04.11, SO 04.12 - Kanalizace splašková - přípojka a vnitřní kanalizace pro objekt č.p.1360</v>
      </c>
      <c r="F50" s="415"/>
      <c r="G50" s="415"/>
      <c r="H50" s="41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9. 8. 2024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130</v>
      </c>
      <c r="D57" s="140"/>
      <c r="E57" s="140"/>
      <c r="F57" s="140"/>
      <c r="G57" s="140"/>
      <c r="H57" s="140"/>
      <c r="I57" s="140"/>
      <c r="J57" s="141" t="s">
        <v>131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132</v>
      </c>
    </row>
    <row r="60" spans="1:47" s="9" customFormat="1" ht="24.9" customHeight="1">
      <c r="B60" s="143"/>
      <c r="C60" s="144"/>
      <c r="D60" s="145" t="s">
        <v>4065</v>
      </c>
      <c r="E60" s="146"/>
      <c r="F60" s="146"/>
      <c r="G60" s="146"/>
      <c r="H60" s="146"/>
      <c r="I60" s="146"/>
      <c r="J60" s="147">
        <f>J88</f>
        <v>0</v>
      </c>
      <c r="K60" s="144"/>
      <c r="L60" s="148"/>
    </row>
    <row r="61" spans="1:47" s="10" customFormat="1" ht="19.95" customHeight="1">
      <c r="B61" s="149"/>
      <c r="C61" s="100"/>
      <c r="D61" s="150" t="s">
        <v>134</v>
      </c>
      <c r="E61" s="151"/>
      <c r="F61" s="151"/>
      <c r="G61" s="151"/>
      <c r="H61" s="151"/>
      <c r="I61" s="151"/>
      <c r="J61" s="152">
        <f>J89</f>
        <v>0</v>
      </c>
      <c r="K61" s="100"/>
      <c r="L61" s="153"/>
    </row>
    <row r="62" spans="1:47" s="10" customFormat="1" ht="19.95" customHeight="1">
      <c r="B62" s="149"/>
      <c r="C62" s="100"/>
      <c r="D62" s="150" t="s">
        <v>4066</v>
      </c>
      <c r="E62" s="151"/>
      <c r="F62" s="151"/>
      <c r="G62" s="151"/>
      <c r="H62" s="151"/>
      <c r="I62" s="151"/>
      <c r="J62" s="152">
        <f>J138</f>
        <v>0</v>
      </c>
      <c r="K62" s="100"/>
      <c r="L62" s="153"/>
    </row>
    <row r="63" spans="1:47" s="10" customFormat="1" ht="19.95" customHeight="1">
      <c r="B63" s="149"/>
      <c r="C63" s="100"/>
      <c r="D63" s="150" t="s">
        <v>4272</v>
      </c>
      <c r="E63" s="151"/>
      <c r="F63" s="151"/>
      <c r="G63" s="151"/>
      <c r="H63" s="151"/>
      <c r="I63" s="151"/>
      <c r="J63" s="152">
        <f>J161</f>
        <v>0</v>
      </c>
      <c r="K63" s="100"/>
      <c r="L63" s="153"/>
    </row>
    <row r="64" spans="1:47" s="10" customFormat="1" ht="19.95" customHeight="1">
      <c r="B64" s="149"/>
      <c r="C64" s="100"/>
      <c r="D64" s="150" t="s">
        <v>137</v>
      </c>
      <c r="E64" s="151"/>
      <c r="F64" s="151"/>
      <c r="G64" s="151"/>
      <c r="H64" s="151"/>
      <c r="I64" s="151"/>
      <c r="J64" s="152">
        <f>J185</f>
        <v>0</v>
      </c>
      <c r="K64" s="100"/>
      <c r="L64" s="153"/>
    </row>
    <row r="65" spans="1:31" s="10" customFormat="1" ht="19.95" customHeight="1">
      <c r="B65" s="149"/>
      <c r="C65" s="100"/>
      <c r="D65" s="150" t="s">
        <v>138</v>
      </c>
      <c r="E65" s="151"/>
      <c r="F65" s="151"/>
      <c r="G65" s="151"/>
      <c r="H65" s="151"/>
      <c r="I65" s="151"/>
      <c r="J65" s="152">
        <f>J196</f>
        <v>0</v>
      </c>
      <c r="K65" s="100"/>
      <c r="L65" s="153"/>
    </row>
    <row r="66" spans="1:31" s="10" customFormat="1" ht="19.95" customHeight="1">
      <c r="B66" s="149"/>
      <c r="C66" s="100"/>
      <c r="D66" s="150" t="s">
        <v>139</v>
      </c>
      <c r="E66" s="151"/>
      <c r="F66" s="151"/>
      <c r="G66" s="151"/>
      <c r="H66" s="151"/>
      <c r="I66" s="151"/>
      <c r="J66" s="152">
        <f>J212</f>
        <v>0</v>
      </c>
      <c r="K66" s="100"/>
      <c r="L66" s="153"/>
    </row>
    <row r="67" spans="1:31" s="10" customFormat="1" ht="19.95" customHeight="1">
      <c r="B67" s="149"/>
      <c r="C67" s="100"/>
      <c r="D67" s="150" t="s">
        <v>4273</v>
      </c>
      <c r="E67" s="151"/>
      <c r="F67" s="151"/>
      <c r="G67" s="151"/>
      <c r="H67" s="151"/>
      <c r="I67" s="151"/>
      <c r="J67" s="152">
        <f>J215</f>
        <v>0</v>
      </c>
      <c r="K67" s="100"/>
      <c r="L67" s="153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146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416" t="str">
        <f>E7</f>
        <v>Stavební úpravy základní školy ŽITOMÍRSKÁ - úprava 12.2. 2025</v>
      </c>
      <c r="F77" s="417"/>
      <c r="G77" s="417"/>
      <c r="H77" s="417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123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30" customHeight="1">
      <c r="A79" s="37"/>
      <c r="B79" s="38"/>
      <c r="C79" s="39"/>
      <c r="D79" s="39"/>
      <c r="E79" s="412" t="str">
        <f>E9</f>
        <v>04 - SO 04.11, SO 04.12 - Kanalizace splašková - přípojka a vnitřní kanalizace pro objekt č.p.1360</v>
      </c>
      <c r="F79" s="415"/>
      <c r="G79" s="415"/>
      <c r="H79" s="41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F12</f>
        <v xml:space="preserve"> </v>
      </c>
      <c r="G81" s="39"/>
      <c r="H81" s="39"/>
      <c r="I81" s="32" t="s">
        <v>23</v>
      </c>
      <c r="J81" s="62" t="str">
        <f>IF(J12="","",J12)</f>
        <v>9. 8. 2024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15" customHeight="1">
      <c r="A83" s="37"/>
      <c r="B83" s="38"/>
      <c r="C83" s="32" t="s">
        <v>25</v>
      </c>
      <c r="D83" s="39"/>
      <c r="E83" s="39"/>
      <c r="F83" s="30" t="str">
        <f>E15</f>
        <v xml:space="preserve"> </v>
      </c>
      <c r="G83" s="39"/>
      <c r="H83" s="39"/>
      <c r="I83" s="32" t="s">
        <v>30</v>
      </c>
      <c r="J83" s="35" t="str">
        <f>E21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15" customHeight="1">
      <c r="A84" s="37"/>
      <c r="B84" s="38"/>
      <c r="C84" s="32" t="s">
        <v>28</v>
      </c>
      <c r="D84" s="39"/>
      <c r="E84" s="39"/>
      <c r="F84" s="30" t="str">
        <f>IF(E18="","",E18)</f>
        <v>Vyplň údaj</v>
      </c>
      <c r="G84" s="39"/>
      <c r="H84" s="39"/>
      <c r="I84" s="32" t="s">
        <v>32</v>
      </c>
      <c r="J84" s="35" t="str">
        <f>E24</f>
        <v xml:space="preserve"> 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147</v>
      </c>
      <c r="D86" s="157" t="s">
        <v>54</v>
      </c>
      <c r="E86" s="157" t="s">
        <v>50</v>
      </c>
      <c r="F86" s="157" t="s">
        <v>51</v>
      </c>
      <c r="G86" s="157" t="s">
        <v>148</v>
      </c>
      <c r="H86" s="157" t="s">
        <v>149</v>
      </c>
      <c r="I86" s="157" t="s">
        <v>150</v>
      </c>
      <c r="J86" s="157" t="s">
        <v>131</v>
      </c>
      <c r="K86" s="158" t="s">
        <v>151</v>
      </c>
      <c r="L86" s="159"/>
      <c r="M86" s="71" t="s">
        <v>19</v>
      </c>
      <c r="N86" s="72" t="s">
        <v>39</v>
      </c>
      <c r="O86" s="72" t="s">
        <v>152</v>
      </c>
      <c r="P86" s="72" t="s">
        <v>153</v>
      </c>
      <c r="Q86" s="72" t="s">
        <v>154</v>
      </c>
      <c r="R86" s="72" t="s">
        <v>155</v>
      </c>
      <c r="S86" s="72" t="s">
        <v>156</v>
      </c>
      <c r="T86" s="73" t="s">
        <v>157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8" customHeight="1">
      <c r="A87" s="37"/>
      <c r="B87" s="38"/>
      <c r="C87" s="78" t="s">
        <v>158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3.0082209999999998</v>
      </c>
      <c r="S87" s="75"/>
      <c r="T87" s="163">
        <f>T88</f>
        <v>16.216000000000001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68</v>
      </c>
      <c r="AU87" s="20" t="s">
        <v>132</v>
      </c>
      <c r="BK87" s="164">
        <f>BK88</f>
        <v>0</v>
      </c>
    </row>
    <row r="88" spans="1:65" s="12" customFormat="1" ht="25.95" customHeight="1">
      <c r="B88" s="165"/>
      <c r="C88" s="166"/>
      <c r="D88" s="167" t="s">
        <v>68</v>
      </c>
      <c r="E88" s="168" t="s">
        <v>159</v>
      </c>
      <c r="F88" s="168" t="s">
        <v>159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P89+P138+P161+P185+P196+P212+P215</f>
        <v>0</v>
      </c>
      <c r="Q88" s="173"/>
      <c r="R88" s="174">
        <f>R89+R138+R161+R185+R196+R212+R215</f>
        <v>3.0082209999999998</v>
      </c>
      <c r="S88" s="173"/>
      <c r="T88" s="175">
        <f>T89+T138+T161+T185+T196+T212+T215</f>
        <v>16.216000000000001</v>
      </c>
      <c r="AR88" s="176" t="s">
        <v>77</v>
      </c>
      <c r="AT88" s="177" t="s">
        <v>68</v>
      </c>
      <c r="AU88" s="177" t="s">
        <v>69</v>
      </c>
      <c r="AY88" s="176" t="s">
        <v>161</v>
      </c>
      <c r="BK88" s="178">
        <f>BK89+BK138+BK161+BK185+BK196+BK212+BK215</f>
        <v>0</v>
      </c>
    </row>
    <row r="89" spans="1:65" s="12" customFormat="1" ht="22.8" customHeight="1">
      <c r="B89" s="165"/>
      <c r="C89" s="166"/>
      <c r="D89" s="167" t="s">
        <v>68</v>
      </c>
      <c r="E89" s="179" t="s">
        <v>77</v>
      </c>
      <c r="F89" s="179" t="s">
        <v>162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SUM(P90:P137)</f>
        <v>0</v>
      </c>
      <c r="Q89" s="173"/>
      <c r="R89" s="174">
        <f>SUM(R90:R137)</f>
        <v>0.20076000000000002</v>
      </c>
      <c r="S89" s="173"/>
      <c r="T89" s="175">
        <f>SUM(T90:T137)</f>
        <v>10.760000000000002</v>
      </c>
      <c r="AR89" s="176" t="s">
        <v>77</v>
      </c>
      <c r="AT89" s="177" t="s">
        <v>68</v>
      </c>
      <c r="AU89" s="177" t="s">
        <v>77</v>
      </c>
      <c r="AY89" s="176" t="s">
        <v>161</v>
      </c>
      <c r="BK89" s="178">
        <f>SUM(BK90:BK137)</f>
        <v>0</v>
      </c>
    </row>
    <row r="90" spans="1:65" s="2" customFormat="1" ht="37.799999999999997" customHeight="1">
      <c r="A90" s="37"/>
      <c r="B90" s="38"/>
      <c r="C90" s="181" t="s">
        <v>77</v>
      </c>
      <c r="D90" s="181" t="s">
        <v>163</v>
      </c>
      <c r="E90" s="182" t="s">
        <v>4069</v>
      </c>
      <c r="F90" s="183" t="s">
        <v>4070</v>
      </c>
      <c r="G90" s="184" t="s">
        <v>166</v>
      </c>
      <c r="H90" s="185">
        <v>3.8</v>
      </c>
      <c r="I90" s="186"/>
      <c r="J90" s="187">
        <f>ROUND(I90*H90,2)</f>
        <v>0</v>
      </c>
      <c r="K90" s="183" t="s">
        <v>167</v>
      </c>
      <c r="L90" s="42"/>
      <c r="M90" s="188" t="s">
        <v>19</v>
      </c>
      <c r="N90" s="189" t="s">
        <v>40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0.26</v>
      </c>
      <c r="T90" s="191">
        <f>S90*H90</f>
        <v>0.98799999999999999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168</v>
      </c>
      <c r="AT90" s="192" t="s">
        <v>163</v>
      </c>
      <c r="AU90" s="192" t="s">
        <v>79</v>
      </c>
      <c r="AY90" s="20" t="s">
        <v>161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77</v>
      </c>
      <c r="BK90" s="193">
        <f>ROUND(I90*H90,2)</f>
        <v>0</v>
      </c>
      <c r="BL90" s="20" t="s">
        <v>168</v>
      </c>
      <c r="BM90" s="192" t="s">
        <v>4274</v>
      </c>
    </row>
    <row r="91" spans="1:65" s="2" customFormat="1">
      <c r="A91" s="37"/>
      <c r="B91" s="38"/>
      <c r="C91" s="39"/>
      <c r="D91" s="194" t="s">
        <v>170</v>
      </c>
      <c r="E91" s="39"/>
      <c r="F91" s="195" t="s">
        <v>4072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170</v>
      </c>
      <c r="AU91" s="20" t="s">
        <v>79</v>
      </c>
    </row>
    <row r="92" spans="1:65" s="13" customFormat="1">
      <c r="B92" s="201"/>
      <c r="C92" s="202"/>
      <c r="D92" s="199" t="s">
        <v>178</v>
      </c>
      <c r="E92" s="203" t="s">
        <v>19</v>
      </c>
      <c r="F92" s="204" t="s">
        <v>4275</v>
      </c>
      <c r="G92" s="202"/>
      <c r="H92" s="205">
        <v>3.8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178</v>
      </c>
      <c r="AU92" s="211" t="s">
        <v>79</v>
      </c>
      <c r="AV92" s="13" t="s">
        <v>79</v>
      </c>
      <c r="AW92" s="13" t="s">
        <v>31</v>
      </c>
      <c r="AX92" s="13" t="s">
        <v>77</v>
      </c>
      <c r="AY92" s="211" t="s">
        <v>161</v>
      </c>
    </row>
    <row r="93" spans="1:65" s="2" customFormat="1" ht="37.799999999999997" customHeight="1">
      <c r="A93" s="37"/>
      <c r="B93" s="38"/>
      <c r="C93" s="181" t="s">
        <v>79</v>
      </c>
      <c r="D93" s="181" t="s">
        <v>163</v>
      </c>
      <c r="E93" s="182" t="s">
        <v>4073</v>
      </c>
      <c r="F93" s="183" t="s">
        <v>4074</v>
      </c>
      <c r="G93" s="184" t="s">
        <v>166</v>
      </c>
      <c r="H93" s="185">
        <v>12.8</v>
      </c>
      <c r="I93" s="186"/>
      <c r="J93" s="187">
        <f>ROUND(I93*H93,2)</f>
        <v>0</v>
      </c>
      <c r="K93" s="183" t="s">
        <v>167</v>
      </c>
      <c r="L93" s="42"/>
      <c r="M93" s="188" t="s">
        <v>19</v>
      </c>
      <c r="N93" s="189" t="s">
        <v>40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0.44</v>
      </c>
      <c r="T93" s="191">
        <f>S93*H93</f>
        <v>5.6320000000000006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168</v>
      </c>
      <c r="AT93" s="192" t="s">
        <v>163</v>
      </c>
      <c r="AU93" s="192" t="s">
        <v>79</v>
      </c>
      <c r="AY93" s="20" t="s">
        <v>161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77</v>
      </c>
      <c r="BK93" s="193">
        <f>ROUND(I93*H93,2)</f>
        <v>0</v>
      </c>
      <c r="BL93" s="20" t="s">
        <v>168</v>
      </c>
      <c r="BM93" s="192" t="s">
        <v>4276</v>
      </c>
    </row>
    <row r="94" spans="1:65" s="2" customFormat="1">
      <c r="A94" s="37"/>
      <c r="B94" s="38"/>
      <c r="C94" s="39"/>
      <c r="D94" s="194" t="s">
        <v>170</v>
      </c>
      <c r="E94" s="39"/>
      <c r="F94" s="195" t="s">
        <v>4076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170</v>
      </c>
      <c r="AU94" s="20" t="s">
        <v>79</v>
      </c>
    </row>
    <row r="95" spans="1:65" s="13" customFormat="1">
      <c r="B95" s="201"/>
      <c r="C95" s="202"/>
      <c r="D95" s="199" t="s">
        <v>178</v>
      </c>
      <c r="E95" s="203" t="s">
        <v>19</v>
      </c>
      <c r="F95" s="204" t="s">
        <v>4277</v>
      </c>
      <c r="G95" s="202"/>
      <c r="H95" s="205">
        <v>12.8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178</v>
      </c>
      <c r="AU95" s="211" t="s">
        <v>79</v>
      </c>
      <c r="AV95" s="13" t="s">
        <v>79</v>
      </c>
      <c r="AW95" s="13" t="s">
        <v>31</v>
      </c>
      <c r="AX95" s="13" t="s">
        <v>77</v>
      </c>
      <c r="AY95" s="211" t="s">
        <v>161</v>
      </c>
    </row>
    <row r="96" spans="1:65" s="2" customFormat="1" ht="33" customHeight="1">
      <c r="A96" s="37"/>
      <c r="B96" s="38"/>
      <c r="C96" s="181" t="s">
        <v>180</v>
      </c>
      <c r="D96" s="181" t="s">
        <v>163</v>
      </c>
      <c r="E96" s="182" t="s">
        <v>4078</v>
      </c>
      <c r="F96" s="183" t="s">
        <v>4079</v>
      </c>
      <c r="G96" s="184" t="s">
        <v>166</v>
      </c>
      <c r="H96" s="185">
        <v>9</v>
      </c>
      <c r="I96" s="186"/>
      <c r="J96" s="187">
        <f>ROUND(I96*H96,2)</f>
        <v>0</v>
      </c>
      <c r="K96" s="183" t="s">
        <v>167</v>
      </c>
      <c r="L96" s="42"/>
      <c r="M96" s="188" t="s">
        <v>19</v>
      </c>
      <c r="N96" s="189" t="s">
        <v>40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0.24</v>
      </c>
      <c r="T96" s="191">
        <f>S96*H96</f>
        <v>2.16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168</v>
      </c>
      <c r="AT96" s="192" t="s">
        <v>163</v>
      </c>
      <c r="AU96" s="192" t="s">
        <v>79</v>
      </c>
      <c r="AY96" s="20" t="s">
        <v>161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77</v>
      </c>
      <c r="BK96" s="193">
        <f>ROUND(I96*H96,2)</f>
        <v>0</v>
      </c>
      <c r="BL96" s="20" t="s">
        <v>168</v>
      </c>
      <c r="BM96" s="192" t="s">
        <v>4278</v>
      </c>
    </row>
    <row r="97" spans="1:65" s="2" customFormat="1">
      <c r="A97" s="37"/>
      <c r="B97" s="38"/>
      <c r="C97" s="39"/>
      <c r="D97" s="194" t="s">
        <v>170</v>
      </c>
      <c r="E97" s="39"/>
      <c r="F97" s="195" t="s">
        <v>4081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170</v>
      </c>
      <c r="AU97" s="20" t="s">
        <v>79</v>
      </c>
    </row>
    <row r="98" spans="1:65" s="13" customFormat="1">
      <c r="B98" s="201"/>
      <c r="C98" s="202"/>
      <c r="D98" s="199" t="s">
        <v>178</v>
      </c>
      <c r="E98" s="203" t="s">
        <v>19</v>
      </c>
      <c r="F98" s="204" t="s">
        <v>4279</v>
      </c>
      <c r="G98" s="202"/>
      <c r="H98" s="205">
        <v>9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178</v>
      </c>
      <c r="AU98" s="211" t="s">
        <v>79</v>
      </c>
      <c r="AV98" s="13" t="s">
        <v>79</v>
      </c>
      <c r="AW98" s="13" t="s">
        <v>31</v>
      </c>
      <c r="AX98" s="13" t="s">
        <v>77</v>
      </c>
      <c r="AY98" s="211" t="s">
        <v>161</v>
      </c>
    </row>
    <row r="99" spans="1:65" s="2" customFormat="1" ht="33" customHeight="1">
      <c r="A99" s="37"/>
      <c r="B99" s="38"/>
      <c r="C99" s="181" t="s">
        <v>168</v>
      </c>
      <c r="D99" s="181" t="s">
        <v>163</v>
      </c>
      <c r="E99" s="182" t="s">
        <v>4083</v>
      </c>
      <c r="F99" s="183" t="s">
        <v>4084</v>
      </c>
      <c r="G99" s="184" t="s">
        <v>166</v>
      </c>
      <c r="H99" s="185">
        <v>9</v>
      </c>
      <c r="I99" s="186"/>
      <c r="J99" s="187">
        <f>ROUND(I99*H99,2)</f>
        <v>0</v>
      </c>
      <c r="K99" s="183" t="s">
        <v>167</v>
      </c>
      <c r="L99" s="42"/>
      <c r="M99" s="188" t="s">
        <v>19</v>
      </c>
      <c r="N99" s="189" t="s">
        <v>40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0.22</v>
      </c>
      <c r="T99" s="191">
        <f>S99*H99</f>
        <v>1.98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79</v>
      </c>
      <c r="AY99" s="20" t="s">
        <v>161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77</v>
      </c>
      <c r="BK99" s="193">
        <f>ROUND(I99*H99,2)</f>
        <v>0</v>
      </c>
      <c r="BL99" s="20" t="s">
        <v>168</v>
      </c>
      <c r="BM99" s="192" t="s">
        <v>4280</v>
      </c>
    </row>
    <row r="100" spans="1:65" s="2" customFormat="1">
      <c r="A100" s="37"/>
      <c r="B100" s="38"/>
      <c r="C100" s="39"/>
      <c r="D100" s="194" t="s">
        <v>170</v>
      </c>
      <c r="E100" s="39"/>
      <c r="F100" s="195" t="s">
        <v>4086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170</v>
      </c>
      <c r="AU100" s="20" t="s">
        <v>79</v>
      </c>
    </row>
    <row r="101" spans="1:65" s="13" customFormat="1">
      <c r="B101" s="201"/>
      <c r="C101" s="202"/>
      <c r="D101" s="199" t="s">
        <v>178</v>
      </c>
      <c r="E101" s="203" t="s">
        <v>19</v>
      </c>
      <c r="F101" s="204" t="s">
        <v>222</v>
      </c>
      <c r="G101" s="202"/>
      <c r="H101" s="205">
        <v>9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178</v>
      </c>
      <c r="AU101" s="211" t="s">
        <v>79</v>
      </c>
      <c r="AV101" s="13" t="s">
        <v>79</v>
      </c>
      <c r="AW101" s="13" t="s">
        <v>31</v>
      </c>
      <c r="AX101" s="13" t="s">
        <v>77</v>
      </c>
      <c r="AY101" s="211" t="s">
        <v>161</v>
      </c>
    </row>
    <row r="102" spans="1:65" s="2" customFormat="1" ht="24.15" customHeight="1">
      <c r="A102" s="37"/>
      <c r="B102" s="38"/>
      <c r="C102" s="181" t="s">
        <v>192</v>
      </c>
      <c r="D102" s="181" t="s">
        <v>163</v>
      </c>
      <c r="E102" s="182" t="s">
        <v>663</v>
      </c>
      <c r="F102" s="183" t="s">
        <v>664</v>
      </c>
      <c r="G102" s="184" t="s">
        <v>206</v>
      </c>
      <c r="H102" s="185">
        <v>87.42</v>
      </c>
      <c r="I102" s="186"/>
      <c r="J102" s="187">
        <f>ROUND(I102*H102,2)</f>
        <v>0</v>
      </c>
      <c r="K102" s="183" t="s">
        <v>167</v>
      </c>
      <c r="L102" s="42"/>
      <c r="M102" s="188" t="s">
        <v>19</v>
      </c>
      <c r="N102" s="189" t="s">
        <v>40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168</v>
      </c>
      <c r="BM102" s="192" t="s">
        <v>4281</v>
      </c>
    </row>
    <row r="103" spans="1:65" s="2" customFormat="1">
      <c r="A103" s="37"/>
      <c r="B103" s="38"/>
      <c r="C103" s="39"/>
      <c r="D103" s="194" t="s">
        <v>170</v>
      </c>
      <c r="E103" s="39"/>
      <c r="F103" s="195" t="s">
        <v>666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170</v>
      </c>
      <c r="AU103" s="20" t="s">
        <v>79</v>
      </c>
    </row>
    <row r="104" spans="1:65" s="13" customFormat="1">
      <c r="B104" s="201"/>
      <c r="C104" s="202"/>
      <c r="D104" s="199" t="s">
        <v>178</v>
      </c>
      <c r="E104" s="203" t="s">
        <v>641</v>
      </c>
      <c r="F104" s="204" t="s">
        <v>4269</v>
      </c>
      <c r="G104" s="202"/>
      <c r="H104" s="205">
        <v>145.69999999999999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178</v>
      </c>
      <c r="AU104" s="211" t="s">
        <v>79</v>
      </c>
      <c r="AV104" s="13" t="s">
        <v>79</v>
      </c>
      <c r="AW104" s="13" t="s">
        <v>31</v>
      </c>
      <c r="AX104" s="13" t="s">
        <v>69</v>
      </c>
      <c r="AY104" s="211" t="s">
        <v>161</v>
      </c>
    </row>
    <row r="105" spans="1:65" s="13" customFormat="1">
      <c r="B105" s="201"/>
      <c r="C105" s="202"/>
      <c r="D105" s="199" t="s">
        <v>178</v>
      </c>
      <c r="E105" s="203" t="s">
        <v>19</v>
      </c>
      <c r="F105" s="204" t="s">
        <v>4282</v>
      </c>
      <c r="G105" s="202"/>
      <c r="H105" s="205">
        <v>87.42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178</v>
      </c>
      <c r="AU105" s="211" t="s">
        <v>79</v>
      </c>
      <c r="AV105" s="13" t="s">
        <v>79</v>
      </c>
      <c r="AW105" s="13" t="s">
        <v>31</v>
      </c>
      <c r="AX105" s="13" t="s">
        <v>77</v>
      </c>
      <c r="AY105" s="211" t="s">
        <v>161</v>
      </c>
    </row>
    <row r="106" spans="1:65" s="2" customFormat="1" ht="24.15" customHeight="1">
      <c r="A106" s="37"/>
      <c r="B106" s="38"/>
      <c r="C106" s="181" t="s">
        <v>197</v>
      </c>
      <c r="D106" s="181" t="s">
        <v>163</v>
      </c>
      <c r="E106" s="182" t="s">
        <v>4283</v>
      </c>
      <c r="F106" s="183" t="s">
        <v>4284</v>
      </c>
      <c r="G106" s="184" t="s">
        <v>206</v>
      </c>
      <c r="H106" s="185">
        <v>58.28</v>
      </c>
      <c r="I106" s="186"/>
      <c r="J106" s="187">
        <f>ROUND(I106*H106,2)</f>
        <v>0</v>
      </c>
      <c r="K106" s="183" t="s">
        <v>167</v>
      </c>
      <c r="L106" s="42"/>
      <c r="M106" s="188" t="s">
        <v>19</v>
      </c>
      <c r="N106" s="189" t="s">
        <v>40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168</v>
      </c>
      <c r="AT106" s="192" t="s">
        <v>163</v>
      </c>
      <c r="AU106" s="192" t="s">
        <v>79</v>
      </c>
      <c r="AY106" s="20" t="s">
        <v>161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168</v>
      </c>
      <c r="BM106" s="192" t="s">
        <v>4285</v>
      </c>
    </row>
    <row r="107" spans="1:65" s="2" customFormat="1">
      <c r="A107" s="37"/>
      <c r="B107" s="38"/>
      <c r="C107" s="39"/>
      <c r="D107" s="194" t="s">
        <v>170</v>
      </c>
      <c r="E107" s="39"/>
      <c r="F107" s="195" t="s">
        <v>4286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170</v>
      </c>
      <c r="AU107" s="20" t="s">
        <v>79</v>
      </c>
    </row>
    <row r="108" spans="1:65" s="13" customFormat="1">
      <c r="B108" s="201"/>
      <c r="C108" s="202"/>
      <c r="D108" s="199" t="s">
        <v>178</v>
      </c>
      <c r="E108" s="203" t="s">
        <v>19</v>
      </c>
      <c r="F108" s="204" t="s">
        <v>4287</v>
      </c>
      <c r="G108" s="202"/>
      <c r="H108" s="205">
        <v>58.28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178</v>
      </c>
      <c r="AU108" s="211" t="s">
        <v>79</v>
      </c>
      <c r="AV108" s="13" t="s">
        <v>79</v>
      </c>
      <c r="AW108" s="13" t="s">
        <v>31</v>
      </c>
      <c r="AX108" s="13" t="s">
        <v>77</v>
      </c>
      <c r="AY108" s="211" t="s">
        <v>161</v>
      </c>
    </row>
    <row r="109" spans="1:65" s="2" customFormat="1" ht="21.75" customHeight="1">
      <c r="A109" s="37"/>
      <c r="B109" s="38"/>
      <c r="C109" s="181" t="s">
        <v>203</v>
      </c>
      <c r="D109" s="181" t="s">
        <v>163</v>
      </c>
      <c r="E109" s="182" t="s">
        <v>4092</v>
      </c>
      <c r="F109" s="183" t="s">
        <v>4093</v>
      </c>
      <c r="G109" s="184" t="s">
        <v>166</v>
      </c>
      <c r="H109" s="185">
        <v>239</v>
      </c>
      <c r="I109" s="186"/>
      <c r="J109" s="187">
        <f>ROUND(I109*H109,2)</f>
        <v>0</v>
      </c>
      <c r="K109" s="183" t="s">
        <v>167</v>
      </c>
      <c r="L109" s="42"/>
      <c r="M109" s="188" t="s">
        <v>19</v>
      </c>
      <c r="N109" s="189" t="s">
        <v>40</v>
      </c>
      <c r="O109" s="67"/>
      <c r="P109" s="190">
        <f>O109*H109</f>
        <v>0</v>
      </c>
      <c r="Q109" s="190">
        <v>8.4000000000000003E-4</v>
      </c>
      <c r="R109" s="190">
        <f>Q109*H109</f>
        <v>0.20076000000000002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168</v>
      </c>
      <c r="AT109" s="192" t="s">
        <v>163</v>
      </c>
      <c r="AU109" s="192" t="s">
        <v>79</v>
      </c>
      <c r="AY109" s="20" t="s">
        <v>161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77</v>
      </c>
      <c r="BK109" s="193">
        <f>ROUND(I109*H109,2)</f>
        <v>0</v>
      </c>
      <c r="BL109" s="20" t="s">
        <v>168</v>
      </c>
      <c r="BM109" s="192" t="s">
        <v>4288</v>
      </c>
    </row>
    <row r="110" spans="1:65" s="2" customFormat="1">
      <c r="A110" s="37"/>
      <c r="B110" s="38"/>
      <c r="C110" s="39"/>
      <c r="D110" s="194" t="s">
        <v>170</v>
      </c>
      <c r="E110" s="39"/>
      <c r="F110" s="195" t="s">
        <v>4095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170</v>
      </c>
      <c r="AU110" s="20" t="s">
        <v>79</v>
      </c>
    </row>
    <row r="111" spans="1:65" s="13" customFormat="1">
      <c r="B111" s="201"/>
      <c r="C111" s="202"/>
      <c r="D111" s="199" t="s">
        <v>178</v>
      </c>
      <c r="E111" s="203" t="s">
        <v>19</v>
      </c>
      <c r="F111" s="204" t="s">
        <v>2022</v>
      </c>
      <c r="G111" s="202"/>
      <c r="H111" s="205">
        <v>239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178</v>
      </c>
      <c r="AU111" s="211" t="s">
        <v>79</v>
      </c>
      <c r="AV111" s="13" t="s">
        <v>79</v>
      </c>
      <c r="AW111" s="13" t="s">
        <v>31</v>
      </c>
      <c r="AX111" s="13" t="s">
        <v>77</v>
      </c>
      <c r="AY111" s="211" t="s">
        <v>161</v>
      </c>
    </row>
    <row r="112" spans="1:65" s="2" customFormat="1" ht="24.15" customHeight="1">
      <c r="A112" s="37"/>
      <c r="B112" s="38"/>
      <c r="C112" s="181" t="s">
        <v>211</v>
      </c>
      <c r="D112" s="181" t="s">
        <v>163</v>
      </c>
      <c r="E112" s="182" t="s">
        <v>4096</v>
      </c>
      <c r="F112" s="183" t="s">
        <v>4097</v>
      </c>
      <c r="G112" s="184" t="s">
        <v>166</v>
      </c>
      <c r="H112" s="185">
        <v>239</v>
      </c>
      <c r="I112" s="186"/>
      <c r="J112" s="187">
        <f>ROUND(I112*H112,2)</f>
        <v>0</v>
      </c>
      <c r="K112" s="183" t="s">
        <v>167</v>
      </c>
      <c r="L112" s="42"/>
      <c r="M112" s="188" t="s">
        <v>19</v>
      </c>
      <c r="N112" s="189" t="s">
        <v>40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168</v>
      </c>
      <c r="AT112" s="192" t="s">
        <v>163</v>
      </c>
      <c r="AU112" s="192" t="s">
        <v>79</v>
      </c>
      <c r="AY112" s="20" t="s">
        <v>161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77</v>
      </c>
      <c r="BK112" s="193">
        <f>ROUND(I112*H112,2)</f>
        <v>0</v>
      </c>
      <c r="BL112" s="20" t="s">
        <v>168</v>
      </c>
      <c r="BM112" s="192" t="s">
        <v>4289</v>
      </c>
    </row>
    <row r="113" spans="1:65" s="2" customFormat="1">
      <c r="A113" s="37"/>
      <c r="B113" s="38"/>
      <c r="C113" s="39"/>
      <c r="D113" s="194" t="s">
        <v>170</v>
      </c>
      <c r="E113" s="39"/>
      <c r="F113" s="195" t="s">
        <v>4099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170</v>
      </c>
      <c r="AU113" s="20" t="s">
        <v>79</v>
      </c>
    </row>
    <row r="114" spans="1:65" s="2" customFormat="1" ht="37.799999999999997" customHeight="1">
      <c r="A114" s="37"/>
      <c r="B114" s="38"/>
      <c r="C114" s="181" t="s">
        <v>222</v>
      </c>
      <c r="D114" s="181" t="s">
        <v>163</v>
      </c>
      <c r="E114" s="182" t="s">
        <v>204</v>
      </c>
      <c r="F114" s="183" t="s">
        <v>205</v>
      </c>
      <c r="G114" s="184" t="s">
        <v>206</v>
      </c>
      <c r="H114" s="185">
        <v>145.69999999999999</v>
      </c>
      <c r="I114" s="186"/>
      <c r="J114" s="187">
        <f>ROUND(I114*H114,2)</f>
        <v>0</v>
      </c>
      <c r="K114" s="183" t="s">
        <v>167</v>
      </c>
      <c r="L114" s="42"/>
      <c r="M114" s="188" t="s">
        <v>19</v>
      </c>
      <c r="N114" s="189" t="s">
        <v>40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168</v>
      </c>
      <c r="AT114" s="192" t="s">
        <v>163</v>
      </c>
      <c r="AU114" s="192" t="s">
        <v>79</v>
      </c>
      <c r="AY114" s="20" t="s">
        <v>161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77</v>
      </c>
      <c r="BK114" s="193">
        <f>ROUND(I114*H114,2)</f>
        <v>0</v>
      </c>
      <c r="BL114" s="20" t="s">
        <v>168</v>
      </c>
      <c r="BM114" s="192" t="s">
        <v>4290</v>
      </c>
    </row>
    <row r="115" spans="1:65" s="2" customFormat="1">
      <c r="A115" s="37"/>
      <c r="B115" s="38"/>
      <c r="C115" s="39"/>
      <c r="D115" s="194" t="s">
        <v>170</v>
      </c>
      <c r="E115" s="39"/>
      <c r="F115" s="195" t="s">
        <v>208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170</v>
      </c>
      <c r="AU115" s="20" t="s">
        <v>79</v>
      </c>
    </row>
    <row r="116" spans="1:65" s="13" customFormat="1">
      <c r="B116" s="201"/>
      <c r="C116" s="202"/>
      <c r="D116" s="199" t="s">
        <v>178</v>
      </c>
      <c r="E116" s="203" t="s">
        <v>19</v>
      </c>
      <c r="F116" s="204" t="s">
        <v>4291</v>
      </c>
      <c r="G116" s="202"/>
      <c r="H116" s="205">
        <v>145.69999999999999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178</v>
      </c>
      <c r="AU116" s="211" t="s">
        <v>79</v>
      </c>
      <c r="AV116" s="13" t="s">
        <v>79</v>
      </c>
      <c r="AW116" s="13" t="s">
        <v>31</v>
      </c>
      <c r="AX116" s="13" t="s">
        <v>77</v>
      </c>
      <c r="AY116" s="211" t="s">
        <v>161</v>
      </c>
    </row>
    <row r="117" spans="1:65" s="2" customFormat="1" ht="37.799999999999997" customHeight="1">
      <c r="A117" s="37"/>
      <c r="B117" s="38"/>
      <c r="C117" s="181" t="s">
        <v>237</v>
      </c>
      <c r="D117" s="181" t="s">
        <v>163</v>
      </c>
      <c r="E117" s="182" t="s">
        <v>675</v>
      </c>
      <c r="F117" s="183" t="s">
        <v>676</v>
      </c>
      <c r="G117" s="184" t="s">
        <v>206</v>
      </c>
      <c r="H117" s="185">
        <v>59.264000000000003</v>
      </c>
      <c r="I117" s="186"/>
      <c r="J117" s="187">
        <f>ROUND(I117*H117,2)</f>
        <v>0</v>
      </c>
      <c r="K117" s="183" t="s">
        <v>167</v>
      </c>
      <c r="L117" s="42"/>
      <c r="M117" s="188" t="s">
        <v>19</v>
      </c>
      <c r="N117" s="189" t="s">
        <v>40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168</v>
      </c>
      <c r="AT117" s="192" t="s">
        <v>163</v>
      </c>
      <c r="AU117" s="192" t="s">
        <v>79</v>
      </c>
      <c r="AY117" s="20" t="s">
        <v>161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77</v>
      </c>
      <c r="BK117" s="193">
        <f>ROUND(I117*H117,2)</f>
        <v>0</v>
      </c>
      <c r="BL117" s="20" t="s">
        <v>168</v>
      </c>
      <c r="BM117" s="192" t="s">
        <v>4292</v>
      </c>
    </row>
    <row r="118" spans="1:65" s="2" customFormat="1">
      <c r="A118" s="37"/>
      <c r="B118" s="38"/>
      <c r="C118" s="39"/>
      <c r="D118" s="194" t="s">
        <v>170</v>
      </c>
      <c r="E118" s="39"/>
      <c r="F118" s="195" t="s">
        <v>678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170</v>
      </c>
      <c r="AU118" s="20" t="s">
        <v>79</v>
      </c>
    </row>
    <row r="119" spans="1:65" s="13" customFormat="1">
      <c r="B119" s="201"/>
      <c r="C119" s="202"/>
      <c r="D119" s="199" t="s">
        <v>178</v>
      </c>
      <c r="E119" s="203" t="s">
        <v>19</v>
      </c>
      <c r="F119" s="204" t="s">
        <v>4293</v>
      </c>
      <c r="G119" s="202"/>
      <c r="H119" s="205">
        <v>59.264000000000003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178</v>
      </c>
      <c r="AU119" s="211" t="s">
        <v>79</v>
      </c>
      <c r="AV119" s="13" t="s">
        <v>79</v>
      </c>
      <c r="AW119" s="13" t="s">
        <v>31</v>
      </c>
      <c r="AX119" s="13" t="s">
        <v>77</v>
      </c>
      <c r="AY119" s="211" t="s">
        <v>161</v>
      </c>
    </row>
    <row r="120" spans="1:65" s="2" customFormat="1" ht="24.15" customHeight="1">
      <c r="A120" s="37"/>
      <c r="B120" s="38"/>
      <c r="C120" s="181" t="s">
        <v>247</v>
      </c>
      <c r="D120" s="181" t="s">
        <v>163</v>
      </c>
      <c r="E120" s="182" t="s">
        <v>2579</v>
      </c>
      <c r="F120" s="183" t="s">
        <v>2580</v>
      </c>
      <c r="G120" s="184" t="s">
        <v>206</v>
      </c>
      <c r="H120" s="185">
        <v>145.69999999999999</v>
      </c>
      <c r="I120" s="186"/>
      <c r="J120" s="187">
        <f>ROUND(I120*H120,2)</f>
        <v>0</v>
      </c>
      <c r="K120" s="183" t="s">
        <v>167</v>
      </c>
      <c r="L120" s="42"/>
      <c r="M120" s="188" t="s">
        <v>19</v>
      </c>
      <c r="N120" s="189" t="s">
        <v>40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168</v>
      </c>
      <c r="AT120" s="192" t="s">
        <v>163</v>
      </c>
      <c r="AU120" s="192" t="s">
        <v>79</v>
      </c>
      <c r="AY120" s="20" t="s">
        <v>161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77</v>
      </c>
      <c r="BK120" s="193">
        <f>ROUND(I120*H120,2)</f>
        <v>0</v>
      </c>
      <c r="BL120" s="20" t="s">
        <v>168</v>
      </c>
      <c r="BM120" s="192" t="s">
        <v>4294</v>
      </c>
    </row>
    <row r="121" spans="1:65" s="2" customFormat="1">
      <c r="A121" s="37"/>
      <c r="B121" s="38"/>
      <c r="C121" s="39"/>
      <c r="D121" s="194" t="s">
        <v>170</v>
      </c>
      <c r="E121" s="39"/>
      <c r="F121" s="195" t="s">
        <v>2582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170</v>
      </c>
      <c r="AU121" s="20" t="s">
        <v>79</v>
      </c>
    </row>
    <row r="122" spans="1:65" s="13" customFormat="1">
      <c r="B122" s="201"/>
      <c r="C122" s="202"/>
      <c r="D122" s="199" t="s">
        <v>178</v>
      </c>
      <c r="E122" s="203" t="s">
        <v>19</v>
      </c>
      <c r="F122" s="204" t="s">
        <v>4295</v>
      </c>
      <c r="G122" s="202"/>
      <c r="H122" s="205">
        <v>145.69999999999999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178</v>
      </c>
      <c r="AU122" s="211" t="s">
        <v>79</v>
      </c>
      <c r="AV122" s="13" t="s">
        <v>79</v>
      </c>
      <c r="AW122" s="13" t="s">
        <v>31</v>
      </c>
      <c r="AX122" s="13" t="s">
        <v>77</v>
      </c>
      <c r="AY122" s="211" t="s">
        <v>161</v>
      </c>
    </row>
    <row r="123" spans="1:65" s="2" customFormat="1" ht="24.15" customHeight="1">
      <c r="A123" s="37"/>
      <c r="B123" s="38"/>
      <c r="C123" s="181" t="s">
        <v>253</v>
      </c>
      <c r="D123" s="181" t="s">
        <v>163</v>
      </c>
      <c r="E123" s="182" t="s">
        <v>686</v>
      </c>
      <c r="F123" s="183" t="s">
        <v>501</v>
      </c>
      <c r="G123" s="184" t="s">
        <v>214</v>
      </c>
      <c r="H123" s="185">
        <v>106.675</v>
      </c>
      <c r="I123" s="186"/>
      <c r="J123" s="187">
        <f>ROUND(I123*H123,2)</f>
        <v>0</v>
      </c>
      <c r="K123" s="183" t="s">
        <v>167</v>
      </c>
      <c r="L123" s="42"/>
      <c r="M123" s="188" t="s">
        <v>19</v>
      </c>
      <c r="N123" s="189" t="s">
        <v>40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77</v>
      </c>
      <c r="BK123" s="193">
        <f>ROUND(I123*H123,2)</f>
        <v>0</v>
      </c>
      <c r="BL123" s="20" t="s">
        <v>168</v>
      </c>
      <c r="BM123" s="192" t="s">
        <v>4296</v>
      </c>
    </row>
    <row r="124" spans="1:65" s="2" customFormat="1">
      <c r="A124" s="37"/>
      <c r="B124" s="38"/>
      <c r="C124" s="39"/>
      <c r="D124" s="194" t="s">
        <v>170</v>
      </c>
      <c r="E124" s="39"/>
      <c r="F124" s="195" t="s">
        <v>688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170</v>
      </c>
      <c r="AU124" s="20" t="s">
        <v>79</v>
      </c>
    </row>
    <row r="125" spans="1:65" s="13" customFormat="1">
      <c r="B125" s="201"/>
      <c r="C125" s="202"/>
      <c r="D125" s="199" t="s">
        <v>178</v>
      </c>
      <c r="E125" s="203" t="s">
        <v>4058</v>
      </c>
      <c r="F125" s="204" t="s">
        <v>4107</v>
      </c>
      <c r="G125" s="202"/>
      <c r="H125" s="205">
        <v>59.264000000000003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178</v>
      </c>
      <c r="AU125" s="211" t="s">
        <v>79</v>
      </c>
      <c r="AV125" s="13" t="s">
        <v>79</v>
      </c>
      <c r="AW125" s="13" t="s">
        <v>31</v>
      </c>
      <c r="AX125" s="13" t="s">
        <v>77</v>
      </c>
      <c r="AY125" s="211" t="s">
        <v>161</v>
      </c>
    </row>
    <row r="126" spans="1:65" s="13" customFormat="1">
      <c r="B126" s="201"/>
      <c r="C126" s="202"/>
      <c r="D126" s="199" t="s">
        <v>178</v>
      </c>
      <c r="E126" s="202"/>
      <c r="F126" s="204" t="s">
        <v>4297</v>
      </c>
      <c r="G126" s="202"/>
      <c r="H126" s="205">
        <v>106.675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178</v>
      </c>
      <c r="AU126" s="211" t="s">
        <v>79</v>
      </c>
      <c r="AV126" s="13" t="s">
        <v>79</v>
      </c>
      <c r="AW126" s="13" t="s">
        <v>4</v>
      </c>
      <c r="AX126" s="13" t="s">
        <v>77</v>
      </c>
      <c r="AY126" s="211" t="s">
        <v>161</v>
      </c>
    </row>
    <row r="127" spans="1:65" s="2" customFormat="1" ht="24.15" customHeight="1">
      <c r="A127" s="37"/>
      <c r="B127" s="38"/>
      <c r="C127" s="181" t="s">
        <v>262</v>
      </c>
      <c r="D127" s="181" t="s">
        <v>163</v>
      </c>
      <c r="E127" s="182" t="s">
        <v>2587</v>
      </c>
      <c r="F127" s="183" t="s">
        <v>2588</v>
      </c>
      <c r="G127" s="184" t="s">
        <v>206</v>
      </c>
      <c r="H127" s="185">
        <v>86.436000000000007</v>
      </c>
      <c r="I127" s="186"/>
      <c r="J127" s="187">
        <f>ROUND(I127*H127,2)</f>
        <v>0</v>
      </c>
      <c r="K127" s="183" t="s">
        <v>167</v>
      </c>
      <c r="L127" s="42"/>
      <c r="M127" s="188" t="s">
        <v>19</v>
      </c>
      <c r="N127" s="189" t="s">
        <v>40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168</v>
      </c>
      <c r="AT127" s="192" t="s">
        <v>163</v>
      </c>
      <c r="AU127" s="192" t="s">
        <v>79</v>
      </c>
      <c r="AY127" s="20" t="s">
        <v>161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77</v>
      </c>
      <c r="BK127" s="193">
        <f>ROUND(I127*H127,2)</f>
        <v>0</v>
      </c>
      <c r="BL127" s="20" t="s">
        <v>168</v>
      </c>
      <c r="BM127" s="192" t="s">
        <v>4298</v>
      </c>
    </row>
    <row r="128" spans="1:65" s="2" customFormat="1">
      <c r="A128" s="37"/>
      <c r="B128" s="38"/>
      <c r="C128" s="39"/>
      <c r="D128" s="194" t="s">
        <v>170</v>
      </c>
      <c r="E128" s="39"/>
      <c r="F128" s="195" t="s">
        <v>2590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170</v>
      </c>
      <c r="AU128" s="20" t="s">
        <v>79</v>
      </c>
    </row>
    <row r="129" spans="1:65" s="13" customFormat="1">
      <c r="B129" s="201"/>
      <c r="C129" s="202"/>
      <c r="D129" s="199" t="s">
        <v>178</v>
      </c>
      <c r="E129" s="203" t="s">
        <v>2561</v>
      </c>
      <c r="F129" s="204" t="s">
        <v>4299</v>
      </c>
      <c r="G129" s="202"/>
      <c r="H129" s="205">
        <v>86.436000000000007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178</v>
      </c>
      <c r="AU129" s="211" t="s">
        <v>79</v>
      </c>
      <c r="AV129" s="13" t="s">
        <v>79</v>
      </c>
      <c r="AW129" s="13" t="s">
        <v>31</v>
      </c>
      <c r="AX129" s="13" t="s">
        <v>77</v>
      </c>
      <c r="AY129" s="211" t="s">
        <v>161</v>
      </c>
    </row>
    <row r="130" spans="1:65" s="2" customFormat="1" ht="37.799999999999997" customHeight="1">
      <c r="A130" s="37"/>
      <c r="B130" s="38"/>
      <c r="C130" s="181" t="s">
        <v>268</v>
      </c>
      <c r="D130" s="181" t="s">
        <v>163</v>
      </c>
      <c r="E130" s="182" t="s">
        <v>2592</v>
      </c>
      <c r="F130" s="183" t="s">
        <v>2593</v>
      </c>
      <c r="G130" s="184" t="s">
        <v>206</v>
      </c>
      <c r="H130" s="185">
        <v>47.1</v>
      </c>
      <c r="I130" s="186"/>
      <c r="J130" s="187">
        <f>ROUND(I130*H130,2)</f>
        <v>0</v>
      </c>
      <c r="K130" s="183" t="s">
        <v>167</v>
      </c>
      <c r="L130" s="42"/>
      <c r="M130" s="188" t="s">
        <v>19</v>
      </c>
      <c r="N130" s="189" t="s">
        <v>40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168</v>
      </c>
      <c r="AT130" s="192" t="s">
        <v>163</v>
      </c>
      <c r="AU130" s="192" t="s">
        <v>79</v>
      </c>
      <c r="AY130" s="20" t="s">
        <v>161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77</v>
      </c>
      <c r="BK130" s="193">
        <f>ROUND(I130*H130,2)</f>
        <v>0</v>
      </c>
      <c r="BL130" s="20" t="s">
        <v>168</v>
      </c>
      <c r="BM130" s="192" t="s">
        <v>4300</v>
      </c>
    </row>
    <row r="131" spans="1:65" s="2" customFormat="1">
      <c r="A131" s="37"/>
      <c r="B131" s="38"/>
      <c r="C131" s="39"/>
      <c r="D131" s="194" t="s">
        <v>170</v>
      </c>
      <c r="E131" s="39"/>
      <c r="F131" s="195" t="s">
        <v>2595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170</v>
      </c>
      <c r="AU131" s="20" t="s">
        <v>79</v>
      </c>
    </row>
    <row r="132" spans="1:65" s="13" customFormat="1">
      <c r="B132" s="201"/>
      <c r="C132" s="202"/>
      <c r="D132" s="199" t="s">
        <v>178</v>
      </c>
      <c r="E132" s="203" t="s">
        <v>605</v>
      </c>
      <c r="F132" s="204" t="s">
        <v>4301</v>
      </c>
      <c r="G132" s="202"/>
      <c r="H132" s="205">
        <v>47.1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178</v>
      </c>
      <c r="AU132" s="211" t="s">
        <v>79</v>
      </c>
      <c r="AV132" s="13" t="s">
        <v>79</v>
      </c>
      <c r="AW132" s="13" t="s">
        <v>31</v>
      </c>
      <c r="AX132" s="13" t="s">
        <v>77</v>
      </c>
      <c r="AY132" s="211" t="s">
        <v>161</v>
      </c>
    </row>
    <row r="133" spans="1:65" s="2" customFormat="1" ht="16.5" customHeight="1">
      <c r="A133" s="37"/>
      <c r="B133" s="38"/>
      <c r="C133" s="237" t="s">
        <v>8</v>
      </c>
      <c r="D133" s="237" t="s">
        <v>715</v>
      </c>
      <c r="E133" s="238" t="s">
        <v>2597</v>
      </c>
      <c r="F133" s="239" t="s">
        <v>2598</v>
      </c>
      <c r="G133" s="240" t="s">
        <v>214</v>
      </c>
      <c r="H133" s="241">
        <v>94.2</v>
      </c>
      <c r="I133" s="242"/>
      <c r="J133" s="243">
        <f>ROUND(I133*H133,2)</f>
        <v>0</v>
      </c>
      <c r="K133" s="239" t="s">
        <v>167</v>
      </c>
      <c r="L133" s="244"/>
      <c r="M133" s="245" t="s">
        <v>19</v>
      </c>
      <c r="N133" s="246" t="s">
        <v>40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211</v>
      </c>
      <c r="AT133" s="192" t="s">
        <v>715</v>
      </c>
      <c r="AU133" s="192" t="s">
        <v>79</v>
      </c>
      <c r="AY133" s="20" t="s">
        <v>161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77</v>
      </c>
      <c r="BK133" s="193">
        <f>ROUND(I133*H133,2)</f>
        <v>0</v>
      </c>
      <c r="BL133" s="20" t="s">
        <v>168</v>
      </c>
      <c r="BM133" s="192" t="s">
        <v>4302</v>
      </c>
    </row>
    <row r="134" spans="1:65" s="13" customFormat="1">
      <c r="B134" s="201"/>
      <c r="C134" s="202"/>
      <c r="D134" s="199" t="s">
        <v>178</v>
      </c>
      <c r="E134" s="202"/>
      <c r="F134" s="204" t="s">
        <v>4303</v>
      </c>
      <c r="G134" s="202"/>
      <c r="H134" s="205">
        <v>94.2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79</v>
      </c>
      <c r="AV134" s="13" t="s">
        <v>79</v>
      </c>
      <c r="AW134" s="13" t="s">
        <v>4</v>
      </c>
      <c r="AX134" s="13" t="s">
        <v>77</v>
      </c>
      <c r="AY134" s="211" t="s">
        <v>161</v>
      </c>
    </row>
    <row r="135" spans="1:65" s="2" customFormat="1" ht="21.75" customHeight="1">
      <c r="A135" s="37"/>
      <c r="B135" s="38"/>
      <c r="C135" s="181" t="s">
        <v>279</v>
      </c>
      <c r="D135" s="181" t="s">
        <v>163</v>
      </c>
      <c r="E135" s="182" t="s">
        <v>2601</v>
      </c>
      <c r="F135" s="183" t="s">
        <v>2602</v>
      </c>
      <c r="G135" s="184" t="s">
        <v>206</v>
      </c>
      <c r="H135" s="185">
        <v>5.9640000000000004</v>
      </c>
      <c r="I135" s="186"/>
      <c r="J135" s="187">
        <f>ROUND(I135*H135,2)</f>
        <v>0</v>
      </c>
      <c r="K135" s="183" t="s">
        <v>167</v>
      </c>
      <c r="L135" s="42"/>
      <c r="M135" s="188" t="s">
        <v>19</v>
      </c>
      <c r="N135" s="189" t="s">
        <v>40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168</v>
      </c>
      <c r="AT135" s="192" t="s">
        <v>163</v>
      </c>
      <c r="AU135" s="192" t="s">
        <v>79</v>
      </c>
      <c r="AY135" s="20" t="s">
        <v>161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77</v>
      </c>
      <c r="BK135" s="193">
        <f>ROUND(I135*H135,2)</f>
        <v>0</v>
      </c>
      <c r="BL135" s="20" t="s">
        <v>168</v>
      </c>
      <c r="BM135" s="192" t="s">
        <v>4304</v>
      </c>
    </row>
    <row r="136" spans="1:65" s="2" customFormat="1">
      <c r="A136" s="37"/>
      <c r="B136" s="38"/>
      <c r="C136" s="39"/>
      <c r="D136" s="194" t="s">
        <v>170</v>
      </c>
      <c r="E136" s="39"/>
      <c r="F136" s="195" t="s">
        <v>2604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170</v>
      </c>
      <c r="AU136" s="20" t="s">
        <v>79</v>
      </c>
    </row>
    <row r="137" spans="1:65" s="13" customFormat="1">
      <c r="B137" s="201"/>
      <c r="C137" s="202"/>
      <c r="D137" s="199" t="s">
        <v>178</v>
      </c>
      <c r="E137" s="203" t="s">
        <v>2550</v>
      </c>
      <c r="F137" s="204" t="s">
        <v>4305</v>
      </c>
      <c r="G137" s="202"/>
      <c r="H137" s="205">
        <v>5.9640000000000004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79</v>
      </c>
      <c r="AV137" s="13" t="s">
        <v>79</v>
      </c>
      <c r="AW137" s="13" t="s">
        <v>31</v>
      </c>
      <c r="AX137" s="13" t="s">
        <v>77</v>
      </c>
      <c r="AY137" s="211" t="s">
        <v>161</v>
      </c>
    </row>
    <row r="138" spans="1:65" s="12" customFormat="1" ht="22.8" customHeight="1">
      <c r="B138" s="165"/>
      <c r="C138" s="166"/>
      <c r="D138" s="167" t="s">
        <v>68</v>
      </c>
      <c r="E138" s="179" t="s">
        <v>192</v>
      </c>
      <c r="F138" s="179" t="s">
        <v>4115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SUM(P139:P160)</f>
        <v>0</v>
      </c>
      <c r="Q138" s="173"/>
      <c r="R138" s="174">
        <f>SUM(R139:R160)</f>
        <v>1.1081559999999999</v>
      </c>
      <c r="S138" s="173"/>
      <c r="T138" s="175">
        <f>SUM(T139:T160)</f>
        <v>0</v>
      </c>
      <c r="AR138" s="176" t="s">
        <v>77</v>
      </c>
      <c r="AT138" s="177" t="s">
        <v>68</v>
      </c>
      <c r="AU138" s="177" t="s">
        <v>77</v>
      </c>
      <c r="AY138" s="176" t="s">
        <v>161</v>
      </c>
      <c r="BK138" s="178">
        <f>SUM(BK139:BK160)</f>
        <v>0</v>
      </c>
    </row>
    <row r="139" spans="1:65" s="2" customFormat="1" ht="24.15" customHeight="1">
      <c r="A139" s="37"/>
      <c r="B139" s="38"/>
      <c r="C139" s="181" t="s">
        <v>293</v>
      </c>
      <c r="D139" s="181" t="s">
        <v>163</v>
      </c>
      <c r="E139" s="182" t="s">
        <v>4116</v>
      </c>
      <c r="F139" s="183" t="s">
        <v>4117</v>
      </c>
      <c r="G139" s="184" t="s">
        <v>166</v>
      </c>
      <c r="H139" s="185">
        <v>3.8</v>
      </c>
      <c r="I139" s="186"/>
      <c r="J139" s="187">
        <f>ROUND(I139*H139,2)</f>
        <v>0</v>
      </c>
      <c r="K139" s="183" t="s">
        <v>167</v>
      </c>
      <c r="L139" s="42"/>
      <c r="M139" s="188" t="s">
        <v>19</v>
      </c>
      <c r="N139" s="189" t="s">
        <v>40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163</v>
      </c>
      <c r="AU139" s="192" t="s">
        <v>79</v>
      </c>
      <c r="AY139" s="20" t="s">
        <v>161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77</v>
      </c>
      <c r="BK139" s="193">
        <f>ROUND(I139*H139,2)</f>
        <v>0</v>
      </c>
      <c r="BL139" s="20" t="s">
        <v>168</v>
      </c>
      <c r="BM139" s="192" t="s">
        <v>4306</v>
      </c>
    </row>
    <row r="140" spans="1:65" s="2" customFormat="1">
      <c r="A140" s="37"/>
      <c r="B140" s="38"/>
      <c r="C140" s="39"/>
      <c r="D140" s="194" t="s">
        <v>170</v>
      </c>
      <c r="E140" s="39"/>
      <c r="F140" s="195" t="s">
        <v>4119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170</v>
      </c>
      <c r="AU140" s="20" t="s">
        <v>79</v>
      </c>
    </row>
    <row r="141" spans="1:65" s="2" customFormat="1" ht="19.2">
      <c r="A141" s="37"/>
      <c r="B141" s="38"/>
      <c r="C141" s="39"/>
      <c r="D141" s="199" t="s">
        <v>176</v>
      </c>
      <c r="E141" s="39"/>
      <c r="F141" s="200" t="s">
        <v>4120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176</v>
      </c>
      <c r="AU141" s="20" t="s">
        <v>79</v>
      </c>
    </row>
    <row r="142" spans="1:65" s="2" customFormat="1" ht="24.15" customHeight="1">
      <c r="A142" s="37"/>
      <c r="B142" s="38"/>
      <c r="C142" s="181" t="s">
        <v>299</v>
      </c>
      <c r="D142" s="181" t="s">
        <v>163</v>
      </c>
      <c r="E142" s="182" t="s">
        <v>4127</v>
      </c>
      <c r="F142" s="183" t="s">
        <v>4128</v>
      </c>
      <c r="G142" s="184" t="s">
        <v>166</v>
      </c>
      <c r="H142" s="185">
        <v>9</v>
      </c>
      <c r="I142" s="186"/>
      <c r="J142" s="187">
        <f>ROUND(I142*H142,2)</f>
        <v>0</v>
      </c>
      <c r="K142" s="183" t="s">
        <v>167</v>
      </c>
      <c r="L142" s="42"/>
      <c r="M142" s="188" t="s">
        <v>19</v>
      </c>
      <c r="N142" s="189" t="s">
        <v>40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168</v>
      </c>
      <c r="AT142" s="192" t="s">
        <v>163</v>
      </c>
      <c r="AU142" s="192" t="s">
        <v>79</v>
      </c>
      <c r="AY142" s="20" t="s">
        <v>161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77</v>
      </c>
      <c r="BK142" s="193">
        <f>ROUND(I142*H142,2)</f>
        <v>0</v>
      </c>
      <c r="BL142" s="20" t="s">
        <v>168</v>
      </c>
      <c r="BM142" s="192" t="s">
        <v>4307</v>
      </c>
    </row>
    <row r="143" spans="1:65" s="2" customFormat="1">
      <c r="A143" s="37"/>
      <c r="B143" s="38"/>
      <c r="C143" s="39"/>
      <c r="D143" s="194" t="s">
        <v>170</v>
      </c>
      <c r="E143" s="39"/>
      <c r="F143" s="195" t="s">
        <v>4130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170</v>
      </c>
      <c r="AU143" s="20" t="s">
        <v>79</v>
      </c>
    </row>
    <row r="144" spans="1:65" s="2" customFormat="1" ht="19.2">
      <c r="A144" s="37"/>
      <c r="B144" s="38"/>
      <c r="C144" s="39"/>
      <c r="D144" s="199" t="s">
        <v>176</v>
      </c>
      <c r="E144" s="39"/>
      <c r="F144" s="200" t="s">
        <v>4131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176</v>
      </c>
      <c r="AU144" s="20" t="s">
        <v>79</v>
      </c>
    </row>
    <row r="145" spans="1:65" s="13" customFormat="1">
      <c r="B145" s="201"/>
      <c r="C145" s="202"/>
      <c r="D145" s="199" t="s">
        <v>178</v>
      </c>
      <c r="E145" s="203" t="s">
        <v>19</v>
      </c>
      <c r="F145" s="204" t="s">
        <v>222</v>
      </c>
      <c r="G145" s="202"/>
      <c r="H145" s="205">
        <v>9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178</v>
      </c>
      <c r="AU145" s="211" t="s">
        <v>79</v>
      </c>
      <c r="AV145" s="13" t="s">
        <v>79</v>
      </c>
      <c r="AW145" s="13" t="s">
        <v>31</v>
      </c>
      <c r="AX145" s="13" t="s">
        <v>77</v>
      </c>
      <c r="AY145" s="211" t="s">
        <v>161</v>
      </c>
    </row>
    <row r="146" spans="1:65" s="2" customFormat="1" ht="24.15" customHeight="1">
      <c r="A146" s="37"/>
      <c r="B146" s="38"/>
      <c r="C146" s="181" t="s">
        <v>311</v>
      </c>
      <c r="D146" s="181" t="s">
        <v>163</v>
      </c>
      <c r="E146" s="182" t="s">
        <v>4121</v>
      </c>
      <c r="F146" s="183" t="s">
        <v>4122</v>
      </c>
      <c r="G146" s="184" t="s">
        <v>166</v>
      </c>
      <c r="H146" s="185">
        <v>12.8</v>
      </c>
      <c r="I146" s="186"/>
      <c r="J146" s="187">
        <f>ROUND(I146*H146,2)</f>
        <v>0</v>
      </c>
      <c r="K146" s="183" t="s">
        <v>167</v>
      </c>
      <c r="L146" s="42"/>
      <c r="M146" s="188" t="s">
        <v>19</v>
      </c>
      <c r="N146" s="189" t="s">
        <v>40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168</v>
      </c>
      <c r="AT146" s="192" t="s">
        <v>163</v>
      </c>
      <c r="AU146" s="192" t="s">
        <v>79</v>
      </c>
      <c r="AY146" s="20" t="s">
        <v>161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77</v>
      </c>
      <c r="BK146" s="193">
        <f>ROUND(I146*H146,2)</f>
        <v>0</v>
      </c>
      <c r="BL146" s="20" t="s">
        <v>168</v>
      </c>
      <c r="BM146" s="192" t="s">
        <v>4308</v>
      </c>
    </row>
    <row r="147" spans="1:65" s="2" customFormat="1">
      <c r="A147" s="37"/>
      <c r="B147" s="38"/>
      <c r="C147" s="39"/>
      <c r="D147" s="194" t="s">
        <v>170</v>
      </c>
      <c r="E147" s="39"/>
      <c r="F147" s="195" t="s">
        <v>4124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170</v>
      </c>
      <c r="AU147" s="20" t="s">
        <v>79</v>
      </c>
    </row>
    <row r="148" spans="1:65" s="2" customFormat="1" ht="19.2">
      <c r="A148" s="37"/>
      <c r="B148" s="38"/>
      <c r="C148" s="39"/>
      <c r="D148" s="199" t="s">
        <v>176</v>
      </c>
      <c r="E148" s="39"/>
      <c r="F148" s="200" t="s">
        <v>4125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176</v>
      </c>
      <c r="AU148" s="20" t="s">
        <v>79</v>
      </c>
    </row>
    <row r="149" spans="1:65" s="13" customFormat="1">
      <c r="B149" s="201"/>
      <c r="C149" s="202"/>
      <c r="D149" s="199" t="s">
        <v>178</v>
      </c>
      <c r="E149" s="203" t="s">
        <v>19</v>
      </c>
      <c r="F149" s="204" t="s">
        <v>4309</v>
      </c>
      <c r="G149" s="202"/>
      <c r="H149" s="205">
        <v>12.8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178</v>
      </c>
      <c r="AU149" s="211" t="s">
        <v>79</v>
      </c>
      <c r="AV149" s="13" t="s">
        <v>79</v>
      </c>
      <c r="AW149" s="13" t="s">
        <v>31</v>
      </c>
      <c r="AX149" s="13" t="s">
        <v>77</v>
      </c>
      <c r="AY149" s="211" t="s">
        <v>161</v>
      </c>
    </row>
    <row r="150" spans="1:65" s="2" customFormat="1" ht="24.15" customHeight="1">
      <c r="A150" s="37"/>
      <c r="B150" s="38"/>
      <c r="C150" s="181" t="s">
        <v>317</v>
      </c>
      <c r="D150" s="181" t="s">
        <v>163</v>
      </c>
      <c r="E150" s="182" t="s">
        <v>4132</v>
      </c>
      <c r="F150" s="183" t="s">
        <v>4133</v>
      </c>
      <c r="G150" s="184" t="s">
        <v>166</v>
      </c>
      <c r="H150" s="185">
        <v>9</v>
      </c>
      <c r="I150" s="186"/>
      <c r="J150" s="187">
        <f>ROUND(I150*H150,2)</f>
        <v>0</v>
      </c>
      <c r="K150" s="183" t="s">
        <v>167</v>
      </c>
      <c r="L150" s="42"/>
      <c r="M150" s="188" t="s">
        <v>19</v>
      </c>
      <c r="N150" s="189" t="s">
        <v>40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168</v>
      </c>
      <c r="AT150" s="192" t="s">
        <v>163</v>
      </c>
      <c r="AU150" s="192" t="s">
        <v>79</v>
      </c>
      <c r="AY150" s="20" t="s">
        <v>161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77</v>
      </c>
      <c r="BK150" s="193">
        <f>ROUND(I150*H150,2)</f>
        <v>0</v>
      </c>
      <c r="BL150" s="20" t="s">
        <v>168</v>
      </c>
      <c r="BM150" s="192" t="s">
        <v>4310</v>
      </c>
    </row>
    <row r="151" spans="1:65" s="2" customFormat="1">
      <c r="A151" s="37"/>
      <c r="B151" s="38"/>
      <c r="C151" s="39"/>
      <c r="D151" s="194" t="s">
        <v>170</v>
      </c>
      <c r="E151" s="39"/>
      <c r="F151" s="195" t="s">
        <v>4135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170</v>
      </c>
      <c r="AU151" s="20" t="s">
        <v>79</v>
      </c>
    </row>
    <row r="152" spans="1:65" s="2" customFormat="1" ht="24.15" customHeight="1">
      <c r="A152" s="37"/>
      <c r="B152" s="38"/>
      <c r="C152" s="181" t="s">
        <v>7</v>
      </c>
      <c r="D152" s="181" t="s">
        <v>163</v>
      </c>
      <c r="E152" s="182" t="s">
        <v>4136</v>
      </c>
      <c r="F152" s="183" t="s">
        <v>4137</v>
      </c>
      <c r="G152" s="184" t="s">
        <v>166</v>
      </c>
      <c r="H152" s="185">
        <v>9</v>
      </c>
      <c r="I152" s="186"/>
      <c r="J152" s="187">
        <f>ROUND(I152*H152,2)</f>
        <v>0</v>
      </c>
      <c r="K152" s="183" t="s">
        <v>167</v>
      </c>
      <c r="L152" s="42"/>
      <c r="M152" s="188" t="s">
        <v>19</v>
      </c>
      <c r="N152" s="189" t="s">
        <v>40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168</v>
      </c>
      <c r="AT152" s="192" t="s">
        <v>163</v>
      </c>
      <c r="AU152" s="192" t="s">
        <v>79</v>
      </c>
      <c r="AY152" s="20" t="s">
        <v>161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168</v>
      </c>
      <c r="BM152" s="192" t="s">
        <v>4311</v>
      </c>
    </row>
    <row r="153" spans="1:65" s="2" customFormat="1">
      <c r="A153" s="37"/>
      <c r="B153" s="38"/>
      <c r="C153" s="39"/>
      <c r="D153" s="194" t="s">
        <v>170</v>
      </c>
      <c r="E153" s="39"/>
      <c r="F153" s="195" t="s">
        <v>4139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170</v>
      </c>
      <c r="AU153" s="20" t="s">
        <v>79</v>
      </c>
    </row>
    <row r="154" spans="1:65" s="2" customFormat="1" ht="19.2">
      <c r="A154" s="37"/>
      <c r="B154" s="38"/>
      <c r="C154" s="39"/>
      <c r="D154" s="199" t="s">
        <v>176</v>
      </c>
      <c r="E154" s="39"/>
      <c r="F154" s="200" t="s">
        <v>4140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176</v>
      </c>
      <c r="AU154" s="20" t="s">
        <v>79</v>
      </c>
    </row>
    <row r="155" spans="1:65" s="2" customFormat="1" ht="24.15" customHeight="1">
      <c r="A155" s="37"/>
      <c r="B155" s="38"/>
      <c r="C155" s="181" t="s">
        <v>332</v>
      </c>
      <c r="D155" s="181" t="s">
        <v>163</v>
      </c>
      <c r="E155" s="182" t="s">
        <v>4141</v>
      </c>
      <c r="F155" s="183" t="s">
        <v>4142</v>
      </c>
      <c r="G155" s="184" t="s">
        <v>166</v>
      </c>
      <c r="H155" s="185">
        <v>9</v>
      </c>
      <c r="I155" s="186"/>
      <c r="J155" s="187">
        <f>ROUND(I155*H155,2)</f>
        <v>0</v>
      </c>
      <c r="K155" s="183" t="s">
        <v>167</v>
      </c>
      <c r="L155" s="42"/>
      <c r="M155" s="188" t="s">
        <v>19</v>
      </c>
      <c r="N155" s="189" t="s">
        <v>40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168</v>
      </c>
      <c r="AT155" s="192" t="s">
        <v>163</v>
      </c>
      <c r="AU155" s="192" t="s">
        <v>79</v>
      </c>
      <c r="AY155" s="20" t="s">
        <v>161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77</v>
      </c>
      <c r="BK155" s="193">
        <f>ROUND(I155*H155,2)</f>
        <v>0</v>
      </c>
      <c r="BL155" s="20" t="s">
        <v>168</v>
      </c>
      <c r="BM155" s="192" t="s">
        <v>4312</v>
      </c>
    </row>
    <row r="156" spans="1:65" s="2" customFormat="1">
      <c r="A156" s="37"/>
      <c r="B156" s="38"/>
      <c r="C156" s="39"/>
      <c r="D156" s="194" t="s">
        <v>170</v>
      </c>
      <c r="E156" s="39"/>
      <c r="F156" s="195" t="s">
        <v>4144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170</v>
      </c>
      <c r="AU156" s="20" t="s">
        <v>79</v>
      </c>
    </row>
    <row r="157" spans="1:65" s="2" customFormat="1" ht="37.799999999999997" customHeight="1">
      <c r="A157" s="37"/>
      <c r="B157" s="38"/>
      <c r="C157" s="181" t="s">
        <v>337</v>
      </c>
      <c r="D157" s="181" t="s">
        <v>163</v>
      </c>
      <c r="E157" s="182" t="s">
        <v>4145</v>
      </c>
      <c r="F157" s="183" t="s">
        <v>4146</v>
      </c>
      <c r="G157" s="184" t="s">
        <v>166</v>
      </c>
      <c r="H157" s="185">
        <v>3.8</v>
      </c>
      <c r="I157" s="186"/>
      <c r="J157" s="187">
        <f>ROUND(I157*H157,2)</f>
        <v>0</v>
      </c>
      <c r="K157" s="183" t="s">
        <v>167</v>
      </c>
      <c r="L157" s="42"/>
      <c r="M157" s="188" t="s">
        <v>19</v>
      </c>
      <c r="N157" s="189" t="s">
        <v>40</v>
      </c>
      <c r="O157" s="67"/>
      <c r="P157" s="190">
        <f>O157*H157</f>
        <v>0</v>
      </c>
      <c r="Q157" s="190">
        <v>0.11162</v>
      </c>
      <c r="R157" s="190">
        <f>Q157*H157</f>
        <v>0.42415599999999998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168</v>
      </c>
      <c r="AT157" s="192" t="s">
        <v>163</v>
      </c>
      <c r="AU157" s="192" t="s">
        <v>79</v>
      </c>
      <c r="AY157" s="20" t="s">
        <v>161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77</v>
      </c>
      <c r="BK157" s="193">
        <f>ROUND(I157*H157,2)</f>
        <v>0</v>
      </c>
      <c r="BL157" s="20" t="s">
        <v>168</v>
      </c>
      <c r="BM157" s="192" t="s">
        <v>4313</v>
      </c>
    </row>
    <row r="158" spans="1:65" s="2" customFormat="1">
      <c r="A158" s="37"/>
      <c r="B158" s="38"/>
      <c r="C158" s="39"/>
      <c r="D158" s="194" t="s">
        <v>170</v>
      </c>
      <c r="E158" s="39"/>
      <c r="F158" s="195" t="s">
        <v>4148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170</v>
      </c>
      <c r="AU158" s="20" t="s">
        <v>79</v>
      </c>
    </row>
    <row r="159" spans="1:65" s="13" customFormat="1">
      <c r="B159" s="201"/>
      <c r="C159" s="202"/>
      <c r="D159" s="199" t="s">
        <v>178</v>
      </c>
      <c r="E159" s="203" t="s">
        <v>19</v>
      </c>
      <c r="F159" s="204" t="s">
        <v>4275</v>
      </c>
      <c r="G159" s="202"/>
      <c r="H159" s="205">
        <v>3.8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178</v>
      </c>
      <c r="AU159" s="211" t="s">
        <v>79</v>
      </c>
      <c r="AV159" s="13" t="s">
        <v>79</v>
      </c>
      <c r="AW159" s="13" t="s">
        <v>31</v>
      </c>
      <c r="AX159" s="13" t="s">
        <v>77</v>
      </c>
      <c r="AY159" s="211" t="s">
        <v>161</v>
      </c>
    </row>
    <row r="160" spans="1:65" s="2" customFormat="1" ht="16.5" customHeight="1">
      <c r="A160" s="37"/>
      <c r="B160" s="38"/>
      <c r="C160" s="237" t="s">
        <v>343</v>
      </c>
      <c r="D160" s="237" t="s">
        <v>715</v>
      </c>
      <c r="E160" s="238" t="s">
        <v>4149</v>
      </c>
      <c r="F160" s="239" t="s">
        <v>4150</v>
      </c>
      <c r="G160" s="240" t="s">
        <v>166</v>
      </c>
      <c r="H160" s="241">
        <v>3.8</v>
      </c>
      <c r="I160" s="242"/>
      <c r="J160" s="243">
        <f>ROUND(I160*H160,2)</f>
        <v>0</v>
      </c>
      <c r="K160" s="239" t="s">
        <v>167</v>
      </c>
      <c r="L160" s="244"/>
      <c r="M160" s="245" t="s">
        <v>19</v>
      </c>
      <c r="N160" s="246" t="s">
        <v>40</v>
      </c>
      <c r="O160" s="67"/>
      <c r="P160" s="190">
        <f>O160*H160</f>
        <v>0</v>
      </c>
      <c r="Q160" s="190">
        <v>0.18</v>
      </c>
      <c r="R160" s="190">
        <f>Q160*H160</f>
        <v>0.68399999999999994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211</v>
      </c>
      <c r="AT160" s="192" t="s">
        <v>715</v>
      </c>
      <c r="AU160" s="192" t="s">
        <v>79</v>
      </c>
      <c r="AY160" s="20" t="s">
        <v>161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77</v>
      </c>
      <c r="BK160" s="193">
        <f>ROUND(I160*H160,2)</f>
        <v>0</v>
      </c>
      <c r="BL160" s="20" t="s">
        <v>168</v>
      </c>
      <c r="BM160" s="192" t="s">
        <v>4314</v>
      </c>
    </row>
    <row r="161" spans="1:65" s="12" customFormat="1" ht="22.8" customHeight="1">
      <c r="B161" s="165"/>
      <c r="C161" s="166"/>
      <c r="D161" s="167" t="s">
        <v>68</v>
      </c>
      <c r="E161" s="179" t="s">
        <v>1335</v>
      </c>
      <c r="F161" s="179" t="s">
        <v>4315</v>
      </c>
      <c r="G161" s="166"/>
      <c r="H161" s="166"/>
      <c r="I161" s="169"/>
      <c r="J161" s="180">
        <f>BK161</f>
        <v>0</v>
      </c>
      <c r="K161" s="166"/>
      <c r="L161" s="171"/>
      <c r="M161" s="172"/>
      <c r="N161" s="173"/>
      <c r="O161" s="173"/>
      <c r="P161" s="174">
        <f>SUM(P162:P184)</f>
        <v>0</v>
      </c>
      <c r="Q161" s="173"/>
      <c r="R161" s="174">
        <f>SUM(R162:R184)</f>
        <v>0</v>
      </c>
      <c r="S161" s="173"/>
      <c r="T161" s="175">
        <f>SUM(T162:T184)</f>
        <v>0</v>
      </c>
      <c r="AR161" s="176" t="s">
        <v>77</v>
      </c>
      <c r="AT161" s="177" t="s">
        <v>68</v>
      </c>
      <c r="AU161" s="177" t="s">
        <v>77</v>
      </c>
      <c r="AY161" s="176" t="s">
        <v>161</v>
      </c>
      <c r="BK161" s="178">
        <f>SUM(BK162:BK184)</f>
        <v>0</v>
      </c>
    </row>
    <row r="162" spans="1:65" s="2" customFormat="1" ht="16.5" customHeight="1">
      <c r="A162" s="37"/>
      <c r="B162" s="38"/>
      <c r="C162" s="181" t="s">
        <v>353</v>
      </c>
      <c r="D162" s="181" t="s">
        <v>163</v>
      </c>
      <c r="E162" s="182" t="s">
        <v>4316</v>
      </c>
      <c r="F162" s="183" t="s">
        <v>4317</v>
      </c>
      <c r="G162" s="184" t="s">
        <v>189</v>
      </c>
      <c r="H162" s="185">
        <v>49.7</v>
      </c>
      <c r="I162" s="186"/>
      <c r="J162" s="187">
        <f t="shared" ref="J162:J184" si="0">ROUND(I162*H162,2)</f>
        <v>0</v>
      </c>
      <c r="K162" s="183" t="s">
        <v>19</v>
      </c>
      <c r="L162" s="42"/>
      <c r="M162" s="188" t="s">
        <v>19</v>
      </c>
      <c r="N162" s="189" t="s">
        <v>40</v>
      </c>
      <c r="O162" s="67"/>
      <c r="P162" s="190">
        <f t="shared" ref="P162:P184" si="1">O162*H162</f>
        <v>0</v>
      </c>
      <c r="Q162" s="190">
        <v>0</v>
      </c>
      <c r="R162" s="190">
        <f t="shared" ref="R162:R184" si="2">Q162*H162</f>
        <v>0</v>
      </c>
      <c r="S162" s="190">
        <v>0</v>
      </c>
      <c r="T162" s="191">
        <f t="shared" ref="T162:T184" si="3"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79</v>
      </c>
      <c r="AY162" s="20" t="s">
        <v>161</v>
      </c>
      <c r="BE162" s="193">
        <f t="shared" ref="BE162:BE184" si="4">IF(N162="základní",J162,0)</f>
        <v>0</v>
      </c>
      <c r="BF162" s="193">
        <f t="shared" ref="BF162:BF184" si="5">IF(N162="snížená",J162,0)</f>
        <v>0</v>
      </c>
      <c r="BG162" s="193">
        <f t="shared" ref="BG162:BG184" si="6">IF(N162="zákl. přenesená",J162,0)</f>
        <v>0</v>
      </c>
      <c r="BH162" s="193">
        <f t="shared" ref="BH162:BH184" si="7">IF(N162="sníž. přenesená",J162,0)</f>
        <v>0</v>
      </c>
      <c r="BI162" s="193">
        <f t="shared" ref="BI162:BI184" si="8">IF(N162="nulová",J162,0)</f>
        <v>0</v>
      </c>
      <c r="BJ162" s="20" t="s">
        <v>77</v>
      </c>
      <c r="BK162" s="193">
        <f t="shared" ref="BK162:BK184" si="9">ROUND(I162*H162,2)</f>
        <v>0</v>
      </c>
      <c r="BL162" s="20" t="s">
        <v>168</v>
      </c>
      <c r="BM162" s="192" t="s">
        <v>469</v>
      </c>
    </row>
    <row r="163" spans="1:65" s="2" customFormat="1" ht="16.5" customHeight="1">
      <c r="A163" s="37"/>
      <c r="B163" s="38"/>
      <c r="C163" s="181" t="s">
        <v>359</v>
      </c>
      <c r="D163" s="181" t="s">
        <v>163</v>
      </c>
      <c r="E163" s="182" t="s">
        <v>4318</v>
      </c>
      <c r="F163" s="183" t="s">
        <v>4319</v>
      </c>
      <c r="G163" s="184" t="s">
        <v>387</v>
      </c>
      <c r="H163" s="185">
        <v>1</v>
      </c>
      <c r="I163" s="186"/>
      <c r="J163" s="187">
        <f t="shared" si="0"/>
        <v>0</v>
      </c>
      <c r="K163" s="183" t="s">
        <v>19</v>
      </c>
      <c r="L163" s="42"/>
      <c r="M163" s="188" t="s">
        <v>19</v>
      </c>
      <c r="N163" s="189" t="s">
        <v>40</v>
      </c>
      <c r="O163" s="67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168</v>
      </c>
      <c r="AT163" s="192" t="s">
        <v>163</v>
      </c>
      <c r="AU163" s="192" t="s">
        <v>79</v>
      </c>
      <c r="AY163" s="20" t="s">
        <v>161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0" t="s">
        <v>77</v>
      </c>
      <c r="BK163" s="193">
        <f t="shared" si="9"/>
        <v>0</v>
      </c>
      <c r="BL163" s="20" t="s">
        <v>168</v>
      </c>
      <c r="BM163" s="192" t="s">
        <v>481</v>
      </c>
    </row>
    <row r="164" spans="1:65" s="2" customFormat="1" ht="16.5" customHeight="1">
      <c r="A164" s="37"/>
      <c r="B164" s="38"/>
      <c r="C164" s="181" t="s">
        <v>368</v>
      </c>
      <c r="D164" s="181" t="s">
        <v>163</v>
      </c>
      <c r="E164" s="182" t="s">
        <v>4320</v>
      </c>
      <c r="F164" s="183" t="s">
        <v>4321</v>
      </c>
      <c r="G164" s="184" t="s">
        <v>4322</v>
      </c>
      <c r="H164" s="185">
        <v>4</v>
      </c>
      <c r="I164" s="186"/>
      <c r="J164" s="187">
        <f t="shared" si="0"/>
        <v>0</v>
      </c>
      <c r="K164" s="183" t="s">
        <v>19</v>
      </c>
      <c r="L164" s="42"/>
      <c r="M164" s="188" t="s">
        <v>19</v>
      </c>
      <c r="N164" s="189" t="s">
        <v>40</v>
      </c>
      <c r="O164" s="67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168</v>
      </c>
      <c r="AT164" s="192" t="s">
        <v>163</v>
      </c>
      <c r="AU164" s="192" t="s">
        <v>79</v>
      </c>
      <c r="AY164" s="20" t="s">
        <v>161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20" t="s">
        <v>77</v>
      </c>
      <c r="BK164" s="193">
        <f t="shared" si="9"/>
        <v>0</v>
      </c>
      <c r="BL164" s="20" t="s">
        <v>168</v>
      </c>
      <c r="BM164" s="192" t="s">
        <v>493</v>
      </c>
    </row>
    <row r="165" spans="1:65" s="2" customFormat="1" ht="16.5" customHeight="1">
      <c r="A165" s="37"/>
      <c r="B165" s="38"/>
      <c r="C165" s="181" t="s">
        <v>375</v>
      </c>
      <c r="D165" s="181" t="s">
        <v>163</v>
      </c>
      <c r="E165" s="182" t="s">
        <v>4323</v>
      </c>
      <c r="F165" s="183" t="s">
        <v>4324</v>
      </c>
      <c r="G165" s="184" t="s">
        <v>387</v>
      </c>
      <c r="H165" s="185">
        <v>9</v>
      </c>
      <c r="I165" s="186"/>
      <c r="J165" s="187">
        <f t="shared" si="0"/>
        <v>0</v>
      </c>
      <c r="K165" s="183" t="s">
        <v>19</v>
      </c>
      <c r="L165" s="42"/>
      <c r="M165" s="188" t="s">
        <v>19</v>
      </c>
      <c r="N165" s="189" t="s">
        <v>40</v>
      </c>
      <c r="O165" s="67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168</v>
      </c>
      <c r="AT165" s="192" t="s">
        <v>163</v>
      </c>
      <c r="AU165" s="192" t="s">
        <v>79</v>
      </c>
      <c r="AY165" s="20" t="s">
        <v>161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20" t="s">
        <v>77</v>
      </c>
      <c r="BK165" s="193">
        <f t="shared" si="9"/>
        <v>0</v>
      </c>
      <c r="BL165" s="20" t="s">
        <v>168</v>
      </c>
      <c r="BM165" s="192" t="s">
        <v>505</v>
      </c>
    </row>
    <row r="166" spans="1:65" s="2" customFormat="1" ht="16.5" customHeight="1">
      <c r="A166" s="37"/>
      <c r="B166" s="38"/>
      <c r="C166" s="181" t="s">
        <v>384</v>
      </c>
      <c r="D166" s="181" t="s">
        <v>163</v>
      </c>
      <c r="E166" s="182" t="s">
        <v>4325</v>
      </c>
      <c r="F166" s="183" t="s">
        <v>4326</v>
      </c>
      <c r="G166" s="184" t="s">
        <v>387</v>
      </c>
      <c r="H166" s="185">
        <v>3</v>
      </c>
      <c r="I166" s="186"/>
      <c r="J166" s="187">
        <f t="shared" si="0"/>
        <v>0</v>
      </c>
      <c r="K166" s="183" t="s">
        <v>19</v>
      </c>
      <c r="L166" s="42"/>
      <c r="M166" s="188" t="s">
        <v>19</v>
      </c>
      <c r="N166" s="189" t="s">
        <v>40</v>
      </c>
      <c r="O166" s="67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168</v>
      </c>
      <c r="AT166" s="192" t="s">
        <v>163</v>
      </c>
      <c r="AU166" s="192" t="s">
        <v>79</v>
      </c>
      <c r="AY166" s="20" t="s">
        <v>161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20" t="s">
        <v>77</v>
      </c>
      <c r="BK166" s="193">
        <f t="shared" si="9"/>
        <v>0</v>
      </c>
      <c r="BL166" s="20" t="s">
        <v>168</v>
      </c>
      <c r="BM166" s="192" t="s">
        <v>519</v>
      </c>
    </row>
    <row r="167" spans="1:65" s="2" customFormat="1" ht="16.5" customHeight="1">
      <c r="A167" s="37"/>
      <c r="B167" s="38"/>
      <c r="C167" s="181" t="s">
        <v>391</v>
      </c>
      <c r="D167" s="181" t="s">
        <v>163</v>
      </c>
      <c r="E167" s="182" t="s">
        <v>4327</v>
      </c>
      <c r="F167" s="183" t="s">
        <v>4328</v>
      </c>
      <c r="G167" s="184" t="s">
        <v>387</v>
      </c>
      <c r="H167" s="185">
        <v>3</v>
      </c>
      <c r="I167" s="186"/>
      <c r="J167" s="187">
        <f t="shared" si="0"/>
        <v>0</v>
      </c>
      <c r="K167" s="183" t="s">
        <v>19</v>
      </c>
      <c r="L167" s="42"/>
      <c r="M167" s="188" t="s">
        <v>19</v>
      </c>
      <c r="N167" s="189" t="s">
        <v>40</v>
      </c>
      <c r="O167" s="67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168</v>
      </c>
      <c r="AT167" s="192" t="s">
        <v>163</v>
      </c>
      <c r="AU167" s="192" t="s">
        <v>79</v>
      </c>
      <c r="AY167" s="20" t="s">
        <v>161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20" t="s">
        <v>77</v>
      </c>
      <c r="BK167" s="193">
        <f t="shared" si="9"/>
        <v>0</v>
      </c>
      <c r="BL167" s="20" t="s">
        <v>168</v>
      </c>
      <c r="BM167" s="192" t="s">
        <v>538</v>
      </c>
    </row>
    <row r="168" spans="1:65" s="2" customFormat="1" ht="16.5" customHeight="1">
      <c r="A168" s="37"/>
      <c r="B168" s="38"/>
      <c r="C168" s="181" t="s">
        <v>397</v>
      </c>
      <c r="D168" s="181" t="s">
        <v>163</v>
      </c>
      <c r="E168" s="182" t="s">
        <v>4329</v>
      </c>
      <c r="F168" s="183" t="s">
        <v>4330</v>
      </c>
      <c r="G168" s="184" t="s">
        <v>189</v>
      </c>
      <c r="H168" s="185">
        <v>49.7</v>
      </c>
      <c r="I168" s="186"/>
      <c r="J168" s="187">
        <f t="shared" si="0"/>
        <v>0</v>
      </c>
      <c r="K168" s="183" t="s">
        <v>19</v>
      </c>
      <c r="L168" s="42"/>
      <c r="M168" s="188" t="s">
        <v>19</v>
      </c>
      <c r="N168" s="189" t="s">
        <v>40</v>
      </c>
      <c r="O168" s="67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168</v>
      </c>
      <c r="AT168" s="192" t="s">
        <v>163</v>
      </c>
      <c r="AU168" s="192" t="s">
        <v>79</v>
      </c>
      <c r="AY168" s="20" t="s">
        <v>161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20" t="s">
        <v>77</v>
      </c>
      <c r="BK168" s="193">
        <f t="shared" si="9"/>
        <v>0</v>
      </c>
      <c r="BL168" s="20" t="s">
        <v>168</v>
      </c>
      <c r="BM168" s="192" t="s">
        <v>553</v>
      </c>
    </row>
    <row r="169" spans="1:65" s="2" customFormat="1" ht="21.75" customHeight="1">
      <c r="A169" s="37"/>
      <c r="B169" s="38"/>
      <c r="C169" s="181" t="s">
        <v>406</v>
      </c>
      <c r="D169" s="181" t="s">
        <v>163</v>
      </c>
      <c r="E169" s="182" t="s">
        <v>4331</v>
      </c>
      <c r="F169" s="183" t="s">
        <v>4332</v>
      </c>
      <c r="G169" s="184" t="s">
        <v>387</v>
      </c>
      <c r="H169" s="185">
        <v>1</v>
      </c>
      <c r="I169" s="186"/>
      <c r="J169" s="187">
        <f t="shared" si="0"/>
        <v>0</v>
      </c>
      <c r="K169" s="183" t="s">
        <v>19</v>
      </c>
      <c r="L169" s="42"/>
      <c r="M169" s="188" t="s">
        <v>19</v>
      </c>
      <c r="N169" s="189" t="s">
        <v>40</v>
      </c>
      <c r="O169" s="67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168</v>
      </c>
      <c r="AT169" s="192" t="s">
        <v>163</v>
      </c>
      <c r="AU169" s="192" t="s">
        <v>79</v>
      </c>
      <c r="AY169" s="20" t="s">
        <v>161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20" t="s">
        <v>77</v>
      </c>
      <c r="BK169" s="193">
        <f t="shared" si="9"/>
        <v>0</v>
      </c>
      <c r="BL169" s="20" t="s">
        <v>168</v>
      </c>
      <c r="BM169" s="192" t="s">
        <v>569</v>
      </c>
    </row>
    <row r="170" spans="1:65" s="2" customFormat="1" ht="16.5" customHeight="1">
      <c r="A170" s="37"/>
      <c r="B170" s="38"/>
      <c r="C170" s="181" t="s">
        <v>412</v>
      </c>
      <c r="D170" s="181" t="s">
        <v>163</v>
      </c>
      <c r="E170" s="182" t="s">
        <v>4333</v>
      </c>
      <c r="F170" s="183" t="s">
        <v>4334</v>
      </c>
      <c r="G170" s="184" t="s">
        <v>387</v>
      </c>
      <c r="H170" s="185">
        <v>2</v>
      </c>
      <c r="I170" s="186"/>
      <c r="J170" s="187">
        <f t="shared" si="0"/>
        <v>0</v>
      </c>
      <c r="K170" s="183" t="s">
        <v>19</v>
      </c>
      <c r="L170" s="42"/>
      <c r="M170" s="188" t="s">
        <v>19</v>
      </c>
      <c r="N170" s="189" t="s">
        <v>40</v>
      </c>
      <c r="O170" s="67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168</v>
      </c>
      <c r="AT170" s="192" t="s">
        <v>163</v>
      </c>
      <c r="AU170" s="192" t="s">
        <v>79</v>
      </c>
      <c r="AY170" s="20" t="s">
        <v>161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20" t="s">
        <v>77</v>
      </c>
      <c r="BK170" s="193">
        <f t="shared" si="9"/>
        <v>0</v>
      </c>
      <c r="BL170" s="20" t="s">
        <v>168</v>
      </c>
      <c r="BM170" s="192" t="s">
        <v>591</v>
      </c>
    </row>
    <row r="171" spans="1:65" s="2" customFormat="1" ht="16.5" customHeight="1">
      <c r="A171" s="37"/>
      <c r="B171" s="38"/>
      <c r="C171" s="181" t="s">
        <v>421</v>
      </c>
      <c r="D171" s="181" t="s">
        <v>163</v>
      </c>
      <c r="E171" s="182" t="s">
        <v>4335</v>
      </c>
      <c r="F171" s="183" t="s">
        <v>4336</v>
      </c>
      <c r="G171" s="184" t="s">
        <v>387</v>
      </c>
      <c r="H171" s="185">
        <v>2</v>
      </c>
      <c r="I171" s="186"/>
      <c r="J171" s="187">
        <f t="shared" si="0"/>
        <v>0</v>
      </c>
      <c r="K171" s="183" t="s">
        <v>19</v>
      </c>
      <c r="L171" s="42"/>
      <c r="M171" s="188" t="s">
        <v>19</v>
      </c>
      <c r="N171" s="189" t="s">
        <v>40</v>
      </c>
      <c r="O171" s="67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168</v>
      </c>
      <c r="AT171" s="192" t="s">
        <v>163</v>
      </c>
      <c r="AU171" s="192" t="s">
        <v>79</v>
      </c>
      <c r="AY171" s="20" t="s">
        <v>161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20" t="s">
        <v>77</v>
      </c>
      <c r="BK171" s="193">
        <f t="shared" si="9"/>
        <v>0</v>
      </c>
      <c r="BL171" s="20" t="s">
        <v>168</v>
      </c>
      <c r="BM171" s="192" t="s">
        <v>991</v>
      </c>
    </row>
    <row r="172" spans="1:65" s="2" customFormat="1" ht="16.5" customHeight="1">
      <c r="A172" s="37"/>
      <c r="B172" s="38"/>
      <c r="C172" s="181" t="s">
        <v>427</v>
      </c>
      <c r="D172" s="181" t="s">
        <v>163</v>
      </c>
      <c r="E172" s="182" t="s">
        <v>4337</v>
      </c>
      <c r="F172" s="183" t="s">
        <v>4338</v>
      </c>
      <c r="G172" s="184" t="s">
        <v>387</v>
      </c>
      <c r="H172" s="185">
        <v>7</v>
      </c>
      <c r="I172" s="186"/>
      <c r="J172" s="187">
        <f t="shared" si="0"/>
        <v>0</v>
      </c>
      <c r="K172" s="183" t="s">
        <v>19</v>
      </c>
      <c r="L172" s="42"/>
      <c r="M172" s="188" t="s">
        <v>19</v>
      </c>
      <c r="N172" s="189" t="s">
        <v>40</v>
      </c>
      <c r="O172" s="67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168</v>
      </c>
      <c r="AT172" s="192" t="s">
        <v>163</v>
      </c>
      <c r="AU172" s="192" t="s">
        <v>79</v>
      </c>
      <c r="AY172" s="20" t="s">
        <v>161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20" t="s">
        <v>77</v>
      </c>
      <c r="BK172" s="193">
        <f t="shared" si="9"/>
        <v>0</v>
      </c>
      <c r="BL172" s="20" t="s">
        <v>168</v>
      </c>
      <c r="BM172" s="192" t="s">
        <v>1005</v>
      </c>
    </row>
    <row r="173" spans="1:65" s="2" customFormat="1" ht="16.5" customHeight="1">
      <c r="A173" s="37"/>
      <c r="B173" s="38"/>
      <c r="C173" s="181" t="s">
        <v>433</v>
      </c>
      <c r="D173" s="181" t="s">
        <v>163</v>
      </c>
      <c r="E173" s="182" t="s">
        <v>4339</v>
      </c>
      <c r="F173" s="183" t="s">
        <v>4340</v>
      </c>
      <c r="G173" s="184" t="s">
        <v>387</v>
      </c>
      <c r="H173" s="185">
        <v>1</v>
      </c>
      <c r="I173" s="186"/>
      <c r="J173" s="187">
        <f t="shared" si="0"/>
        <v>0</v>
      </c>
      <c r="K173" s="183" t="s">
        <v>19</v>
      </c>
      <c r="L173" s="42"/>
      <c r="M173" s="188" t="s">
        <v>19</v>
      </c>
      <c r="N173" s="189" t="s">
        <v>40</v>
      </c>
      <c r="O173" s="67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168</v>
      </c>
      <c r="AT173" s="192" t="s">
        <v>163</v>
      </c>
      <c r="AU173" s="192" t="s">
        <v>79</v>
      </c>
      <c r="AY173" s="20" t="s">
        <v>161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20" t="s">
        <v>77</v>
      </c>
      <c r="BK173" s="193">
        <f t="shared" si="9"/>
        <v>0</v>
      </c>
      <c r="BL173" s="20" t="s">
        <v>168</v>
      </c>
      <c r="BM173" s="192" t="s">
        <v>1015</v>
      </c>
    </row>
    <row r="174" spans="1:65" s="2" customFormat="1" ht="16.5" customHeight="1">
      <c r="A174" s="37"/>
      <c r="B174" s="38"/>
      <c r="C174" s="181" t="s">
        <v>440</v>
      </c>
      <c r="D174" s="181" t="s">
        <v>163</v>
      </c>
      <c r="E174" s="182" t="s">
        <v>4341</v>
      </c>
      <c r="F174" s="183" t="s">
        <v>4342</v>
      </c>
      <c r="G174" s="184" t="s">
        <v>387</v>
      </c>
      <c r="H174" s="185">
        <v>1</v>
      </c>
      <c r="I174" s="186"/>
      <c r="J174" s="187">
        <f t="shared" si="0"/>
        <v>0</v>
      </c>
      <c r="K174" s="183" t="s">
        <v>19</v>
      </c>
      <c r="L174" s="42"/>
      <c r="M174" s="188" t="s">
        <v>19</v>
      </c>
      <c r="N174" s="189" t="s">
        <v>40</v>
      </c>
      <c r="O174" s="67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168</v>
      </c>
      <c r="AT174" s="192" t="s">
        <v>163</v>
      </c>
      <c r="AU174" s="192" t="s">
        <v>79</v>
      </c>
      <c r="AY174" s="20" t="s">
        <v>161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20" t="s">
        <v>77</v>
      </c>
      <c r="BK174" s="193">
        <f t="shared" si="9"/>
        <v>0</v>
      </c>
      <c r="BL174" s="20" t="s">
        <v>168</v>
      </c>
      <c r="BM174" s="192" t="s">
        <v>1028</v>
      </c>
    </row>
    <row r="175" spans="1:65" s="2" customFormat="1" ht="16.5" customHeight="1">
      <c r="A175" s="37"/>
      <c r="B175" s="38"/>
      <c r="C175" s="181" t="s">
        <v>447</v>
      </c>
      <c r="D175" s="181" t="s">
        <v>163</v>
      </c>
      <c r="E175" s="182" t="s">
        <v>4343</v>
      </c>
      <c r="F175" s="183" t="s">
        <v>4344</v>
      </c>
      <c r="G175" s="184" t="s">
        <v>387</v>
      </c>
      <c r="H175" s="185">
        <v>1</v>
      </c>
      <c r="I175" s="186"/>
      <c r="J175" s="187">
        <f t="shared" si="0"/>
        <v>0</v>
      </c>
      <c r="K175" s="183" t="s">
        <v>19</v>
      </c>
      <c r="L175" s="42"/>
      <c r="M175" s="188" t="s">
        <v>19</v>
      </c>
      <c r="N175" s="189" t="s">
        <v>40</v>
      </c>
      <c r="O175" s="67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168</v>
      </c>
      <c r="AT175" s="192" t="s">
        <v>163</v>
      </c>
      <c r="AU175" s="192" t="s">
        <v>79</v>
      </c>
      <c r="AY175" s="20" t="s">
        <v>161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20" t="s">
        <v>77</v>
      </c>
      <c r="BK175" s="193">
        <f t="shared" si="9"/>
        <v>0</v>
      </c>
      <c r="BL175" s="20" t="s">
        <v>168</v>
      </c>
      <c r="BM175" s="192" t="s">
        <v>1044</v>
      </c>
    </row>
    <row r="176" spans="1:65" s="2" customFormat="1" ht="16.5" customHeight="1">
      <c r="A176" s="37"/>
      <c r="B176" s="38"/>
      <c r="C176" s="181" t="s">
        <v>453</v>
      </c>
      <c r="D176" s="181" t="s">
        <v>163</v>
      </c>
      <c r="E176" s="182" t="s">
        <v>4345</v>
      </c>
      <c r="F176" s="183" t="s">
        <v>4346</v>
      </c>
      <c r="G176" s="184" t="s">
        <v>387</v>
      </c>
      <c r="H176" s="185">
        <v>1</v>
      </c>
      <c r="I176" s="186"/>
      <c r="J176" s="187">
        <f t="shared" si="0"/>
        <v>0</v>
      </c>
      <c r="K176" s="183" t="s">
        <v>19</v>
      </c>
      <c r="L176" s="42"/>
      <c r="M176" s="188" t="s">
        <v>19</v>
      </c>
      <c r="N176" s="189" t="s">
        <v>40</v>
      </c>
      <c r="O176" s="67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168</v>
      </c>
      <c r="AT176" s="192" t="s">
        <v>163</v>
      </c>
      <c r="AU176" s="192" t="s">
        <v>79</v>
      </c>
      <c r="AY176" s="20" t="s">
        <v>161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20" t="s">
        <v>77</v>
      </c>
      <c r="BK176" s="193">
        <f t="shared" si="9"/>
        <v>0</v>
      </c>
      <c r="BL176" s="20" t="s">
        <v>168</v>
      </c>
      <c r="BM176" s="192" t="s">
        <v>4347</v>
      </c>
    </row>
    <row r="177" spans="1:65" s="2" customFormat="1" ht="16.5" customHeight="1">
      <c r="A177" s="37"/>
      <c r="B177" s="38"/>
      <c r="C177" s="181" t="s">
        <v>458</v>
      </c>
      <c r="D177" s="181" t="s">
        <v>163</v>
      </c>
      <c r="E177" s="182" t="s">
        <v>4348</v>
      </c>
      <c r="F177" s="183" t="s">
        <v>4349</v>
      </c>
      <c r="G177" s="184" t="s">
        <v>387</v>
      </c>
      <c r="H177" s="185">
        <v>3</v>
      </c>
      <c r="I177" s="186"/>
      <c r="J177" s="187">
        <f t="shared" si="0"/>
        <v>0</v>
      </c>
      <c r="K177" s="183" t="s">
        <v>19</v>
      </c>
      <c r="L177" s="42"/>
      <c r="M177" s="188" t="s">
        <v>19</v>
      </c>
      <c r="N177" s="189" t="s">
        <v>40</v>
      </c>
      <c r="O177" s="67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168</v>
      </c>
      <c r="AT177" s="192" t="s">
        <v>163</v>
      </c>
      <c r="AU177" s="192" t="s">
        <v>79</v>
      </c>
      <c r="AY177" s="20" t="s">
        <v>161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20" t="s">
        <v>77</v>
      </c>
      <c r="BK177" s="193">
        <f t="shared" si="9"/>
        <v>0</v>
      </c>
      <c r="BL177" s="20" t="s">
        <v>168</v>
      </c>
      <c r="BM177" s="192" t="s">
        <v>4350</v>
      </c>
    </row>
    <row r="178" spans="1:65" s="2" customFormat="1" ht="16.5" customHeight="1">
      <c r="A178" s="37"/>
      <c r="B178" s="38"/>
      <c r="C178" s="181" t="s">
        <v>465</v>
      </c>
      <c r="D178" s="181" t="s">
        <v>163</v>
      </c>
      <c r="E178" s="182" t="s">
        <v>4351</v>
      </c>
      <c r="F178" s="183" t="s">
        <v>4352</v>
      </c>
      <c r="G178" s="184" t="s">
        <v>387</v>
      </c>
      <c r="H178" s="185">
        <v>3</v>
      </c>
      <c r="I178" s="186"/>
      <c r="J178" s="187">
        <f t="shared" si="0"/>
        <v>0</v>
      </c>
      <c r="K178" s="183" t="s">
        <v>19</v>
      </c>
      <c r="L178" s="42"/>
      <c r="M178" s="188" t="s">
        <v>19</v>
      </c>
      <c r="N178" s="189" t="s">
        <v>40</v>
      </c>
      <c r="O178" s="67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168</v>
      </c>
      <c r="AT178" s="192" t="s">
        <v>163</v>
      </c>
      <c r="AU178" s="192" t="s">
        <v>79</v>
      </c>
      <c r="AY178" s="20" t="s">
        <v>161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20" t="s">
        <v>77</v>
      </c>
      <c r="BK178" s="193">
        <f t="shared" si="9"/>
        <v>0</v>
      </c>
      <c r="BL178" s="20" t="s">
        <v>168</v>
      </c>
      <c r="BM178" s="192" t="s">
        <v>4353</v>
      </c>
    </row>
    <row r="179" spans="1:65" s="2" customFormat="1" ht="16.5" customHeight="1">
      <c r="A179" s="37"/>
      <c r="B179" s="38"/>
      <c r="C179" s="181" t="s">
        <v>469</v>
      </c>
      <c r="D179" s="181" t="s">
        <v>163</v>
      </c>
      <c r="E179" s="182" t="s">
        <v>4354</v>
      </c>
      <c r="F179" s="183" t="s">
        <v>4355</v>
      </c>
      <c r="G179" s="184" t="s">
        <v>387</v>
      </c>
      <c r="H179" s="185">
        <v>1</v>
      </c>
      <c r="I179" s="186"/>
      <c r="J179" s="187">
        <f t="shared" si="0"/>
        <v>0</v>
      </c>
      <c r="K179" s="183" t="s">
        <v>19</v>
      </c>
      <c r="L179" s="42"/>
      <c r="M179" s="188" t="s">
        <v>19</v>
      </c>
      <c r="N179" s="189" t="s">
        <v>40</v>
      </c>
      <c r="O179" s="67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168</v>
      </c>
      <c r="AT179" s="192" t="s">
        <v>163</v>
      </c>
      <c r="AU179" s="192" t="s">
        <v>79</v>
      </c>
      <c r="AY179" s="20" t="s">
        <v>161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20" t="s">
        <v>77</v>
      </c>
      <c r="BK179" s="193">
        <f t="shared" si="9"/>
        <v>0</v>
      </c>
      <c r="BL179" s="20" t="s">
        <v>168</v>
      </c>
      <c r="BM179" s="192" t="s">
        <v>1056</v>
      </c>
    </row>
    <row r="180" spans="1:65" s="2" customFormat="1" ht="16.5" customHeight="1">
      <c r="A180" s="37"/>
      <c r="B180" s="38"/>
      <c r="C180" s="181" t="s">
        <v>475</v>
      </c>
      <c r="D180" s="181" t="s">
        <v>163</v>
      </c>
      <c r="E180" s="182" t="s">
        <v>4356</v>
      </c>
      <c r="F180" s="183" t="s">
        <v>4357</v>
      </c>
      <c r="G180" s="184" t="s">
        <v>387</v>
      </c>
      <c r="H180" s="185">
        <v>2</v>
      </c>
      <c r="I180" s="186"/>
      <c r="J180" s="187">
        <f t="shared" si="0"/>
        <v>0</v>
      </c>
      <c r="K180" s="183" t="s">
        <v>19</v>
      </c>
      <c r="L180" s="42"/>
      <c r="M180" s="188" t="s">
        <v>19</v>
      </c>
      <c r="N180" s="189" t="s">
        <v>40</v>
      </c>
      <c r="O180" s="67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168</v>
      </c>
      <c r="AT180" s="192" t="s">
        <v>163</v>
      </c>
      <c r="AU180" s="192" t="s">
        <v>79</v>
      </c>
      <c r="AY180" s="20" t="s">
        <v>161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20" t="s">
        <v>77</v>
      </c>
      <c r="BK180" s="193">
        <f t="shared" si="9"/>
        <v>0</v>
      </c>
      <c r="BL180" s="20" t="s">
        <v>168</v>
      </c>
      <c r="BM180" s="192" t="s">
        <v>1068</v>
      </c>
    </row>
    <row r="181" spans="1:65" s="2" customFormat="1" ht="16.5" customHeight="1">
      <c r="A181" s="37"/>
      <c r="B181" s="38"/>
      <c r="C181" s="181" t="s">
        <v>481</v>
      </c>
      <c r="D181" s="181" t="s">
        <v>163</v>
      </c>
      <c r="E181" s="182" t="s">
        <v>4358</v>
      </c>
      <c r="F181" s="183" t="s">
        <v>4359</v>
      </c>
      <c r="G181" s="184" t="s">
        <v>387</v>
      </c>
      <c r="H181" s="185">
        <v>4</v>
      </c>
      <c r="I181" s="186"/>
      <c r="J181" s="187">
        <f t="shared" si="0"/>
        <v>0</v>
      </c>
      <c r="K181" s="183" t="s">
        <v>19</v>
      </c>
      <c r="L181" s="42"/>
      <c r="M181" s="188" t="s">
        <v>19</v>
      </c>
      <c r="N181" s="189" t="s">
        <v>40</v>
      </c>
      <c r="O181" s="67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168</v>
      </c>
      <c r="AT181" s="192" t="s">
        <v>163</v>
      </c>
      <c r="AU181" s="192" t="s">
        <v>79</v>
      </c>
      <c r="AY181" s="20" t="s">
        <v>161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20" t="s">
        <v>77</v>
      </c>
      <c r="BK181" s="193">
        <f t="shared" si="9"/>
        <v>0</v>
      </c>
      <c r="BL181" s="20" t="s">
        <v>168</v>
      </c>
      <c r="BM181" s="192" t="s">
        <v>1079</v>
      </c>
    </row>
    <row r="182" spans="1:65" s="2" customFormat="1" ht="16.5" customHeight="1">
      <c r="A182" s="37"/>
      <c r="B182" s="38"/>
      <c r="C182" s="181" t="s">
        <v>487</v>
      </c>
      <c r="D182" s="181" t="s">
        <v>163</v>
      </c>
      <c r="E182" s="182" t="s">
        <v>4360</v>
      </c>
      <c r="F182" s="183" t="s">
        <v>4361</v>
      </c>
      <c r="G182" s="184" t="s">
        <v>387</v>
      </c>
      <c r="H182" s="185">
        <v>1</v>
      </c>
      <c r="I182" s="186"/>
      <c r="J182" s="187">
        <f t="shared" si="0"/>
        <v>0</v>
      </c>
      <c r="K182" s="183" t="s">
        <v>19</v>
      </c>
      <c r="L182" s="42"/>
      <c r="M182" s="188" t="s">
        <v>19</v>
      </c>
      <c r="N182" s="189" t="s">
        <v>40</v>
      </c>
      <c r="O182" s="67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168</v>
      </c>
      <c r="AT182" s="192" t="s">
        <v>163</v>
      </c>
      <c r="AU182" s="192" t="s">
        <v>79</v>
      </c>
      <c r="AY182" s="20" t="s">
        <v>161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20" t="s">
        <v>77</v>
      </c>
      <c r="BK182" s="193">
        <f t="shared" si="9"/>
        <v>0</v>
      </c>
      <c r="BL182" s="20" t="s">
        <v>168</v>
      </c>
      <c r="BM182" s="192" t="s">
        <v>1089</v>
      </c>
    </row>
    <row r="183" spans="1:65" s="2" customFormat="1" ht="16.5" customHeight="1">
      <c r="A183" s="37"/>
      <c r="B183" s="38"/>
      <c r="C183" s="181" t="s">
        <v>493</v>
      </c>
      <c r="D183" s="181" t="s">
        <v>163</v>
      </c>
      <c r="E183" s="182" t="s">
        <v>4362</v>
      </c>
      <c r="F183" s="183" t="s">
        <v>4363</v>
      </c>
      <c r="G183" s="184" t="s">
        <v>387</v>
      </c>
      <c r="H183" s="185">
        <v>2</v>
      </c>
      <c r="I183" s="186"/>
      <c r="J183" s="187">
        <f t="shared" si="0"/>
        <v>0</v>
      </c>
      <c r="K183" s="183" t="s">
        <v>19</v>
      </c>
      <c r="L183" s="42"/>
      <c r="M183" s="188" t="s">
        <v>19</v>
      </c>
      <c r="N183" s="189" t="s">
        <v>40</v>
      </c>
      <c r="O183" s="67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168</v>
      </c>
      <c r="AT183" s="192" t="s">
        <v>163</v>
      </c>
      <c r="AU183" s="192" t="s">
        <v>79</v>
      </c>
      <c r="AY183" s="20" t="s">
        <v>161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20" t="s">
        <v>77</v>
      </c>
      <c r="BK183" s="193">
        <f t="shared" si="9"/>
        <v>0</v>
      </c>
      <c r="BL183" s="20" t="s">
        <v>168</v>
      </c>
      <c r="BM183" s="192" t="s">
        <v>1100</v>
      </c>
    </row>
    <row r="184" spans="1:65" s="2" customFormat="1" ht="16.5" customHeight="1">
      <c r="A184" s="37"/>
      <c r="B184" s="38"/>
      <c r="C184" s="181" t="s">
        <v>499</v>
      </c>
      <c r="D184" s="181" t="s">
        <v>163</v>
      </c>
      <c r="E184" s="182" t="s">
        <v>4364</v>
      </c>
      <c r="F184" s="183" t="s">
        <v>4365</v>
      </c>
      <c r="G184" s="184" t="s">
        <v>387</v>
      </c>
      <c r="H184" s="185">
        <v>3</v>
      </c>
      <c r="I184" s="186"/>
      <c r="J184" s="187">
        <f t="shared" si="0"/>
        <v>0</v>
      </c>
      <c r="K184" s="183" t="s">
        <v>19</v>
      </c>
      <c r="L184" s="42"/>
      <c r="M184" s="188" t="s">
        <v>19</v>
      </c>
      <c r="N184" s="189" t="s">
        <v>40</v>
      </c>
      <c r="O184" s="67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168</v>
      </c>
      <c r="AT184" s="192" t="s">
        <v>163</v>
      </c>
      <c r="AU184" s="192" t="s">
        <v>79</v>
      </c>
      <c r="AY184" s="20" t="s">
        <v>161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20" t="s">
        <v>77</v>
      </c>
      <c r="BK184" s="193">
        <f t="shared" si="9"/>
        <v>0</v>
      </c>
      <c r="BL184" s="20" t="s">
        <v>168</v>
      </c>
      <c r="BM184" s="192" t="s">
        <v>1110</v>
      </c>
    </row>
    <row r="185" spans="1:65" s="12" customFormat="1" ht="22.8" customHeight="1">
      <c r="B185" s="165"/>
      <c r="C185" s="166"/>
      <c r="D185" s="167" t="s">
        <v>68</v>
      </c>
      <c r="E185" s="179" t="s">
        <v>222</v>
      </c>
      <c r="F185" s="179" t="s">
        <v>246</v>
      </c>
      <c r="G185" s="166"/>
      <c r="H185" s="166"/>
      <c r="I185" s="169"/>
      <c r="J185" s="180">
        <f>BK185</f>
        <v>0</v>
      </c>
      <c r="K185" s="166"/>
      <c r="L185" s="171"/>
      <c r="M185" s="172"/>
      <c r="N185" s="173"/>
      <c r="O185" s="173"/>
      <c r="P185" s="174">
        <f>SUM(P186:P195)</f>
        <v>0</v>
      </c>
      <c r="Q185" s="173"/>
      <c r="R185" s="174">
        <f>SUM(R186:R195)</f>
        <v>1.6993050000000001</v>
      </c>
      <c r="S185" s="173"/>
      <c r="T185" s="175">
        <f>SUM(T186:T195)</f>
        <v>5.4560000000000004</v>
      </c>
      <c r="AR185" s="176" t="s">
        <v>77</v>
      </c>
      <c r="AT185" s="177" t="s">
        <v>68</v>
      </c>
      <c r="AU185" s="177" t="s">
        <v>77</v>
      </c>
      <c r="AY185" s="176" t="s">
        <v>161</v>
      </c>
      <c r="BK185" s="178">
        <f>SUM(BK186:BK195)</f>
        <v>0</v>
      </c>
    </row>
    <row r="186" spans="1:65" s="2" customFormat="1" ht="33" customHeight="1">
      <c r="A186" s="37"/>
      <c r="B186" s="38"/>
      <c r="C186" s="181" t="s">
        <v>505</v>
      </c>
      <c r="D186" s="181" t="s">
        <v>163</v>
      </c>
      <c r="E186" s="182" t="s">
        <v>4226</v>
      </c>
      <c r="F186" s="183" t="s">
        <v>4227</v>
      </c>
      <c r="G186" s="184" t="s">
        <v>189</v>
      </c>
      <c r="H186" s="185">
        <v>27</v>
      </c>
      <c r="I186" s="186"/>
      <c r="J186" s="187">
        <f>ROUND(I186*H186,2)</f>
        <v>0</v>
      </c>
      <c r="K186" s="183" t="s">
        <v>167</v>
      </c>
      <c r="L186" s="42"/>
      <c r="M186" s="188" t="s">
        <v>19</v>
      </c>
      <c r="N186" s="189" t="s">
        <v>40</v>
      </c>
      <c r="O186" s="67"/>
      <c r="P186" s="190">
        <f>O186*H186</f>
        <v>0</v>
      </c>
      <c r="Q186" s="190">
        <v>6.0999999999999997E-4</v>
      </c>
      <c r="R186" s="190">
        <f>Q186*H186</f>
        <v>1.6469999999999999E-2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168</v>
      </c>
      <c r="AT186" s="192" t="s">
        <v>163</v>
      </c>
      <c r="AU186" s="192" t="s">
        <v>79</v>
      </c>
      <c r="AY186" s="20" t="s">
        <v>161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77</v>
      </c>
      <c r="BK186" s="193">
        <f>ROUND(I186*H186,2)</f>
        <v>0</v>
      </c>
      <c r="BL186" s="20" t="s">
        <v>168</v>
      </c>
      <c r="BM186" s="192" t="s">
        <v>4366</v>
      </c>
    </row>
    <row r="187" spans="1:65" s="2" customFormat="1">
      <c r="A187" s="37"/>
      <c r="B187" s="38"/>
      <c r="C187" s="39"/>
      <c r="D187" s="194" t="s">
        <v>170</v>
      </c>
      <c r="E187" s="39"/>
      <c r="F187" s="195" t="s">
        <v>4229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170</v>
      </c>
      <c r="AU187" s="20" t="s">
        <v>79</v>
      </c>
    </row>
    <row r="188" spans="1:65" s="2" customFormat="1" ht="16.5" customHeight="1">
      <c r="A188" s="37"/>
      <c r="B188" s="38"/>
      <c r="C188" s="181" t="s">
        <v>511</v>
      </c>
      <c r="D188" s="181" t="s">
        <v>163</v>
      </c>
      <c r="E188" s="182" t="s">
        <v>4230</v>
      </c>
      <c r="F188" s="183" t="s">
        <v>4231</v>
      </c>
      <c r="G188" s="184" t="s">
        <v>189</v>
      </c>
      <c r="H188" s="185">
        <v>27</v>
      </c>
      <c r="I188" s="186"/>
      <c r="J188" s="187">
        <f>ROUND(I188*H188,2)</f>
        <v>0</v>
      </c>
      <c r="K188" s="183" t="s">
        <v>167</v>
      </c>
      <c r="L188" s="42"/>
      <c r="M188" s="188" t="s">
        <v>19</v>
      </c>
      <c r="N188" s="189" t="s">
        <v>40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168</v>
      </c>
      <c r="AT188" s="192" t="s">
        <v>163</v>
      </c>
      <c r="AU188" s="192" t="s">
        <v>79</v>
      </c>
      <c r="AY188" s="20" t="s">
        <v>161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77</v>
      </c>
      <c r="BK188" s="193">
        <f>ROUND(I188*H188,2)</f>
        <v>0</v>
      </c>
      <c r="BL188" s="20" t="s">
        <v>168</v>
      </c>
      <c r="BM188" s="192" t="s">
        <v>4367</v>
      </c>
    </row>
    <row r="189" spans="1:65" s="2" customFormat="1">
      <c r="A189" s="37"/>
      <c r="B189" s="38"/>
      <c r="C189" s="39"/>
      <c r="D189" s="194" t="s">
        <v>170</v>
      </c>
      <c r="E189" s="39"/>
      <c r="F189" s="195" t="s">
        <v>4233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170</v>
      </c>
      <c r="AU189" s="20" t="s">
        <v>79</v>
      </c>
    </row>
    <row r="190" spans="1:65" s="13" customFormat="1">
      <c r="B190" s="201"/>
      <c r="C190" s="202"/>
      <c r="D190" s="199" t="s">
        <v>178</v>
      </c>
      <c r="E190" s="203" t="s">
        <v>19</v>
      </c>
      <c r="F190" s="204" t="s">
        <v>368</v>
      </c>
      <c r="G190" s="202"/>
      <c r="H190" s="205">
        <v>27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178</v>
      </c>
      <c r="AU190" s="211" t="s">
        <v>79</v>
      </c>
      <c r="AV190" s="13" t="s">
        <v>79</v>
      </c>
      <c r="AW190" s="13" t="s">
        <v>31</v>
      </c>
      <c r="AX190" s="13" t="s">
        <v>77</v>
      </c>
      <c r="AY190" s="211" t="s">
        <v>161</v>
      </c>
    </row>
    <row r="191" spans="1:65" s="2" customFormat="1" ht="16.5" customHeight="1">
      <c r="A191" s="37"/>
      <c r="B191" s="38"/>
      <c r="C191" s="181" t="s">
        <v>519</v>
      </c>
      <c r="D191" s="181" t="s">
        <v>163</v>
      </c>
      <c r="E191" s="182" t="s">
        <v>4368</v>
      </c>
      <c r="F191" s="183" t="s">
        <v>4369</v>
      </c>
      <c r="G191" s="184" t="s">
        <v>189</v>
      </c>
      <c r="H191" s="185">
        <v>35.200000000000003</v>
      </c>
      <c r="I191" s="186"/>
      <c r="J191" s="187">
        <f>ROUND(I191*H191,2)</f>
        <v>0</v>
      </c>
      <c r="K191" s="183" t="s">
        <v>167</v>
      </c>
      <c r="L191" s="42"/>
      <c r="M191" s="188" t="s">
        <v>19</v>
      </c>
      <c r="N191" s="189" t="s">
        <v>40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0.155</v>
      </c>
      <c r="T191" s="191">
        <f>S191*H191</f>
        <v>5.4560000000000004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168</v>
      </c>
      <c r="AT191" s="192" t="s">
        <v>163</v>
      </c>
      <c r="AU191" s="192" t="s">
        <v>79</v>
      </c>
      <c r="AY191" s="20" t="s">
        <v>161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77</v>
      </c>
      <c r="BK191" s="193">
        <f>ROUND(I191*H191,2)</f>
        <v>0</v>
      </c>
      <c r="BL191" s="20" t="s">
        <v>168</v>
      </c>
      <c r="BM191" s="192" t="s">
        <v>4370</v>
      </c>
    </row>
    <row r="192" spans="1:65" s="2" customFormat="1">
      <c r="A192" s="37"/>
      <c r="B192" s="38"/>
      <c r="C192" s="39"/>
      <c r="D192" s="194" t="s">
        <v>170</v>
      </c>
      <c r="E192" s="39"/>
      <c r="F192" s="195" t="s">
        <v>4371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170</v>
      </c>
      <c r="AU192" s="20" t="s">
        <v>79</v>
      </c>
    </row>
    <row r="193" spans="1:65" s="2" customFormat="1" ht="24.15" customHeight="1">
      <c r="A193" s="37"/>
      <c r="B193" s="38"/>
      <c r="C193" s="181" t="s">
        <v>529</v>
      </c>
      <c r="D193" s="181" t="s">
        <v>163</v>
      </c>
      <c r="E193" s="182" t="s">
        <v>4221</v>
      </c>
      <c r="F193" s="183" t="s">
        <v>4222</v>
      </c>
      <c r="G193" s="184" t="s">
        <v>206</v>
      </c>
      <c r="H193" s="185">
        <v>1.1000000000000001</v>
      </c>
      <c r="I193" s="186"/>
      <c r="J193" s="187">
        <f>ROUND(I193*H193,2)</f>
        <v>0</v>
      </c>
      <c r="K193" s="183" t="s">
        <v>167</v>
      </c>
      <c r="L193" s="42"/>
      <c r="M193" s="188" t="s">
        <v>19</v>
      </c>
      <c r="N193" s="189" t="s">
        <v>40</v>
      </c>
      <c r="O193" s="67"/>
      <c r="P193" s="190">
        <f>O193*H193</f>
        <v>0</v>
      </c>
      <c r="Q193" s="190">
        <v>1.5298499999999999</v>
      </c>
      <c r="R193" s="190">
        <f>Q193*H193</f>
        <v>1.6828350000000001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168</v>
      </c>
      <c r="AT193" s="192" t="s">
        <v>163</v>
      </c>
      <c r="AU193" s="192" t="s">
        <v>79</v>
      </c>
      <c r="AY193" s="20" t="s">
        <v>161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77</v>
      </c>
      <c r="BK193" s="193">
        <f>ROUND(I193*H193,2)</f>
        <v>0</v>
      </c>
      <c r="BL193" s="20" t="s">
        <v>168</v>
      </c>
      <c r="BM193" s="192" t="s">
        <v>4372</v>
      </c>
    </row>
    <row r="194" spans="1:65" s="2" customFormat="1">
      <c r="A194" s="37"/>
      <c r="B194" s="38"/>
      <c r="C194" s="39"/>
      <c r="D194" s="194" t="s">
        <v>170</v>
      </c>
      <c r="E194" s="39"/>
      <c r="F194" s="195" t="s">
        <v>4224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170</v>
      </c>
      <c r="AU194" s="20" t="s">
        <v>79</v>
      </c>
    </row>
    <row r="195" spans="1:65" s="2" customFormat="1" ht="19.2">
      <c r="A195" s="37"/>
      <c r="B195" s="38"/>
      <c r="C195" s="39"/>
      <c r="D195" s="199" t="s">
        <v>176</v>
      </c>
      <c r="E195" s="39"/>
      <c r="F195" s="200" t="s">
        <v>4373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176</v>
      </c>
      <c r="AU195" s="20" t="s">
        <v>79</v>
      </c>
    </row>
    <row r="196" spans="1:65" s="12" customFormat="1" ht="22.8" customHeight="1">
      <c r="B196" s="165"/>
      <c r="C196" s="166"/>
      <c r="D196" s="167" t="s">
        <v>68</v>
      </c>
      <c r="E196" s="179" t="s">
        <v>445</v>
      </c>
      <c r="F196" s="179" t="s">
        <v>446</v>
      </c>
      <c r="G196" s="166"/>
      <c r="H196" s="166"/>
      <c r="I196" s="169"/>
      <c r="J196" s="180">
        <f>BK196</f>
        <v>0</v>
      </c>
      <c r="K196" s="166"/>
      <c r="L196" s="171"/>
      <c r="M196" s="172"/>
      <c r="N196" s="173"/>
      <c r="O196" s="173"/>
      <c r="P196" s="174">
        <f>SUM(P197:P211)</f>
        <v>0</v>
      </c>
      <c r="Q196" s="173"/>
      <c r="R196" s="174">
        <f>SUM(R197:R211)</f>
        <v>0</v>
      </c>
      <c r="S196" s="173"/>
      <c r="T196" s="175">
        <f>SUM(T197:T211)</f>
        <v>0</v>
      </c>
      <c r="AR196" s="176" t="s">
        <v>77</v>
      </c>
      <c r="AT196" s="177" t="s">
        <v>68</v>
      </c>
      <c r="AU196" s="177" t="s">
        <v>77</v>
      </c>
      <c r="AY196" s="176" t="s">
        <v>161</v>
      </c>
      <c r="BK196" s="178">
        <f>SUM(BK197:BK211)</f>
        <v>0</v>
      </c>
    </row>
    <row r="197" spans="1:65" s="2" customFormat="1" ht="24.15" customHeight="1">
      <c r="A197" s="37"/>
      <c r="B197" s="38"/>
      <c r="C197" s="181" t="s">
        <v>538</v>
      </c>
      <c r="D197" s="181" t="s">
        <v>163</v>
      </c>
      <c r="E197" s="182" t="s">
        <v>4234</v>
      </c>
      <c r="F197" s="183" t="s">
        <v>4235</v>
      </c>
      <c r="G197" s="184" t="s">
        <v>214</v>
      </c>
      <c r="H197" s="185">
        <v>16.216000000000001</v>
      </c>
      <c r="I197" s="186"/>
      <c r="J197" s="187">
        <f>ROUND(I197*H197,2)</f>
        <v>0</v>
      </c>
      <c r="K197" s="183" t="s">
        <v>167</v>
      </c>
      <c r="L197" s="42"/>
      <c r="M197" s="188" t="s">
        <v>19</v>
      </c>
      <c r="N197" s="189" t="s">
        <v>40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168</v>
      </c>
      <c r="AT197" s="192" t="s">
        <v>163</v>
      </c>
      <c r="AU197" s="192" t="s">
        <v>79</v>
      </c>
      <c r="AY197" s="20" t="s">
        <v>161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77</v>
      </c>
      <c r="BK197" s="193">
        <f>ROUND(I197*H197,2)</f>
        <v>0</v>
      </c>
      <c r="BL197" s="20" t="s">
        <v>168</v>
      </c>
      <c r="BM197" s="192" t="s">
        <v>4374</v>
      </c>
    </row>
    <row r="198" spans="1:65" s="2" customFormat="1">
      <c r="A198" s="37"/>
      <c r="B198" s="38"/>
      <c r="C198" s="39"/>
      <c r="D198" s="194" t="s">
        <v>170</v>
      </c>
      <c r="E198" s="39"/>
      <c r="F198" s="195" t="s">
        <v>4237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170</v>
      </c>
      <c r="AU198" s="20" t="s">
        <v>79</v>
      </c>
    </row>
    <row r="199" spans="1:65" s="2" customFormat="1" ht="24.15" customHeight="1">
      <c r="A199" s="37"/>
      <c r="B199" s="38"/>
      <c r="C199" s="181" t="s">
        <v>547</v>
      </c>
      <c r="D199" s="181" t="s">
        <v>163</v>
      </c>
      <c r="E199" s="182" t="s">
        <v>4238</v>
      </c>
      <c r="F199" s="183" t="s">
        <v>4239</v>
      </c>
      <c r="G199" s="184" t="s">
        <v>214</v>
      </c>
      <c r="H199" s="185">
        <v>43.04</v>
      </c>
      <c r="I199" s="186"/>
      <c r="J199" s="187">
        <f>ROUND(I199*H199,2)</f>
        <v>0</v>
      </c>
      <c r="K199" s="183" t="s">
        <v>167</v>
      </c>
      <c r="L199" s="42"/>
      <c r="M199" s="188" t="s">
        <v>19</v>
      </c>
      <c r="N199" s="189" t="s">
        <v>40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168</v>
      </c>
      <c r="AT199" s="192" t="s">
        <v>163</v>
      </c>
      <c r="AU199" s="192" t="s">
        <v>79</v>
      </c>
      <c r="AY199" s="20" t="s">
        <v>161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77</v>
      </c>
      <c r="BK199" s="193">
        <f>ROUND(I199*H199,2)</f>
        <v>0</v>
      </c>
      <c r="BL199" s="20" t="s">
        <v>168</v>
      </c>
      <c r="BM199" s="192" t="s">
        <v>4375</v>
      </c>
    </row>
    <row r="200" spans="1:65" s="2" customFormat="1">
      <c r="A200" s="37"/>
      <c r="B200" s="38"/>
      <c r="C200" s="39"/>
      <c r="D200" s="194" t="s">
        <v>170</v>
      </c>
      <c r="E200" s="39"/>
      <c r="F200" s="195" t="s">
        <v>4241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170</v>
      </c>
      <c r="AU200" s="20" t="s">
        <v>79</v>
      </c>
    </row>
    <row r="201" spans="1:65" s="2" customFormat="1" ht="19.2">
      <c r="A201" s="37"/>
      <c r="B201" s="38"/>
      <c r="C201" s="39"/>
      <c r="D201" s="199" t="s">
        <v>176</v>
      </c>
      <c r="E201" s="39"/>
      <c r="F201" s="200" t="s">
        <v>4376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176</v>
      </c>
      <c r="AU201" s="20" t="s">
        <v>79</v>
      </c>
    </row>
    <row r="202" spans="1:65" s="13" customFormat="1">
      <c r="B202" s="201"/>
      <c r="C202" s="202"/>
      <c r="D202" s="199" t="s">
        <v>178</v>
      </c>
      <c r="E202" s="202"/>
      <c r="F202" s="204" t="s">
        <v>4377</v>
      </c>
      <c r="G202" s="202"/>
      <c r="H202" s="205">
        <v>43.04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178</v>
      </c>
      <c r="AU202" s="211" t="s">
        <v>79</v>
      </c>
      <c r="AV202" s="13" t="s">
        <v>79</v>
      </c>
      <c r="AW202" s="13" t="s">
        <v>4</v>
      </c>
      <c r="AX202" s="13" t="s">
        <v>77</v>
      </c>
      <c r="AY202" s="211" t="s">
        <v>161</v>
      </c>
    </row>
    <row r="203" spans="1:65" s="2" customFormat="1" ht="24.15" customHeight="1">
      <c r="A203" s="37"/>
      <c r="B203" s="38"/>
      <c r="C203" s="181" t="s">
        <v>553</v>
      </c>
      <c r="D203" s="181" t="s">
        <v>163</v>
      </c>
      <c r="E203" s="182" t="s">
        <v>4244</v>
      </c>
      <c r="F203" s="183" t="s">
        <v>471</v>
      </c>
      <c r="G203" s="184" t="s">
        <v>214</v>
      </c>
      <c r="H203" s="185">
        <v>2.16</v>
      </c>
      <c r="I203" s="186"/>
      <c r="J203" s="187">
        <f>ROUND(I203*H203,2)</f>
        <v>0</v>
      </c>
      <c r="K203" s="183" t="s">
        <v>167</v>
      </c>
      <c r="L203" s="42"/>
      <c r="M203" s="188" t="s">
        <v>19</v>
      </c>
      <c r="N203" s="189" t="s">
        <v>40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168</v>
      </c>
      <c r="AT203" s="192" t="s">
        <v>163</v>
      </c>
      <c r="AU203" s="192" t="s">
        <v>79</v>
      </c>
      <c r="AY203" s="20" t="s">
        <v>161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77</v>
      </c>
      <c r="BK203" s="193">
        <f>ROUND(I203*H203,2)</f>
        <v>0</v>
      </c>
      <c r="BL203" s="20" t="s">
        <v>168</v>
      </c>
      <c r="BM203" s="192" t="s">
        <v>4378</v>
      </c>
    </row>
    <row r="204" spans="1:65" s="2" customFormat="1">
      <c r="A204" s="37"/>
      <c r="B204" s="38"/>
      <c r="C204" s="39"/>
      <c r="D204" s="194" t="s">
        <v>170</v>
      </c>
      <c r="E204" s="39"/>
      <c r="F204" s="195" t="s">
        <v>4246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170</v>
      </c>
      <c r="AU204" s="20" t="s">
        <v>79</v>
      </c>
    </row>
    <row r="205" spans="1:65" s="13" customFormat="1">
      <c r="B205" s="201"/>
      <c r="C205" s="202"/>
      <c r="D205" s="199" t="s">
        <v>178</v>
      </c>
      <c r="E205" s="203" t="s">
        <v>19</v>
      </c>
      <c r="F205" s="204" t="s">
        <v>4379</v>
      </c>
      <c r="G205" s="202"/>
      <c r="H205" s="205">
        <v>2.16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79</v>
      </c>
      <c r="AV205" s="13" t="s">
        <v>79</v>
      </c>
      <c r="AW205" s="13" t="s">
        <v>31</v>
      </c>
      <c r="AX205" s="13" t="s">
        <v>77</v>
      </c>
      <c r="AY205" s="211" t="s">
        <v>161</v>
      </c>
    </row>
    <row r="206" spans="1:65" s="2" customFormat="1" ht="24.15" customHeight="1">
      <c r="A206" s="37"/>
      <c r="B206" s="38"/>
      <c r="C206" s="181" t="s">
        <v>561</v>
      </c>
      <c r="D206" s="181" t="s">
        <v>163</v>
      </c>
      <c r="E206" s="182" t="s">
        <v>4248</v>
      </c>
      <c r="F206" s="183" t="s">
        <v>501</v>
      </c>
      <c r="G206" s="184" t="s">
        <v>214</v>
      </c>
      <c r="H206" s="185">
        <v>12.076000000000001</v>
      </c>
      <c r="I206" s="186"/>
      <c r="J206" s="187">
        <f>ROUND(I206*H206,2)</f>
        <v>0</v>
      </c>
      <c r="K206" s="183" t="s">
        <v>167</v>
      </c>
      <c r="L206" s="42"/>
      <c r="M206" s="188" t="s">
        <v>19</v>
      </c>
      <c r="N206" s="189" t="s">
        <v>40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168</v>
      </c>
      <c r="AT206" s="192" t="s">
        <v>163</v>
      </c>
      <c r="AU206" s="192" t="s">
        <v>79</v>
      </c>
      <c r="AY206" s="20" t="s">
        <v>161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77</v>
      </c>
      <c r="BK206" s="193">
        <f>ROUND(I206*H206,2)</f>
        <v>0</v>
      </c>
      <c r="BL206" s="20" t="s">
        <v>168</v>
      </c>
      <c r="BM206" s="192" t="s">
        <v>4380</v>
      </c>
    </row>
    <row r="207" spans="1:65" s="2" customFormat="1">
      <c r="A207" s="37"/>
      <c r="B207" s="38"/>
      <c r="C207" s="39"/>
      <c r="D207" s="194" t="s">
        <v>170</v>
      </c>
      <c r="E207" s="39"/>
      <c r="F207" s="195" t="s">
        <v>4250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170</v>
      </c>
      <c r="AU207" s="20" t="s">
        <v>79</v>
      </c>
    </row>
    <row r="208" spans="1:65" s="13" customFormat="1">
      <c r="B208" s="201"/>
      <c r="C208" s="202"/>
      <c r="D208" s="199" t="s">
        <v>178</v>
      </c>
      <c r="E208" s="203" t="s">
        <v>19</v>
      </c>
      <c r="F208" s="204" t="s">
        <v>4381</v>
      </c>
      <c r="G208" s="202"/>
      <c r="H208" s="205">
        <v>12.076000000000001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79</v>
      </c>
      <c r="AV208" s="13" t="s">
        <v>79</v>
      </c>
      <c r="AW208" s="13" t="s">
        <v>31</v>
      </c>
      <c r="AX208" s="13" t="s">
        <v>77</v>
      </c>
      <c r="AY208" s="211" t="s">
        <v>161</v>
      </c>
    </row>
    <row r="209" spans="1:65" s="2" customFormat="1" ht="24.15" customHeight="1">
      <c r="A209" s="37"/>
      <c r="B209" s="38"/>
      <c r="C209" s="181" t="s">
        <v>569</v>
      </c>
      <c r="D209" s="181" t="s">
        <v>163</v>
      </c>
      <c r="E209" s="182" t="s">
        <v>4252</v>
      </c>
      <c r="F209" s="183" t="s">
        <v>495</v>
      </c>
      <c r="G209" s="184" t="s">
        <v>214</v>
      </c>
      <c r="H209" s="185">
        <v>1.98</v>
      </c>
      <c r="I209" s="186"/>
      <c r="J209" s="187">
        <f>ROUND(I209*H209,2)</f>
        <v>0</v>
      </c>
      <c r="K209" s="183" t="s">
        <v>167</v>
      </c>
      <c r="L209" s="42"/>
      <c r="M209" s="188" t="s">
        <v>19</v>
      </c>
      <c r="N209" s="189" t="s">
        <v>40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168</v>
      </c>
      <c r="AT209" s="192" t="s">
        <v>163</v>
      </c>
      <c r="AU209" s="192" t="s">
        <v>79</v>
      </c>
      <c r="AY209" s="20" t="s">
        <v>161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77</v>
      </c>
      <c r="BK209" s="193">
        <f>ROUND(I209*H209,2)</f>
        <v>0</v>
      </c>
      <c r="BL209" s="20" t="s">
        <v>168</v>
      </c>
      <c r="BM209" s="192" t="s">
        <v>4382</v>
      </c>
    </row>
    <row r="210" spans="1:65" s="2" customFormat="1">
      <c r="A210" s="37"/>
      <c r="B210" s="38"/>
      <c r="C210" s="39"/>
      <c r="D210" s="194" t="s">
        <v>170</v>
      </c>
      <c r="E210" s="39"/>
      <c r="F210" s="195" t="s">
        <v>4254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170</v>
      </c>
      <c r="AU210" s="20" t="s">
        <v>79</v>
      </c>
    </row>
    <row r="211" spans="1:65" s="13" customFormat="1">
      <c r="B211" s="201"/>
      <c r="C211" s="202"/>
      <c r="D211" s="199" t="s">
        <v>178</v>
      </c>
      <c r="E211" s="203" t="s">
        <v>19</v>
      </c>
      <c r="F211" s="204" t="s">
        <v>4383</v>
      </c>
      <c r="G211" s="202"/>
      <c r="H211" s="205">
        <v>1.98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178</v>
      </c>
      <c r="AU211" s="211" t="s">
        <v>79</v>
      </c>
      <c r="AV211" s="13" t="s">
        <v>79</v>
      </c>
      <c r="AW211" s="13" t="s">
        <v>31</v>
      </c>
      <c r="AX211" s="13" t="s">
        <v>77</v>
      </c>
      <c r="AY211" s="211" t="s">
        <v>161</v>
      </c>
    </row>
    <row r="212" spans="1:65" s="12" customFormat="1" ht="22.8" customHeight="1">
      <c r="B212" s="165"/>
      <c r="C212" s="166"/>
      <c r="D212" s="167" t="s">
        <v>68</v>
      </c>
      <c r="E212" s="179" t="s">
        <v>517</v>
      </c>
      <c r="F212" s="179" t="s">
        <v>518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SUM(P213:P214)</f>
        <v>0</v>
      </c>
      <c r="Q212" s="173"/>
      <c r="R212" s="174">
        <f>SUM(R213:R214)</f>
        <v>0</v>
      </c>
      <c r="S212" s="173"/>
      <c r="T212" s="175">
        <f>SUM(T213:T214)</f>
        <v>0</v>
      </c>
      <c r="AR212" s="176" t="s">
        <v>77</v>
      </c>
      <c r="AT212" s="177" t="s">
        <v>68</v>
      </c>
      <c r="AU212" s="177" t="s">
        <v>77</v>
      </c>
      <c r="AY212" s="176" t="s">
        <v>161</v>
      </c>
      <c r="BK212" s="178">
        <f>SUM(BK213:BK214)</f>
        <v>0</v>
      </c>
    </row>
    <row r="213" spans="1:65" s="2" customFormat="1" ht="24.15" customHeight="1">
      <c r="A213" s="37"/>
      <c r="B213" s="38"/>
      <c r="C213" s="181" t="s">
        <v>579</v>
      </c>
      <c r="D213" s="181" t="s">
        <v>163</v>
      </c>
      <c r="E213" s="182" t="s">
        <v>4258</v>
      </c>
      <c r="F213" s="183" t="s">
        <v>4259</v>
      </c>
      <c r="G213" s="184" t="s">
        <v>214</v>
      </c>
      <c r="H213" s="185">
        <v>16.32</v>
      </c>
      <c r="I213" s="186"/>
      <c r="J213" s="187">
        <f>ROUND(I213*H213,2)</f>
        <v>0</v>
      </c>
      <c r="K213" s="183" t="s">
        <v>167</v>
      </c>
      <c r="L213" s="42"/>
      <c r="M213" s="188" t="s">
        <v>19</v>
      </c>
      <c r="N213" s="189" t="s">
        <v>40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168</v>
      </c>
      <c r="AT213" s="192" t="s">
        <v>163</v>
      </c>
      <c r="AU213" s="192" t="s">
        <v>79</v>
      </c>
      <c r="AY213" s="20" t="s">
        <v>161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77</v>
      </c>
      <c r="BK213" s="193">
        <f>ROUND(I213*H213,2)</f>
        <v>0</v>
      </c>
      <c r="BL213" s="20" t="s">
        <v>168</v>
      </c>
      <c r="BM213" s="192" t="s">
        <v>4384</v>
      </c>
    </row>
    <row r="214" spans="1:65" s="2" customFormat="1">
      <c r="A214" s="37"/>
      <c r="B214" s="38"/>
      <c r="C214" s="39"/>
      <c r="D214" s="194" t="s">
        <v>170</v>
      </c>
      <c r="E214" s="39"/>
      <c r="F214" s="195" t="s">
        <v>4261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170</v>
      </c>
      <c r="AU214" s="20" t="s">
        <v>79</v>
      </c>
    </row>
    <row r="215" spans="1:65" s="12" customFormat="1" ht="22.8" customHeight="1">
      <c r="B215" s="165"/>
      <c r="C215" s="166"/>
      <c r="D215" s="167" t="s">
        <v>68</v>
      </c>
      <c r="E215" s="179" t="s">
        <v>4262</v>
      </c>
      <c r="F215" s="179" t="s">
        <v>2857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P216</f>
        <v>0</v>
      </c>
      <c r="Q215" s="173"/>
      <c r="R215" s="174">
        <f>R216</f>
        <v>0</v>
      </c>
      <c r="S215" s="173"/>
      <c r="T215" s="175">
        <f>T216</f>
        <v>0</v>
      </c>
      <c r="AR215" s="176" t="s">
        <v>77</v>
      </c>
      <c r="AT215" s="177" t="s">
        <v>68</v>
      </c>
      <c r="AU215" s="177" t="s">
        <v>77</v>
      </c>
      <c r="AY215" s="176" t="s">
        <v>161</v>
      </c>
      <c r="BK215" s="178">
        <f>BK216</f>
        <v>0</v>
      </c>
    </row>
    <row r="216" spans="1:65" s="2" customFormat="1" ht="16.5" customHeight="1">
      <c r="A216" s="37"/>
      <c r="B216" s="38"/>
      <c r="C216" s="181" t="s">
        <v>591</v>
      </c>
      <c r="D216" s="181" t="s">
        <v>163</v>
      </c>
      <c r="E216" s="182" t="s">
        <v>2683</v>
      </c>
      <c r="F216" s="183" t="s">
        <v>2869</v>
      </c>
      <c r="G216" s="184" t="s">
        <v>1476</v>
      </c>
      <c r="H216" s="185">
        <v>1</v>
      </c>
      <c r="I216" s="186"/>
      <c r="J216" s="187">
        <f>ROUND(I216*H216,2)</f>
        <v>0</v>
      </c>
      <c r="K216" s="183" t="s">
        <v>19</v>
      </c>
      <c r="L216" s="42"/>
      <c r="M216" s="262" t="s">
        <v>19</v>
      </c>
      <c r="N216" s="263" t="s">
        <v>40</v>
      </c>
      <c r="O216" s="260"/>
      <c r="P216" s="264">
        <f>O216*H216</f>
        <v>0</v>
      </c>
      <c r="Q216" s="264">
        <v>0</v>
      </c>
      <c r="R216" s="264">
        <f>Q216*H216</f>
        <v>0</v>
      </c>
      <c r="S216" s="264">
        <v>0</v>
      </c>
      <c r="T216" s="26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168</v>
      </c>
      <c r="AT216" s="192" t="s">
        <v>163</v>
      </c>
      <c r="AU216" s="192" t="s">
        <v>79</v>
      </c>
      <c r="AY216" s="20" t="s">
        <v>161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77</v>
      </c>
      <c r="BK216" s="193">
        <f>ROUND(I216*H216,2)</f>
        <v>0</v>
      </c>
      <c r="BL216" s="20" t="s">
        <v>168</v>
      </c>
      <c r="BM216" s="192" t="s">
        <v>4385</v>
      </c>
    </row>
    <row r="217" spans="1:65" s="2" customFormat="1" ht="6.9" customHeight="1">
      <c r="A217" s="37"/>
      <c r="B217" s="50"/>
      <c r="C217" s="51"/>
      <c r="D217" s="51"/>
      <c r="E217" s="51"/>
      <c r="F217" s="51"/>
      <c r="G217" s="51"/>
      <c r="H217" s="51"/>
      <c r="I217" s="51"/>
      <c r="J217" s="51"/>
      <c r="K217" s="51"/>
      <c r="L217" s="42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algorithmName="SHA-512" hashValue="4rlMBlrtziWTq8YLkh9zVw7pUpG+3UmBgPXcpnh8U/rEMxNIfyStg7wnX4x1W1rWZZv3eNvjW6FoJ/ya7LznOA==" saltValue="7Th8si1/a5Fo4XRREkU9DTTVR7jOO56QBpuIfAHVWsPv078nwd8pHoz4nQ4caVjmp8FJDo+bha0ew3Y8JaYDxg==" spinCount="100000" sheet="1" objects="1" scenarios="1" formatColumns="0" formatRows="0" autoFilter="0"/>
  <autoFilter ref="C86:K216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4" r:id="rId2"/>
    <hyperlink ref="F97" r:id="rId3"/>
    <hyperlink ref="F100" r:id="rId4"/>
    <hyperlink ref="F103" r:id="rId5"/>
    <hyperlink ref="F107" r:id="rId6"/>
    <hyperlink ref="F110" r:id="rId7"/>
    <hyperlink ref="F113" r:id="rId8"/>
    <hyperlink ref="F115" r:id="rId9"/>
    <hyperlink ref="F118" r:id="rId10"/>
    <hyperlink ref="F121" r:id="rId11"/>
    <hyperlink ref="F124" r:id="rId12"/>
    <hyperlink ref="F128" r:id="rId13"/>
    <hyperlink ref="F131" r:id="rId14"/>
    <hyperlink ref="F136" r:id="rId15"/>
    <hyperlink ref="F140" r:id="rId16"/>
    <hyperlink ref="F143" r:id="rId17"/>
    <hyperlink ref="F147" r:id="rId18"/>
    <hyperlink ref="F151" r:id="rId19"/>
    <hyperlink ref="F153" r:id="rId20"/>
    <hyperlink ref="F156" r:id="rId21"/>
    <hyperlink ref="F158" r:id="rId22"/>
    <hyperlink ref="F187" r:id="rId23"/>
    <hyperlink ref="F189" r:id="rId24"/>
    <hyperlink ref="F192" r:id="rId25"/>
    <hyperlink ref="F194" r:id="rId26"/>
    <hyperlink ref="F198" r:id="rId27"/>
    <hyperlink ref="F200" r:id="rId28"/>
    <hyperlink ref="F204" r:id="rId29"/>
    <hyperlink ref="F207" r:id="rId30"/>
    <hyperlink ref="F210" r:id="rId31"/>
    <hyperlink ref="F214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105</v>
      </c>
      <c r="AZ2" s="236" t="s">
        <v>2550</v>
      </c>
      <c r="BA2" s="236" t="s">
        <v>2551</v>
      </c>
      <c r="BB2" s="236" t="s">
        <v>206</v>
      </c>
      <c r="BC2" s="236" t="s">
        <v>4386</v>
      </c>
      <c r="BD2" s="236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  <c r="AZ3" s="236" t="s">
        <v>605</v>
      </c>
      <c r="BA3" s="236" t="s">
        <v>4266</v>
      </c>
      <c r="BB3" s="236" t="s">
        <v>206</v>
      </c>
      <c r="BC3" s="236" t="s">
        <v>4387</v>
      </c>
      <c r="BD3" s="236" t="s">
        <v>79</v>
      </c>
    </row>
    <row r="4" spans="1:5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  <c r="AZ4" s="236" t="s">
        <v>2556</v>
      </c>
      <c r="BA4" s="236" t="s">
        <v>4059</v>
      </c>
      <c r="BB4" s="236" t="s">
        <v>206</v>
      </c>
      <c r="BC4" s="236" t="s">
        <v>4388</v>
      </c>
      <c r="BD4" s="236" t="s">
        <v>79</v>
      </c>
    </row>
    <row r="5" spans="1:56" s="1" customFormat="1" ht="6.9" customHeight="1">
      <c r="B5" s="23"/>
      <c r="L5" s="23"/>
      <c r="AZ5" s="236" t="s">
        <v>641</v>
      </c>
      <c r="BA5" s="236" t="s">
        <v>642</v>
      </c>
      <c r="BB5" s="236" t="s">
        <v>206</v>
      </c>
      <c r="BC5" s="236" t="s">
        <v>4389</v>
      </c>
      <c r="BD5" s="236" t="s">
        <v>79</v>
      </c>
    </row>
    <row r="6" spans="1:56" s="1" customFormat="1" ht="12" customHeight="1">
      <c r="B6" s="23"/>
      <c r="D6" s="115" t="s">
        <v>16</v>
      </c>
      <c r="L6" s="23"/>
      <c r="AZ6" s="236" t="s">
        <v>2561</v>
      </c>
      <c r="BA6" s="236" t="s">
        <v>4390</v>
      </c>
      <c r="BB6" s="236" t="s">
        <v>206</v>
      </c>
      <c r="BC6" s="236" t="s">
        <v>4391</v>
      </c>
      <c r="BD6" s="236" t="s">
        <v>79</v>
      </c>
    </row>
    <row r="7" spans="1:5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5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56" s="2" customFormat="1" ht="30" customHeight="1">
      <c r="A9" s="37"/>
      <c r="B9" s="42"/>
      <c r="C9" s="37"/>
      <c r="D9" s="37"/>
      <c r="E9" s="420" t="s">
        <v>4392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9. 8. 2024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tr">
        <f>IF('Rekapitulace stavby'!AN10="","",'Rekapitulace stavby'!AN10)</f>
        <v/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8" customHeight="1">
      <c r="A15" s="37"/>
      <c r="B15" s="42"/>
      <c r="C15" s="37"/>
      <c r="D15" s="37"/>
      <c r="E15" s="106" t="str">
        <f>IF('Rekapitulace stavby'!E11="","",'Rekapitulace stavby'!E11)</f>
        <v xml:space="preserve"> </v>
      </c>
      <c r="F15" s="37"/>
      <c r="G15" s="37"/>
      <c r="H15" s="37"/>
      <c r="I15" s="115" t="s">
        <v>27</v>
      </c>
      <c r="J15" s="106" t="str">
        <f>IF('Rekapitulace stavby'!AN11="","",'Rekapitulace stavby'!AN11)</f>
        <v/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2" t="str">
        <f>'Rekapitulace stavby'!E14</f>
        <v>Vyplň údaj</v>
      </c>
      <c r="F18" s="423"/>
      <c r="G18" s="423"/>
      <c r="H18" s="423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tr">
        <f>IF('Rekapitulace stavby'!AN16="","",'Rekapitulace stavby'!AN16)</f>
        <v/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tr">
        <f>IF('Rekapitulace stavby'!E17="","",'Rekapitulace stavby'!E17)</f>
        <v xml:space="preserve"> </v>
      </c>
      <c r="F21" s="37"/>
      <c r="G21" s="37"/>
      <c r="H21" s="37"/>
      <c r="I21" s="115" t="s">
        <v>27</v>
      </c>
      <c r="J21" s="106" t="str">
        <f>IF('Rekapitulace stavby'!AN17="","",'Rekapitulace stavby'!AN17)</f>
        <v/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27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24" t="s">
        <v>19</v>
      </c>
      <c r="F27" s="424"/>
      <c r="G27" s="424"/>
      <c r="H27" s="42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ROUND(J86,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39</v>
      </c>
      <c r="E33" s="115" t="s">
        <v>40</v>
      </c>
      <c r="F33" s="126">
        <f>ROUND((SUM(BE86:BE194)),  2)</f>
        <v>0</v>
      </c>
      <c r="G33" s="37"/>
      <c r="H33" s="37"/>
      <c r="I33" s="127">
        <v>0.21</v>
      </c>
      <c r="J33" s="126">
        <f>ROUND(((SUM(BE86:BE194))*I33),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41</v>
      </c>
      <c r="F34" s="126">
        <f>ROUND((SUM(BF86:BF194)),  2)</f>
        <v>0</v>
      </c>
      <c r="G34" s="37"/>
      <c r="H34" s="37"/>
      <c r="I34" s="127">
        <v>0.15</v>
      </c>
      <c r="J34" s="126">
        <f>ROUND(((SUM(BF86:BF194))*I34),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42</v>
      </c>
      <c r="F35" s="126">
        <f>ROUND((SUM(BG86:BG194)),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43</v>
      </c>
      <c r="F36" s="126">
        <f>ROUND((SUM(BH86:BH194)),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44</v>
      </c>
      <c r="F37" s="126">
        <f>ROUND((SUM(BI86:BI194)),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129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6" t="str">
        <f>E7</f>
        <v>Stavební úpravy základní školy ŽITOMÍRSKÁ - úprava 12.2. 2025</v>
      </c>
      <c r="F48" s="417"/>
      <c r="G48" s="417"/>
      <c r="H48" s="417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30" customHeight="1">
      <c r="A50" s="37"/>
      <c r="B50" s="38"/>
      <c r="C50" s="39"/>
      <c r="D50" s="39"/>
      <c r="E50" s="412" t="str">
        <f>E9</f>
        <v>05 - SO 4.13, SO04.14 - Kanalizace splašková a dešťová - vnitřní,  pro stávající objekt (ÚDRŽBA)</v>
      </c>
      <c r="F50" s="415"/>
      <c r="G50" s="415"/>
      <c r="H50" s="41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9. 8. 2024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130</v>
      </c>
      <c r="D57" s="140"/>
      <c r="E57" s="140"/>
      <c r="F57" s="140"/>
      <c r="G57" s="140"/>
      <c r="H57" s="140"/>
      <c r="I57" s="140"/>
      <c r="J57" s="141" t="s">
        <v>131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132</v>
      </c>
    </row>
    <row r="60" spans="1:47" s="9" customFormat="1" ht="24.9" customHeight="1">
      <c r="B60" s="143"/>
      <c r="C60" s="144"/>
      <c r="D60" s="145" t="s">
        <v>4065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95" customHeight="1">
      <c r="B61" s="149"/>
      <c r="C61" s="100"/>
      <c r="D61" s="150" t="s">
        <v>134</v>
      </c>
      <c r="E61" s="151"/>
      <c r="F61" s="151"/>
      <c r="G61" s="151"/>
      <c r="H61" s="151"/>
      <c r="I61" s="151"/>
      <c r="J61" s="152">
        <f>J88</f>
        <v>0</v>
      </c>
      <c r="K61" s="100"/>
      <c r="L61" s="153"/>
    </row>
    <row r="62" spans="1:47" s="10" customFormat="1" ht="19.95" customHeight="1">
      <c r="B62" s="149"/>
      <c r="C62" s="100"/>
      <c r="D62" s="150" t="s">
        <v>137</v>
      </c>
      <c r="E62" s="151"/>
      <c r="F62" s="151"/>
      <c r="G62" s="151"/>
      <c r="H62" s="151"/>
      <c r="I62" s="151"/>
      <c r="J62" s="152">
        <f>J131</f>
        <v>0</v>
      </c>
      <c r="K62" s="100"/>
      <c r="L62" s="153"/>
    </row>
    <row r="63" spans="1:47" s="10" customFormat="1" ht="19.95" customHeight="1">
      <c r="B63" s="149"/>
      <c r="C63" s="100"/>
      <c r="D63" s="150" t="s">
        <v>4393</v>
      </c>
      <c r="E63" s="151"/>
      <c r="F63" s="151"/>
      <c r="G63" s="151"/>
      <c r="H63" s="151"/>
      <c r="I63" s="151"/>
      <c r="J63" s="152">
        <f>J146</f>
        <v>0</v>
      </c>
      <c r="K63" s="100"/>
      <c r="L63" s="153"/>
    </row>
    <row r="64" spans="1:47" s="10" customFormat="1" ht="19.95" customHeight="1">
      <c r="B64" s="149"/>
      <c r="C64" s="100"/>
      <c r="D64" s="150" t="s">
        <v>138</v>
      </c>
      <c r="E64" s="151"/>
      <c r="F64" s="151"/>
      <c r="G64" s="151"/>
      <c r="H64" s="151"/>
      <c r="I64" s="151"/>
      <c r="J64" s="152">
        <f>J174</f>
        <v>0</v>
      </c>
      <c r="K64" s="100"/>
      <c r="L64" s="153"/>
    </row>
    <row r="65" spans="1:31" s="10" customFormat="1" ht="19.95" customHeight="1">
      <c r="B65" s="149"/>
      <c r="C65" s="100"/>
      <c r="D65" s="150" t="s">
        <v>139</v>
      </c>
      <c r="E65" s="151"/>
      <c r="F65" s="151"/>
      <c r="G65" s="151"/>
      <c r="H65" s="151"/>
      <c r="I65" s="151"/>
      <c r="J65" s="152">
        <f>J190</f>
        <v>0</v>
      </c>
      <c r="K65" s="100"/>
      <c r="L65" s="153"/>
    </row>
    <row r="66" spans="1:31" s="10" customFormat="1" ht="19.95" customHeight="1">
      <c r="B66" s="149"/>
      <c r="C66" s="100"/>
      <c r="D66" s="150" t="s">
        <v>4273</v>
      </c>
      <c r="E66" s="151"/>
      <c r="F66" s="151"/>
      <c r="G66" s="151"/>
      <c r="H66" s="151"/>
      <c r="I66" s="151"/>
      <c r="J66" s="152">
        <f>J193</f>
        <v>0</v>
      </c>
      <c r="K66" s="100"/>
      <c r="L66" s="15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" customHeight="1">
      <c r="A73" s="37"/>
      <c r="B73" s="38"/>
      <c r="C73" s="26" t="s">
        <v>146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416" t="str">
        <f>E7</f>
        <v>Stavební úpravy základní školy ŽITOMÍRSKÁ - úprava 12.2. 2025</v>
      </c>
      <c r="F76" s="417"/>
      <c r="G76" s="417"/>
      <c r="H76" s="417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123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30" customHeight="1">
      <c r="A78" s="37"/>
      <c r="B78" s="38"/>
      <c r="C78" s="39"/>
      <c r="D78" s="39"/>
      <c r="E78" s="412" t="str">
        <f>E9</f>
        <v>05 - SO 4.13, SO04.14 - Kanalizace splašková a dešťová - vnitřní,  pro stávající objekt (ÚDRŽBA)</v>
      </c>
      <c r="F78" s="415"/>
      <c r="G78" s="415"/>
      <c r="H78" s="41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 xml:space="preserve"> </v>
      </c>
      <c r="G80" s="39"/>
      <c r="H80" s="39"/>
      <c r="I80" s="32" t="s">
        <v>23</v>
      </c>
      <c r="J80" s="62" t="str">
        <f>IF(J12="","",J12)</f>
        <v>9. 8. 2024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15" customHeight="1">
      <c r="A82" s="37"/>
      <c r="B82" s="38"/>
      <c r="C82" s="32" t="s">
        <v>25</v>
      </c>
      <c r="D82" s="39"/>
      <c r="E82" s="39"/>
      <c r="F82" s="30" t="str">
        <f>E15</f>
        <v xml:space="preserve"> </v>
      </c>
      <c r="G82" s="39"/>
      <c r="H82" s="39"/>
      <c r="I82" s="32" t="s">
        <v>30</v>
      </c>
      <c r="J82" s="35" t="str">
        <f>E21</f>
        <v xml:space="preserve"> 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15" customHeight="1">
      <c r="A83" s="37"/>
      <c r="B83" s="38"/>
      <c r="C83" s="32" t="s">
        <v>28</v>
      </c>
      <c r="D83" s="39"/>
      <c r="E83" s="39"/>
      <c r="F83" s="30" t="str">
        <f>IF(E18="","",E18)</f>
        <v>Vyplň údaj</v>
      </c>
      <c r="G83" s="39"/>
      <c r="H83" s="39"/>
      <c r="I83" s="32" t="s">
        <v>32</v>
      </c>
      <c r="J83" s="35" t="str">
        <f>E24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147</v>
      </c>
      <c r="D85" s="157" t="s">
        <v>54</v>
      </c>
      <c r="E85" s="157" t="s">
        <v>50</v>
      </c>
      <c r="F85" s="157" t="s">
        <v>51</v>
      </c>
      <c r="G85" s="157" t="s">
        <v>148</v>
      </c>
      <c r="H85" s="157" t="s">
        <v>149</v>
      </c>
      <c r="I85" s="157" t="s">
        <v>150</v>
      </c>
      <c r="J85" s="157" t="s">
        <v>131</v>
      </c>
      <c r="K85" s="158" t="s">
        <v>151</v>
      </c>
      <c r="L85" s="159"/>
      <c r="M85" s="71" t="s">
        <v>19</v>
      </c>
      <c r="N85" s="72" t="s">
        <v>39</v>
      </c>
      <c r="O85" s="72" t="s">
        <v>152</v>
      </c>
      <c r="P85" s="72" t="s">
        <v>153</v>
      </c>
      <c r="Q85" s="72" t="s">
        <v>154</v>
      </c>
      <c r="R85" s="72" t="s">
        <v>155</v>
      </c>
      <c r="S85" s="72" t="s">
        <v>156</v>
      </c>
      <c r="T85" s="73" t="s">
        <v>157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8" customHeight="1">
      <c r="A86" s="37"/>
      <c r="B86" s="38"/>
      <c r="C86" s="78" t="s">
        <v>158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3.3402600000000002</v>
      </c>
      <c r="S86" s="75"/>
      <c r="T86" s="163">
        <f>T87</f>
        <v>25.143250000000002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68</v>
      </c>
      <c r="AU86" s="20" t="s">
        <v>132</v>
      </c>
      <c r="BK86" s="164">
        <f>BK87</f>
        <v>0</v>
      </c>
    </row>
    <row r="87" spans="1:65" s="12" customFormat="1" ht="25.95" customHeight="1">
      <c r="B87" s="165"/>
      <c r="C87" s="166"/>
      <c r="D87" s="167" t="s">
        <v>68</v>
      </c>
      <c r="E87" s="168" t="s">
        <v>159</v>
      </c>
      <c r="F87" s="168" t="s">
        <v>159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P88+P131+P146+P174+P190+P193</f>
        <v>0</v>
      </c>
      <c r="Q87" s="173"/>
      <c r="R87" s="174">
        <f>R88+R131+R146+R174+R190+R193</f>
        <v>3.3402600000000002</v>
      </c>
      <c r="S87" s="173"/>
      <c r="T87" s="175">
        <f>T88+T131+T146+T174+T190+T193</f>
        <v>25.143250000000002</v>
      </c>
      <c r="AR87" s="176" t="s">
        <v>77</v>
      </c>
      <c r="AT87" s="177" t="s">
        <v>68</v>
      </c>
      <c r="AU87" s="177" t="s">
        <v>69</v>
      </c>
      <c r="AY87" s="176" t="s">
        <v>161</v>
      </c>
      <c r="BK87" s="178">
        <f>BK88+BK131+BK146+BK174+BK190+BK193</f>
        <v>0</v>
      </c>
    </row>
    <row r="88" spans="1:65" s="12" customFormat="1" ht="22.8" customHeight="1">
      <c r="B88" s="165"/>
      <c r="C88" s="166"/>
      <c r="D88" s="167" t="s">
        <v>68</v>
      </c>
      <c r="E88" s="179" t="s">
        <v>77</v>
      </c>
      <c r="F88" s="179" t="s">
        <v>162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SUM(P89:P130)</f>
        <v>0</v>
      </c>
      <c r="Q88" s="173"/>
      <c r="R88" s="174">
        <f>SUM(R89:R130)</f>
        <v>0.89249999999999996</v>
      </c>
      <c r="S88" s="173"/>
      <c r="T88" s="175">
        <f>SUM(T89:T130)</f>
        <v>0</v>
      </c>
      <c r="AR88" s="176" t="s">
        <v>77</v>
      </c>
      <c r="AT88" s="177" t="s">
        <v>68</v>
      </c>
      <c r="AU88" s="177" t="s">
        <v>77</v>
      </c>
      <c r="AY88" s="176" t="s">
        <v>161</v>
      </c>
      <c r="BK88" s="178">
        <f>SUM(BK89:BK130)</f>
        <v>0</v>
      </c>
    </row>
    <row r="89" spans="1:65" s="2" customFormat="1" ht="24.15" customHeight="1">
      <c r="A89" s="37"/>
      <c r="B89" s="38"/>
      <c r="C89" s="181" t="s">
        <v>77</v>
      </c>
      <c r="D89" s="181" t="s">
        <v>163</v>
      </c>
      <c r="E89" s="182" t="s">
        <v>4394</v>
      </c>
      <c r="F89" s="183" t="s">
        <v>4395</v>
      </c>
      <c r="G89" s="184" t="s">
        <v>206</v>
      </c>
      <c r="H89" s="185">
        <v>12.657999999999999</v>
      </c>
      <c r="I89" s="186"/>
      <c r="J89" s="187">
        <f>ROUND(I89*H89,2)</f>
        <v>0</v>
      </c>
      <c r="K89" s="183" t="s">
        <v>167</v>
      </c>
      <c r="L89" s="42"/>
      <c r="M89" s="188" t="s">
        <v>19</v>
      </c>
      <c r="N89" s="189" t="s">
        <v>40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168</v>
      </c>
      <c r="AT89" s="192" t="s">
        <v>163</v>
      </c>
      <c r="AU89" s="192" t="s">
        <v>79</v>
      </c>
      <c r="AY89" s="20" t="s">
        <v>161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77</v>
      </c>
      <c r="BK89" s="193">
        <f>ROUND(I89*H89,2)</f>
        <v>0</v>
      </c>
      <c r="BL89" s="20" t="s">
        <v>168</v>
      </c>
      <c r="BM89" s="192" t="s">
        <v>4396</v>
      </c>
    </row>
    <row r="90" spans="1:65" s="2" customFormat="1">
      <c r="A90" s="37"/>
      <c r="B90" s="38"/>
      <c r="C90" s="39"/>
      <c r="D90" s="194" t="s">
        <v>170</v>
      </c>
      <c r="E90" s="39"/>
      <c r="F90" s="195" t="s">
        <v>4397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170</v>
      </c>
      <c r="AU90" s="20" t="s">
        <v>79</v>
      </c>
    </row>
    <row r="91" spans="1:65" s="13" customFormat="1">
      <c r="B91" s="201"/>
      <c r="C91" s="202"/>
      <c r="D91" s="199" t="s">
        <v>178</v>
      </c>
      <c r="E91" s="203" t="s">
        <v>19</v>
      </c>
      <c r="F91" s="204" t="s">
        <v>4398</v>
      </c>
      <c r="G91" s="202"/>
      <c r="H91" s="205">
        <v>12.657999999999999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178</v>
      </c>
      <c r="AU91" s="211" t="s">
        <v>79</v>
      </c>
      <c r="AV91" s="13" t="s">
        <v>79</v>
      </c>
      <c r="AW91" s="13" t="s">
        <v>31</v>
      </c>
      <c r="AX91" s="13" t="s">
        <v>77</v>
      </c>
      <c r="AY91" s="211" t="s">
        <v>161</v>
      </c>
    </row>
    <row r="92" spans="1:65" s="2" customFormat="1" ht="24.15" customHeight="1">
      <c r="A92" s="37"/>
      <c r="B92" s="38"/>
      <c r="C92" s="181" t="s">
        <v>79</v>
      </c>
      <c r="D92" s="181" t="s">
        <v>163</v>
      </c>
      <c r="E92" s="182" t="s">
        <v>4399</v>
      </c>
      <c r="F92" s="183" t="s">
        <v>4400</v>
      </c>
      <c r="G92" s="184" t="s">
        <v>206</v>
      </c>
      <c r="H92" s="185">
        <v>379.74</v>
      </c>
      <c r="I92" s="186"/>
      <c r="J92" s="187">
        <f>ROUND(I92*H92,2)</f>
        <v>0</v>
      </c>
      <c r="K92" s="183" t="s">
        <v>167</v>
      </c>
      <c r="L92" s="42"/>
      <c r="M92" s="188" t="s">
        <v>19</v>
      </c>
      <c r="N92" s="189" t="s">
        <v>40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168</v>
      </c>
      <c r="AT92" s="192" t="s">
        <v>163</v>
      </c>
      <c r="AU92" s="192" t="s">
        <v>79</v>
      </c>
      <c r="AY92" s="20" t="s">
        <v>161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77</v>
      </c>
      <c r="BK92" s="193">
        <f>ROUND(I92*H92,2)</f>
        <v>0</v>
      </c>
      <c r="BL92" s="20" t="s">
        <v>168</v>
      </c>
      <c r="BM92" s="192" t="s">
        <v>4401</v>
      </c>
    </row>
    <row r="93" spans="1:65" s="2" customFormat="1">
      <c r="A93" s="37"/>
      <c r="B93" s="38"/>
      <c r="C93" s="39"/>
      <c r="D93" s="194" t="s">
        <v>170</v>
      </c>
      <c r="E93" s="39"/>
      <c r="F93" s="195" t="s">
        <v>4402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170</v>
      </c>
      <c r="AU93" s="20" t="s">
        <v>79</v>
      </c>
    </row>
    <row r="94" spans="1:65" s="13" customFormat="1">
      <c r="B94" s="201"/>
      <c r="C94" s="202"/>
      <c r="D94" s="199" t="s">
        <v>178</v>
      </c>
      <c r="E94" s="203" t="s">
        <v>641</v>
      </c>
      <c r="F94" s="204" t="s">
        <v>4403</v>
      </c>
      <c r="G94" s="202"/>
      <c r="H94" s="205">
        <v>632.9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178</v>
      </c>
      <c r="AU94" s="211" t="s">
        <v>79</v>
      </c>
      <c r="AV94" s="13" t="s">
        <v>79</v>
      </c>
      <c r="AW94" s="13" t="s">
        <v>31</v>
      </c>
      <c r="AX94" s="13" t="s">
        <v>69</v>
      </c>
      <c r="AY94" s="211" t="s">
        <v>161</v>
      </c>
    </row>
    <row r="95" spans="1:65" s="13" customFormat="1">
      <c r="B95" s="201"/>
      <c r="C95" s="202"/>
      <c r="D95" s="199" t="s">
        <v>178</v>
      </c>
      <c r="E95" s="203" t="s">
        <v>19</v>
      </c>
      <c r="F95" s="204" t="s">
        <v>4282</v>
      </c>
      <c r="G95" s="202"/>
      <c r="H95" s="205">
        <v>379.74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178</v>
      </c>
      <c r="AU95" s="211" t="s">
        <v>79</v>
      </c>
      <c r="AV95" s="13" t="s">
        <v>79</v>
      </c>
      <c r="AW95" s="13" t="s">
        <v>31</v>
      </c>
      <c r="AX95" s="13" t="s">
        <v>77</v>
      </c>
      <c r="AY95" s="211" t="s">
        <v>161</v>
      </c>
    </row>
    <row r="96" spans="1:65" s="2" customFormat="1" ht="24.15" customHeight="1">
      <c r="A96" s="37"/>
      <c r="B96" s="38"/>
      <c r="C96" s="181" t="s">
        <v>180</v>
      </c>
      <c r="D96" s="181" t="s">
        <v>163</v>
      </c>
      <c r="E96" s="182" t="s">
        <v>4404</v>
      </c>
      <c r="F96" s="183" t="s">
        <v>4405</v>
      </c>
      <c r="G96" s="184" t="s">
        <v>206</v>
      </c>
      <c r="H96" s="185">
        <v>31.645</v>
      </c>
      <c r="I96" s="186"/>
      <c r="J96" s="187">
        <f>ROUND(I96*H96,2)</f>
        <v>0</v>
      </c>
      <c r="K96" s="183" t="s">
        <v>167</v>
      </c>
      <c r="L96" s="42"/>
      <c r="M96" s="188" t="s">
        <v>19</v>
      </c>
      <c r="N96" s="189" t="s">
        <v>40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168</v>
      </c>
      <c r="AT96" s="192" t="s">
        <v>163</v>
      </c>
      <c r="AU96" s="192" t="s">
        <v>79</v>
      </c>
      <c r="AY96" s="20" t="s">
        <v>161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77</v>
      </c>
      <c r="BK96" s="193">
        <f>ROUND(I96*H96,2)</f>
        <v>0</v>
      </c>
      <c r="BL96" s="20" t="s">
        <v>168</v>
      </c>
      <c r="BM96" s="192" t="s">
        <v>4406</v>
      </c>
    </row>
    <row r="97" spans="1:65" s="2" customFormat="1">
      <c r="A97" s="37"/>
      <c r="B97" s="38"/>
      <c r="C97" s="39"/>
      <c r="D97" s="194" t="s">
        <v>170</v>
      </c>
      <c r="E97" s="39"/>
      <c r="F97" s="195" t="s">
        <v>4407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170</v>
      </c>
      <c r="AU97" s="20" t="s">
        <v>79</v>
      </c>
    </row>
    <row r="98" spans="1:65" s="13" customFormat="1">
      <c r="B98" s="201"/>
      <c r="C98" s="202"/>
      <c r="D98" s="199" t="s">
        <v>178</v>
      </c>
      <c r="E98" s="203" t="s">
        <v>19</v>
      </c>
      <c r="F98" s="204" t="s">
        <v>4408</v>
      </c>
      <c r="G98" s="202"/>
      <c r="H98" s="205">
        <v>31.645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178</v>
      </c>
      <c r="AU98" s="211" t="s">
        <v>79</v>
      </c>
      <c r="AV98" s="13" t="s">
        <v>79</v>
      </c>
      <c r="AW98" s="13" t="s">
        <v>31</v>
      </c>
      <c r="AX98" s="13" t="s">
        <v>77</v>
      </c>
      <c r="AY98" s="211" t="s">
        <v>161</v>
      </c>
    </row>
    <row r="99" spans="1:65" s="2" customFormat="1" ht="24.15" customHeight="1">
      <c r="A99" s="37"/>
      <c r="B99" s="38"/>
      <c r="C99" s="181" t="s">
        <v>168</v>
      </c>
      <c r="D99" s="181" t="s">
        <v>163</v>
      </c>
      <c r="E99" s="182" t="s">
        <v>4409</v>
      </c>
      <c r="F99" s="183" t="s">
        <v>4410</v>
      </c>
      <c r="G99" s="184" t="s">
        <v>206</v>
      </c>
      <c r="H99" s="185">
        <v>208.857</v>
      </c>
      <c r="I99" s="186"/>
      <c r="J99" s="187">
        <f>ROUND(I99*H99,2)</f>
        <v>0</v>
      </c>
      <c r="K99" s="183" t="s">
        <v>167</v>
      </c>
      <c r="L99" s="42"/>
      <c r="M99" s="188" t="s">
        <v>19</v>
      </c>
      <c r="N99" s="189" t="s">
        <v>40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79</v>
      </c>
      <c r="AY99" s="20" t="s">
        <v>161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77</v>
      </c>
      <c r="BK99" s="193">
        <f>ROUND(I99*H99,2)</f>
        <v>0</v>
      </c>
      <c r="BL99" s="20" t="s">
        <v>168</v>
      </c>
      <c r="BM99" s="192" t="s">
        <v>4411</v>
      </c>
    </row>
    <row r="100" spans="1:65" s="2" customFormat="1">
      <c r="A100" s="37"/>
      <c r="B100" s="38"/>
      <c r="C100" s="39"/>
      <c r="D100" s="194" t="s">
        <v>170</v>
      </c>
      <c r="E100" s="39"/>
      <c r="F100" s="195" t="s">
        <v>4412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170</v>
      </c>
      <c r="AU100" s="20" t="s">
        <v>79</v>
      </c>
    </row>
    <row r="101" spans="1:65" s="13" customFormat="1">
      <c r="B101" s="201"/>
      <c r="C101" s="202"/>
      <c r="D101" s="199" t="s">
        <v>178</v>
      </c>
      <c r="E101" s="203" t="s">
        <v>19</v>
      </c>
      <c r="F101" s="204" t="s">
        <v>4413</v>
      </c>
      <c r="G101" s="202"/>
      <c r="H101" s="205">
        <v>208.857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178</v>
      </c>
      <c r="AU101" s="211" t="s">
        <v>79</v>
      </c>
      <c r="AV101" s="13" t="s">
        <v>79</v>
      </c>
      <c r="AW101" s="13" t="s">
        <v>31</v>
      </c>
      <c r="AX101" s="13" t="s">
        <v>77</v>
      </c>
      <c r="AY101" s="211" t="s">
        <v>161</v>
      </c>
    </row>
    <row r="102" spans="1:65" s="2" customFormat="1" ht="24.15" customHeight="1">
      <c r="A102" s="37"/>
      <c r="B102" s="38"/>
      <c r="C102" s="181" t="s">
        <v>192</v>
      </c>
      <c r="D102" s="181" t="s">
        <v>163</v>
      </c>
      <c r="E102" s="182" t="s">
        <v>4414</v>
      </c>
      <c r="F102" s="183" t="s">
        <v>4415</v>
      </c>
      <c r="G102" s="184" t="s">
        <v>166</v>
      </c>
      <c r="H102" s="185">
        <v>1050</v>
      </c>
      <c r="I102" s="186"/>
      <c r="J102" s="187">
        <f>ROUND(I102*H102,2)</f>
        <v>0</v>
      </c>
      <c r="K102" s="183" t="s">
        <v>167</v>
      </c>
      <c r="L102" s="42"/>
      <c r="M102" s="188" t="s">
        <v>19</v>
      </c>
      <c r="N102" s="189" t="s">
        <v>40</v>
      </c>
      <c r="O102" s="67"/>
      <c r="P102" s="190">
        <f>O102*H102</f>
        <v>0</v>
      </c>
      <c r="Q102" s="190">
        <v>8.4999999999999995E-4</v>
      </c>
      <c r="R102" s="190">
        <f>Q102*H102</f>
        <v>0.89249999999999996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168</v>
      </c>
      <c r="BM102" s="192" t="s">
        <v>4416</v>
      </c>
    </row>
    <row r="103" spans="1:65" s="2" customFormat="1">
      <c r="A103" s="37"/>
      <c r="B103" s="38"/>
      <c r="C103" s="39"/>
      <c r="D103" s="194" t="s">
        <v>170</v>
      </c>
      <c r="E103" s="39"/>
      <c r="F103" s="195" t="s">
        <v>4417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170</v>
      </c>
      <c r="AU103" s="20" t="s">
        <v>79</v>
      </c>
    </row>
    <row r="104" spans="1:65" s="13" customFormat="1">
      <c r="B104" s="201"/>
      <c r="C104" s="202"/>
      <c r="D104" s="199" t="s">
        <v>178</v>
      </c>
      <c r="E104" s="203" t="s">
        <v>19</v>
      </c>
      <c r="F104" s="204" t="s">
        <v>4418</v>
      </c>
      <c r="G104" s="202"/>
      <c r="H104" s="205">
        <v>1050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178</v>
      </c>
      <c r="AU104" s="211" t="s">
        <v>79</v>
      </c>
      <c r="AV104" s="13" t="s">
        <v>79</v>
      </c>
      <c r="AW104" s="13" t="s">
        <v>31</v>
      </c>
      <c r="AX104" s="13" t="s">
        <v>77</v>
      </c>
      <c r="AY104" s="211" t="s">
        <v>161</v>
      </c>
    </row>
    <row r="105" spans="1:65" s="2" customFormat="1" ht="24.15" customHeight="1">
      <c r="A105" s="37"/>
      <c r="B105" s="38"/>
      <c r="C105" s="181" t="s">
        <v>197</v>
      </c>
      <c r="D105" s="181" t="s">
        <v>163</v>
      </c>
      <c r="E105" s="182" t="s">
        <v>4419</v>
      </c>
      <c r="F105" s="183" t="s">
        <v>4420</v>
      </c>
      <c r="G105" s="184" t="s">
        <v>166</v>
      </c>
      <c r="H105" s="185">
        <v>1050</v>
      </c>
      <c r="I105" s="186"/>
      <c r="J105" s="187">
        <f>ROUND(I105*H105,2)</f>
        <v>0</v>
      </c>
      <c r="K105" s="183" t="s">
        <v>167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4421</v>
      </c>
    </row>
    <row r="106" spans="1:65" s="2" customFormat="1">
      <c r="A106" s="37"/>
      <c r="B106" s="38"/>
      <c r="C106" s="39"/>
      <c r="D106" s="194" t="s">
        <v>170</v>
      </c>
      <c r="E106" s="39"/>
      <c r="F106" s="195" t="s">
        <v>4422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170</v>
      </c>
      <c r="AU106" s="20" t="s">
        <v>79</v>
      </c>
    </row>
    <row r="107" spans="1:65" s="2" customFormat="1" ht="37.799999999999997" customHeight="1">
      <c r="A107" s="37"/>
      <c r="B107" s="38"/>
      <c r="C107" s="181" t="s">
        <v>203</v>
      </c>
      <c r="D107" s="181" t="s">
        <v>163</v>
      </c>
      <c r="E107" s="182" t="s">
        <v>204</v>
      </c>
      <c r="F107" s="183" t="s">
        <v>205</v>
      </c>
      <c r="G107" s="184" t="s">
        <v>206</v>
      </c>
      <c r="H107" s="185">
        <v>632.9</v>
      </c>
      <c r="I107" s="186"/>
      <c r="J107" s="187">
        <f>ROUND(I107*H107,2)</f>
        <v>0</v>
      </c>
      <c r="K107" s="183" t="s">
        <v>167</v>
      </c>
      <c r="L107" s="42"/>
      <c r="M107" s="188" t="s">
        <v>19</v>
      </c>
      <c r="N107" s="189" t="s">
        <v>40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168</v>
      </c>
      <c r="AT107" s="192" t="s">
        <v>163</v>
      </c>
      <c r="AU107" s="192" t="s">
        <v>79</v>
      </c>
      <c r="AY107" s="20" t="s">
        <v>161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77</v>
      </c>
      <c r="BK107" s="193">
        <f>ROUND(I107*H107,2)</f>
        <v>0</v>
      </c>
      <c r="BL107" s="20" t="s">
        <v>168</v>
      </c>
      <c r="BM107" s="192" t="s">
        <v>4423</v>
      </c>
    </row>
    <row r="108" spans="1:65" s="2" customFormat="1">
      <c r="A108" s="37"/>
      <c r="B108" s="38"/>
      <c r="C108" s="39"/>
      <c r="D108" s="194" t="s">
        <v>170</v>
      </c>
      <c r="E108" s="39"/>
      <c r="F108" s="195" t="s">
        <v>208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170</v>
      </c>
      <c r="AU108" s="20" t="s">
        <v>79</v>
      </c>
    </row>
    <row r="109" spans="1:65" s="13" customFormat="1">
      <c r="B109" s="201"/>
      <c r="C109" s="202"/>
      <c r="D109" s="199" t="s">
        <v>178</v>
      </c>
      <c r="E109" s="203" t="s">
        <v>19</v>
      </c>
      <c r="F109" s="204" t="s">
        <v>4291</v>
      </c>
      <c r="G109" s="202"/>
      <c r="H109" s="205">
        <v>632.9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178</v>
      </c>
      <c r="AU109" s="211" t="s">
        <v>79</v>
      </c>
      <c r="AV109" s="13" t="s">
        <v>79</v>
      </c>
      <c r="AW109" s="13" t="s">
        <v>31</v>
      </c>
      <c r="AX109" s="13" t="s">
        <v>77</v>
      </c>
      <c r="AY109" s="211" t="s">
        <v>161</v>
      </c>
    </row>
    <row r="110" spans="1:65" s="2" customFormat="1" ht="37.799999999999997" customHeight="1">
      <c r="A110" s="37"/>
      <c r="B110" s="38"/>
      <c r="C110" s="181" t="s">
        <v>211</v>
      </c>
      <c r="D110" s="181" t="s">
        <v>163</v>
      </c>
      <c r="E110" s="182" t="s">
        <v>675</v>
      </c>
      <c r="F110" s="183" t="s">
        <v>676</v>
      </c>
      <c r="G110" s="184" t="s">
        <v>206</v>
      </c>
      <c r="H110" s="185">
        <v>135.18799999999999</v>
      </c>
      <c r="I110" s="186"/>
      <c r="J110" s="187">
        <f>ROUND(I110*H110,2)</f>
        <v>0</v>
      </c>
      <c r="K110" s="183" t="s">
        <v>167</v>
      </c>
      <c r="L110" s="42"/>
      <c r="M110" s="188" t="s">
        <v>19</v>
      </c>
      <c r="N110" s="189" t="s">
        <v>40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168</v>
      </c>
      <c r="AT110" s="192" t="s">
        <v>163</v>
      </c>
      <c r="AU110" s="192" t="s">
        <v>79</v>
      </c>
      <c r="AY110" s="20" t="s">
        <v>161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77</v>
      </c>
      <c r="BK110" s="193">
        <f>ROUND(I110*H110,2)</f>
        <v>0</v>
      </c>
      <c r="BL110" s="20" t="s">
        <v>168</v>
      </c>
      <c r="BM110" s="192" t="s">
        <v>4424</v>
      </c>
    </row>
    <row r="111" spans="1:65" s="2" customFormat="1">
      <c r="A111" s="37"/>
      <c r="B111" s="38"/>
      <c r="C111" s="39"/>
      <c r="D111" s="194" t="s">
        <v>170</v>
      </c>
      <c r="E111" s="39"/>
      <c r="F111" s="195" t="s">
        <v>678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170</v>
      </c>
      <c r="AU111" s="20" t="s">
        <v>79</v>
      </c>
    </row>
    <row r="112" spans="1:65" s="13" customFormat="1">
      <c r="B112" s="201"/>
      <c r="C112" s="202"/>
      <c r="D112" s="199" t="s">
        <v>178</v>
      </c>
      <c r="E112" s="203" t="s">
        <v>19</v>
      </c>
      <c r="F112" s="204" t="s">
        <v>4293</v>
      </c>
      <c r="G112" s="202"/>
      <c r="H112" s="205">
        <v>135.18799999999999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178</v>
      </c>
      <c r="AU112" s="211" t="s">
        <v>79</v>
      </c>
      <c r="AV112" s="13" t="s">
        <v>79</v>
      </c>
      <c r="AW112" s="13" t="s">
        <v>31</v>
      </c>
      <c r="AX112" s="13" t="s">
        <v>77</v>
      </c>
      <c r="AY112" s="211" t="s">
        <v>161</v>
      </c>
    </row>
    <row r="113" spans="1:65" s="2" customFormat="1" ht="24.15" customHeight="1">
      <c r="A113" s="37"/>
      <c r="B113" s="38"/>
      <c r="C113" s="181" t="s">
        <v>222</v>
      </c>
      <c r="D113" s="181" t="s">
        <v>163</v>
      </c>
      <c r="E113" s="182" t="s">
        <v>2579</v>
      </c>
      <c r="F113" s="183" t="s">
        <v>2580</v>
      </c>
      <c r="G113" s="184" t="s">
        <v>206</v>
      </c>
      <c r="H113" s="185">
        <v>632.9</v>
      </c>
      <c r="I113" s="186"/>
      <c r="J113" s="187">
        <f>ROUND(I113*H113,2)</f>
        <v>0</v>
      </c>
      <c r="K113" s="183" t="s">
        <v>167</v>
      </c>
      <c r="L113" s="42"/>
      <c r="M113" s="188" t="s">
        <v>19</v>
      </c>
      <c r="N113" s="189" t="s">
        <v>40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77</v>
      </c>
      <c r="BK113" s="193">
        <f>ROUND(I113*H113,2)</f>
        <v>0</v>
      </c>
      <c r="BL113" s="20" t="s">
        <v>168</v>
      </c>
      <c r="BM113" s="192" t="s">
        <v>4425</v>
      </c>
    </row>
    <row r="114" spans="1:65" s="2" customFormat="1">
      <c r="A114" s="37"/>
      <c r="B114" s="38"/>
      <c r="C114" s="39"/>
      <c r="D114" s="194" t="s">
        <v>170</v>
      </c>
      <c r="E114" s="39"/>
      <c r="F114" s="195" t="s">
        <v>2582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170</v>
      </c>
      <c r="AU114" s="20" t="s">
        <v>79</v>
      </c>
    </row>
    <row r="115" spans="1:65" s="13" customFormat="1">
      <c r="B115" s="201"/>
      <c r="C115" s="202"/>
      <c r="D115" s="199" t="s">
        <v>178</v>
      </c>
      <c r="E115" s="203" t="s">
        <v>19</v>
      </c>
      <c r="F115" s="204" t="s">
        <v>4291</v>
      </c>
      <c r="G115" s="202"/>
      <c r="H115" s="205">
        <v>632.9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178</v>
      </c>
      <c r="AU115" s="211" t="s">
        <v>79</v>
      </c>
      <c r="AV115" s="13" t="s">
        <v>79</v>
      </c>
      <c r="AW115" s="13" t="s">
        <v>31</v>
      </c>
      <c r="AX115" s="13" t="s">
        <v>77</v>
      </c>
      <c r="AY115" s="211" t="s">
        <v>161</v>
      </c>
    </row>
    <row r="116" spans="1:65" s="2" customFormat="1" ht="24.15" customHeight="1">
      <c r="A116" s="37"/>
      <c r="B116" s="38"/>
      <c r="C116" s="181" t="s">
        <v>237</v>
      </c>
      <c r="D116" s="181" t="s">
        <v>163</v>
      </c>
      <c r="E116" s="182" t="s">
        <v>686</v>
      </c>
      <c r="F116" s="183" t="s">
        <v>501</v>
      </c>
      <c r="G116" s="184" t="s">
        <v>214</v>
      </c>
      <c r="H116" s="185">
        <v>243.33799999999999</v>
      </c>
      <c r="I116" s="186"/>
      <c r="J116" s="187">
        <f>ROUND(I116*H116,2)</f>
        <v>0</v>
      </c>
      <c r="K116" s="183" t="s">
        <v>167</v>
      </c>
      <c r="L116" s="42"/>
      <c r="M116" s="188" t="s">
        <v>19</v>
      </c>
      <c r="N116" s="189" t="s">
        <v>40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168</v>
      </c>
      <c r="AT116" s="192" t="s">
        <v>163</v>
      </c>
      <c r="AU116" s="192" t="s">
        <v>79</v>
      </c>
      <c r="AY116" s="20" t="s">
        <v>161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77</v>
      </c>
      <c r="BK116" s="193">
        <f>ROUND(I116*H116,2)</f>
        <v>0</v>
      </c>
      <c r="BL116" s="20" t="s">
        <v>168</v>
      </c>
      <c r="BM116" s="192" t="s">
        <v>4426</v>
      </c>
    </row>
    <row r="117" spans="1:65" s="2" customFormat="1">
      <c r="A117" s="37"/>
      <c r="B117" s="38"/>
      <c r="C117" s="39"/>
      <c r="D117" s="194" t="s">
        <v>170</v>
      </c>
      <c r="E117" s="39"/>
      <c r="F117" s="195" t="s">
        <v>688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170</v>
      </c>
      <c r="AU117" s="20" t="s">
        <v>79</v>
      </c>
    </row>
    <row r="118" spans="1:65" s="13" customFormat="1">
      <c r="B118" s="201"/>
      <c r="C118" s="202"/>
      <c r="D118" s="199" t="s">
        <v>178</v>
      </c>
      <c r="E118" s="203" t="s">
        <v>2556</v>
      </c>
      <c r="F118" s="204" t="s">
        <v>4107</v>
      </c>
      <c r="G118" s="202"/>
      <c r="H118" s="205">
        <v>135.18799999999999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178</v>
      </c>
      <c r="AU118" s="211" t="s">
        <v>79</v>
      </c>
      <c r="AV118" s="13" t="s">
        <v>79</v>
      </c>
      <c r="AW118" s="13" t="s">
        <v>31</v>
      </c>
      <c r="AX118" s="13" t="s">
        <v>77</v>
      </c>
      <c r="AY118" s="211" t="s">
        <v>161</v>
      </c>
    </row>
    <row r="119" spans="1:65" s="13" customFormat="1">
      <c r="B119" s="201"/>
      <c r="C119" s="202"/>
      <c r="D119" s="199" t="s">
        <v>178</v>
      </c>
      <c r="E119" s="202"/>
      <c r="F119" s="204" t="s">
        <v>4427</v>
      </c>
      <c r="G119" s="202"/>
      <c r="H119" s="205">
        <v>243.33799999999999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178</v>
      </c>
      <c r="AU119" s="211" t="s">
        <v>79</v>
      </c>
      <c r="AV119" s="13" t="s">
        <v>79</v>
      </c>
      <c r="AW119" s="13" t="s">
        <v>4</v>
      </c>
      <c r="AX119" s="13" t="s">
        <v>77</v>
      </c>
      <c r="AY119" s="211" t="s">
        <v>161</v>
      </c>
    </row>
    <row r="120" spans="1:65" s="2" customFormat="1" ht="24.15" customHeight="1">
      <c r="A120" s="37"/>
      <c r="B120" s="38"/>
      <c r="C120" s="181" t="s">
        <v>247</v>
      </c>
      <c r="D120" s="181" t="s">
        <v>163</v>
      </c>
      <c r="E120" s="182" t="s">
        <v>2587</v>
      </c>
      <c r="F120" s="183" t="s">
        <v>2588</v>
      </c>
      <c r="G120" s="184" t="s">
        <v>206</v>
      </c>
      <c r="H120" s="185">
        <v>497.71199999999999</v>
      </c>
      <c r="I120" s="186"/>
      <c r="J120" s="187">
        <f>ROUND(I120*H120,2)</f>
        <v>0</v>
      </c>
      <c r="K120" s="183" t="s">
        <v>167</v>
      </c>
      <c r="L120" s="42"/>
      <c r="M120" s="188" t="s">
        <v>19</v>
      </c>
      <c r="N120" s="189" t="s">
        <v>40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168</v>
      </c>
      <c r="AT120" s="192" t="s">
        <v>163</v>
      </c>
      <c r="AU120" s="192" t="s">
        <v>79</v>
      </c>
      <c r="AY120" s="20" t="s">
        <v>161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77</v>
      </c>
      <c r="BK120" s="193">
        <f>ROUND(I120*H120,2)</f>
        <v>0</v>
      </c>
      <c r="BL120" s="20" t="s">
        <v>168</v>
      </c>
      <c r="BM120" s="192" t="s">
        <v>4428</v>
      </c>
    </row>
    <row r="121" spans="1:65" s="2" customFormat="1">
      <c r="A121" s="37"/>
      <c r="B121" s="38"/>
      <c r="C121" s="39"/>
      <c r="D121" s="194" t="s">
        <v>170</v>
      </c>
      <c r="E121" s="39"/>
      <c r="F121" s="195" t="s">
        <v>2590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170</v>
      </c>
      <c r="AU121" s="20" t="s">
        <v>79</v>
      </c>
    </row>
    <row r="122" spans="1:65" s="13" customFormat="1">
      <c r="B122" s="201"/>
      <c r="C122" s="202"/>
      <c r="D122" s="199" t="s">
        <v>178</v>
      </c>
      <c r="E122" s="203" t="s">
        <v>2561</v>
      </c>
      <c r="F122" s="204" t="s">
        <v>4429</v>
      </c>
      <c r="G122" s="202"/>
      <c r="H122" s="205">
        <v>497.71199999999999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178</v>
      </c>
      <c r="AU122" s="211" t="s">
        <v>79</v>
      </c>
      <c r="AV122" s="13" t="s">
        <v>79</v>
      </c>
      <c r="AW122" s="13" t="s">
        <v>31</v>
      </c>
      <c r="AX122" s="13" t="s">
        <v>77</v>
      </c>
      <c r="AY122" s="211" t="s">
        <v>161</v>
      </c>
    </row>
    <row r="123" spans="1:65" s="2" customFormat="1" ht="37.799999999999997" customHeight="1">
      <c r="A123" s="37"/>
      <c r="B123" s="38"/>
      <c r="C123" s="181" t="s">
        <v>253</v>
      </c>
      <c r="D123" s="181" t="s">
        <v>163</v>
      </c>
      <c r="E123" s="182" t="s">
        <v>2592</v>
      </c>
      <c r="F123" s="183" t="s">
        <v>2593</v>
      </c>
      <c r="G123" s="184" t="s">
        <v>206</v>
      </c>
      <c r="H123" s="185">
        <v>110.55</v>
      </c>
      <c r="I123" s="186"/>
      <c r="J123" s="187">
        <f>ROUND(I123*H123,2)</f>
        <v>0</v>
      </c>
      <c r="K123" s="183" t="s">
        <v>167</v>
      </c>
      <c r="L123" s="42"/>
      <c r="M123" s="188" t="s">
        <v>19</v>
      </c>
      <c r="N123" s="189" t="s">
        <v>40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77</v>
      </c>
      <c r="BK123" s="193">
        <f>ROUND(I123*H123,2)</f>
        <v>0</v>
      </c>
      <c r="BL123" s="20" t="s">
        <v>168</v>
      </c>
      <c r="BM123" s="192" t="s">
        <v>4430</v>
      </c>
    </row>
    <row r="124" spans="1:65" s="2" customFormat="1">
      <c r="A124" s="37"/>
      <c r="B124" s="38"/>
      <c r="C124" s="39"/>
      <c r="D124" s="194" t="s">
        <v>170</v>
      </c>
      <c r="E124" s="39"/>
      <c r="F124" s="195" t="s">
        <v>2595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170</v>
      </c>
      <c r="AU124" s="20" t="s">
        <v>79</v>
      </c>
    </row>
    <row r="125" spans="1:65" s="13" customFormat="1">
      <c r="B125" s="201"/>
      <c r="C125" s="202"/>
      <c r="D125" s="199" t="s">
        <v>178</v>
      </c>
      <c r="E125" s="203" t="s">
        <v>605</v>
      </c>
      <c r="F125" s="204" t="s">
        <v>4431</v>
      </c>
      <c r="G125" s="202"/>
      <c r="H125" s="205">
        <v>110.55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178</v>
      </c>
      <c r="AU125" s="211" t="s">
        <v>79</v>
      </c>
      <c r="AV125" s="13" t="s">
        <v>79</v>
      </c>
      <c r="AW125" s="13" t="s">
        <v>31</v>
      </c>
      <c r="AX125" s="13" t="s">
        <v>77</v>
      </c>
      <c r="AY125" s="211" t="s">
        <v>161</v>
      </c>
    </row>
    <row r="126" spans="1:65" s="2" customFormat="1" ht="16.5" customHeight="1">
      <c r="A126" s="37"/>
      <c r="B126" s="38"/>
      <c r="C126" s="237" t="s">
        <v>262</v>
      </c>
      <c r="D126" s="237" t="s">
        <v>715</v>
      </c>
      <c r="E126" s="238" t="s">
        <v>2597</v>
      </c>
      <c r="F126" s="239" t="s">
        <v>2598</v>
      </c>
      <c r="G126" s="240" t="s">
        <v>214</v>
      </c>
      <c r="H126" s="241">
        <v>221.1</v>
      </c>
      <c r="I126" s="242"/>
      <c r="J126" s="243">
        <f>ROUND(I126*H126,2)</f>
        <v>0</v>
      </c>
      <c r="K126" s="239" t="s">
        <v>167</v>
      </c>
      <c r="L126" s="244"/>
      <c r="M126" s="245" t="s">
        <v>19</v>
      </c>
      <c r="N126" s="246" t="s">
        <v>40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211</v>
      </c>
      <c r="AT126" s="192" t="s">
        <v>715</v>
      </c>
      <c r="AU126" s="192" t="s">
        <v>79</v>
      </c>
      <c r="AY126" s="20" t="s">
        <v>161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77</v>
      </c>
      <c r="BK126" s="193">
        <f>ROUND(I126*H126,2)</f>
        <v>0</v>
      </c>
      <c r="BL126" s="20" t="s">
        <v>168</v>
      </c>
      <c r="BM126" s="192" t="s">
        <v>4432</v>
      </c>
    </row>
    <row r="127" spans="1:65" s="13" customFormat="1">
      <c r="B127" s="201"/>
      <c r="C127" s="202"/>
      <c r="D127" s="199" t="s">
        <v>178</v>
      </c>
      <c r="E127" s="202"/>
      <c r="F127" s="204" t="s">
        <v>4433</v>
      </c>
      <c r="G127" s="202"/>
      <c r="H127" s="205">
        <v>221.1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178</v>
      </c>
      <c r="AU127" s="211" t="s">
        <v>79</v>
      </c>
      <c r="AV127" s="13" t="s">
        <v>79</v>
      </c>
      <c r="AW127" s="13" t="s">
        <v>4</v>
      </c>
      <c r="AX127" s="13" t="s">
        <v>77</v>
      </c>
      <c r="AY127" s="211" t="s">
        <v>161</v>
      </c>
    </row>
    <row r="128" spans="1:65" s="2" customFormat="1" ht="21.75" customHeight="1">
      <c r="A128" s="37"/>
      <c r="B128" s="38"/>
      <c r="C128" s="181" t="s">
        <v>268</v>
      </c>
      <c r="D128" s="181" t="s">
        <v>163</v>
      </c>
      <c r="E128" s="182" t="s">
        <v>2601</v>
      </c>
      <c r="F128" s="183" t="s">
        <v>2602</v>
      </c>
      <c r="G128" s="184" t="s">
        <v>206</v>
      </c>
      <c r="H128" s="185">
        <v>23.038</v>
      </c>
      <c r="I128" s="186"/>
      <c r="J128" s="187">
        <f>ROUND(I128*H128,2)</f>
        <v>0</v>
      </c>
      <c r="K128" s="183" t="s">
        <v>167</v>
      </c>
      <c r="L128" s="42"/>
      <c r="M128" s="188" t="s">
        <v>19</v>
      </c>
      <c r="N128" s="189" t="s">
        <v>40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168</v>
      </c>
      <c r="AT128" s="192" t="s">
        <v>163</v>
      </c>
      <c r="AU128" s="192" t="s">
        <v>79</v>
      </c>
      <c r="AY128" s="20" t="s">
        <v>161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77</v>
      </c>
      <c r="BK128" s="193">
        <f>ROUND(I128*H128,2)</f>
        <v>0</v>
      </c>
      <c r="BL128" s="20" t="s">
        <v>168</v>
      </c>
      <c r="BM128" s="192" t="s">
        <v>4434</v>
      </c>
    </row>
    <row r="129" spans="1:65" s="2" customFormat="1">
      <c r="A129" s="37"/>
      <c r="B129" s="38"/>
      <c r="C129" s="39"/>
      <c r="D129" s="194" t="s">
        <v>170</v>
      </c>
      <c r="E129" s="39"/>
      <c r="F129" s="195" t="s">
        <v>2604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170</v>
      </c>
      <c r="AU129" s="20" t="s">
        <v>79</v>
      </c>
    </row>
    <row r="130" spans="1:65" s="13" customFormat="1">
      <c r="B130" s="201"/>
      <c r="C130" s="202"/>
      <c r="D130" s="199" t="s">
        <v>178</v>
      </c>
      <c r="E130" s="203" t="s">
        <v>2550</v>
      </c>
      <c r="F130" s="204" t="s">
        <v>4435</v>
      </c>
      <c r="G130" s="202"/>
      <c r="H130" s="205">
        <v>23.038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178</v>
      </c>
      <c r="AU130" s="211" t="s">
        <v>79</v>
      </c>
      <c r="AV130" s="13" t="s">
        <v>79</v>
      </c>
      <c r="AW130" s="13" t="s">
        <v>31</v>
      </c>
      <c r="AX130" s="13" t="s">
        <v>77</v>
      </c>
      <c r="AY130" s="211" t="s">
        <v>161</v>
      </c>
    </row>
    <row r="131" spans="1:65" s="12" customFormat="1" ht="22.8" customHeight="1">
      <c r="B131" s="165"/>
      <c r="C131" s="166"/>
      <c r="D131" s="167" t="s">
        <v>68</v>
      </c>
      <c r="E131" s="179" t="s">
        <v>222</v>
      </c>
      <c r="F131" s="179" t="s">
        <v>246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SUM(P132:P145)</f>
        <v>0</v>
      </c>
      <c r="Q131" s="173"/>
      <c r="R131" s="174">
        <f>SUM(R132:R145)</f>
        <v>2.4477600000000002</v>
      </c>
      <c r="S131" s="173"/>
      <c r="T131" s="175">
        <f>SUM(T132:T145)</f>
        <v>25.143250000000002</v>
      </c>
      <c r="AR131" s="176" t="s">
        <v>77</v>
      </c>
      <c r="AT131" s="177" t="s">
        <v>68</v>
      </c>
      <c r="AU131" s="177" t="s">
        <v>77</v>
      </c>
      <c r="AY131" s="176" t="s">
        <v>161</v>
      </c>
      <c r="BK131" s="178">
        <f>SUM(BK132:BK145)</f>
        <v>0</v>
      </c>
    </row>
    <row r="132" spans="1:65" s="2" customFormat="1" ht="16.5" customHeight="1">
      <c r="A132" s="37"/>
      <c r="B132" s="38"/>
      <c r="C132" s="181" t="s">
        <v>8</v>
      </c>
      <c r="D132" s="181" t="s">
        <v>163</v>
      </c>
      <c r="E132" s="182" t="s">
        <v>4436</v>
      </c>
      <c r="F132" s="183" t="s">
        <v>4437</v>
      </c>
      <c r="G132" s="184" t="s">
        <v>189</v>
      </c>
      <c r="H132" s="185">
        <v>75</v>
      </c>
      <c r="I132" s="186"/>
      <c r="J132" s="187">
        <f>ROUND(I132*H132,2)</f>
        <v>0</v>
      </c>
      <c r="K132" s="183" t="s">
        <v>167</v>
      </c>
      <c r="L132" s="42"/>
      <c r="M132" s="188" t="s">
        <v>19</v>
      </c>
      <c r="N132" s="189" t="s">
        <v>40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6.5000000000000002E-2</v>
      </c>
      <c r="T132" s="191">
        <f>S132*H132</f>
        <v>4.875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168</v>
      </c>
      <c r="AT132" s="192" t="s">
        <v>163</v>
      </c>
      <c r="AU132" s="192" t="s">
        <v>79</v>
      </c>
      <c r="AY132" s="20" t="s">
        <v>161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77</v>
      </c>
      <c r="BK132" s="193">
        <f>ROUND(I132*H132,2)</f>
        <v>0</v>
      </c>
      <c r="BL132" s="20" t="s">
        <v>168</v>
      </c>
      <c r="BM132" s="192" t="s">
        <v>4438</v>
      </c>
    </row>
    <row r="133" spans="1:65" s="2" customFormat="1">
      <c r="A133" s="37"/>
      <c r="B133" s="38"/>
      <c r="C133" s="39"/>
      <c r="D133" s="194" t="s">
        <v>170</v>
      </c>
      <c r="E133" s="39"/>
      <c r="F133" s="195" t="s">
        <v>4439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170</v>
      </c>
      <c r="AU133" s="20" t="s">
        <v>79</v>
      </c>
    </row>
    <row r="134" spans="1:65" s="13" customFormat="1">
      <c r="B134" s="201"/>
      <c r="C134" s="202"/>
      <c r="D134" s="199" t="s">
        <v>178</v>
      </c>
      <c r="E134" s="203" t="s">
        <v>19</v>
      </c>
      <c r="F134" s="204" t="s">
        <v>1084</v>
      </c>
      <c r="G134" s="202"/>
      <c r="H134" s="205">
        <v>75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79</v>
      </c>
      <c r="AV134" s="13" t="s">
        <v>79</v>
      </c>
      <c r="AW134" s="13" t="s">
        <v>31</v>
      </c>
      <c r="AX134" s="13" t="s">
        <v>77</v>
      </c>
      <c r="AY134" s="211" t="s">
        <v>161</v>
      </c>
    </row>
    <row r="135" spans="1:65" s="2" customFormat="1" ht="21.75" customHeight="1">
      <c r="A135" s="37"/>
      <c r="B135" s="38"/>
      <c r="C135" s="181" t="s">
        <v>279</v>
      </c>
      <c r="D135" s="181" t="s">
        <v>163</v>
      </c>
      <c r="E135" s="182" t="s">
        <v>4440</v>
      </c>
      <c r="F135" s="183" t="s">
        <v>4441</v>
      </c>
      <c r="G135" s="184" t="s">
        <v>206</v>
      </c>
      <c r="H135" s="185">
        <v>5.6550000000000002</v>
      </c>
      <c r="I135" s="186"/>
      <c r="J135" s="187">
        <f>ROUND(I135*H135,2)</f>
        <v>0</v>
      </c>
      <c r="K135" s="183" t="s">
        <v>167</v>
      </c>
      <c r="L135" s="42"/>
      <c r="M135" s="188" t="s">
        <v>19</v>
      </c>
      <c r="N135" s="189" t="s">
        <v>40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0.55000000000000004</v>
      </c>
      <c r="T135" s="191">
        <f>S135*H135</f>
        <v>3.1102500000000002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168</v>
      </c>
      <c r="AT135" s="192" t="s">
        <v>163</v>
      </c>
      <c r="AU135" s="192" t="s">
        <v>79</v>
      </c>
      <c r="AY135" s="20" t="s">
        <v>161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77</v>
      </c>
      <c r="BK135" s="193">
        <f>ROUND(I135*H135,2)</f>
        <v>0</v>
      </c>
      <c r="BL135" s="20" t="s">
        <v>168</v>
      </c>
      <c r="BM135" s="192" t="s">
        <v>4442</v>
      </c>
    </row>
    <row r="136" spans="1:65" s="2" customFormat="1">
      <c r="A136" s="37"/>
      <c r="B136" s="38"/>
      <c r="C136" s="39"/>
      <c r="D136" s="194" t="s">
        <v>170</v>
      </c>
      <c r="E136" s="39"/>
      <c r="F136" s="195" t="s">
        <v>4443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170</v>
      </c>
      <c r="AU136" s="20" t="s">
        <v>79</v>
      </c>
    </row>
    <row r="137" spans="1:65" s="13" customFormat="1">
      <c r="B137" s="201"/>
      <c r="C137" s="202"/>
      <c r="D137" s="199" t="s">
        <v>178</v>
      </c>
      <c r="E137" s="203" t="s">
        <v>19</v>
      </c>
      <c r="F137" s="204" t="s">
        <v>4444</v>
      </c>
      <c r="G137" s="202"/>
      <c r="H137" s="205">
        <v>5.6550000000000002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178</v>
      </c>
      <c r="AU137" s="211" t="s">
        <v>79</v>
      </c>
      <c r="AV137" s="13" t="s">
        <v>79</v>
      </c>
      <c r="AW137" s="13" t="s">
        <v>31</v>
      </c>
      <c r="AX137" s="13" t="s">
        <v>77</v>
      </c>
      <c r="AY137" s="211" t="s">
        <v>161</v>
      </c>
    </row>
    <row r="138" spans="1:65" s="2" customFormat="1" ht="21.75" customHeight="1">
      <c r="A138" s="37"/>
      <c r="B138" s="38"/>
      <c r="C138" s="181" t="s">
        <v>293</v>
      </c>
      <c r="D138" s="181" t="s">
        <v>163</v>
      </c>
      <c r="E138" s="182" t="s">
        <v>4445</v>
      </c>
      <c r="F138" s="183" t="s">
        <v>4446</v>
      </c>
      <c r="G138" s="184" t="s">
        <v>206</v>
      </c>
      <c r="H138" s="185">
        <v>4.5</v>
      </c>
      <c r="I138" s="186"/>
      <c r="J138" s="187">
        <f>ROUND(I138*H138,2)</f>
        <v>0</v>
      </c>
      <c r="K138" s="183" t="s">
        <v>167</v>
      </c>
      <c r="L138" s="42"/>
      <c r="M138" s="188" t="s">
        <v>19</v>
      </c>
      <c r="N138" s="189" t="s">
        <v>40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2.004</v>
      </c>
      <c r="T138" s="191">
        <f>S138*H138</f>
        <v>9.0180000000000007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168</v>
      </c>
      <c r="AT138" s="192" t="s">
        <v>163</v>
      </c>
      <c r="AU138" s="192" t="s">
        <v>79</v>
      </c>
      <c r="AY138" s="20" t="s">
        <v>161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77</v>
      </c>
      <c r="BK138" s="193">
        <f>ROUND(I138*H138,2)</f>
        <v>0</v>
      </c>
      <c r="BL138" s="20" t="s">
        <v>168</v>
      </c>
      <c r="BM138" s="192" t="s">
        <v>4447</v>
      </c>
    </row>
    <row r="139" spans="1:65" s="2" customFormat="1">
      <c r="A139" s="37"/>
      <c r="B139" s="38"/>
      <c r="C139" s="39"/>
      <c r="D139" s="194" t="s">
        <v>170</v>
      </c>
      <c r="E139" s="39"/>
      <c r="F139" s="195" t="s">
        <v>4448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170</v>
      </c>
      <c r="AU139" s="20" t="s">
        <v>79</v>
      </c>
    </row>
    <row r="140" spans="1:65" s="2" customFormat="1" ht="38.4">
      <c r="A140" s="37"/>
      <c r="B140" s="38"/>
      <c r="C140" s="39"/>
      <c r="D140" s="199" t="s">
        <v>176</v>
      </c>
      <c r="E140" s="39"/>
      <c r="F140" s="200" t="s">
        <v>4449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176</v>
      </c>
      <c r="AU140" s="20" t="s">
        <v>79</v>
      </c>
    </row>
    <row r="141" spans="1:65" s="2" customFormat="1" ht="16.5" customHeight="1">
      <c r="A141" s="37"/>
      <c r="B141" s="38"/>
      <c r="C141" s="181" t="s">
        <v>299</v>
      </c>
      <c r="D141" s="181" t="s">
        <v>163</v>
      </c>
      <c r="E141" s="182" t="s">
        <v>4450</v>
      </c>
      <c r="F141" s="183" t="s">
        <v>4451</v>
      </c>
      <c r="G141" s="184" t="s">
        <v>206</v>
      </c>
      <c r="H141" s="185">
        <v>3.7</v>
      </c>
      <c r="I141" s="186"/>
      <c r="J141" s="187">
        <f>ROUND(I141*H141,2)</f>
        <v>0</v>
      </c>
      <c r="K141" s="183" t="s">
        <v>167</v>
      </c>
      <c r="L141" s="42"/>
      <c r="M141" s="188" t="s">
        <v>19</v>
      </c>
      <c r="N141" s="189" t="s">
        <v>40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2.2000000000000002</v>
      </c>
      <c r="T141" s="191">
        <f>S141*H141</f>
        <v>8.14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168</v>
      </c>
      <c r="AT141" s="192" t="s">
        <v>163</v>
      </c>
      <c r="AU141" s="192" t="s">
        <v>79</v>
      </c>
      <c r="AY141" s="20" t="s">
        <v>161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77</v>
      </c>
      <c r="BK141" s="193">
        <f>ROUND(I141*H141,2)</f>
        <v>0</v>
      </c>
      <c r="BL141" s="20" t="s">
        <v>168</v>
      </c>
      <c r="BM141" s="192" t="s">
        <v>4452</v>
      </c>
    </row>
    <row r="142" spans="1:65" s="2" customFormat="1">
      <c r="A142" s="37"/>
      <c r="B142" s="38"/>
      <c r="C142" s="39"/>
      <c r="D142" s="194" t="s">
        <v>170</v>
      </c>
      <c r="E142" s="39"/>
      <c r="F142" s="195" t="s">
        <v>4453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170</v>
      </c>
      <c r="AU142" s="20" t="s">
        <v>79</v>
      </c>
    </row>
    <row r="143" spans="1:65" s="2" customFormat="1" ht="19.2">
      <c r="A143" s="37"/>
      <c r="B143" s="38"/>
      <c r="C143" s="39"/>
      <c r="D143" s="199" t="s">
        <v>176</v>
      </c>
      <c r="E143" s="39"/>
      <c r="F143" s="200" t="s">
        <v>4454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176</v>
      </c>
      <c r="AU143" s="20" t="s">
        <v>79</v>
      </c>
    </row>
    <row r="144" spans="1:65" s="2" customFormat="1" ht="24.15" customHeight="1">
      <c r="A144" s="37"/>
      <c r="B144" s="38"/>
      <c r="C144" s="181" t="s">
        <v>311</v>
      </c>
      <c r="D144" s="181" t="s">
        <v>163</v>
      </c>
      <c r="E144" s="182" t="s">
        <v>4221</v>
      </c>
      <c r="F144" s="183" t="s">
        <v>4222</v>
      </c>
      <c r="G144" s="184" t="s">
        <v>206</v>
      </c>
      <c r="H144" s="185">
        <v>1.6</v>
      </c>
      <c r="I144" s="186"/>
      <c r="J144" s="187">
        <f>ROUND(I144*H144,2)</f>
        <v>0</v>
      </c>
      <c r="K144" s="183" t="s">
        <v>167</v>
      </c>
      <c r="L144" s="42"/>
      <c r="M144" s="188" t="s">
        <v>19</v>
      </c>
      <c r="N144" s="189" t="s">
        <v>40</v>
      </c>
      <c r="O144" s="67"/>
      <c r="P144" s="190">
        <f>O144*H144</f>
        <v>0</v>
      </c>
      <c r="Q144" s="190">
        <v>1.5298499999999999</v>
      </c>
      <c r="R144" s="190">
        <f>Q144*H144</f>
        <v>2.4477600000000002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168</v>
      </c>
      <c r="AT144" s="192" t="s">
        <v>163</v>
      </c>
      <c r="AU144" s="192" t="s">
        <v>79</v>
      </c>
      <c r="AY144" s="20" t="s">
        <v>161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77</v>
      </c>
      <c r="BK144" s="193">
        <f>ROUND(I144*H144,2)</f>
        <v>0</v>
      </c>
      <c r="BL144" s="20" t="s">
        <v>168</v>
      </c>
      <c r="BM144" s="192" t="s">
        <v>4455</v>
      </c>
    </row>
    <row r="145" spans="1:65" s="2" customFormat="1">
      <c r="A145" s="37"/>
      <c r="B145" s="38"/>
      <c r="C145" s="39"/>
      <c r="D145" s="194" t="s">
        <v>170</v>
      </c>
      <c r="E145" s="39"/>
      <c r="F145" s="195" t="s">
        <v>4224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170</v>
      </c>
      <c r="AU145" s="20" t="s">
        <v>79</v>
      </c>
    </row>
    <row r="146" spans="1:65" s="12" customFormat="1" ht="22.8" customHeight="1">
      <c r="B146" s="165"/>
      <c r="C146" s="166"/>
      <c r="D146" s="167" t="s">
        <v>68</v>
      </c>
      <c r="E146" s="179" t="s">
        <v>1232</v>
      </c>
      <c r="F146" s="179" t="s">
        <v>4152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SUM(P147:P173)</f>
        <v>0</v>
      </c>
      <c r="Q146" s="173"/>
      <c r="R146" s="174">
        <f>SUM(R147:R173)</f>
        <v>0</v>
      </c>
      <c r="S146" s="173"/>
      <c r="T146" s="175">
        <f>SUM(T147:T173)</f>
        <v>0</v>
      </c>
      <c r="AR146" s="176" t="s">
        <v>77</v>
      </c>
      <c r="AT146" s="177" t="s">
        <v>68</v>
      </c>
      <c r="AU146" s="177" t="s">
        <v>77</v>
      </c>
      <c r="AY146" s="176" t="s">
        <v>161</v>
      </c>
      <c r="BK146" s="178">
        <f>SUM(BK147:BK173)</f>
        <v>0</v>
      </c>
    </row>
    <row r="147" spans="1:65" s="2" customFormat="1" ht="16.5" customHeight="1">
      <c r="A147" s="37"/>
      <c r="B147" s="38"/>
      <c r="C147" s="181" t="s">
        <v>317</v>
      </c>
      <c r="D147" s="181" t="s">
        <v>163</v>
      </c>
      <c r="E147" s="182" t="s">
        <v>4456</v>
      </c>
      <c r="F147" s="183" t="s">
        <v>4317</v>
      </c>
      <c r="G147" s="184" t="s">
        <v>189</v>
      </c>
      <c r="H147" s="185">
        <v>204.7</v>
      </c>
      <c r="I147" s="186"/>
      <c r="J147" s="187">
        <f>ROUND(I147*H147,2)</f>
        <v>0</v>
      </c>
      <c r="K147" s="183" t="s">
        <v>19</v>
      </c>
      <c r="L147" s="42"/>
      <c r="M147" s="188" t="s">
        <v>19</v>
      </c>
      <c r="N147" s="189" t="s">
        <v>40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168</v>
      </c>
      <c r="AT147" s="192" t="s">
        <v>163</v>
      </c>
      <c r="AU147" s="192" t="s">
        <v>79</v>
      </c>
      <c r="AY147" s="20" t="s">
        <v>161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77</v>
      </c>
      <c r="BK147" s="193">
        <f>ROUND(I147*H147,2)</f>
        <v>0</v>
      </c>
      <c r="BL147" s="20" t="s">
        <v>168</v>
      </c>
      <c r="BM147" s="192" t="s">
        <v>375</v>
      </c>
    </row>
    <row r="148" spans="1:65" s="13" customFormat="1">
      <c r="B148" s="201"/>
      <c r="C148" s="202"/>
      <c r="D148" s="199" t="s">
        <v>178</v>
      </c>
      <c r="E148" s="203" t="s">
        <v>19</v>
      </c>
      <c r="F148" s="204" t="s">
        <v>4457</v>
      </c>
      <c r="G148" s="202"/>
      <c r="H148" s="205">
        <v>204.7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178</v>
      </c>
      <c r="AU148" s="211" t="s">
        <v>79</v>
      </c>
      <c r="AV148" s="13" t="s">
        <v>79</v>
      </c>
      <c r="AW148" s="13" t="s">
        <v>31</v>
      </c>
      <c r="AX148" s="13" t="s">
        <v>77</v>
      </c>
      <c r="AY148" s="211" t="s">
        <v>161</v>
      </c>
    </row>
    <row r="149" spans="1:65" s="2" customFormat="1" ht="16.5" customHeight="1">
      <c r="A149" s="37"/>
      <c r="B149" s="38"/>
      <c r="C149" s="181" t="s">
        <v>7</v>
      </c>
      <c r="D149" s="181" t="s">
        <v>163</v>
      </c>
      <c r="E149" s="182" t="s">
        <v>4458</v>
      </c>
      <c r="F149" s="183" t="s">
        <v>4459</v>
      </c>
      <c r="G149" s="184" t="s">
        <v>387</v>
      </c>
      <c r="H149" s="185">
        <v>15</v>
      </c>
      <c r="I149" s="186"/>
      <c r="J149" s="187">
        <f t="shared" ref="J149:J173" si="0">ROUND(I149*H149,2)</f>
        <v>0</v>
      </c>
      <c r="K149" s="183" t="s">
        <v>19</v>
      </c>
      <c r="L149" s="42"/>
      <c r="M149" s="188" t="s">
        <v>19</v>
      </c>
      <c r="N149" s="189" t="s">
        <v>40</v>
      </c>
      <c r="O149" s="67"/>
      <c r="P149" s="190">
        <f t="shared" ref="P149:P173" si="1">O149*H149</f>
        <v>0</v>
      </c>
      <c r="Q149" s="190">
        <v>0</v>
      </c>
      <c r="R149" s="190">
        <f t="shared" ref="R149:R173" si="2">Q149*H149</f>
        <v>0</v>
      </c>
      <c r="S149" s="190">
        <v>0</v>
      </c>
      <c r="T149" s="191">
        <f t="shared" ref="T149:T173" si="3"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168</v>
      </c>
      <c r="AT149" s="192" t="s">
        <v>163</v>
      </c>
      <c r="AU149" s="192" t="s">
        <v>79</v>
      </c>
      <c r="AY149" s="20" t="s">
        <v>161</v>
      </c>
      <c r="BE149" s="193">
        <f t="shared" ref="BE149:BE173" si="4">IF(N149="základní",J149,0)</f>
        <v>0</v>
      </c>
      <c r="BF149" s="193">
        <f t="shared" ref="BF149:BF173" si="5">IF(N149="snížená",J149,0)</f>
        <v>0</v>
      </c>
      <c r="BG149" s="193">
        <f t="shared" ref="BG149:BG173" si="6">IF(N149="zákl. přenesená",J149,0)</f>
        <v>0</v>
      </c>
      <c r="BH149" s="193">
        <f t="shared" ref="BH149:BH173" si="7">IF(N149="sníž. přenesená",J149,0)</f>
        <v>0</v>
      </c>
      <c r="BI149" s="193">
        <f t="shared" ref="BI149:BI173" si="8">IF(N149="nulová",J149,0)</f>
        <v>0</v>
      </c>
      <c r="BJ149" s="20" t="s">
        <v>77</v>
      </c>
      <c r="BK149" s="193">
        <f t="shared" ref="BK149:BK173" si="9">ROUND(I149*H149,2)</f>
        <v>0</v>
      </c>
      <c r="BL149" s="20" t="s">
        <v>168</v>
      </c>
      <c r="BM149" s="192" t="s">
        <v>391</v>
      </c>
    </row>
    <row r="150" spans="1:65" s="2" customFormat="1" ht="16.5" customHeight="1">
      <c r="A150" s="37"/>
      <c r="B150" s="38"/>
      <c r="C150" s="181" t="s">
        <v>332</v>
      </c>
      <c r="D150" s="181" t="s">
        <v>163</v>
      </c>
      <c r="E150" s="182" t="s">
        <v>4460</v>
      </c>
      <c r="F150" s="183" t="s">
        <v>4461</v>
      </c>
      <c r="G150" s="184" t="s">
        <v>4322</v>
      </c>
      <c r="H150" s="185">
        <v>15</v>
      </c>
      <c r="I150" s="186"/>
      <c r="J150" s="187">
        <f t="shared" si="0"/>
        <v>0</v>
      </c>
      <c r="K150" s="183" t="s">
        <v>19</v>
      </c>
      <c r="L150" s="42"/>
      <c r="M150" s="188" t="s">
        <v>19</v>
      </c>
      <c r="N150" s="189" t="s">
        <v>40</v>
      </c>
      <c r="O150" s="67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168</v>
      </c>
      <c r="AT150" s="192" t="s">
        <v>163</v>
      </c>
      <c r="AU150" s="192" t="s">
        <v>79</v>
      </c>
      <c r="AY150" s="20" t="s">
        <v>161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0" t="s">
        <v>77</v>
      </c>
      <c r="BK150" s="193">
        <f t="shared" si="9"/>
        <v>0</v>
      </c>
      <c r="BL150" s="20" t="s">
        <v>168</v>
      </c>
      <c r="BM150" s="192" t="s">
        <v>406</v>
      </c>
    </row>
    <row r="151" spans="1:65" s="2" customFormat="1" ht="16.5" customHeight="1">
      <c r="A151" s="37"/>
      <c r="B151" s="38"/>
      <c r="C151" s="181" t="s">
        <v>337</v>
      </c>
      <c r="D151" s="181" t="s">
        <v>163</v>
      </c>
      <c r="E151" s="182" t="s">
        <v>4462</v>
      </c>
      <c r="F151" s="183" t="s">
        <v>4463</v>
      </c>
      <c r="G151" s="184" t="s">
        <v>387</v>
      </c>
      <c r="H151" s="185">
        <v>16</v>
      </c>
      <c r="I151" s="186"/>
      <c r="J151" s="187">
        <f t="shared" si="0"/>
        <v>0</v>
      </c>
      <c r="K151" s="183" t="s">
        <v>19</v>
      </c>
      <c r="L151" s="42"/>
      <c r="M151" s="188" t="s">
        <v>19</v>
      </c>
      <c r="N151" s="189" t="s">
        <v>40</v>
      </c>
      <c r="O151" s="67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168</v>
      </c>
      <c r="AT151" s="192" t="s">
        <v>163</v>
      </c>
      <c r="AU151" s="192" t="s">
        <v>79</v>
      </c>
      <c r="AY151" s="20" t="s">
        <v>161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0" t="s">
        <v>77</v>
      </c>
      <c r="BK151" s="193">
        <f t="shared" si="9"/>
        <v>0</v>
      </c>
      <c r="BL151" s="20" t="s">
        <v>168</v>
      </c>
      <c r="BM151" s="192" t="s">
        <v>421</v>
      </c>
    </row>
    <row r="152" spans="1:65" s="2" customFormat="1" ht="16.5" customHeight="1">
      <c r="A152" s="37"/>
      <c r="B152" s="38"/>
      <c r="C152" s="181" t="s">
        <v>343</v>
      </c>
      <c r="D152" s="181" t="s">
        <v>163</v>
      </c>
      <c r="E152" s="182" t="s">
        <v>4464</v>
      </c>
      <c r="F152" s="183" t="s">
        <v>4326</v>
      </c>
      <c r="G152" s="184" t="s">
        <v>387</v>
      </c>
      <c r="H152" s="185">
        <v>8</v>
      </c>
      <c r="I152" s="186"/>
      <c r="J152" s="187">
        <f t="shared" si="0"/>
        <v>0</v>
      </c>
      <c r="K152" s="183" t="s">
        <v>19</v>
      </c>
      <c r="L152" s="42"/>
      <c r="M152" s="188" t="s">
        <v>19</v>
      </c>
      <c r="N152" s="189" t="s">
        <v>40</v>
      </c>
      <c r="O152" s="67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168</v>
      </c>
      <c r="AT152" s="192" t="s">
        <v>163</v>
      </c>
      <c r="AU152" s="192" t="s">
        <v>79</v>
      </c>
      <c r="AY152" s="20" t="s">
        <v>161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0" t="s">
        <v>77</v>
      </c>
      <c r="BK152" s="193">
        <f t="shared" si="9"/>
        <v>0</v>
      </c>
      <c r="BL152" s="20" t="s">
        <v>168</v>
      </c>
      <c r="BM152" s="192" t="s">
        <v>433</v>
      </c>
    </row>
    <row r="153" spans="1:65" s="2" customFormat="1" ht="16.5" customHeight="1">
      <c r="A153" s="37"/>
      <c r="B153" s="38"/>
      <c r="C153" s="181" t="s">
        <v>353</v>
      </c>
      <c r="D153" s="181" t="s">
        <v>163</v>
      </c>
      <c r="E153" s="182" t="s">
        <v>4465</v>
      </c>
      <c r="F153" s="183" t="s">
        <v>4328</v>
      </c>
      <c r="G153" s="184" t="s">
        <v>387</v>
      </c>
      <c r="H153" s="185">
        <v>8</v>
      </c>
      <c r="I153" s="186"/>
      <c r="J153" s="187">
        <f t="shared" si="0"/>
        <v>0</v>
      </c>
      <c r="K153" s="183" t="s">
        <v>19</v>
      </c>
      <c r="L153" s="42"/>
      <c r="M153" s="188" t="s">
        <v>19</v>
      </c>
      <c r="N153" s="189" t="s">
        <v>40</v>
      </c>
      <c r="O153" s="67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168</v>
      </c>
      <c r="AT153" s="192" t="s">
        <v>163</v>
      </c>
      <c r="AU153" s="192" t="s">
        <v>79</v>
      </c>
      <c r="AY153" s="20" t="s">
        <v>161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0" t="s">
        <v>77</v>
      </c>
      <c r="BK153" s="193">
        <f t="shared" si="9"/>
        <v>0</v>
      </c>
      <c r="BL153" s="20" t="s">
        <v>168</v>
      </c>
      <c r="BM153" s="192" t="s">
        <v>447</v>
      </c>
    </row>
    <row r="154" spans="1:65" s="2" customFormat="1" ht="16.5" customHeight="1">
      <c r="A154" s="37"/>
      <c r="B154" s="38"/>
      <c r="C154" s="181" t="s">
        <v>359</v>
      </c>
      <c r="D154" s="181" t="s">
        <v>163</v>
      </c>
      <c r="E154" s="182" t="s">
        <v>2631</v>
      </c>
      <c r="F154" s="183" t="s">
        <v>2632</v>
      </c>
      <c r="G154" s="184" t="s">
        <v>189</v>
      </c>
      <c r="H154" s="185">
        <v>34.200000000000003</v>
      </c>
      <c r="I154" s="186"/>
      <c r="J154" s="187">
        <f t="shared" si="0"/>
        <v>0</v>
      </c>
      <c r="K154" s="183" t="s">
        <v>19</v>
      </c>
      <c r="L154" s="42"/>
      <c r="M154" s="188" t="s">
        <v>19</v>
      </c>
      <c r="N154" s="189" t="s">
        <v>40</v>
      </c>
      <c r="O154" s="67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168</v>
      </c>
      <c r="AT154" s="192" t="s">
        <v>163</v>
      </c>
      <c r="AU154" s="192" t="s">
        <v>79</v>
      </c>
      <c r="AY154" s="20" t="s">
        <v>161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0" t="s">
        <v>77</v>
      </c>
      <c r="BK154" s="193">
        <f t="shared" si="9"/>
        <v>0</v>
      </c>
      <c r="BL154" s="20" t="s">
        <v>168</v>
      </c>
      <c r="BM154" s="192" t="s">
        <v>458</v>
      </c>
    </row>
    <row r="155" spans="1:65" s="2" customFormat="1" ht="16.5" customHeight="1">
      <c r="A155" s="37"/>
      <c r="B155" s="38"/>
      <c r="C155" s="181" t="s">
        <v>368</v>
      </c>
      <c r="D155" s="181" t="s">
        <v>163</v>
      </c>
      <c r="E155" s="182" t="s">
        <v>2633</v>
      </c>
      <c r="F155" s="183" t="s">
        <v>2634</v>
      </c>
      <c r="G155" s="184" t="s">
        <v>189</v>
      </c>
      <c r="H155" s="185">
        <v>41.5</v>
      </c>
      <c r="I155" s="186"/>
      <c r="J155" s="187">
        <f t="shared" si="0"/>
        <v>0</v>
      </c>
      <c r="K155" s="183" t="s">
        <v>19</v>
      </c>
      <c r="L155" s="42"/>
      <c r="M155" s="188" t="s">
        <v>19</v>
      </c>
      <c r="N155" s="189" t="s">
        <v>40</v>
      </c>
      <c r="O155" s="67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168</v>
      </c>
      <c r="AT155" s="192" t="s">
        <v>163</v>
      </c>
      <c r="AU155" s="192" t="s">
        <v>79</v>
      </c>
      <c r="AY155" s="20" t="s">
        <v>161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0" t="s">
        <v>77</v>
      </c>
      <c r="BK155" s="193">
        <f t="shared" si="9"/>
        <v>0</v>
      </c>
      <c r="BL155" s="20" t="s">
        <v>168</v>
      </c>
      <c r="BM155" s="192" t="s">
        <v>469</v>
      </c>
    </row>
    <row r="156" spans="1:65" s="2" customFormat="1" ht="16.5" customHeight="1">
      <c r="A156" s="37"/>
      <c r="B156" s="38"/>
      <c r="C156" s="181" t="s">
        <v>375</v>
      </c>
      <c r="D156" s="181" t="s">
        <v>163</v>
      </c>
      <c r="E156" s="182" t="s">
        <v>4466</v>
      </c>
      <c r="F156" s="183" t="s">
        <v>4467</v>
      </c>
      <c r="G156" s="184" t="s">
        <v>387</v>
      </c>
      <c r="H156" s="185">
        <v>2</v>
      </c>
      <c r="I156" s="186"/>
      <c r="J156" s="187">
        <f t="shared" si="0"/>
        <v>0</v>
      </c>
      <c r="K156" s="183" t="s">
        <v>19</v>
      </c>
      <c r="L156" s="42"/>
      <c r="M156" s="188" t="s">
        <v>19</v>
      </c>
      <c r="N156" s="189" t="s">
        <v>40</v>
      </c>
      <c r="O156" s="67"/>
      <c r="P156" s="190">
        <f t="shared" si="1"/>
        <v>0</v>
      </c>
      <c r="Q156" s="190">
        <v>0</v>
      </c>
      <c r="R156" s="190">
        <f t="shared" si="2"/>
        <v>0</v>
      </c>
      <c r="S156" s="190">
        <v>0</v>
      </c>
      <c r="T156" s="191">
        <f t="shared" si="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168</v>
      </c>
      <c r="AT156" s="192" t="s">
        <v>163</v>
      </c>
      <c r="AU156" s="192" t="s">
        <v>79</v>
      </c>
      <c r="AY156" s="20" t="s">
        <v>161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20" t="s">
        <v>77</v>
      </c>
      <c r="BK156" s="193">
        <f t="shared" si="9"/>
        <v>0</v>
      </c>
      <c r="BL156" s="20" t="s">
        <v>168</v>
      </c>
      <c r="BM156" s="192" t="s">
        <v>481</v>
      </c>
    </row>
    <row r="157" spans="1:65" s="2" customFormat="1" ht="16.5" customHeight="1">
      <c r="A157" s="37"/>
      <c r="B157" s="38"/>
      <c r="C157" s="181" t="s">
        <v>384</v>
      </c>
      <c r="D157" s="181" t="s">
        <v>163</v>
      </c>
      <c r="E157" s="182" t="s">
        <v>4468</v>
      </c>
      <c r="F157" s="183" t="s">
        <v>4469</v>
      </c>
      <c r="G157" s="184" t="s">
        <v>387</v>
      </c>
      <c r="H157" s="185">
        <v>5</v>
      </c>
      <c r="I157" s="186"/>
      <c r="J157" s="187">
        <f t="shared" si="0"/>
        <v>0</v>
      </c>
      <c r="K157" s="183" t="s">
        <v>19</v>
      </c>
      <c r="L157" s="42"/>
      <c r="M157" s="188" t="s">
        <v>19</v>
      </c>
      <c r="N157" s="189" t="s">
        <v>40</v>
      </c>
      <c r="O157" s="67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168</v>
      </c>
      <c r="AT157" s="192" t="s">
        <v>163</v>
      </c>
      <c r="AU157" s="192" t="s">
        <v>79</v>
      </c>
      <c r="AY157" s="20" t="s">
        <v>161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20" t="s">
        <v>77</v>
      </c>
      <c r="BK157" s="193">
        <f t="shared" si="9"/>
        <v>0</v>
      </c>
      <c r="BL157" s="20" t="s">
        <v>168</v>
      </c>
      <c r="BM157" s="192" t="s">
        <v>493</v>
      </c>
    </row>
    <row r="158" spans="1:65" s="2" customFormat="1" ht="16.5" customHeight="1">
      <c r="A158" s="37"/>
      <c r="B158" s="38"/>
      <c r="C158" s="181" t="s">
        <v>391</v>
      </c>
      <c r="D158" s="181" t="s">
        <v>163</v>
      </c>
      <c r="E158" s="182" t="s">
        <v>4470</v>
      </c>
      <c r="F158" s="183" t="s">
        <v>4330</v>
      </c>
      <c r="G158" s="184" t="s">
        <v>189</v>
      </c>
      <c r="H158" s="185">
        <v>204.7</v>
      </c>
      <c r="I158" s="186"/>
      <c r="J158" s="187">
        <f t="shared" si="0"/>
        <v>0</v>
      </c>
      <c r="K158" s="183" t="s">
        <v>19</v>
      </c>
      <c r="L158" s="42"/>
      <c r="M158" s="188" t="s">
        <v>19</v>
      </c>
      <c r="N158" s="189" t="s">
        <v>40</v>
      </c>
      <c r="O158" s="67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168</v>
      </c>
      <c r="AT158" s="192" t="s">
        <v>163</v>
      </c>
      <c r="AU158" s="192" t="s">
        <v>79</v>
      </c>
      <c r="AY158" s="20" t="s">
        <v>161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20" t="s">
        <v>77</v>
      </c>
      <c r="BK158" s="193">
        <f t="shared" si="9"/>
        <v>0</v>
      </c>
      <c r="BL158" s="20" t="s">
        <v>168</v>
      </c>
      <c r="BM158" s="192" t="s">
        <v>505</v>
      </c>
    </row>
    <row r="159" spans="1:65" s="2" customFormat="1" ht="16.5" customHeight="1">
      <c r="A159" s="37"/>
      <c r="B159" s="38"/>
      <c r="C159" s="181" t="s">
        <v>397</v>
      </c>
      <c r="D159" s="181" t="s">
        <v>163</v>
      </c>
      <c r="E159" s="182" t="s">
        <v>4471</v>
      </c>
      <c r="F159" s="183" t="s">
        <v>4472</v>
      </c>
      <c r="G159" s="184" t="s">
        <v>387</v>
      </c>
      <c r="H159" s="185">
        <v>1</v>
      </c>
      <c r="I159" s="186"/>
      <c r="J159" s="187">
        <f t="shared" si="0"/>
        <v>0</v>
      </c>
      <c r="K159" s="183" t="s">
        <v>19</v>
      </c>
      <c r="L159" s="42"/>
      <c r="M159" s="188" t="s">
        <v>19</v>
      </c>
      <c r="N159" s="189" t="s">
        <v>40</v>
      </c>
      <c r="O159" s="67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168</v>
      </c>
      <c r="AT159" s="192" t="s">
        <v>163</v>
      </c>
      <c r="AU159" s="192" t="s">
        <v>79</v>
      </c>
      <c r="AY159" s="20" t="s">
        <v>161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20" t="s">
        <v>77</v>
      </c>
      <c r="BK159" s="193">
        <f t="shared" si="9"/>
        <v>0</v>
      </c>
      <c r="BL159" s="20" t="s">
        <v>168</v>
      </c>
      <c r="BM159" s="192" t="s">
        <v>519</v>
      </c>
    </row>
    <row r="160" spans="1:65" s="2" customFormat="1" ht="16.5" customHeight="1">
      <c r="A160" s="37"/>
      <c r="B160" s="38"/>
      <c r="C160" s="181" t="s">
        <v>406</v>
      </c>
      <c r="D160" s="181" t="s">
        <v>163</v>
      </c>
      <c r="E160" s="182" t="s">
        <v>4473</v>
      </c>
      <c r="F160" s="183" t="s">
        <v>4474</v>
      </c>
      <c r="G160" s="184" t="s">
        <v>387</v>
      </c>
      <c r="H160" s="185">
        <v>5</v>
      </c>
      <c r="I160" s="186"/>
      <c r="J160" s="187">
        <f t="shared" si="0"/>
        <v>0</v>
      </c>
      <c r="K160" s="183" t="s">
        <v>19</v>
      </c>
      <c r="L160" s="42"/>
      <c r="M160" s="188" t="s">
        <v>19</v>
      </c>
      <c r="N160" s="189" t="s">
        <v>40</v>
      </c>
      <c r="O160" s="67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168</v>
      </c>
      <c r="AT160" s="192" t="s">
        <v>163</v>
      </c>
      <c r="AU160" s="192" t="s">
        <v>79</v>
      </c>
      <c r="AY160" s="20" t="s">
        <v>161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20" t="s">
        <v>77</v>
      </c>
      <c r="BK160" s="193">
        <f t="shared" si="9"/>
        <v>0</v>
      </c>
      <c r="BL160" s="20" t="s">
        <v>168</v>
      </c>
      <c r="BM160" s="192" t="s">
        <v>538</v>
      </c>
    </row>
    <row r="161" spans="1:65" s="2" customFormat="1" ht="16.5" customHeight="1">
      <c r="A161" s="37"/>
      <c r="B161" s="38"/>
      <c r="C161" s="181" t="s">
        <v>412</v>
      </c>
      <c r="D161" s="181" t="s">
        <v>163</v>
      </c>
      <c r="E161" s="182" t="s">
        <v>4475</v>
      </c>
      <c r="F161" s="183" t="s">
        <v>4476</v>
      </c>
      <c r="G161" s="184" t="s">
        <v>387</v>
      </c>
      <c r="H161" s="185">
        <v>5</v>
      </c>
      <c r="I161" s="186"/>
      <c r="J161" s="187">
        <f t="shared" si="0"/>
        <v>0</v>
      </c>
      <c r="K161" s="183" t="s">
        <v>19</v>
      </c>
      <c r="L161" s="42"/>
      <c r="M161" s="188" t="s">
        <v>19</v>
      </c>
      <c r="N161" s="189" t="s">
        <v>40</v>
      </c>
      <c r="O161" s="67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168</v>
      </c>
      <c r="AT161" s="192" t="s">
        <v>163</v>
      </c>
      <c r="AU161" s="192" t="s">
        <v>79</v>
      </c>
      <c r="AY161" s="20" t="s">
        <v>161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20" t="s">
        <v>77</v>
      </c>
      <c r="BK161" s="193">
        <f t="shared" si="9"/>
        <v>0</v>
      </c>
      <c r="BL161" s="20" t="s">
        <v>168</v>
      </c>
      <c r="BM161" s="192" t="s">
        <v>553</v>
      </c>
    </row>
    <row r="162" spans="1:65" s="2" customFormat="1" ht="16.5" customHeight="1">
      <c r="A162" s="37"/>
      <c r="B162" s="38"/>
      <c r="C162" s="181" t="s">
        <v>421</v>
      </c>
      <c r="D162" s="181" t="s">
        <v>163</v>
      </c>
      <c r="E162" s="182" t="s">
        <v>4477</v>
      </c>
      <c r="F162" s="183" t="s">
        <v>4478</v>
      </c>
      <c r="G162" s="184" t="s">
        <v>387</v>
      </c>
      <c r="H162" s="185">
        <v>24</v>
      </c>
      <c r="I162" s="186"/>
      <c r="J162" s="187">
        <f t="shared" si="0"/>
        <v>0</v>
      </c>
      <c r="K162" s="183" t="s">
        <v>19</v>
      </c>
      <c r="L162" s="42"/>
      <c r="M162" s="188" t="s">
        <v>19</v>
      </c>
      <c r="N162" s="189" t="s">
        <v>40</v>
      </c>
      <c r="O162" s="67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79</v>
      </c>
      <c r="AY162" s="20" t="s">
        <v>161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20" t="s">
        <v>77</v>
      </c>
      <c r="BK162" s="193">
        <f t="shared" si="9"/>
        <v>0</v>
      </c>
      <c r="BL162" s="20" t="s">
        <v>168</v>
      </c>
      <c r="BM162" s="192" t="s">
        <v>569</v>
      </c>
    </row>
    <row r="163" spans="1:65" s="2" customFormat="1" ht="16.5" customHeight="1">
      <c r="A163" s="37"/>
      <c r="B163" s="38"/>
      <c r="C163" s="181" t="s">
        <v>427</v>
      </c>
      <c r="D163" s="181" t="s">
        <v>163</v>
      </c>
      <c r="E163" s="182" t="s">
        <v>4479</v>
      </c>
      <c r="F163" s="183" t="s">
        <v>4480</v>
      </c>
      <c r="G163" s="184" t="s">
        <v>387</v>
      </c>
      <c r="H163" s="185">
        <v>15</v>
      </c>
      <c r="I163" s="186"/>
      <c r="J163" s="187">
        <f t="shared" si="0"/>
        <v>0</v>
      </c>
      <c r="K163" s="183" t="s">
        <v>19</v>
      </c>
      <c r="L163" s="42"/>
      <c r="M163" s="188" t="s">
        <v>19</v>
      </c>
      <c r="N163" s="189" t="s">
        <v>40</v>
      </c>
      <c r="O163" s="67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168</v>
      </c>
      <c r="AT163" s="192" t="s">
        <v>163</v>
      </c>
      <c r="AU163" s="192" t="s">
        <v>79</v>
      </c>
      <c r="AY163" s="20" t="s">
        <v>161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0" t="s">
        <v>77</v>
      </c>
      <c r="BK163" s="193">
        <f t="shared" si="9"/>
        <v>0</v>
      </c>
      <c r="BL163" s="20" t="s">
        <v>168</v>
      </c>
      <c r="BM163" s="192" t="s">
        <v>591</v>
      </c>
    </row>
    <row r="164" spans="1:65" s="2" customFormat="1" ht="16.5" customHeight="1">
      <c r="A164" s="37"/>
      <c r="B164" s="38"/>
      <c r="C164" s="181" t="s">
        <v>433</v>
      </c>
      <c r="D164" s="181" t="s">
        <v>163</v>
      </c>
      <c r="E164" s="182" t="s">
        <v>4481</v>
      </c>
      <c r="F164" s="183" t="s">
        <v>4482</v>
      </c>
      <c r="G164" s="184" t="s">
        <v>387</v>
      </c>
      <c r="H164" s="185">
        <v>5</v>
      </c>
      <c r="I164" s="186"/>
      <c r="J164" s="187">
        <f t="shared" si="0"/>
        <v>0</v>
      </c>
      <c r="K164" s="183" t="s">
        <v>19</v>
      </c>
      <c r="L164" s="42"/>
      <c r="M164" s="188" t="s">
        <v>19</v>
      </c>
      <c r="N164" s="189" t="s">
        <v>40</v>
      </c>
      <c r="O164" s="67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168</v>
      </c>
      <c r="AT164" s="192" t="s">
        <v>163</v>
      </c>
      <c r="AU164" s="192" t="s">
        <v>79</v>
      </c>
      <c r="AY164" s="20" t="s">
        <v>161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20" t="s">
        <v>77</v>
      </c>
      <c r="BK164" s="193">
        <f t="shared" si="9"/>
        <v>0</v>
      </c>
      <c r="BL164" s="20" t="s">
        <v>168</v>
      </c>
      <c r="BM164" s="192" t="s">
        <v>991</v>
      </c>
    </row>
    <row r="165" spans="1:65" s="2" customFormat="1" ht="16.5" customHeight="1">
      <c r="A165" s="37"/>
      <c r="B165" s="38"/>
      <c r="C165" s="181" t="s">
        <v>440</v>
      </c>
      <c r="D165" s="181" t="s">
        <v>163</v>
      </c>
      <c r="E165" s="182" t="s">
        <v>4483</v>
      </c>
      <c r="F165" s="183" t="s">
        <v>4484</v>
      </c>
      <c r="G165" s="184" t="s">
        <v>387</v>
      </c>
      <c r="H165" s="185">
        <v>5</v>
      </c>
      <c r="I165" s="186"/>
      <c r="J165" s="187">
        <f t="shared" si="0"/>
        <v>0</v>
      </c>
      <c r="K165" s="183" t="s">
        <v>19</v>
      </c>
      <c r="L165" s="42"/>
      <c r="M165" s="188" t="s">
        <v>19</v>
      </c>
      <c r="N165" s="189" t="s">
        <v>40</v>
      </c>
      <c r="O165" s="67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168</v>
      </c>
      <c r="AT165" s="192" t="s">
        <v>163</v>
      </c>
      <c r="AU165" s="192" t="s">
        <v>79</v>
      </c>
      <c r="AY165" s="20" t="s">
        <v>161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20" t="s">
        <v>77</v>
      </c>
      <c r="BK165" s="193">
        <f t="shared" si="9"/>
        <v>0</v>
      </c>
      <c r="BL165" s="20" t="s">
        <v>168</v>
      </c>
      <c r="BM165" s="192" t="s">
        <v>1005</v>
      </c>
    </row>
    <row r="166" spans="1:65" s="2" customFormat="1" ht="16.5" customHeight="1">
      <c r="A166" s="37"/>
      <c r="B166" s="38"/>
      <c r="C166" s="181" t="s">
        <v>447</v>
      </c>
      <c r="D166" s="181" t="s">
        <v>163</v>
      </c>
      <c r="E166" s="182" t="s">
        <v>4485</v>
      </c>
      <c r="F166" s="183" t="s">
        <v>4486</v>
      </c>
      <c r="G166" s="184" t="s">
        <v>387</v>
      </c>
      <c r="H166" s="185">
        <v>8</v>
      </c>
      <c r="I166" s="186"/>
      <c r="J166" s="187">
        <f t="shared" si="0"/>
        <v>0</v>
      </c>
      <c r="K166" s="183" t="s">
        <v>19</v>
      </c>
      <c r="L166" s="42"/>
      <c r="M166" s="188" t="s">
        <v>19</v>
      </c>
      <c r="N166" s="189" t="s">
        <v>40</v>
      </c>
      <c r="O166" s="67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168</v>
      </c>
      <c r="AT166" s="192" t="s">
        <v>163</v>
      </c>
      <c r="AU166" s="192" t="s">
        <v>79</v>
      </c>
      <c r="AY166" s="20" t="s">
        <v>161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20" t="s">
        <v>77</v>
      </c>
      <c r="BK166" s="193">
        <f t="shared" si="9"/>
        <v>0</v>
      </c>
      <c r="BL166" s="20" t="s">
        <v>168</v>
      </c>
      <c r="BM166" s="192" t="s">
        <v>1015</v>
      </c>
    </row>
    <row r="167" spans="1:65" s="2" customFormat="1" ht="16.5" customHeight="1">
      <c r="A167" s="37"/>
      <c r="B167" s="38"/>
      <c r="C167" s="181" t="s">
        <v>453</v>
      </c>
      <c r="D167" s="181" t="s">
        <v>163</v>
      </c>
      <c r="E167" s="182" t="s">
        <v>4487</v>
      </c>
      <c r="F167" s="183" t="s">
        <v>4488</v>
      </c>
      <c r="G167" s="184" t="s">
        <v>387</v>
      </c>
      <c r="H167" s="185">
        <v>8</v>
      </c>
      <c r="I167" s="186"/>
      <c r="J167" s="187">
        <f t="shared" si="0"/>
        <v>0</v>
      </c>
      <c r="K167" s="183" t="s">
        <v>19</v>
      </c>
      <c r="L167" s="42"/>
      <c r="M167" s="188" t="s">
        <v>19</v>
      </c>
      <c r="N167" s="189" t="s">
        <v>40</v>
      </c>
      <c r="O167" s="67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168</v>
      </c>
      <c r="AT167" s="192" t="s">
        <v>163</v>
      </c>
      <c r="AU167" s="192" t="s">
        <v>79</v>
      </c>
      <c r="AY167" s="20" t="s">
        <v>161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20" t="s">
        <v>77</v>
      </c>
      <c r="BK167" s="193">
        <f t="shared" si="9"/>
        <v>0</v>
      </c>
      <c r="BL167" s="20" t="s">
        <v>168</v>
      </c>
      <c r="BM167" s="192" t="s">
        <v>1028</v>
      </c>
    </row>
    <row r="168" spans="1:65" s="2" customFormat="1" ht="16.5" customHeight="1">
      <c r="A168" s="37"/>
      <c r="B168" s="38"/>
      <c r="C168" s="181" t="s">
        <v>458</v>
      </c>
      <c r="D168" s="181" t="s">
        <v>163</v>
      </c>
      <c r="E168" s="182" t="s">
        <v>4489</v>
      </c>
      <c r="F168" s="183" t="s">
        <v>4490</v>
      </c>
      <c r="G168" s="184" t="s">
        <v>387</v>
      </c>
      <c r="H168" s="185">
        <v>2</v>
      </c>
      <c r="I168" s="186"/>
      <c r="J168" s="187">
        <f t="shared" si="0"/>
        <v>0</v>
      </c>
      <c r="K168" s="183" t="s">
        <v>19</v>
      </c>
      <c r="L168" s="42"/>
      <c r="M168" s="188" t="s">
        <v>19</v>
      </c>
      <c r="N168" s="189" t="s">
        <v>40</v>
      </c>
      <c r="O168" s="67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168</v>
      </c>
      <c r="AT168" s="192" t="s">
        <v>163</v>
      </c>
      <c r="AU168" s="192" t="s">
        <v>79</v>
      </c>
      <c r="AY168" s="20" t="s">
        <v>161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20" t="s">
        <v>77</v>
      </c>
      <c r="BK168" s="193">
        <f t="shared" si="9"/>
        <v>0</v>
      </c>
      <c r="BL168" s="20" t="s">
        <v>168</v>
      </c>
      <c r="BM168" s="192" t="s">
        <v>1044</v>
      </c>
    </row>
    <row r="169" spans="1:65" s="2" customFormat="1" ht="16.5" customHeight="1">
      <c r="A169" s="37"/>
      <c r="B169" s="38"/>
      <c r="C169" s="181" t="s">
        <v>465</v>
      </c>
      <c r="D169" s="181" t="s">
        <v>163</v>
      </c>
      <c r="E169" s="182" t="s">
        <v>4491</v>
      </c>
      <c r="F169" s="183" t="s">
        <v>4492</v>
      </c>
      <c r="G169" s="184" t="s">
        <v>387</v>
      </c>
      <c r="H169" s="185">
        <v>4</v>
      </c>
      <c r="I169" s="186"/>
      <c r="J169" s="187">
        <f t="shared" si="0"/>
        <v>0</v>
      </c>
      <c r="K169" s="183" t="s">
        <v>19</v>
      </c>
      <c r="L169" s="42"/>
      <c r="M169" s="188" t="s">
        <v>19</v>
      </c>
      <c r="N169" s="189" t="s">
        <v>40</v>
      </c>
      <c r="O169" s="67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168</v>
      </c>
      <c r="AT169" s="192" t="s">
        <v>163</v>
      </c>
      <c r="AU169" s="192" t="s">
        <v>79</v>
      </c>
      <c r="AY169" s="20" t="s">
        <v>161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20" t="s">
        <v>77</v>
      </c>
      <c r="BK169" s="193">
        <f t="shared" si="9"/>
        <v>0</v>
      </c>
      <c r="BL169" s="20" t="s">
        <v>168</v>
      </c>
      <c r="BM169" s="192" t="s">
        <v>1056</v>
      </c>
    </row>
    <row r="170" spans="1:65" s="2" customFormat="1" ht="16.5" customHeight="1">
      <c r="A170" s="37"/>
      <c r="B170" s="38"/>
      <c r="C170" s="181" t="s">
        <v>469</v>
      </c>
      <c r="D170" s="181" t="s">
        <v>163</v>
      </c>
      <c r="E170" s="182" t="s">
        <v>4493</v>
      </c>
      <c r="F170" s="183" t="s">
        <v>4494</v>
      </c>
      <c r="G170" s="184" t="s">
        <v>387</v>
      </c>
      <c r="H170" s="185">
        <v>9</v>
      </c>
      <c r="I170" s="186"/>
      <c r="J170" s="187">
        <f t="shared" si="0"/>
        <v>0</v>
      </c>
      <c r="K170" s="183" t="s">
        <v>19</v>
      </c>
      <c r="L170" s="42"/>
      <c r="M170" s="188" t="s">
        <v>19</v>
      </c>
      <c r="N170" s="189" t="s">
        <v>40</v>
      </c>
      <c r="O170" s="67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168</v>
      </c>
      <c r="AT170" s="192" t="s">
        <v>163</v>
      </c>
      <c r="AU170" s="192" t="s">
        <v>79</v>
      </c>
      <c r="AY170" s="20" t="s">
        <v>161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20" t="s">
        <v>77</v>
      </c>
      <c r="BK170" s="193">
        <f t="shared" si="9"/>
        <v>0</v>
      </c>
      <c r="BL170" s="20" t="s">
        <v>168</v>
      </c>
      <c r="BM170" s="192" t="s">
        <v>1068</v>
      </c>
    </row>
    <row r="171" spans="1:65" s="2" customFormat="1" ht="16.5" customHeight="1">
      <c r="A171" s="37"/>
      <c r="B171" s="38"/>
      <c r="C171" s="181" t="s">
        <v>475</v>
      </c>
      <c r="D171" s="181" t="s">
        <v>163</v>
      </c>
      <c r="E171" s="182" t="s">
        <v>4495</v>
      </c>
      <c r="F171" s="183" t="s">
        <v>4361</v>
      </c>
      <c r="G171" s="184" t="s">
        <v>387</v>
      </c>
      <c r="H171" s="185">
        <v>3</v>
      </c>
      <c r="I171" s="186"/>
      <c r="J171" s="187">
        <f t="shared" si="0"/>
        <v>0</v>
      </c>
      <c r="K171" s="183" t="s">
        <v>19</v>
      </c>
      <c r="L171" s="42"/>
      <c r="M171" s="188" t="s">
        <v>19</v>
      </c>
      <c r="N171" s="189" t="s">
        <v>40</v>
      </c>
      <c r="O171" s="67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168</v>
      </c>
      <c r="AT171" s="192" t="s">
        <v>163</v>
      </c>
      <c r="AU171" s="192" t="s">
        <v>79</v>
      </c>
      <c r="AY171" s="20" t="s">
        <v>161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20" t="s">
        <v>77</v>
      </c>
      <c r="BK171" s="193">
        <f t="shared" si="9"/>
        <v>0</v>
      </c>
      <c r="BL171" s="20" t="s">
        <v>168</v>
      </c>
      <c r="BM171" s="192" t="s">
        <v>1079</v>
      </c>
    </row>
    <row r="172" spans="1:65" s="2" customFormat="1" ht="16.5" customHeight="1">
      <c r="A172" s="37"/>
      <c r="B172" s="38"/>
      <c r="C172" s="181" t="s">
        <v>481</v>
      </c>
      <c r="D172" s="181" t="s">
        <v>163</v>
      </c>
      <c r="E172" s="182" t="s">
        <v>4496</v>
      </c>
      <c r="F172" s="183" t="s">
        <v>4497</v>
      </c>
      <c r="G172" s="184" t="s">
        <v>387</v>
      </c>
      <c r="H172" s="185">
        <v>5</v>
      </c>
      <c r="I172" s="186"/>
      <c r="J172" s="187">
        <f t="shared" si="0"/>
        <v>0</v>
      </c>
      <c r="K172" s="183" t="s">
        <v>19</v>
      </c>
      <c r="L172" s="42"/>
      <c r="M172" s="188" t="s">
        <v>19</v>
      </c>
      <c r="N172" s="189" t="s">
        <v>40</v>
      </c>
      <c r="O172" s="67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168</v>
      </c>
      <c r="AT172" s="192" t="s">
        <v>163</v>
      </c>
      <c r="AU172" s="192" t="s">
        <v>79</v>
      </c>
      <c r="AY172" s="20" t="s">
        <v>161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20" t="s">
        <v>77</v>
      </c>
      <c r="BK172" s="193">
        <f t="shared" si="9"/>
        <v>0</v>
      </c>
      <c r="BL172" s="20" t="s">
        <v>168</v>
      </c>
      <c r="BM172" s="192" t="s">
        <v>1089</v>
      </c>
    </row>
    <row r="173" spans="1:65" s="2" customFormat="1" ht="16.5" customHeight="1">
      <c r="A173" s="37"/>
      <c r="B173" s="38"/>
      <c r="C173" s="181" t="s">
        <v>487</v>
      </c>
      <c r="D173" s="181" t="s">
        <v>163</v>
      </c>
      <c r="E173" s="182" t="s">
        <v>4498</v>
      </c>
      <c r="F173" s="183" t="s">
        <v>4365</v>
      </c>
      <c r="G173" s="184" t="s">
        <v>387</v>
      </c>
      <c r="H173" s="185">
        <v>8</v>
      </c>
      <c r="I173" s="186"/>
      <c r="J173" s="187">
        <f t="shared" si="0"/>
        <v>0</v>
      </c>
      <c r="K173" s="183" t="s">
        <v>19</v>
      </c>
      <c r="L173" s="42"/>
      <c r="M173" s="188" t="s">
        <v>19</v>
      </c>
      <c r="N173" s="189" t="s">
        <v>40</v>
      </c>
      <c r="O173" s="67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168</v>
      </c>
      <c r="AT173" s="192" t="s">
        <v>163</v>
      </c>
      <c r="AU173" s="192" t="s">
        <v>79</v>
      </c>
      <c r="AY173" s="20" t="s">
        <v>161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20" t="s">
        <v>77</v>
      </c>
      <c r="BK173" s="193">
        <f t="shared" si="9"/>
        <v>0</v>
      </c>
      <c r="BL173" s="20" t="s">
        <v>168</v>
      </c>
      <c r="BM173" s="192" t="s">
        <v>1100</v>
      </c>
    </row>
    <row r="174" spans="1:65" s="12" customFormat="1" ht="22.8" customHeight="1">
      <c r="B174" s="165"/>
      <c r="C174" s="166"/>
      <c r="D174" s="167" t="s">
        <v>68</v>
      </c>
      <c r="E174" s="179" t="s">
        <v>445</v>
      </c>
      <c r="F174" s="179" t="s">
        <v>446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SUM(P175:P189)</f>
        <v>0</v>
      </c>
      <c r="Q174" s="173"/>
      <c r="R174" s="174">
        <f>SUM(R175:R189)</f>
        <v>0</v>
      </c>
      <c r="S174" s="173"/>
      <c r="T174" s="175">
        <f>SUM(T175:T189)</f>
        <v>0</v>
      </c>
      <c r="AR174" s="176" t="s">
        <v>77</v>
      </c>
      <c r="AT174" s="177" t="s">
        <v>68</v>
      </c>
      <c r="AU174" s="177" t="s">
        <v>77</v>
      </c>
      <c r="AY174" s="176" t="s">
        <v>161</v>
      </c>
      <c r="BK174" s="178">
        <f>SUM(BK175:BK189)</f>
        <v>0</v>
      </c>
    </row>
    <row r="175" spans="1:65" s="2" customFormat="1" ht="24.15" customHeight="1">
      <c r="A175" s="37"/>
      <c r="B175" s="38"/>
      <c r="C175" s="181" t="s">
        <v>493</v>
      </c>
      <c r="D175" s="181" t="s">
        <v>163</v>
      </c>
      <c r="E175" s="182" t="s">
        <v>4234</v>
      </c>
      <c r="F175" s="183" t="s">
        <v>4235</v>
      </c>
      <c r="G175" s="184" t="s">
        <v>214</v>
      </c>
      <c r="H175" s="185">
        <v>25.143000000000001</v>
      </c>
      <c r="I175" s="186"/>
      <c r="J175" s="187">
        <f>ROUND(I175*H175,2)</f>
        <v>0</v>
      </c>
      <c r="K175" s="183" t="s">
        <v>167</v>
      </c>
      <c r="L175" s="42"/>
      <c r="M175" s="188" t="s">
        <v>19</v>
      </c>
      <c r="N175" s="189" t="s">
        <v>40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168</v>
      </c>
      <c r="AT175" s="192" t="s">
        <v>163</v>
      </c>
      <c r="AU175" s="192" t="s">
        <v>79</v>
      </c>
      <c r="AY175" s="20" t="s">
        <v>161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77</v>
      </c>
      <c r="BK175" s="193">
        <f>ROUND(I175*H175,2)</f>
        <v>0</v>
      </c>
      <c r="BL175" s="20" t="s">
        <v>168</v>
      </c>
      <c r="BM175" s="192" t="s">
        <v>4499</v>
      </c>
    </row>
    <row r="176" spans="1:65" s="2" customFormat="1">
      <c r="A176" s="37"/>
      <c r="B176" s="38"/>
      <c r="C176" s="39"/>
      <c r="D176" s="194" t="s">
        <v>170</v>
      </c>
      <c r="E176" s="39"/>
      <c r="F176" s="195" t="s">
        <v>4237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170</v>
      </c>
      <c r="AU176" s="20" t="s">
        <v>79</v>
      </c>
    </row>
    <row r="177" spans="1:65" s="2" customFormat="1" ht="24.15" customHeight="1">
      <c r="A177" s="37"/>
      <c r="B177" s="38"/>
      <c r="C177" s="181" t="s">
        <v>499</v>
      </c>
      <c r="D177" s="181" t="s">
        <v>163</v>
      </c>
      <c r="E177" s="182" t="s">
        <v>4238</v>
      </c>
      <c r="F177" s="183" t="s">
        <v>4239</v>
      </c>
      <c r="G177" s="184" t="s">
        <v>214</v>
      </c>
      <c r="H177" s="185">
        <v>100.572</v>
      </c>
      <c r="I177" s="186"/>
      <c r="J177" s="187">
        <f>ROUND(I177*H177,2)</f>
        <v>0</v>
      </c>
      <c r="K177" s="183" t="s">
        <v>167</v>
      </c>
      <c r="L177" s="42"/>
      <c r="M177" s="188" t="s">
        <v>19</v>
      </c>
      <c r="N177" s="189" t="s">
        <v>40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168</v>
      </c>
      <c r="AT177" s="192" t="s">
        <v>163</v>
      </c>
      <c r="AU177" s="192" t="s">
        <v>79</v>
      </c>
      <c r="AY177" s="20" t="s">
        <v>161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77</v>
      </c>
      <c r="BK177" s="193">
        <f>ROUND(I177*H177,2)</f>
        <v>0</v>
      </c>
      <c r="BL177" s="20" t="s">
        <v>168</v>
      </c>
      <c r="BM177" s="192" t="s">
        <v>4500</v>
      </c>
    </row>
    <row r="178" spans="1:65" s="2" customFormat="1">
      <c r="A178" s="37"/>
      <c r="B178" s="38"/>
      <c r="C178" s="39"/>
      <c r="D178" s="194" t="s">
        <v>170</v>
      </c>
      <c r="E178" s="39"/>
      <c r="F178" s="195" t="s">
        <v>4241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170</v>
      </c>
      <c r="AU178" s="20" t="s">
        <v>79</v>
      </c>
    </row>
    <row r="179" spans="1:65" s="2" customFormat="1" ht="19.2">
      <c r="A179" s="37"/>
      <c r="B179" s="38"/>
      <c r="C179" s="39"/>
      <c r="D179" s="199" t="s">
        <v>176</v>
      </c>
      <c r="E179" s="39"/>
      <c r="F179" s="200" t="s">
        <v>4242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176</v>
      </c>
      <c r="AU179" s="20" t="s">
        <v>79</v>
      </c>
    </row>
    <row r="180" spans="1:65" s="13" customFormat="1">
      <c r="B180" s="201"/>
      <c r="C180" s="202"/>
      <c r="D180" s="199" t="s">
        <v>178</v>
      </c>
      <c r="E180" s="202"/>
      <c r="F180" s="204" t="s">
        <v>4501</v>
      </c>
      <c r="G180" s="202"/>
      <c r="H180" s="205">
        <v>100.572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178</v>
      </c>
      <c r="AU180" s="211" t="s">
        <v>79</v>
      </c>
      <c r="AV180" s="13" t="s">
        <v>79</v>
      </c>
      <c r="AW180" s="13" t="s">
        <v>4</v>
      </c>
      <c r="AX180" s="13" t="s">
        <v>77</v>
      </c>
      <c r="AY180" s="211" t="s">
        <v>161</v>
      </c>
    </row>
    <row r="181" spans="1:65" s="2" customFormat="1" ht="24.15" customHeight="1">
      <c r="A181" s="37"/>
      <c r="B181" s="38"/>
      <c r="C181" s="181" t="s">
        <v>505</v>
      </c>
      <c r="D181" s="181" t="s">
        <v>163</v>
      </c>
      <c r="E181" s="182" t="s">
        <v>4244</v>
      </c>
      <c r="F181" s="183" t="s">
        <v>471</v>
      </c>
      <c r="G181" s="184" t="s">
        <v>214</v>
      </c>
      <c r="H181" s="185">
        <v>11.25</v>
      </c>
      <c r="I181" s="186"/>
      <c r="J181" s="187">
        <f>ROUND(I181*H181,2)</f>
        <v>0</v>
      </c>
      <c r="K181" s="183" t="s">
        <v>167</v>
      </c>
      <c r="L181" s="42"/>
      <c r="M181" s="188" t="s">
        <v>19</v>
      </c>
      <c r="N181" s="189" t="s">
        <v>40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168</v>
      </c>
      <c r="AT181" s="192" t="s">
        <v>163</v>
      </c>
      <c r="AU181" s="192" t="s">
        <v>79</v>
      </c>
      <c r="AY181" s="20" t="s">
        <v>161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77</v>
      </c>
      <c r="BK181" s="193">
        <f>ROUND(I181*H181,2)</f>
        <v>0</v>
      </c>
      <c r="BL181" s="20" t="s">
        <v>168</v>
      </c>
      <c r="BM181" s="192" t="s">
        <v>4502</v>
      </c>
    </row>
    <row r="182" spans="1:65" s="2" customFormat="1">
      <c r="A182" s="37"/>
      <c r="B182" s="38"/>
      <c r="C182" s="39"/>
      <c r="D182" s="194" t="s">
        <v>170</v>
      </c>
      <c r="E182" s="39"/>
      <c r="F182" s="195" t="s">
        <v>4246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170</v>
      </c>
      <c r="AU182" s="20" t="s">
        <v>79</v>
      </c>
    </row>
    <row r="183" spans="1:65" s="13" customFormat="1">
      <c r="B183" s="201"/>
      <c r="C183" s="202"/>
      <c r="D183" s="199" t="s">
        <v>178</v>
      </c>
      <c r="E183" s="203" t="s">
        <v>19</v>
      </c>
      <c r="F183" s="204" t="s">
        <v>4503</v>
      </c>
      <c r="G183" s="202"/>
      <c r="H183" s="205">
        <v>11.25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178</v>
      </c>
      <c r="AU183" s="211" t="s">
        <v>79</v>
      </c>
      <c r="AV183" s="13" t="s">
        <v>79</v>
      </c>
      <c r="AW183" s="13" t="s">
        <v>31</v>
      </c>
      <c r="AX183" s="13" t="s">
        <v>77</v>
      </c>
      <c r="AY183" s="211" t="s">
        <v>161</v>
      </c>
    </row>
    <row r="184" spans="1:65" s="2" customFormat="1" ht="24.15" customHeight="1">
      <c r="A184" s="37"/>
      <c r="B184" s="38"/>
      <c r="C184" s="181" t="s">
        <v>511</v>
      </c>
      <c r="D184" s="181" t="s">
        <v>163</v>
      </c>
      <c r="E184" s="182" t="s">
        <v>482</v>
      </c>
      <c r="F184" s="183" t="s">
        <v>483</v>
      </c>
      <c r="G184" s="184" t="s">
        <v>214</v>
      </c>
      <c r="H184" s="185">
        <v>9.0180000000000007</v>
      </c>
      <c r="I184" s="186"/>
      <c r="J184" s="187">
        <f>ROUND(I184*H184,2)</f>
        <v>0</v>
      </c>
      <c r="K184" s="183" t="s">
        <v>167</v>
      </c>
      <c r="L184" s="42"/>
      <c r="M184" s="188" t="s">
        <v>19</v>
      </c>
      <c r="N184" s="189" t="s">
        <v>40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168</v>
      </c>
      <c r="AT184" s="192" t="s">
        <v>163</v>
      </c>
      <c r="AU184" s="192" t="s">
        <v>79</v>
      </c>
      <c r="AY184" s="20" t="s">
        <v>161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77</v>
      </c>
      <c r="BK184" s="193">
        <f>ROUND(I184*H184,2)</f>
        <v>0</v>
      </c>
      <c r="BL184" s="20" t="s">
        <v>168</v>
      </c>
      <c r="BM184" s="192" t="s">
        <v>4504</v>
      </c>
    </row>
    <row r="185" spans="1:65" s="2" customFormat="1">
      <c r="A185" s="37"/>
      <c r="B185" s="38"/>
      <c r="C185" s="39"/>
      <c r="D185" s="194" t="s">
        <v>170</v>
      </c>
      <c r="E185" s="39"/>
      <c r="F185" s="195" t="s">
        <v>485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170</v>
      </c>
      <c r="AU185" s="20" t="s">
        <v>79</v>
      </c>
    </row>
    <row r="186" spans="1:65" s="13" customFormat="1">
      <c r="B186" s="201"/>
      <c r="C186" s="202"/>
      <c r="D186" s="199" t="s">
        <v>178</v>
      </c>
      <c r="E186" s="203" t="s">
        <v>19</v>
      </c>
      <c r="F186" s="204" t="s">
        <v>4505</v>
      </c>
      <c r="G186" s="202"/>
      <c r="H186" s="205">
        <v>9.0180000000000007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79</v>
      </c>
      <c r="AV186" s="13" t="s">
        <v>79</v>
      </c>
      <c r="AW186" s="13" t="s">
        <v>31</v>
      </c>
      <c r="AX186" s="13" t="s">
        <v>77</v>
      </c>
      <c r="AY186" s="211" t="s">
        <v>161</v>
      </c>
    </row>
    <row r="187" spans="1:65" s="2" customFormat="1" ht="24.15" customHeight="1">
      <c r="A187" s="37"/>
      <c r="B187" s="38"/>
      <c r="C187" s="181" t="s">
        <v>519</v>
      </c>
      <c r="D187" s="181" t="s">
        <v>163</v>
      </c>
      <c r="E187" s="182" t="s">
        <v>4506</v>
      </c>
      <c r="F187" s="183" t="s">
        <v>4507</v>
      </c>
      <c r="G187" s="184" t="s">
        <v>214</v>
      </c>
      <c r="H187" s="185">
        <v>4.875</v>
      </c>
      <c r="I187" s="186"/>
      <c r="J187" s="187">
        <f>ROUND(I187*H187,2)</f>
        <v>0</v>
      </c>
      <c r="K187" s="183" t="s">
        <v>167</v>
      </c>
      <c r="L187" s="42"/>
      <c r="M187" s="188" t="s">
        <v>19</v>
      </c>
      <c r="N187" s="189" t="s">
        <v>40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168</v>
      </c>
      <c r="AT187" s="192" t="s">
        <v>163</v>
      </c>
      <c r="AU187" s="192" t="s">
        <v>79</v>
      </c>
      <c r="AY187" s="20" t="s">
        <v>161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77</v>
      </c>
      <c r="BK187" s="193">
        <f>ROUND(I187*H187,2)</f>
        <v>0</v>
      </c>
      <c r="BL187" s="20" t="s">
        <v>168</v>
      </c>
      <c r="BM187" s="192" t="s">
        <v>4508</v>
      </c>
    </row>
    <row r="188" spans="1:65" s="2" customFormat="1">
      <c r="A188" s="37"/>
      <c r="B188" s="38"/>
      <c r="C188" s="39"/>
      <c r="D188" s="194" t="s">
        <v>170</v>
      </c>
      <c r="E188" s="39"/>
      <c r="F188" s="195" t="s">
        <v>4509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170</v>
      </c>
      <c r="AU188" s="20" t="s">
        <v>79</v>
      </c>
    </row>
    <row r="189" spans="1:65" s="13" customFormat="1">
      <c r="B189" s="201"/>
      <c r="C189" s="202"/>
      <c r="D189" s="199" t="s">
        <v>178</v>
      </c>
      <c r="E189" s="203" t="s">
        <v>19</v>
      </c>
      <c r="F189" s="204" t="s">
        <v>4510</v>
      </c>
      <c r="G189" s="202"/>
      <c r="H189" s="205">
        <v>4.875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178</v>
      </c>
      <c r="AU189" s="211" t="s">
        <v>79</v>
      </c>
      <c r="AV189" s="13" t="s">
        <v>79</v>
      </c>
      <c r="AW189" s="13" t="s">
        <v>31</v>
      </c>
      <c r="AX189" s="13" t="s">
        <v>77</v>
      </c>
      <c r="AY189" s="211" t="s">
        <v>161</v>
      </c>
    </row>
    <row r="190" spans="1:65" s="12" customFormat="1" ht="22.8" customHeight="1">
      <c r="B190" s="165"/>
      <c r="C190" s="166"/>
      <c r="D190" s="167" t="s">
        <v>68</v>
      </c>
      <c r="E190" s="179" t="s">
        <v>517</v>
      </c>
      <c r="F190" s="179" t="s">
        <v>518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SUM(P191:P192)</f>
        <v>0</v>
      </c>
      <c r="Q190" s="173"/>
      <c r="R190" s="174">
        <f>SUM(R191:R192)</f>
        <v>0</v>
      </c>
      <c r="S190" s="173"/>
      <c r="T190" s="175">
        <f>SUM(T191:T192)</f>
        <v>0</v>
      </c>
      <c r="AR190" s="176" t="s">
        <v>77</v>
      </c>
      <c r="AT190" s="177" t="s">
        <v>68</v>
      </c>
      <c r="AU190" s="177" t="s">
        <v>77</v>
      </c>
      <c r="AY190" s="176" t="s">
        <v>161</v>
      </c>
      <c r="BK190" s="178">
        <f>SUM(BK191:BK192)</f>
        <v>0</v>
      </c>
    </row>
    <row r="191" spans="1:65" s="2" customFormat="1" ht="24.15" customHeight="1">
      <c r="A191" s="37"/>
      <c r="B191" s="38"/>
      <c r="C191" s="181" t="s">
        <v>529</v>
      </c>
      <c r="D191" s="181" t="s">
        <v>163</v>
      </c>
      <c r="E191" s="182" t="s">
        <v>4258</v>
      </c>
      <c r="F191" s="183" t="s">
        <v>4259</v>
      </c>
      <c r="G191" s="184" t="s">
        <v>214</v>
      </c>
      <c r="H191" s="185">
        <v>38.299999999999997</v>
      </c>
      <c r="I191" s="186"/>
      <c r="J191" s="187">
        <f>ROUND(I191*H191,2)</f>
        <v>0</v>
      </c>
      <c r="K191" s="183" t="s">
        <v>167</v>
      </c>
      <c r="L191" s="42"/>
      <c r="M191" s="188" t="s">
        <v>19</v>
      </c>
      <c r="N191" s="189" t="s">
        <v>40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168</v>
      </c>
      <c r="AT191" s="192" t="s">
        <v>163</v>
      </c>
      <c r="AU191" s="192" t="s">
        <v>79</v>
      </c>
      <c r="AY191" s="20" t="s">
        <v>161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77</v>
      </c>
      <c r="BK191" s="193">
        <f>ROUND(I191*H191,2)</f>
        <v>0</v>
      </c>
      <c r="BL191" s="20" t="s">
        <v>168</v>
      </c>
      <c r="BM191" s="192" t="s">
        <v>4511</v>
      </c>
    </row>
    <row r="192" spans="1:65" s="2" customFormat="1">
      <c r="A192" s="37"/>
      <c r="B192" s="38"/>
      <c r="C192" s="39"/>
      <c r="D192" s="194" t="s">
        <v>170</v>
      </c>
      <c r="E192" s="39"/>
      <c r="F192" s="195" t="s">
        <v>4261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170</v>
      </c>
      <c r="AU192" s="20" t="s">
        <v>79</v>
      </c>
    </row>
    <row r="193" spans="1:65" s="12" customFormat="1" ht="22.8" customHeight="1">
      <c r="B193" s="165"/>
      <c r="C193" s="166"/>
      <c r="D193" s="167" t="s">
        <v>68</v>
      </c>
      <c r="E193" s="179" t="s">
        <v>4262</v>
      </c>
      <c r="F193" s="179" t="s">
        <v>2857</v>
      </c>
      <c r="G193" s="166"/>
      <c r="H193" s="166"/>
      <c r="I193" s="169"/>
      <c r="J193" s="180">
        <f>BK193</f>
        <v>0</v>
      </c>
      <c r="K193" s="166"/>
      <c r="L193" s="171"/>
      <c r="M193" s="172"/>
      <c r="N193" s="173"/>
      <c r="O193" s="173"/>
      <c r="P193" s="174">
        <f>P194</f>
        <v>0</v>
      </c>
      <c r="Q193" s="173"/>
      <c r="R193" s="174">
        <f>R194</f>
        <v>0</v>
      </c>
      <c r="S193" s="173"/>
      <c r="T193" s="175">
        <f>T194</f>
        <v>0</v>
      </c>
      <c r="AR193" s="176" t="s">
        <v>77</v>
      </c>
      <c r="AT193" s="177" t="s">
        <v>68</v>
      </c>
      <c r="AU193" s="177" t="s">
        <v>77</v>
      </c>
      <c r="AY193" s="176" t="s">
        <v>161</v>
      </c>
      <c r="BK193" s="178">
        <f>BK194</f>
        <v>0</v>
      </c>
    </row>
    <row r="194" spans="1:65" s="2" customFormat="1" ht="16.5" customHeight="1">
      <c r="A194" s="37"/>
      <c r="B194" s="38"/>
      <c r="C194" s="181" t="s">
        <v>538</v>
      </c>
      <c r="D194" s="181" t="s">
        <v>163</v>
      </c>
      <c r="E194" s="182" t="s">
        <v>2683</v>
      </c>
      <c r="F194" s="183" t="s">
        <v>2869</v>
      </c>
      <c r="G194" s="184" t="s">
        <v>1476</v>
      </c>
      <c r="H194" s="185">
        <v>1</v>
      </c>
      <c r="I194" s="186"/>
      <c r="J194" s="187">
        <f>ROUND(I194*H194,2)</f>
        <v>0</v>
      </c>
      <c r="K194" s="183" t="s">
        <v>19</v>
      </c>
      <c r="L194" s="42"/>
      <c r="M194" s="262" t="s">
        <v>19</v>
      </c>
      <c r="N194" s="263" t="s">
        <v>40</v>
      </c>
      <c r="O194" s="260"/>
      <c r="P194" s="264">
        <f>O194*H194</f>
        <v>0</v>
      </c>
      <c r="Q194" s="264">
        <v>0</v>
      </c>
      <c r="R194" s="264">
        <f>Q194*H194</f>
        <v>0</v>
      </c>
      <c r="S194" s="264">
        <v>0</v>
      </c>
      <c r="T194" s="26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168</v>
      </c>
      <c r="AT194" s="192" t="s">
        <v>163</v>
      </c>
      <c r="AU194" s="192" t="s">
        <v>79</v>
      </c>
      <c r="AY194" s="20" t="s">
        <v>161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77</v>
      </c>
      <c r="BK194" s="193">
        <f>ROUND(I194*H194,2)</f>
        <v>0</v>
      </c>
      <c r="BL194" s="20" t="s">
        <v>168</v>
      </c>
      <c r="BM194" s="192" t="s">
        <v>4512</v>
      </c>
    </row>
    <row r="195" spans="1:65" s="2" customFormat="1" ht="6.9" customHeight="1">
      <c r="A195" s="37"/>
      <c r="B195" s="50"/>
      <c r="C195" s="51"/>
      <c r="D195" s="51"/>
      <c r="E195" s="51"/>
      <c r="F195" s="51"/>
      <c r="G195" s="51"/>
      <c r="H195" s="51"/>
      <c r="I195" s="51"/>
      <c r="J195" s="51"/>
      <c r="K195" s="51"/>
      <c r="L195" s="42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algorithmName="SHA-512" hashValue="6vHi5+9GeDhzgT3fqnGBYph4lYlD7XGH4KA8B1hzlNM6Fh2h9a/97ZJELYzz5GbjHOhyczTaxIQv1KzPYItgBg==" saltValue="XFwPw2lpYZ/lGW1Lgz+JwMpe5foKt28D0Lgz1i+0x0IGqIpcVj3oo46HC2y785Kn3Q9jkWIEZlEefEq1msFMiA==" spinCount="100000" sheet="1" objects="1" scenarios="1" formatColumns="0" formatRows="0" autoFilter="0"/>
  <autoFilter ref="C85:K19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7" r:id="rId3"/>
    <hyperlink ref="F100" r:id="rId4"/>
    <hyperlink ref="F103" r:id="rId5"/>
    <hyperlink ref="F106" r:id="rId6"/>
    <hyperlink ref="F108" r:id="rId7"/>
    <hyperlink ref="F111" r:id="rId8"/>
    <hyperlink ref="F114" r:id="rId9"/>
    <hyperlink ref="F117" r:id="rId10"/>
    <hyperlink ref="F121" r:id="rId11"/>
    <hyperlink ref="F124" r:id="rId12"/>
    <hyperlink ref="F129" r:id="rId13"/>
    <hyperlink ref="F133" r:id="rId14"/>
    <hyperlink ref="F136" r:id="rId15"/>
    <hyperlink ref="F139" r:id="rId16"/>
    <hyperlink ref="F142" r:id="rId17"/>
    <hyperlink ref="F145" r:id="rId18"/>
    <hyperlink ref="F176" r:id="rId19"/>
    <hyperlink ref="F178" r:id="rId20"/>
    <hyperlink ref="F182" r:id="rId21"/>
    <hyperlink ref="F185" r:id="rId22"/>
    <hyperlink ref="F188" r:id="rId23"/>
    <hyperlink ref="F192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109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4513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4514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125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126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127</v>
      </c>
      <c r="F23" s="37"/>
      <c r="G23" s="37"/>
      <c r="H23" s="37"/>
      <c r="I23" s="115" t="s">
        <v>27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4515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ROUND((SUM(BE91:BE217)),  2)</f>
        <v>0</v>
      </c>
      <c r="G35" s="37"/>
      <c r="H35" s="37"/>
      <c r="I35" s="127">
        <v>0.21</v>
      </c>
      <c r="J35" s="126">
        <f>ROUND(((SUM(BE91:BE217))*I35),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ROUND((SUM(BF91:BF217)),  2)</f>
        <v>0</v>
      </c>
      <c r="G36" s="37"/>
      <c r="H36" s="37"/>
      <c r="I36" s="127">
        <v>0.15</v>
      </c>
      <c r="J36" s="126">
        <f>ROUND(((SUM(BF91:BF217))*I36),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ROUND((SUM(BG91:BG217)),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ROUND((SUM(BH91:BH217)),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ROUND((SUM(BI91:BI217)),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4513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01 - SO 10.1 - Bourací práce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Český Brod k.ú. 622737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65" customHeight="1">
      <c r="A58" s="37"/>
      <c r="B58" s="38"/>
      <c r="C58" s="32" t="s">
        <v>25</v>
      </c>
      <c r="D58" s="39"/>
      <c r="E58" s="39"/>
      <c r="F58" s="30" t="str">
        <f>E17</f>
        <v>Město Český Brod</v>
      </c>
      <c r="G58" s="39"/>
      <c r="H58" s="39"/>
      <c r="I58" s="32" t="s">
        <v>30</v>
      </c>
      <c r="J58" s="35" t="str">
        <f>E23</f>
        <v>GREBNER spol. s 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>Ing.Josef Němeček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133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J93</f>
        <v>0</v>
      </c>
      <c r="K65" s="100"/>
      <c r="L65" s="153"/>
    </row>
    <row r="66" spans="1:31" s="10" customFormat="1" ht="19.95" customHeight="1">
      <c r="B66" s="149"/>
      <c r="C66" s="100"/>
      <c r="D66" s="150" t="s">
        <v>135</v>
      </c>
      <c r="E66" s="151"/>
      <c r="F66" s="151"/>
      <c r="G66" s="151"/>
      <c r="H66" s="151"/>
      <c r="I66" s="151"/>
      <c r="J66" s="152">
        <f>J107</f>
        <v>0</v>
      </c>
      <c r="K66" s="100"/>
      <c r="L66" s="153"/>
    </row>
    <row r="67" spans="1:31" s="10" customFormat="1" ht="19.95" customHeight="1">
      <c r="B67" s="149"/>
      <c r="C67" s="100"/>
      <c r="D67" s="150" t="s">
        <v>137</v>
      </c>
      <c r="E67" s="151"/>
      <c r="F67" s="151"/>
      <c r="G67" s="151"/>
      <c r="H67" s="151"/>
      <c r="I67" s="151"/>
      <c r="J67" s="152">
        <f>J112</f>
        <v>0</v>
      </c>
      <c r="K67" s="100"/>
      <c r="L67" s="153"/>
    </row>
    <row r="68" spans="1:31" s="10" customFormat="1" ht="19.95" customHeight="1">
      <c r="B68" s="149"/>
      <c r="C68" s="100"/>
      <c r="D68" s="150" t="s">
        <v>138</v>
      </c>
      <c r="E68" s="151"/>
      <c r="F68" s="151"/>
      <c r="G68" s="151"/>
      <c r="H68" s="151"/>
      <c r="I68" s="151"/>
      <c r="J68" s="152">
        <f>J188</f>
        <v>0</v>
      </c>
      <c r="K68" s="100"/>
      <c r="L68" s="153"/>
    </row>
    <row r="69" spans="1:31" s="10" customFormat="1" ht="19.95" customHeight="1">
      <c r="B69" s="149"/>
      <c r="C69" s="100"/>
      <c r="D69" s="150" t="s">
        <v>139</v>
      </c>
      <c r="E69" s="151"/>
      <c r="F69" s="151"/>
      <c r="G69" s="151"/>
      <c r="H69" s="151"/>
      <c r="I69" s="151"/>
      <c r="J69" s="152">
        <f>J215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" customHeight="1">
      <c r="A76" s="37"/>
      <c r="B76" s="38"/>
      <c r="C76" s="26" t="s">
        <v>146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16" t="str">
        <f>E7</f>
        <v>Stavební úpravy základní školy ŽITOMÍRSKÁ - úprava 12.2. 2025</v>
      </c>
      <c r="F79" s="417"/>
      <c r="G79" s="417"/>
      <c r="H79" s="417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16" t="s">
        <v>4513</v>
      </c>
      <c r="F81" s="415"/>
      <c r="G81" s="415"/>
      <c r="H81" s="41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624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412" t="str">
        <f>E11</f>
        <v>01 - SO 10.1 - Bourací práce</v>
      </c>
      <c r="F83" s="415"/>
      <c r="G83" s="415"/>
      <c r="H83" s="415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F14</f>
        <v xml:space="preserve"> Český Brod k.ú. 622737</v>
      </c>
      <c r="G85" s="39"/>
      <c r="H85" s="39"/>
      <c r="I85" s="32" t="s">
        <v>23</v>
      </c>
      <c r="J85" s="62" t="str">
        <f>IF(J14="","",J14)</f>
        <v>9. 8. 2024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65" customHeight="1">
      <c r="A87" s="37"/>
      <c r="B87" s="38"/>
      <c r="C87" s="32" t="s">
        <v>25</v>
      </c>
      <c r="D87" s="39"/>
      <c r="E87" s="39"/>
      <c r="F87" s="30" t="str">
        <f>E17</f>
        <v>Město Český Brod</v>
      </c>
      <c r="G87" s="39"/>
      <c r="H87" s="39"/>
      <c r="I87" s="32" t="s">
        <v>30</v>
      </c>
      <c r="J87" s="35" t="str">
        <f>E23</f>
        <v>GREBNER spol. s r.o.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15" customHeight="1">
      <c r="A88" s="37"/>
      <c r="B88" s="38"/>
      <c r="C88" s="32" t="s">
        <v>28</v>
      </c>
      <c r="D88" s="39"/>
      <c r="E88" s="39"/>
      <c r="F88" s="30" t="str">
        <f>IF(E20="","",E20)</f>
        <v>Vyplň údaj</v>
      </c>
      <c r="G88" s="39"/>
      <c r="H88" s="39"/>
      <c r="I88" s="32" t="s">
        <v>32</v>
      </c>
      <c r="J88" s="35" t="str">
        <f>E26</f>
        <v>Ing.Josef Němeček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147</v>
      </c>
      <c r="D90" s="157" t="s">
        <v>54</v>
      </c>
      <c r="E90" s="157" t="s">
        <v>50</v>
      </c>
      <c r="F90" s="157" t="s">
        <v>51</v>
      </c>
      <c r="G90" s="157" t="s">
        <v>148</v>
      </c>
      <c r="H90" s="157" t="s">
        <v>149</v>
      </c>
      <c r="I90" s="157" t="s">
        <v>150</v>
      </c>
      <c r="J90" s="157" t="s">
        <v>131</v>
      </c>
      <c r="K90" s="158" t="s">
        <v>151</v>
      </c>
      <c r="L90" s="159"/>
      <c r="M90" s="71" t="s">
        <v>19</v>
      </c>
      <c r="N90" s="72" t="s">
        <v>39</v>
      </c>
      <c r="O90" s="72" t="s">
        <v>152</v>
      </c>
      <c r="P90" s="72" t="s">
        <v>153</v>
      </c>
      <c r="Q90" s="72" t="s">
        <v>154</v>
      </c>
      <c r="R90" s="72" t="s">
        <v>155</v>
      </c>
      <c r="S90" s="72" t="s">
        <v>156</v>
      </c>
      <c r="T90" s="73" t="s">
        <v>157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8" customHeight="1">
      <c r="A91" s="37"/>
      <c r="B91" s="38"/>
      <c r="C91" s="78" t="s">
        <v>158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</f>
        <v>0</v>
      </c>
      <c r="Q91" s="75"/>
      <c r="R91" s="162">
        <f>R92</f>
        <v>0.14934000000000003</v>
      </c>
      <c r="S91" s="75"/>
      <c r="T91" s="163">
        <f>T92</f>
        <v>82.081107999999986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68</v>
      </c>
      <c r="AU91" s="20" t="s">
        <v>132</v>
      </c>
      <c r="BK91" s="164">
        <f>BK92</f>
        <v>0</v>
      </c>
    </row>
    <row r="92" spans="1:65" s="12" customFormat="1" ht="25.95" customHeight="1">
      <c r="B92" s="165"/>
      <c r="C92" s="166"/>
      <c r="D92" s="167" t="s">
        <v>68</v>
      </c>
      <c r="E92" s="168" t="s">
        <v>159</v>
      </c>
      <c r="F92" s="168" t="s">
        <v>160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P93+P107+P112+P188+P215</f>
        <v>0</v>
      </c>
      <c r="Q92" s="173"/>
      <c r="R92" s="174">
        <f>R93+R107+R112+R188+R215</f>
        <v>0.14934000000000003</v>
      </c>
      <c r="S92" s="173"/>
      <c r="T92" s="175">
        <f>T93+T107+T112+T188+T215</f>
        <v>82.081107999999986</v>
      </c>
      <c r="AR92" s="176" t="s">
        <v>77</v>
      </c>
      <c r="AT92" s="177" t="s">
        <v>68</v>
      </c>
      <c r="AU92" s="177" t="s">
        <v>69</v>
      </c>
      <c r="AY92" s="176" t="s">
        <v>161</v>
      </c>
      <c r="BK92" s="178">
        <f>BK93+BK107+BK112+BK188+BK215</f>
        <v>0</v>
      </c>
    </row>
    <row r="93" spans="1:65" s="12" customFormat="1" ht="22.8" customHeight="1">
      <c r="B93" s="165"/>
      <c r="C93" s="166"/>
      <c r="D93" s="167" t="s">
        <v>68</v>
      </c>
      <c r="E93" s="179" t="s">
        <v>77</v>
      </c>
      <c r="F93" s="179" t="s">
        <v>162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SUM(P94:P106)</f>
        <v>0</v>
      </c>
      <c r="Q93" s="173"/>
      <c r="R93" s="174">
        <f>SUM(R94:R106)</f>
        <v>1.1999999999999999E-2</v>
      </c>
      <c r="S93" s="173"/>
      <c r="T93" s="175">
        <f>SUM(T94:T106)</f>
        <v>24.439</v>
      </c>
      <c r="AR93" s="176" t="s">
        <v>77</v>
      </c>
      <c r="AT93" s="177" t="s">
        <v>68</v>
      </c>
      <c r="AU93" s="177" t="s">
        <v>77</v>
      </c>
      <c r="AY93" s="176" t="s">
        <v>161</v>
      </c>
      <c r="BK93" s="178">
        <f>SUM(BK94:BK106)</f>
        <v>0</v>
      </c>
    </row>
    <row r="94" spans="1:65" s="2" customFormat="1" ht="44.25" customHeight="1">
      <c r="A94" s="37"/>
      <c r="B94" s="38"/>
      <c r="C94" s="181" t="s">
        <v>77</v>
      </c>
      <c r="D94" s="181" t="s">
        <v>163</v>
      </c>
      <c r="E94" s="182" t="s">
        <v>4516</v>
      </c>
      <c r="F94" s="183" t="s">
        <v>4517</v>
      </c>
      <c r="G94" s="184" t="s">
        <v>166</v>
      </c>
      <c r="H94" s="185">
        <v>39.200000000000003</v>
      </c>
      <c r="I94" s="186"/>
      <c r="J94" s="187">
        <f>ROUND(I94*H94,2)</f>
        <v>0</v>
      </c>
      <c r="K94" s="183" t="s">
        <v>167</v>
      </c>
      <c r="L94" s="42"/>
      <c r="M94" s="188" t="s">
        <v>19</v>
      </c>
      <c r="N94" s="189" t="s">
        <v>40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0.255</v>
      </c>
      <c r="T94" s="191">
        <f>S94*H94</f>
        <v>9.9960000000000004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168</v>
      </c>
      <c r="AT94" s="192" t="s">
        <v>163</v>
      </c>
      <c r="AU94" s="192" t="s">
        <v>79</v>
      </c>
      <c r="AY94" s="20" t="s">
        <v>161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77</v>
      </c>
      <c r="BK94" s="193">
        <f>ROUND(I94*H94,2)</f>
        <v>0</v>
      </c>
      <c r="BL94" s="20" t="s">
        <v>168</v>
      </c>
      <c r="BM94" s="192" t="s">
        <v>4518</v>
      </c>
    </row>
    <row r="95" spans="1:65" s="2" customFormat="1">
      <c r="A95" s="37"/>
      <c r="B95" s="38"/>
      <c r="C95" s="39"/>
      <c r="D95" s="194" t="s">
        <v>170</v>
      </c>
      <c r="E95" s="39"/>
      <c r="F95" s="195" t="s">
        <v>4519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170</v>
      </c>
      <c r="AU95" s="20" t="s">
        <v>79</v>
      </c>
    </row>
    <row r="96" spans="1:65" s="2" customFormat="1" ht="38.4">
      <c r="A96" s="37"/>
      <c r="B96" s="38"/>
      <c r="C96" s="39"/>
      <c r="D96" s="199" t="s">
        <v>176</v>
      </c>
      <c r="E96" s="39"/>
      <c r="F96" s="200" t="s">
        <v>177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176</v>
      </c>
      <c r="AU96" s="20" t="s">
        <v>79</v>
      </c>
    </row>
    <row r="97" spans="1:65" s="13" customFormat="1">
      <c r="B97" s="201"/>
      <c r="C97" s="202"/>
      <c r="D97" s="199" t="s">
        <v>178</v>
      </c>
      <c r="E97" s="203" t="s">
        <v>19</v>
      </c>
      <c r="F97" s="204" t="s">
        <v>4520</v>
      </c>
      <c r="G97" s="202"/>
      <c r="H97" s="205">
        <v>39.200000000000003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178</v>
      </c>
      <c r="AU97" s="211" t="s">
        <v>79</v>
      </c>
      <c r="AV97" s="13" t="s">
        <v>79</v>
      </c>
      <c r="AW97" s="13" t="s">
        <v>31</v>
      </c>
      <c r="AX97" s="13" t="s">
        <v>77</v>
      </c>
      <c r="AY97" s="211" t="s">
        <v>161</v>
      </c>
    </row>
    <row r="98" spans="1:65" s="2" customFormat="1" ht="37.799999999999997" customHeight="1">
      <c r="A98" s="37"/>
      <c r="B98" s="38"/>
      <c r="C98" s="181" t="s">
        <v>79</v>
      </c>
      <c r="D98" s="181" t="s">
        <v>163</v>
      </c>
      <c r="E98" s="182" t="s">
        <v>164</v>
      </c>
      <c r="F98" s="183" t="s">
        <v>165</v>
      </c>
      <c r="G98" s="184" t="s">
        <v>166</v>
      </c>
      <c r="H98" s="185">
        <v>39.200000000000003</v>
      </c>
      <c r="I98" s="186"/>
      <c r="J98" s="187">
        <f>ROUND(I98*H98,2)</f>
        <v>0</v>
      </c>
      <c r="K98" s="183" t="s">
        <v>167</v>
      </c>
      <c r="L98" s="42"/>
      <c r="M98" s="188" t="s">
        <v>19</v>
      </c>
      <c r="N98" s="189" t="s">
        <v>40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0.28999999999999998</v>
      </c>
      <c r="T98" s="191">
        <f>S98*H98</f>
        <v>11.368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168</v>
      </c>
      <c r="AT98" s="192" t="s">
        <v>163</v>
      </c>
      <c r="AU98" s="192" t="s">
        <v>79</v>
      </c>
      <c r="AY98" s="20" t="s">
        <v>161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77</v>
      </c>
      <c r="BK98" s="193">
        <f>ROUND(I98*H98,2)</f>
        <v>0</v>
      </c>
      <c r="BL98" s="20" t="s">
        <v>168</v>
      </c>
      <c r="BM98" s="192" t="s">
        <v>4521</v>
      </c>
    </row>
    <row r="99" spans="1:65" s="2" customFormat="1">
      <c r="A99" s="37"/>
      <c r="B99" s="38"/>
      <c r="C99" s="39"/>
      <c r="D99" s="194" t="s">
        <v>170</v>
      </c>
      <c r="E99" s="39"/>
      <c r="F99" s="195" t="s">
        <v>171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170</v>
      </c>
      <c r="AU99" s="20" t="s">
        <v>79</v>
      </c>
    </row>
    <row r="100" spans="1:65" s="2" customFormat="1" ht="24.15" customHeight="1">
      <c r="A100" s="37"/>
      <c r="B100" s="38"/>
      <c r="C100" s="181" t="s">
        <v>180</v>
      </c>
      <c r="D100" s="181" t="s">
        <v>163</v>
      </c>
      <c r="E100" s="182" t="s">
        <v>4522</v>
      </c>
      <c r="F100" s="183" t="s">
        <v>4523</v>
      </c>
      <c r="G100" s="184" t="s">
        <v>189</v>
      </c>
      <c r="H100" s="185">
        <v>15</v>
      </c>
      <c r="I100" s="186"/>
      <c r="J100" s="187">
        <f>ROUND(I100*H100,2)</f>
        <v>0</v>
      </c>
      <c r="K100" s="183" t="s">
        <v>167</v>
      </c>
      <c r="L100" s="42"/>
      <c r="M100" s="188" t="s">
        <v>19</v>
      </c>
      <c r="N100" s="189" t="s">
        <v>40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0.20499999999999999</v>
      </c>
      <c r="T100" s="191">
        <f>S100*H100</f>
        <v>3.0749999999999997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168</v>
      </c>
      <c r="AT100" s="192" t="s">
        <v>163</v>
      </c>
      <c r="AU100" s="192" t="s">
        <v>79</v>
      </c>
      <c r="AY100" s="20" t="s">
        <v>161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77</v>
      </c>
      <c r="BK100" s="193">
        <f>ROUND(I100*H100,2)</f>
        <v>0</v>
      </c>
      <c r="BL100" s="20" t="s">
        <v>168</v>
      </c>
      <c r="BM100" s="192" t="s">
        <v>4524</v>
      </c>
    </row>
    <row r="101" spans="1:65" s="2" customFormat="1">
      <c r="A101" s="37"/>
      <c r="B101" s="38"/>
      <c r="C101" s="39"/>
      <c r="D101" s="194" t="s">
        <v>170</v>
      </c>
      <c r="E101" s="39"/>
      <c r="F101" s="195" t="s">
        <v>4525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170</v>
      </c>
      <c r="AU101" s="20" t="s">
        <v>79</v>
      </c>
    </row>
    <row r="102" spans="1:65" s="13" customFormat="1">
      <c r="B102" s="201"/>
      <c r="C102" s="202"/>
      <c r="D102" s="199" t="s">
        <v>178</v>
      </c>
      <c r="E102" s="203" t="s">
        <v>19</v>
      </c>
      <c r="F102" s="204" t="s">
        <v>4526</v>
      </c>
      <c r="G102" s="202"/>
      <c r="H102" s="205">
        <v>15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178</v>
      </c>
      <c r="AU102" s="211" t="s">
        <v>79</v>
      </c>
      <c r="AV102" s="13" t="s">
        <v>79</v>
      </c>
      <c r="AW102" s="13" t="s">
        <v>31</v>
      </c>
      <c r="AX102" s="13" t="s">
        <v>77</v>
      </c>
      <c r="AY102" s="211" t="s">
        <v>161</v>
      </c>
    </row>
    <row r="103" spans="1:65" s="2" customFormat="1" ht="24.15" customHeight="1">
      <c r="A103" s="37"/>
      <c r="B103" s="38"/>
      <c r="C103" s="181" t="s">
        <v>168</v>
      </c>
      <c r="D103" s="181" t="s">
        <v>163</v>
      </c>
      <c r="E103" s="182" t="s">
        <v>187</v>
      </c>
      <c r="F103" s="183" t="s">
        <v>188</v>
      </c>
      <c r="G103" s="184" t="s">
        <v>189</v>
      </c>
      <c r="H103" s="185">
        <v>40</v>
      </c>
      <c r="I103" s="186"/>
      <c r="J103" s="187">
        <f>ROUND(I103*H103,2)</f>
        <v>0</v>
      </c>
      <c r="K103" s="183" t="s">
        <v>167</v>
      </c>
      <c r="L103" s="42"/>
      <c r="M103" s="188" t="s">
        <v>19</v>
      </c>
      <c r="N103" s="189" t="s">
        <v>40</v>
      </c>
      <c r="O103" s="67"/>
      <c r="P103" s="190">
        <f>O103*H103</f>
        <v>0</v>
      </c>
      <c r="Q103" s="190">
        <v>2.9999999999999997E-4</v>
      </c>
      <c r="R103" s="190">
        <f>Q103*H103</f>
        <v>1.1999999999999999E-2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168</v>
      </c>
      <c r="AT103" s="192" t="s">
        <v>163</v>
      </c>
      <c r="AU103" s="192" t="s">
        <v>79</v>
      </c>
      <c r="AY103" s="20" t="s">
        <v>161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77</v>
      </c>
      <c r="BK103" s="193">
        <f>ROUND(I103*H103,2)</f>
        <v>0</v>
      </c>
      <c r="BL103" s="20" t="s">
        <v>168</v>
      </c>
      <c r="BM103" s="192" t="s">
        <v>4527</v>
      </c>
    </row>
    <row r="104" spans="1:65" s="2" customFormat="1">
      <c r="A104" s="37"/>
      <c r="B104" s="38"/>
      <c r="C104" s="39"/>
      <c r="D104" s="194" t="s">
        <v>170</v>
      </c>
      <c r="E104" s="39"/>
      <c r="F104" s="195" t="s">
        <v>191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170</v>
      </c>
      <c r="AU104" s="20" t="s">
        <v>79</v>
      </c>
    </row>
    <row r="105" spans="1:65" s="2" customFormat="1" ht="24.15" customHeight="1">
      <c r="A105" s="37"/>
      <c r="B105" s="38"/>
      <c r="C105" s="181" t="s">
        <v>192</v>
      </c>
      <c r="D105" s="181" t="s">
        <v>163</v>
      </c>
      <c r="E105" s="182" t="s">
        <v>193</v>
      </c>
      <c r="F105" s="183" t="s">
        <v>194</v>
      </c>
      <c r="G105" s="184" t="s">
        <v>189</v>
      </c>
      <c r="H105" s="185">
        <v>40</v>
      </c>
      <c r="I105" s="186"/>
      <c r="J105" s="187">
        <f>ROUND(I105*H105,2)</f>
        <v>0</v>
      </c>
      <c r="K105" s="183" t="s">
        <v>167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4528</v>
      </c>
    </row>
    <row r="106" spans="1:65" s="2" customFormat="1">
      <c r="A106" s="37"/>
      <c r="B106" s="38"/>
      <c r="C106" s="39"/>
      <c r="D106" s="194" t="s">
        <v>170</v>
      </c>
      <c r="E106" s="39"/>
      <c r="F106" s="195" t="s">
        <v>196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170</v>
      </c>
      <c r="AU106" s="20" t="s">
        <v>79</v>
      </c>
    </row>
    <row r="107" spans="1:65" s="12" customFormat="1" ht="22.8" customHeight="1">
      <c r="B107" s="165"/>
      <c r="C107" s="166"/>
      <c r="D107" s="167" t="s">
        <v>68</v>
      </c>
      <c r="E107" s="179" t="s">
        <v>180</v>
      </c>
      <c r="F107" s="179" t="s">
        <v>210</v>
      </c>
      <c r="G107" s="166"/>
      <c r="H107" s="166"/>
      <c r="I107" s="169"/>
      <c r="J107" s="180">
        <f>BK107</f>
        <v>0</v>
      </c>
      <c r="K107" s="166"/>
      <c r="L107" s="171"/>
      <c r="M107" s="172"/>
      <c r="N107" s="173"/>
      <c r="O107" s="173"/>
      <c r="P107" s="174">
        <f>SUM(P108:P111)</f>
        <v>0</v>
      </c>
      <c r="Q107" s="173"/>
      <c r="R107" s="174">
        <f>SUM(R108:R111)</f>
        <v>0.13734000000000002</v>
      </c>
      <c r="S107" s="173"/>
      <c r="T107" s="175">
        <f>SUM(T108:T111)</f>
        <v>0</v>
      </c>
      <c r="AR107" s="176" t="s">
        <v>77</v>
      </c>
      <c r="AT107" s="177" t="s">
        <v>68</v>
      </c>
      <c r="AU107" s="177" t="s">
        <v>77</v>
      </c>
      <c r="AY107" s="176" t="s">
        <v>161</v>
      </c>
      <c r="BK107" s="178">
        <f>SUM(BK108:BK111)</f>
        <v>0</v>
      </c>
    </row>
    <row r="108" spans="1:65" s="2" customFormat="1" ht="16.5" customHeight="1">
      <c r="A108" s="37"/>
      <c r="B108" s="38"/>
      <c r="C108" s="181" t="s">
        <v>197</v>
      </c>
      <c r="D108" s="181" t="s">
        <v>163</v>
      </c>
      <c r="E108" s="182" t="s">
        <v>223</v>
      </c>
      <c r="F108" s="183" t="s">
        <v>224</v>
      </c>
      <c r="G108" s="184" t="s">
        <v>214</v>
      </c>
      <c r="H108" s="185">
        <v>0.126</v>
      </c>
      <c r="I108" s="186"/>
      <c r="J108" s="187">
        <f>ROUND(I108*H108,2)</f>
        <v>0</v>
      </c>
      <c r="K108" s="183" t="s">
        <v>167</v>
      </c>
      <c r="L108" s="42"/>
      <c r="M108" s="188" t="s">
        <v>19</v>
      </c>
      <c r="N108" s="189" t="s">
        <v>40</v>
      </c>
      <c r="O108" s="67"/>
      <c r="P108" s="190">
        <f>O108*H108</f>
        <v>0</v>
      </c>
      <c r="Q108" s="190">
        <v>1.0900000000000001</v>
      </c>
      <c r="R108" s="190">
        <f>Q108*H108</f>
        <v>0.13734000000000002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168</v>
      </c>
      <c r="AT108" s="192" t="s">
        <v>163</v>
      </c>
      <c r="AU108" s="192" t="s">
        <v>79</v>
      </c>
      <c r="AY108" s="20" t="s">
        <v>161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77</v>
      </c>
      <c r="BK108" s="193">
        <f>ROUND(I108*H108,2)</f>
        <v>0</v>
      </c>
      <c r="BL108" s="20" t="s">
        <v>168</v>
      </c>
      <c r="BM108" s="192" t="s">
        <v>4529</v>
      </c>
    </row>
    <row r="109" spans="1:65" s="2" customFormat="1">
      <c r="A109" s="37"/>
      <c r="B109" s="38"/>
      <c r="C109" s="39"/>
      <c r="D109" s="194" t="s">
        <v>170</v>
      </c>
      <c r="E109" s="39"/>
      <c r="F109" s="195" t="s">
        <v>226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170</v>
      </c>
      <c r="AU109" s="20" t="s">
        <v>79</v>
      </c>
    </row>
    <row r="110" spans="1:65" s="14" customFormat="1">
      <c r="B110" s="212"/>
      <c r="C110" s="213"/>
      <c r="D110" s="199" t="s">
        <v>178</v>
      </c>
      <c r="E110" s="214" t="s">
        <v>19</v>
      </c>
      <c r="F110" s="215" t="s">
        <v>4530</v>
      </c>
      <c r="G110" s="213"/>
      <c r="H110" s="214" t="s">
        <v>19</v>
      </c>
      <c r="I110" s="216"/>
      <c r="J110" s="213"/>
      <c r="K110" s="213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178</v>
      </c>
      <c r="AU110" s="221" t="s">
        <v>79</v>
      </c>
      <c r="AV110" s="14" t="s">
        <v>77</v>
      </c>
      <c r="AW110" s="14" t="s">
        <v>31</v>
      </c>
      <c r="AX110" s="14" t="s">
        <v>69</v>
      </c>
      <c r="AY110" s="221" t="s">
        <v>161</v>
      </c>
    </row>
    <row r="111" spans="1:65" s="13" customFormat="1">
      <c r="B111" s="201"/>
      <c r="C111" s="202"/>
      <c r="D111" s="199" t="s">
        <v>178</v>
      </c>
      <c r="E111" s="203" t="s">
        <v>19</v>
      </c>
      <c r="F111" s="204" t="s">
        <v>4531</v>
      </c>
      <c r="G111" s="202"/>
      <c r="H111" s="205">
        <v>0.126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178</v>
      </c>
      <c r="AU111" s="211" t="s">
        <v>79</v>
      </c>
      <c r="AV111" s="13" t="s">
        <v>79</v>
      </c>
      <c r="AW111" s="13" t="s">
        <v>31</v>
      </c>
      <c r="AX111" s="13" t="s">
        <v>77</v>
      </c>
      <c r="AY111" s="211" t="s">
        <v>161</v>
      </c>
    </row>
    <row r="112" spans="1:65" s="12" customFormat="1" ht="22.8" customHeight="1">
      <c r="B112" s="165"/>
      <c r="C112" s="166"/>
      <c r="D112" s="167" t="s">
        <v>68</v>
      </c>
      <c r="E112" s="179" t="s">
        <v>222</v>
      </c>
      <c r="F112" s="179" t="s">
        <v>246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SUM(P113:P187)</f>
        <v>0</v>
      </c>
      <c r="Q112" s="173"/>
      <c r="R112" s="174">
        <f>SUM(R113:R187)</f>
        <v>0</v>
      </c>
      <c r="S112" s="173"/>
      <c r="T112" s="175">
        <f>SUM(T113:T187)</f>
        <v>57.642107999999986</v>
      </c>
      <c r="AR112" s="176" t="s">
        <v>77</v>
      </c>
      <c r="AT112" s="177" t="s">
        <v>68</v>
      </c>
      <c r="AU112" s="177" t="s">
        <v>77</v>
      </c>
      <c r="AY112" s="176" t="s">
        <v>161</v>
      </c>
      <c r="BK112" s="178">
        <f>SUM(BK113:BK187)</f>
        <v>0</v>
      </c>
    </row>
    <row r="113" spans="1:65" s="2" customFormat="1" ht="16.5" customHeight="1">
      <c r="A113" s="37"/>
      <c r="B113" s="38"/>
      <c r="C113" s="181" t="s">
        <v>203</v>
      </c>
      <c r="D113" s="181" t="s">
        <v>163</v>
      </c>
      <c r="E113" s="182" t="s">
        <v>248</v>
      </c>
      <c r="F113" s="183" t="s">
        <v>249</v>
      </c>
      <c r="G113" s="184" t="s">
        <v>206</v>
      </c>
      <c r="H113" s="185">
        <v>2.2519999999999998</v>
      </c>
      <c r="I113" s="186"/>
      <c r="J113" s="187">
        <f>ROUND(I113*H113,2)</f>
        <v>0</v>
      </c>
      <c r="K113" s="183" t="s">
        <v>167</v>
      </c>
      <c r="L113" s="42"/>
      <c r="M113" s="188" t="s">
        <v>19</v>
      </c>
      <c r="N113" s="189" t="s">
        <v>40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2</v>
      </c>
      <c r="T113" s="191">
        <f>S113*H113</f>
        <v>4.5039999999999996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77</v>
      </c>
      <c r="BK113" s="193">
        <f>ROUND(I113*H113,2)</f>
        <v>0</v>
      </c>
      <c r="BL113" s="20" t="s">
        <v>168</v>
      </c>
      <c r="BM113" s="192" t="s">
        <v>4532</v>
      </c>
    </row>
    <row r="114" spans="1:65" s="2" customFormat="1">
      <c r="A114" s="37"/>
      <c r="B114" s="38"/>
      <c r="C114" s="39"/>
      <c r="D114" s="194" t="s">
        <v>170</v>
      </c>
      <c r="E114" s="39"/>
      <c r="F114" s="195" t="s">
        <v>251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170</v>
      </c>
      <c r="AU114" s="20" t="s">
        <v>79</v>
      </c>
    </row>
    <row r="115" spans="1:65" s="13" customFormat="1">
      <c r="B115" s="201"/>
      <c r="C115" s="202"/>
      <c r="D115" s="199" t="s">
        <v>178</v>
      </c>
      <c r="E115" s="203" t="s">
        <v>19</v>
      </c>
      <c r="F115" s="204" t="s">
        <v>4533</v>
      </c>
      <c r="G115" s="202"/>
      <c r="H115" s="205">
        <v>2.2519999999999998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178</v>
      </c>
      <c r="AU115" s="211" t="s">
        <v>79</v>
      </c>
      <c r="AV115" s="13" t="s">
        <v>79</v>
      </c>
      <c r="AW115" s="13" t="s">
        <v>31</v>
      </c>
      <c r="AX115" s="13" t="s">
        <v>77</v>
      </c>
      <c r="AY115" s="211" t="s">
        <v>161</v>
      </c>
    </row>
    <row r="116" spans="1:65" s="2" customFormat="1" ht="24.15" customHeight="1">
      <c r="A116" s="37"/>
      <c r="B116" s="38"/>
      <c r="C116" s="181" t="s">
        <v>211</v>
      </c>
      <c r="D116" s="181" t="s">
        <v>163</v>
      </c>
      <c r="E116" s="182" t="s">
        <v>263</v>
      </c>
      <c r="F116" s="183" t="s">
        <v>264</v>
      </c>
      <c r="G116" s="184" t="s">
        <v>206</v>
      </c>
      <c r="H116" s="185">
        <v>7.4729999999999999</v>
      </c>
      <c r="I116" s="186"/>
      <c r="J116" s="187">
        <f>ROUND(I116*H116,2)</f>
        <v>0</v>
      </c>
      <c r="K116" s="183" t="s">
        <v>167</v>
      </c>
      <c r="L116" s="42"/>
      <c r="M116" s="188" t="s">
        <v>19</v>
      </c>
      <c r="N116" s="189" t="s">
        <v>40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1.8</v>
      </c>
      <c r="T116" s="191">
        <f>S116*H116</f>
        <v>13.4514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168</v>
      </c>
      <c r="AT116" s="192" t="s">
        <v>163</v>
      </c>
      <c r="AU116" s="192" t="s">
        <v>79</v>
      </c>
      <c r="AY116" s="20" t="s">
        <v>161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77</v>
      </c>
      <c r="BK116" s="193">
        <f>ROUND(I116*H116,2)</f>
        <v>0</v>
      </c>
      <c r="BL116" s="20" t="s">
        <v>168</v>
      </c>
      <c r="BM116" s="192" t="s">
        <v>4534</v>
      </c>
    </row>
    <row r="117" spans="1:65" s="2" customFormat="1">
      <c r="A117" s="37"/>
      <c r="B117" s="38"/>
      <c r="C117" s="39"/>
      <c r="D117" s="194" t="s">
        <v>170</v>
      </c>
      <c r="E117" s="39"/>
      <c r="F117" s="195" t="s">
        <v>266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170</v>
      </c>
      <c r="AU117" s="20" t="s">
        <v>79</v>
      </c>
    </row>
    <row r="118" spans="1:65" s="13" customFormat="1">
      <c r="B118" s="201"/>
      <c r="C118" s="202"/>
      <c r="D118" s="199" t="s">
        <v>178</v>
      </c>
      <c r="E118" s="203" t="s">
        <v>19</v>
      </c>
      <c r="F118" s="204" t="s">
        <v>4535</v>
      </c>
      <c r="G118" s="202"/>
      <c r="H118" s="205">
        <v>7.4729999999999999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178</v>
      </c>
      <c r="AU118" s="211" t="s">
        <v>79</v>
      </c>
      <c r="AV118" s="13" t="s">
        <v>79</v>
      </c>
      <c r="AW118" s="13" t="s">
        <v>31</v>
      </c>
      <c r="AX118" s="13" t="s">
        <v>77</v>
      </c>
      <c r="AY118" s="211" t="s">
        <v>161</v>
      </c>
    </row>
    <row r="119" spans="1:65" s="2" customFormat="1" ht="16.5" customHeight="1">
      <c r="A119" s="37"/>
      <c r="B119" s="38"/>
      <c r="C119" s="181" t="s">
        <v>222</v>
      </c>
      <c r="D119" s="181" t="s">
        <v>163</v>
      </c>
      <c r="E119" s="182" t="s">
        <v>4536</v>
      </c>
      <c r="F119" s="183" t="s">
        <v>4537</v>
      </c>
      <c r="G119" s="184" t="s">
        <v>189</v>
      </c>
      <c r="H119" s="185">
        <v>7.5</v>
      </c>
      <c r="I119" s="186"/>
      <c r="J119" s="187">
        <f>ROUND(I119*H119,2)</f>
        <v>0</v>
      </c>
      <c r="K119" s="183" t="s">
        <v>167</v>
      </c>
      <c r="L119" s="42"/>
      <c r="M119" s="188" t="s">
        <v>19</v>
      </c>
      <c r="N119" s="189" t="s">
        <v>40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7.0000000000000007E-2</v>
      </c>
      <c r="T119" s="191">
        <f>S119*H119</f>
        <v>0.52500000000000002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168</v>
      </c>
      <c r="AT119" s="192" t="s">
        <v>163</v>
      </c>
      <c r="AU119" s="192" t="s">
        <v>79</v>
      </c>
      <c r="AY119" s="20" t="s">
        <v>161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77</v>
      </c>
      <c r="BK119" s="193">
        <f>ROUND(I119*H119,2)</f>
        <v>0</v>
      </c>
      <c r="BL119" s="20" t="s">
        <v>168</v>
      </c>
      <c r="BM119" s="192" t="s">
        <v>4538</v>
      </c>
    </row>
    <row r="120" spans="1:65" s="2" customFormat="1">
      <c r="A120" s="37"/>
      <c r="B120" s="38"/>
      <c r="C120" s="39"/>
      <c r="D120" s="194" t="s">
        <v>170</v>
      </c>
      <c r="E120" s="39"/>
      <c r="F120" s="195" t="s">
        <v>4539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170</v>
      </c>
      <c r="AU120" s="20" t="s">
        <v>79</v>
      </c>
    </row>
    <row r="121" spans="1:65" s="13" customFormat="1">
      <c r="B121" s="201"/>
      <c r="C121" s="202"/>
      <c r="D121" s="199" t="s">
        <v>178</v>
      </c>
      <c r="E121" s="203" t="s">
        <v>19</v>
      </c>
      <c r="F121" s="204" t="s">
        <v>4540</v>
      </c>
      <c r="G121" s="202"/>
      <c r="H121" s="205">
        <v>7.5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178</v>
      </c>
      <c r="AU121" s="211" t="s">
        <v>79</v>
      </c>
      <c r="AV121" s="13" t="s">
        <v>79</v>
      </c>
      <c r="AW121" s="13" t="s">
        <v>31</v>
      </c>
      <c r="AX121" s="13" t="s">
        <v>77</v>
      </c>
      <c r="AY121" s="211" t="s">
        <v>161</v>
      </c>
    </row>
    <row r="122" spans="1:65" s="2" customFormat="1" ht="16.5" customHeight="1">
      <c r="A122" s="37"/>
      <c r="B122" s="38"/>
      <c r="C122" s="181" t="s">
        <v>237</v>
      </c>
      <c r="D122" s="181" t="s">
        <v>163</v>
      </c>
      <c r="E122" s="182" t="s">
        <v>269</v>
      </c>
      <c r="F122" s="183" t="s">
        <v>270</v>
      </c>
      <c r="G122" s="184" t="s">
        <v>206</v>
      </c>
      <c r="H122" s="185">
        <v>2.3940000000000001</v>
      </c>
      <c r="I122" s="186"/>
      <c r="J122" s="187">
        <f>ROUND(I122*H122,2)</f>
        <v>0</v>
      </c>
      <c r="K122" s="183" t="s">
        <v>167</v>
      </c>
      <c r="L122" s="42"/>
      <c r="M122" s="188" t="s">
        <v>19</v>
      </c>
      <c r="N122" s="189" t="s">
        <v>40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2.4</v>
      </c>
      <c r="T122" s="191">
        <f>S122*H122</f>
        <v>5.7456000000000005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168</v>
      </c>
      <c r="AT122" s="192" t="s">
        <v>163</v>
      </c>
      <c r="AU122" s="192" t="s">
        <v>79</v>
      </c>
      <c r="AY122" s="20" t="s">
        <v>161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77</v>
      </c>
      <c r="BK122" s="193">
        <f>ROUND(I122*H122,2)</f>
        <v>0</v>
      </c>
      <c r="BL122" s="20" t="s">
        <v>168</v>
      </c>
      <c r="BM122" s="192" t="s">
        <v>4541</v>
      </c>
    </row>
    <row r="123" spans="1:65" s="2" customFormat="1">
      <c r="A123" s="37"/>
      <c r="B123" s="38"/>
      <c r="C123" s="39"/>
      <c r="D123" s="194" t="s">
        <v>170</v>
      </c>
      <c r="E123" s="39"/>
      <c r="F123" s="195" t="s">
        <v>272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170</v>
      </c>
      <c r="AU123" s="20" t="s">
        <v>79</v>
      </c>
    </row>
    <row r="124" spans="1:65" s="13" customFormat="1">
      <c r="B124" s="201"/>
      <c r="C124" s="202"/>
      <c r="D124" s="199" t="s">
        <v>178</v>
      </c>
      <c r="E124" s="203" t="s">
        <v>19</v>
      </c>
      <c r="F124" s="204" t="s">
        <v>4542</v>
      </c>
      <c r="G124" s="202"/>
      <c r="H124" s="205">
        <v>2.3940000000000001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178</v>
      </c>
      <c r="AU124" s="211" t="s">
        <v>79</v>
      </c>
      <c r="AV124" s="13" t="s">
        <v>79</v>
      </c>
      <c r="AW124" s="13" t="s">
        <v>31</v>
      </c>
      <c r="AX124" s="13" t="s">
        <v>77</v>
      </c>
      <c r="AY124" s="211" t="s">
        <v>161</v>
      </c>
    </row>
    <row r="125" spans="1:65" s="2" customFormat="1" ht="24.15" customHeight="1">
      <c r="A125" s="37"/>
      <c r="B125" s="38"/>
      <c r="C125" s="181" t="s">
        <v>247</v>
      </c>
      <c r="D125" s="181" t="s">
        <v>163</v>
      </c>
      <c r="E125" s="182" t="s">
        <v>318</v>
      </c>
      <c r="F125" s="183" t="s">
        <v>319</v>
      </c>
      <c r="G125" s="184" t="s">
        <v>166</v>
      </c>
      <c r="H125" s="185">
        <v>5.2</v>
      </c>
      <c r="I125" s="186"/>
      <c r="J125" s="187">
        <f>ROUND(I125*H125,2)</f>
        <v>0</v>
      </c>
      <c r="K125" s="183" t="s">
        <v>167</v>
      </c>
      <c r="L125" s="42"/>
      <c r="M125" s="188" t="s">
        <v>19</v>
      </c>
      <c r="N125" s="189" t="s">
        <v>40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5.7000000000000002E-2</v>
      </c>
      <c r="T125" s="191">
        <f>S125*H125</f>
        <v>0.2964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168</v>
      </c>
      <c r="AT125" s="192" t="s">
        <v>163</v>
      </c>
      <c r="AU125" s="192" t="s">
        <v>79</v>
      </c>
      <c r="AY125" s="20" t="s">
        <v>161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77</v>
      </c>
      <c r="BK125" s="193">
        <f>ROUND(I125*H125,2)</f>
        <v>0</v>
      </c>
      <c r="BL125" s="20" t="s">
        <v>168</v>
      </c>
      <c r="BM125" s="192" t="s">
        <v>4543</v>
      </c>
    </row>
    <row r="126" spans="1:65" s="2" customFormat="1">
      <c r="A126" s="37"/>
      <c r="B126" s="38"/>
      <c r="C126" s="39"/>
      <c r="D126" s="194" t="s">
        <v>170</v>
      </c>
      <c r="E126" s="39"/>
      <c r="F126" s="195" t="s">
        <v>321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170</v>
      </c>
      <c r="AU126" s="20" t="s">
        <v>79</v>
      </c>
    </row>
    <row r="127" spans="1:65" s="13" customFormat="1">
      <c r="B127" s="201"/>
      <c r="C127" s="202"/>
      <c r="D127" s="199" t="s">
        <v>178</v>
      </c>
      <c r="E127" s="203" t="s">
        <v>19</v>
      </c>
      <c r="F127" s="204" t="s">
        <v>4544</v>
      </c>
      <c r="G127" s="202"/>
      <c r="H127" s="205">
        <v>5.2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178</v>
      </c>
      <c r="AU127" s="211" t="s">
        <v>79</v>
      </c>
      <c r="AV127" s="13" t="s">
        <v>79</v>
      </c>
      <c r="AW127" s="13" t="s">
        <v>31</v>
      </c>
      <c r="AX127" s="13" t="s">
        <v>77</v>
      </c>
      <c r="AY127" s="211" t="s">
        <v>161</v>
      </c>
    </row>
    <row r="128" spans="1:65" s="2" customFormat="1" ht="24.15" customHeight="1">
      <c r="A128" s="37"/>
      <c r="B128" s="38"/>
      <c r="C128" s="181" t="s">
        <v>253</v>
      </c>
      <c r="D128" s="181" t="s">
        <v>163</v>
      </c>
      <c r="E128" s="182" t="s">
        <v>338</v>
      </c>
      <c r="F128" s="183" t="s">
        <v>339</v>
      </c>
      <c r="G128" s="184" t="s">
        <v>166</v>
      </c>
      <c r="H128" s="185">
        <v>174.9</v>
      </c>
      <c r="I128" s="186"/>
      <c r="J128" s="187">
        <f>ROUND(I128*H128,2)</f>
        <v>0</v>
      </c>
      <c r="K128" s="183" t="s">
        <v>167</v>
      </c>
      <c r="L128" s="42"/>
      <c r="M128" s="188" t="s">
        <v>19</v>
      </c>
      <c r="N128" s="189" t="s">
        <v>40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1.7999999999999999E-2</v>
      </c>
      <c r="T128" s="191">
        <f>S128*H128</f>
        <v>3.1481999999999997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168</v>
      </c>
      <c r="AT128" s="192" t="s">
        <v>163</v>
      </c>
      <c r="AU128" s="192" t="s">
        <v>79</v>
      </c>
      <c r="AY128" s="20" t="s">
        <v>161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77</v>
      </c>
      <c r="BK128" s="193">
        <f>ROUND(I128*H128,2)</f>
        <v>0</v>
      </c>
      <c r="BL128" s="20" t="s">
        <v>168</v>
      </c>
      <c r="BM128" s="192" t="s">
        <v>4545</v>
      </c>
    </row>
    <row r="129" spans="1:65" s="2" customFormat="1">
      <c r="A129" s="37"/>
      <c r="B129" s="38"/>
      <c r="C129" s="39"/>
      <c r="D129" s="194" t="s">
        <v>170</v>
      </c>
      <c r="E129" s="39"/>
      <c r="F129" s="195" t="s">
        <v>341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170</v>
      </c>
      <c r="AU129" s="20" t="s">
        <v>79</v>
      </c>
    </row>
    <row r="130" spans="1:65" s="13" customFormat="1">
      <c r="B130" s="201"/>
      <c r="C130" s="202"/>
      <c r="D130" s="199" t="s">
        <v>178</v>
      </c>
      <c r="E130" s="203" t="s">
        <v>19</v>
      </c>
      <c r="F130" s="204" t="s">
        <v>4546</v>
      </c>
      <c r="G130" s="202"/>
      <c r="H130" s="205">
        <v>219.45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178</v>
      </c>
      <c r="AU130" s="211" t="s">
        <v>79</v>
      </c>
      <c r="AV130" s="13" t="s">
        <v>79</v>
      </c>
      <c r="AW130" s="13" t="s">
        <v>31</v>
      </c>
      <c r="AX130" s="13" t="s">
        <v>69</v>
      </c>
      <c r="AY130" s="211" t="s">
        <v>161</v>
      </c>
    </row>
    <row r="131" spans="1:65" s="13" customFormat="1">
      <c r="B131" s="201"/>
      <c r="C131" s="202"/>
      <c r="D131" s="199" t="s">
        <v>178</v>
      </c>
      <c r="E131" s="203" t="s">
        <v>19</v>
      </c>
      <c r="F131" s="204" t="s">
        <v>4547</v>
      </c>
      <c r="G131" s="202"/>
      <c r="H131" s="205">
        <v>-44.55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178</v>
      </c>
      <c r="AU131" s="211" t="s">
        <v>79</v>
      </c>
      <c r="AV131" s="13" t="s">
        <v>79</v>
      </c>
      <c r="AW131" s="13" t="s">
        <v>31</v>
      </c>
      <c r="AX131" s="13" t="s">
        <v>69</v>
      </c>
      <c r="AY131" s="211" t="s">
        <v>161</v>
      </c>
    </row>
    <row r="132" spans="1:65" s="15" customFormat="1">
      <c r="B132" s="222"/>
      <c r="C132" s="223"/>
      <c r="D132" s="199" t="s">
        <v>178</v>
      </c>
      <c r="E132" s="224" t="s">
        <v>19</v>
      </c>
      <c r="F132" s="225" t="s">
        <v>221</v>
      </c>
      <c r="G132" s="223"/>
      <c r="H132" s="226">
        <v>174.9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178</v>
      </c>
      <c r="AU132" s="232" t="s">
        <v>79</v>
      </c>
      <c r="AV132" s="15" t="s">
        <v>168</v>
      </c>
      <c r="AW132" s="15" t="s">
        <v>31</v>
      </c>
      <c r="AX132" s="15" t="s">
        <v>77</v>
      </c>
      <c r="AY132" s="232" t="s">
        <v>161</v>
      </c>
    </row>
    <row r="133" spans="1:65" s="2" customFormat="1" ht="24.15" customHeight="1">
      <c r="A133" s="37"/>
      <c r="B133" s="38"/>
      <c r="C133" s="181" t="s">
        <v>262</v>
      </c>
      <c r="D133" s="181" t="s">
        <v>163</v>
      </c>
      <c r="E133" s="182" t="s">
        <v>344</v>
      </c>
      <c r="F133" s="183" t="s">
        <v>345</v>
      </c>
      <c r="G133" s="184" t="s">
        <v>166</v>
      </c>
      <c r="H133" s="185">
        <v>24.72</v>
      </c>
      <c r="I133" s="186"/>
      <c r="J133" s="187">
        <f>ROUND(I133*H133,2)</f>
        <v>0</v>
      </c>
      <c r="K133" s="183" t="s">
        <v>167</v>
      </c>
      <c r="L133" s="42"/>
      <c r="M133" s="188" t="s">
        <v>19</v>
      </c>
      <c r="N133" s="189" t="s">
        <v>40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5.5E-2</v>
      </c>
      <c r="T133" s="191">
        <f>S133*H133</f>
        <v>1.3595999999999999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168</v>
      </c>
      <c r="AT133" s="192" t="s">
        <v>163</v>
      </c>
      <c r="AU133" s="192" t="s">
        <v>79</v>
      </c>
      <c r="AY133" s="20" t="s">
        <v>161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77</v>
      </c>
      <c r="BK133" s="193">
        <f>ROUND(I133*H133,2)</f>
        <v>0</v>
      </c>
      <c r="BL133" s="20" t="s">
        <v>168</v>
      </c>
      <c r="BM133" s="192" t="s">
        <v>4548</v>
      </c>
    </row>
    <row r="134" spans="1:65" s="2" customFormat="1">
      <c r="A134" s="37"/>
      <c r="B134" s="38"/>
      <c r="C134" s="39"/>
      <c r="D134" s="194" t="s">
        <v>170</v>
      </c>
      <c r="E134" s="39"/>
      <c r="F134" s="195" t="s">
        <v>347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170</v>
      </c>
      <c r="AU134" s="20" t="s">
        <v>79</v>
      </c>
    </row>
    <row r="135" spans="1:65" s="14" customFormat="1">
      <c r="B135" s="212"/>
      <c r="C135" s="213"/>
      <c r="D135" s="199" t="s">
        <v>178</v>
      </c>
      <c r="E135" s="214" t="s">
        <v>19</v>
      </c>
      <c r="F135" s="215" t="s">
        <v>309</v>
      </c>
      <c r="G135" s="213"/>
      <c r="H135" s="214" t="s">
        <v>19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178</v>
      </c>
      <c r="AU135" s="221" t="s">
        <v>79</v>
      </c>
      <c r="AV135" s="14" t="s">
        <v>77</v>
      </c>
      <c r="AW135" s="14" t="s">
        <v>31</v>
      </c>
      <c r="AX135" s="14" t="s">
        <v>69</v>
      </c>
      <c r="AY135" s="221" t="s">
        <v>161</v>
      </c>
    </row>
    <row r="136" spans="1:65" s="13" customFormat="1">
      <c r="B136" s="201"/>
      <c r="C136" s="202"/>
      <c r="D136" s="199" t="s">
        <v>178</v>
      </c>
      <c r="E136" s="203" t="s">
        <v>19</v>
      </c>
      <c r="F136" s="204" t="s">
        <v>4549</v>
      </c>
      <c r="G136" s="202"/>
      <c r="H136" s="205">
        <v>9.7140000000000004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178</v>
      </c>
      <c r="AU136" s="211" t="s">
        <v>79</v>
      </c>
      <c r="AV136" s="13" t="s">
        <v>79</v>
      </c>
      <c r="AW136" s="13" t="s">
        <v>31</v>
      </c>
      <c r="AX136" s="13" t="s">
        <v>69</v>
      </c>
      <c r="AY136" s="211" t="s">
        <v>161</v>
      </c>
    </row>
    <row r="137" spans="1:65" s="14" customFormat="1">
      <c r="B137" s="212"/>
      <c r="C137" s="213"/>
      <c r="D137" s="199" t="s">
        <v>178</v>
      </c>
      <c r="E137" s="214" t="s">
        <v>19</v>
      </c>
      <c r="F137" s="215" t="s">
        <v>307</v>
      </c>
      <c r="G137" s="213"/>
      <c r="H137" s="214" t="s">
        <v>19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178</v>
      </c>
      <c r="AU137" s="221" t="s">
        <v>79</v>
      </c>
      <c r="AV137" s="14" t="s">
        <v>77</v>
      </c>
      <c r="AW137" s="14" t="s">
        <v>31</v>
      </c>
      <c r="AX137" s="14" t="s">
        <v>69</v>
      </c>
      <c r="AY137" s="221" t="s">
        <v>161</v>
      </c>
    </row>
    <row r="138" spans="1:65" s="13" customFormat="1">
      <c r="B138" s="201"/>
      <c r="C138" s="202"/>
      <c r="D138" s="199" t="s">
        <v>178</v>
      </c>
      <c r="E138" s="203" t="s">
        <v>19</v>
      </c>
      <c r="F138" s="204" t="s">
        <v>4550</v>
      </c>
      <c r="G138" s="202"/>
      <c r="H138" s="205">
        <v>6.6539999999999999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178</v>
      </c>
      <c r="AU138" s="211" t="s">
        <v>79</v>
      </c>
      <c r="AV138" s="13" t="s">
        <v>79</v>
      </c>
      <c r="AW138" s="13" t="s">
        <v>31</v>
      </c>
      <c r="AX138" s="13" t="s">
        <v>69</v>
      </c>
      <c r="AY138" s="211" t="s">
        <v>161</v>
      </c>
    </row>
    <row r="139" spans="1:65" s="14" customFormat="1">
      <c r="B139" s="212"/>
      <c r="C139" s="213"/>
      <c r="D139" s="199" t="s">
        <v>178</v>
      </c>
      <c r="E139" s="214" t="s">
        <v>19</v>
      </c>
      <c r="F139" s="215" t="s">
        <v>305</v>
      </c>
      <c r="G139" s="213"/>
      <c r="H139" s="214" t="s">
        <v>19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178</v>
      </c>
      <c r="AU139" s="221" t="s">
        <v>79</v>
      </c>
      <c r="AV139" s="14" t="s">
        <v>77</v>
      </c>
      <c r="AW139" s="14" t="s">
        <v>31</v>
      </c>
      <c r="AX139" s="14" t="s">
        <v>69</v>
      </c>
      <c r="AY139" s="221" t="s">
        <v>161</v>
      </c>
    </row>
    <row r="140" spans="1:65" s="13" customFormat="1">
      <c r="B140" s="201"/>
      <c r="C140" s="202"/>
      <c r="D140" s="199" t="s">
        <v>178</v>
      </c>
      <c r="E140" s="203" t="s">
        <v>19</v>
      </c>
      <c r="F140" s="204" t="s">
        <v>4551</v>
      </c>
      <c r="G140" s="202"/>
      <c r="H140" s="205">
        <v>2.76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178</v>
      </c>
      <c r="AU140" s="211" t="s">
        <v>79</v>
      </c>
      <c r="AV140" s="13" t="s">
        <v>79</v>
      </c>
      <c r="AW140" s="13" t="s">
        <v>31</v>
      </c>
      <c r="AX140" s="13" t="s">
        <v>69</v>
      </c>
      <c r="AY140" s="211" t="s">
        <v>161</v>
      </c>
    </row>
    <row r="141" spans="1:65" s="13" customFormat="1">
      <c r="B141" s="201"/>
      <c r="C141" s="202"/>
      <c r="D141" s="199" t="s">
        <v>178</v>
      </c>
      <c r="E141" s="203" t="s">
        <v>19</v>
      </c>
      <c r="F141" s="204" t="s">
        <v>4552</v>
      </c>
      <c r="G141" s="202"/>
      <c r="H141" s="205">
        <v>3.96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79</v>
      </c>
      <c r="AV141" s="13" t="s">
        <v>79</v>
      </c>
      <c r="AW141" s="13" t="s">
        <v>31</v>
      </c>
      <c r="AX141" s="13" t="s">
        <v>69</v>
      </c>
      <c r="AY141" s="211" t="s">
        <v>161</v>
      </c>
    </row>
    <row r="142" spans="1:65" s="14" customFormat="1">
      <c r="B142" s="212"/>
      <c r="C142" s="213"/>
      <c r="D142" s="199" t="s">
        <v>178</v>
      </c>
      <c r="E142" s="214" t="s">
        <v>19</v>
      </c>
      <c r="F142" s="215" t="s">
        <v>286</v>
      </c>
      <c r="G142" s="213"/>
      <c r="H142" s="214" t="s">
        <v>19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178</v>
      </c>
      <c r="AU142" s="221" t="s">
        <v>79</v>
      </c>
      <c r="AV142" s="14" t="s">
        <v>77</v>
      </c>
      <c r="AW142" s="14" t="s">
        <v>31</v>
      </c>
      <c r="AX142" s="14" t="s">
        <v>69</v>
      </c>
      <c r="AY142" s="221" t="s">
        <v>161</v>
      </c>
    </row>
    <row r="143" spans="1:65" s="13" customFormat="1">
      <c r="B143" s="201"/>
      <c r="C143" s="202"/>
      <c r="D143" s="199" t="s">
        <v>178</v>
      </c>
      <c r="E143" s="203" t="s">
        <v>19</v>
      </c>
      <c r="F143" s="204" t="s">
        <v>4553</v>
      </c>
      <c r="G143" s="202"/>
      <c r="H143" s="205">
        <v>1.6319999999999999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178</v>
      </c>
      <c r="AU143" s="211" t="s">
        <v>79</v>
      </c>
      <c r="AV143" s="13" t="s">
        <v>79</v>
      </c>
      <c r="AW143" s="13" t="s">
        <v>31</v>
      </c>
      <c r="AX143" s="13" t="s">
        <v>69</v>
      </c>
      <c r="AY143" s="211" t="s">
        <v>161</v>
      </c>
    </row>
    <row r="144" spans="1:65" s="15" customFormat="1">
      <c r="B144" s="222"/>
      <c r="C144" s="223"/>
      <c r="D144" s="199" t="s">
        <v>178</v>
      </c>
      <c r="E144" s="224" t="s">
        <v>19</v>
      </c>
      <c r="F144" s="225" t="s">
        <v>221</v>
      </c>
      <c r="G144" s="223"/>
      <c r="H144" s="226">
        <v>24.72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178</v>
      </c>
      <c r="AU144" s="232" t="s">
        <v>79</v>
      </c>
      <c r="AV144" s="15" t="s">
        <v>168</v>
      </c>
      <c r="AW144" s="15" t="s">
        <v>31</v>
      </c>
      <c r="AX144" s="15" t="s">
        <v>77</v>
      </c>
      <c r="AY144" s="232" t="s">
        <v>161</v>
      </c>
    </row>
    <row r="145" spans="1:65" s="2" customFormat="1" ht="24.15" customHeight="1">
      <c r="A145" s="37"/>
      <c r="B145" s="38"/>
      <c r="C145" s="181" t="s">
        <v>268</v>
      </c>
      <c r="D145" s="181" t="s">
        <v>163</v>
      </c>
      <c r="E145" s="182" t="s">
        <v>354</v>
      </c>
      <c r="F145" s="183" t="s">
        <v>355</v>
      </c>
      <c r="G145" s="184" t="s">
        <v>166</v>
      </c>
      <c r="H145" s="185">
        <v>8.2089999999999996</v>
      </c>
      <c r="I145" s="186"/>
      <c r="J145" s="187">
        <f>ROUND(I145*H145,2)</f>
        <v>0</v>
      </c>
      <c r="K145" s="183" t="s">
        <v>167</v>
      </c>
      <c r="L145" s="42"/>
      <c r="M145" s="188" t="s">
        <v>19</v>
      </c>
      <c r="N145" s="189" t="s">
        <v>40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6.2E-2</v>
      </c>
      <c r="T145" s="191">
        <f>S145*H145</f>
        <v>0.50895800000000002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168</v>
      </c>
      <c r="AT145" s="192" t="s">
        <v>163</v>
      </c>
      <c r="AU145" s="192" t="s">
        <v>79</v>
      </c>
      <c r="AY145" s="20" t="s">
        <v>161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77</v>
      </c>
      <c r="BK145" s="193">
        <f>ROUND(I145*H145,2)</f>
        <v>0</v>
      </c>
      <c r="BL145" s="20" t="s">
        <v>168</v>
      </c>
      <c r="BM145" s="192" t="s">
        <v>4554</v>
      </c>
    </row>
    <row r="146" spans="1:65" s="2" customFormat="1">
      <c r="A146" s="37"/>
      <c r="B146" s="38"/>
      <c r="C146" s="39"/>
      <c r="D146" s="194" t="s">
        <v>170</v>
      </c>
      <c r="E146" s="39"/>
      <c r="F146" s="195" t="s">
        <v>357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170</v>
      </c>
      <c r="AU146" s="20" t="s">
        <v>79</v>
      </c>
    </row>
    <row r="147" spans="1:65" s="13" customFormat="1">
      <c r="B147" s="201"/>
      <c r="C147" s="202"/>
      <c r="D147" s="199" t="s">
        <v>178</v>
      </c>
      <c r="E147" s="203" t="s">
        <v>19</v>
      </c>
      <c r="F147" s="204" t="s">
        <v>4555</v>
      </c>
      <c r="G147" s="202"/>
      <c r="H147" s="205">
        <v>2.25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178</v>
      </c>
      <c r="AU147" s="211" t="s">
        <v>79</v>
      </c>
      <c r="AV147" s="13" t="s">
        <v>79</v>
      </c>
      <c r="AW147" s="13" t="s">
        <v>31</v>
      </c>
      <c r="AX147" s="13" t="s">
        <v>69</v>
      </c>
      <c r="AY147" s="211" t="s">
        <v>161</v>
      </c>
    </row>
    <row r="148" spans="1:65" s="13" customFormat="1">
      <c r="B148" s="201"/>
      <c r="C148" s="202"/>
      <c r="D148" s="199" t="s">
        <v>178</v>
      </c>
      <c r="E148" s="203" t="s">
        <v>19</v>
      </c>
      <c r="F148" s="204" t="s">
        <v>4556</v>
      </c>
      <c r="G148" s="202"/>
      <c r="H148" s="205">
        <v>2.25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178</v>
      </c>
      <c r="AU148" s="211" t="s">
        <v>79</v>
      </c>
      <c r="AV148" s="13" t="s">
        <v>79</v>
      </c>
      <c r="AW148" s="13" t="s">
        <v>31</v>
      </c>
      <c r="AX148" s="13" t="s">
        <v>69</v>
      </c>
      <c r="AY148" s="211" t="s">
        <v>161</v>
      </c>
    </row>
    <row r="149" spans="1:65" s="13" customFormat="1">
      <c r="B149" s="201"/>
      <c r="C149" s="202"/>
      <c r="D149" s="199" t="s">
        <v>178</v>
      </c>
      <c r="E149" s="203" t="s">
        <v>19</v>
      </c>
      <c r="F149" s="204" t="s">
        <v>4557</v>
      </c>
      <c r="G149" s="202"/>
      <c r="H149" s="205">
        <v>1.0049999999999999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178</v>
      </c>
      <c r="AU149" s="211" t="s">
        <v>79</v>
      </c>
      <c r="AV149" s="13" t="s">
        <v>79</v>
      </c>
      <c r="AW149" s="13" t="s">
        <v>31</v>
      </c>
      <c r="AX149" s="13" t="s">
        <v>69</v>
      </c>
      <c r="AY149" s="211" t="s">
        <v>161</v>
      </c>
    </row>
    <row r="150" spans="1:65" s="13" customFormat="1">
      <c r="B150" s="201"/>
      <c r="C150" s="202"/>
      <c r="D150" s="199" t="s">
        <v>178</v>
      </c>
      <c r="E150" s="203" t="s">
        <v>19</v>
      </c>
      <c r="F150" s="204" t="s">
        <v>4558</v>
      </c>
      <c r="G150" s="202"/>
      <c r="H150" s="205">
        <v>2.7040000000000002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178</v>
      </c>
      <c r="AU150" s="211" t="s">
        <v>79</v>
      </c>
      <c r="AV150" s="13" t="s">
        <v>79</v>
      </c>
      <c r="AW150" s="13" t="s">
        <v>31</v>
      </c>
      <c r="AX150" s="13" t="s">
        <v>69</v>
      </c>
      <c r="AY150" s="211" t="s">
        <v>161</v>
      </c>
    </row>
    <row r="151" spans="1:65" s="15" customFormat="1">
      <c r="B151" s="222"/>
      <c r="C151" s="223"/>
      <c r="D151" s="199" t="s">
        <v>178</v>
      </c>
      <c r="E151" s="224" t="s">
        <v>19</v>
      </c>
      <c r="F151" s="225" t="s">
        <v>221</v>
      </c>
      <c r="G151" s="223"/>
      <c r="H151" s="226">
        <v>8.2089999999999996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178</v>
      </c>
      <c r="AU151" s="232" t="s">
        <v>79</v>
      </c>
      <c r="AV151" s="15" t="s">
        <v>168</v>
      </c>
      <c r="AW151" s="15" t="s">
        <v>31</v>
      </c>
      <c r="AX151" s="15" t="s">
        <v>77</v>
      </c>
      <c r="AY151" s="232" t="s">
        <v>161</v>
      </c>
    </row>
    <row r="152" spans="1:65" s="2" customFormat="1" ht="24.15" customHeight="1">
      <c r="A152" s="37"/>
      <c r="B152" s="38"/>
      <c r="C152" s="181" t="s">
        <v>8</v>
      </c>
      <c r="D152" s="181" t="s">
        <v>163</v>
      </c>
      <c r="E152" s="182" t="s">
        <v>4559</v>
      </c>
      <c r="F152" s="183" t="s">
        <v>4560</v>
      </c>
      <c r="G152" s="184" t="s">
        <v>166</v>
      </c>
      <c r="H152" s="185">
        <v>11.77</v>
      </c>
      <c r="I152" s="186"/>
      <c r="J152" s="187">
        <f>ROUND(I152*H152,2)</f>
        <v>0</v>
      </c>
      <c r="K152" s="183" t="s">
        <v>167</v>
      </c>
      <c r="L152" s="42"/>
      <c r="M152" s="188" t="s">
        <v>19</v>
      </c>
      <c r="N152" s="189" t="s">
        <v>40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5.3999999999999999E-2</v>
      </c>
      <c r="T152" s="191">
        <f>S152*H152</f>
        <v>0.63557999999999992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168</v>
      </c>
      <c r="AT152" s="192" t="s">
        <v>163</v>
      </c>
      <c r="AU152" s="192" t="s">
        <v>79</v>
      </c>
      <c r="AY152" s="20" t="s">
        <v>161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168</v>
      </c>
      <c r="BM152" s="192" t="s">
        <v>4561</v>
      </c>
    </row>
    <row r="153" spans="1:65" s="2" customFormat="1">
      <c r="A153" s="37"/>
      <c r="B153" s="38"/>
      <c r="C153" s="39"/>
      <c r="D153" s="194" t="s">
        <v>170</v>
      </c>
      <c r="E153" s="39"/>
      <c r="F153" s="195" t="s">
        <v>4562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170</v>
      </c>
      <c r="AU153" s="20" t="s">
        <v>79</v>
      </c>
    </row>
    <row r="154" spans="1:65" s="13" customFormat="1">
      <c r="B154" s="201"/>
      <c r="C154" s="202"/>
      <c r="D154" s="199" t="s">
        <v>178</v>
      </c>
      <c r="E154" s="203" t="s">
        <v>19</v>
      </c>
      <c r="F154" s="204" t="s">
        <v>4563</v>
      </c>
      <c r="G154" s="202"/>
      <c r="H154" s="205">
        <v>2.9460000000000002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178</v>
      </c>
      <c r="AU154" s="211" t="s">
        <v>79</v>
      </c>
      <c r="AV154" s="13" t="s">
        <v>79</v>
      </c>
      <c r="AW154" s="13" t="s">
        <v>31</v>
      </c>
      <c r="AX154" s="13" t="s">
        <v>69</v>
      </c>
      <c r="AY154" s="211" t="s">
        <v>161</v>
      </c>
    </row>
    <row r="155" spans="1:65" s="13" customFormat="1">
      <c r="B155" s="201"/>
      <c r="C155" s="202"/>
      <c r="D155" s="199" t="s">
        <v>178</v>
      </c>
      <c r="E155" s="203" t="s">
        <v>19</v>
      </c>
      <c r="F155" s="204" t="s">
        <v>4564</v>
      </c>
      <c r="G155" s="202"/>
      <c r="H155" s="205">
        <v>5.944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79</v>
      </c>
      <c r="AV155" s="13" t="s">
        <v>79</v>
      </c>
      <c r="AW155" s="13" t="s">
        <v>31</v>
      </c>
      <c r="AX155" s="13" t="s">
        <v>69</v>
      </c>
      <c r="AY155" s="211" t="s">
        <v>161</v>
      </c>
    </row>
    <row r="156" spans="1:65" s="13" customFormat="1">
      <c r="B156" s="201"/>
      <c r="C156" s="202"/>
      <c r="D156" s="199" t="s">
        <v>178</v>
      </c>
      <c r="E156" s="203" t="s">
        <v>19</v>
      </c>
      <c r="F156" s="204" t="s">
        <v>4565</v>
      </c>
      <c r="G156" s="202"/>
      <c r="H156" s="205">
        <v>2.88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178</v>
      </c>
      <c r="AU156" s="211" t="s">
        <v>79</v>
      </c>
      <c r="AV156" s="13" t="s">
        <v>79</v>
      </c>
      <c r="AW156" s="13" t="s">
        <v>31</v>
      </c>
      <c r="AX156" s="13" t="s">
        <v>69</v>
      </c>
      <c r="AY156" s="211" t="s">
        <v>161</v>
      </c>
    </row>
    <row r="157" spans="1:65" s="15" customFormat="1">
      <c r="B157" s="222"/>
      <c r="C157" s="223"/>
      <c r="D157" s="199" t="s">
        <v>178</v>
      </c>
      <c r="E157" s="224" t="s">
        <v>19</v>
      </c>
      <c r="F157" s="225" t="s">
        <v>221</v>
      </c>
      <c r="G157" s="223"/>
      <c r="H157" s="226">
        <v>11.77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178</v>
      </c>
      <c r="AU157" s="232" t="s">
        <v>79</v>
      </c>
      <c r="AV157" s="15" t="s">
        <v>168</v>
      </c>
      <c r="AW157" s="15" t="s">
        <v>31</v>
      </c>
      <c r="AX157" s="15" t="s">
        <v>77</v>
      </c>
      <c r="AY157" s="232" t="s">
        <v>161</v>
      </c>
    </row>
    <row r="158" spans="1:65" s="2" customFormat="1" ht="24.15" customHeight="1">
      <c r="A158" s="37"/>
      <c r="B158" s="38"/>
      <c r="C158" s="181" t="s">
        <v>279</v>
      </c>
      <c r="D158" s="181" t="s">
        <v>163</v>
      </c>
      <c r="E158" s="182" t="s">
        <v>4566</v>
      </c>
      <c r="F158" s="183" t="s">
        <v>4567</v>
      </c>
      <c r="G158" s="184" t="s">
        <v>166</v>
      </c>
      <c r="H158" s="185">
        <v>32.851999999999997</v>
      </c>
      <c r="I158" s="186"/>
      <c r="J158" s="187">
        <f>ROUND(I158*H158,2)</f>
        <v>0</v>
      </c>
      <c r="K158" s="183" t="s">
        <v>167</v>
      </c>
      <c r="L158" s="42"/>
      <c r="M158" s="188" t="s">
        <v>19</v>
      </c>
      <c r="N158" s="189" t="s">
        <v>40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4.7E-2</v>
      </c>
      <c r="T158" s="191">
        <f>S158*H158</f>
        <v>1.5440439999999998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168</v>
      </c>
      <c r="AT158" s="192" t="s">
        <v>163</v>
      </c>
      <c r="AU158" s="192" t="s">
        <v>79</v>
      </c>
      <c r="AY158" s="20" t="s">
        <v>161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77</v>
      </c>
      <c r="BK158" s="193">
        <f>ROUND(I158*H158,2)</f>
        <v>0</v>
      </c>
      <c r="BL158" s="20" t="s">
        <v>168</v>
      </c>
      <c r="BM158" s="192" t="s">
        <v>4568</v>
      </c>
    </row>
    <row r="159" spans="1:65" s="2" customFormat="1">
      <c r="A159" s="37"/>
      <c r="B159" s="38"/>
      <c r="C159" s="39"/>
      <c r="D159" s="194" t="s">
        <v>170</v>
      </c>
      <c r="E159" s="39"/>
      <c r="F159" s="195" t="s">
        <v>4569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170</v>
      </c>
      <c r="AU159" s="20" t="s">
        <v>79</v>
      </c>
    </row>
    <row r="160" spans="1:65" s="13" customFormat="1">
      <c r="B160" s="201"/>
      <c r="C160" s="202"/>
      <c r="D160" s="199" t="s">
        <v>178</v>
      </c>
      <c r="E160" s="203" t="s">
        <v>19</v>
      </c>
      <c r="F160" s="204" t="s">
        <v>4570</v>
      </c>
      <c r="G160" s="202"/>
      <c r="H160" s="205">
        <v>18.146999999999998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79</v>
      </c>
      <c r="AV160" s="13" t="s">
        <v>79</v>
      </c>
      <c r="AW160" s="13" t="s">
        <v>31</v>
      </c>
      <c r="AX160" s="13" t="s">
        <v>69</v>
      </c>
      <c r="AY160" s="211" t="s">
        <v>161</v>
      </c>
    </row>
    <row r="161" spans="1:65" s="13" customFormat="1">
      <c r="B161" s="201"/>
      <c r="C161" s="202"/>
      <c r="D161" s="199" t="s">
        <v>178</v>
      </c>
      <c r="E161" s="203" t="s">
        <v>19</v>
      </c>
      <c r="F161" s="204" t="s">
        <v>4571</v>
      </c>
      <c r="G161" s="202"/>
      <c r="H161" s="205">
        <v>7.2640000000000002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178</v>
      </c>
      <c r="AU161" s="211" t="s">
        <v>79</v>
      </c>
      <c r="AV161" s="13" t="s">
        <v>79</v>
      </c>
      <c r="AW161" s="13" t="s">
        <v>31</v>
      </c>
      <c r="AX161" s="13" t="s">
        <v>69</v>
      </c>
      <c r="AY161" s="211" t="s">
        <v>161</v>
      </c>
    </row>
    <row r="162" spans="1:65" s="13" customFormat="1">
      <c r="B162" s="201"/>
      <c r="C162" s="202"/>
      <c r="D162" s="199" t="s">
        <v>178</v>
      </c>
      <c r="E162" s="203" t="s">
        <v>19</v>
      </c>
      <c r="F162" s="204" t="s">
        <v>4572</v>
      </c>
      <c r="G162" s="202"/>
      <c r="H162" s="205">
        <v>7.4409999999999998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178</v>
      </c>
      <c r="AU162" s="211" t="s">
        <v>79</v>
      </c>
      <c r="AV162" s="13" t="s">
        <v>79</v>
      </c>
      <c r="AW162" s="13" t="s">
        <v>31</v>
      </c>
      <c r="AX162" s="13" t="s">
        <v>69</v>
      </c>
      <c r="AY162" s="211" t="s">
        <v>161</v>
      </c>
    </row>
    <row r="163" spans="1:65" s="15" customFormat="1">
      <c r="B163" s="222"/>
      <c r="C163" s="223"/>
      <c r="D163" s="199" t="s">
        <v>178</v>
      </c>
      <c r="E163" s="224" t="s">
        <v>19</v>
      </c>
      <c r="F163" s="225" t="s">
        <v>221</v>
      </c>
      <c r="G163" s="223"/>
      <c r="H163" s="226">
        <v>32.851999999999997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178</v>
      </c>
      <c r="AU163" s="232" t="s">
        <v>79</v>
      </c>
      <c r="AV163" s="15" t="s">
        <v>168</v>
      </c>
      <c r="AW163" s="15" t="s">
        <v>31</v>
      </c>
      <c r="AX163" s="15" t="s">
        <v>77</v>
      </c>
      <c r="AY163" s="232" t="s">
        <v>161</v>
      </c>
    </row>
    <row r="164" spans="1:65" s="2" customFormat="1" ht="24.15" customHeight="1">
      <c r="A164" s="37"/>
      <c r="B164" s="38"/>
      <c r="C164" s="181" t="s">
        <v>293</v>
      </c>
      <c r="D164" s="181" t="s">
        <v>163</v>
      </c>
      <c r="E164" s="182" t="s">
        <v>360</v>
      </c>
      <c r="F164" s="183" t="s">
        <v>361</v>
      </c>
      <c r="G164" s="184" t="s">
        <v>166</v>
      </c>
      <c r="H164" s="185">
        <v>1.976</v>
      </c>
      <c r="I164" s="186"/>
      <c r="J164" s="187">
        <f>ROUND(I164*H164,2)</f>
        <v>0</v>
      </c>
      <c r="K164" s="183" t="s">
        <v>167</v>
      </c>
      <c r="L164" s="42"/>
      <c r="M164" s="188" t="s">
        <v>19</v>
      </c>
      <c r="N164" s="189" t="s">
        <v>40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7.5999999999999998E-2</v>
      </c>
      <c r="T164" s="191">
        <f>S164*H164</f>
        <v>0.150176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168</v>
      </c>
      <c r="AT164" s="192" t="s">
        <v>163</v>
      </c>
      <c r="AU164" s="192" t="s">
        <v>79</v>
      </c>
      <c r="AY164" s="20" t="s">
        <v>161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77</v>
      </c>
      <c r="BK164" s="193">
        <f>ROUND(I164*H164,2)</f>
        <v>0</v>
      </c>
      <c r="BL164" s="20" t="s">
        <v>168</v>
      </c>
      <c r="BM164" s="192" t="s">
        <v>4573</v>
      </c>
    </row>
    <row r="165" spans="1:65" s="2" customFormat="1">
      <c r="A165" s="37"/>
      <c r="B165" s="38"/>
      <c r="C165" s="39"/>
      <c r="D165" s="194" t="s">
        <v>170</v>
      </c>
      <c r="E165" s="39"/>
      <c r="F165" s="195" t="s">
        <v>363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170</v>
      </c>
      <c r="AU165" s="20" t="s">
        <v>79</v>
      </c>
    </row>
    <row r="166" spans="1:65" s="13" customFormat="1">
      <c r="B166" s="201"/>
      <c r="C166" s="202"/>
      <c r="D166" s="199" t="s">
        <v>178</v>
      </c>
      <c r="E166" s="203" t="s">
        <v>19</v>
      </c>
      <c r="F166" s="204" t="s">
        <v>4574</v>
      </c>
      <c r="G166" s="202"/>
      <c r="H166" s="205">
        <v>1.976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178</v>
      </c>
      <c r="AU166" s="211" t="s">
        <v>79</v>
      </c>
      <c r="AV166" s="13" t="s">
        <v>79</v>
      </c>
      <c r="AW166" s="13" t="s">
        <v>31</v>
      </c>
      <c r="AX166" s="13" t="s">
        <v>77</v>
      </c>
      <c r="AY166" s="211" t="s">
        <v>161</v>
      </c>
    </row>
    <row r="167" spans="1:65" s="2" customFormat="1" ht="24.15" customHeight="1">
      <c r="A167" s="37"/>
      <c r="B167" s="38"/>
      <c r="C167" s="181" t="s">
        <v>299</v>
      </c>
      <c r="D167" s="181" t="s">
        <v>163</v>
      </c>
      <c r="E167" s="182" t="s">
        <v>369</v>
      </c>
      <c r="F167" s="183" t="s">
        <v>370</v>
      </c>
      <c r="G167" s="184" t="s">
        <v>166</v>
      </c>
      <c r="H167" s="185">
        <v>2.13</v>
      </c>
      <c r="I167" s="186"/>
      <c r="J167" s="187">
        <f>ROUND(I167*H167,2)</f>
        <v>0</v>
      </c>
      <c r="K167" s="183" t="s">
        <v>167</v>
      </c>
      <c r="L167" s="42"/>
      <c r="M167" s="188" t="s">
        <v>19</v>
      </c>
      <c r="N167" s="189" t="s">
        <v>40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6.3E-2</v>
      </c>
      <c r="T167" s="191">
        <f>S167*H167</f>
        <v>0.13419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168</v>
      </c>
      <c r="AT167" s="192" t="s">
        <v>163</v>
      </c>
      <c r="AU167" s="192" t="s">
        <v>79</v>
      </c>
      <c r="AY167" s="20" t="s">
        <v>161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77</v>
      </c>
      <c r="BK167" s="193">
        <f>ROUND(I167*H167,2)</f>
        <v>0</v>
      </c>
      <c r="BL167" s="20" t="s">
        <v>168</v>
      </c>
      <c r="BM167" s="192" t="s">
        <v>4575</v>
      </c>
    </row>
    <row r="168" spans="1:65" s="2" customFormat="1">
      <c r="A168" s="37"/>
      <c r="B168" s="38"/>
      <c r="C168" s="39"/>
      <c r="D168" s="194" t="s">
        <v>170</v>
      </c>
      <c r="E168" s="39"/>
      <c r="F168" s="195" t="s">
        <v>372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170</v>
      </c>
      <c r="AU168" s="20" t="s">
        <v>79</v>
      </c>
    </row>
    <row r="169" spans="1:65" s="13" customFormat="1">
      <c r="B169" s="201"/>
      <c r="C169" s="202"/>
      <c r="D169" s="199" t="s">
        <v>178</v>
      </c>
      <c r="E169" s="203" t="s">
        <v>19</v>
      </c>
      <c r="F169" s="204" t="s">
        <v>4576</v>
      </c>
      <c r="G169" s="202"/>
      <c r="H169" s="205">
        <v>2.13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178</v>
      </c>
      <c r="AU169" s="211" t="s">
        <v>79</v>
      </c>
      <c r="AV169" s="13" t="s">
        <v>79</v>
      </c>
      <c r="AW169" s="13" t="s">
        <v>31</v>
      </c>
      <c r="AX169" s="13" t="s">
        <v>77</v>
      </c>
      <c r="AY169" s="211" t="s">
        <v>161</v>
      </c>
    </row>
    <row r="170" spans="1:65" s="2" customFormat="1" ht="24.15" customHeight="1">
      <c r="A170" s="37"/>
      <c r="B170" s="38"/>
      <c r="C170" s="181" t="s">
        <v>311</v>
      </c>
      <c r="D170" s="181" t="s">
        <v>163</v>
      </c>
      <c r="E170" s="182" t="s">
        <v>376</v>
      </c>
      <c r="F170" s="183" t="s">
        <v>377</v>
      </c>
      <c r="G170" s="184" t="s">
        <v>206</v>
      </c>
      <c r="H170" s="185">
        <v>12.292</v>
      </c>
      <c r="I170" s="186"/>
      <c r="J170" s="187">
        <f>ROUND(I170*H170,2)</f>
        <v>0</v>
      </c>
      <c r="K170" s="183" t="s">
        <v>167</v>
      </c>
      <c r="L170" s="42"/>
      <c r="M170" s="188" t="s">
        <v>19</v>
      </c>
      <c r="N170" s="189" t="s">
        <v>40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1.8</v>
      </c>
      <c r="T170" s="191">
        <f>S170*H170</f>
        <v>22.125599999999999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168</v>
      </c>
      <c r="AT170" s="192" t="s">
        <v>163</v>
      </c>
      <c r="AU170" s="192" t="s">
        <v>79</v>
      </c>
      <c r="AY170" s="20" t="s">
        <v>161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77</v>
      </c>
      <c r="BK170" s="193">
        <f>ROUND(I170*H170,2)</f>
        <v>0</v>
      </c>
      <c r="BL170" s="20" t="s">
        <v>168</v>
      </c>
      <c r="BM170" s="192" t="s">
        <v>4577</v>
      </c>
    </row>
    <row r="171" spans="1:65" s="2" customFormat="1">
      <c r="A171" s="37"/>
      <c r="B171" s="38"/>
      <c r="C171" s="39"/>
      <c r="D171" s="194" t="s">
        <v>170</v>
      </c>
      <c r="E171" s="39"/>
      <c r="F171" s="195" t="s">
        <v>379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170</v>
      </c>
      <c r="AU171" s="20" t="s">
        <v>79</v>
      </c>
    </row>
    <row r="172" spans="1:65" s="14" customFormat="1">
      <c r="B172" s="212"/>
      <c r="C172" s="213"/>
      <c r="D172" s="199" t="s">
        <v>178</v>
      </c>
      <c r="E172" s="214" t="s">
        <v>19</v>
      </c>
      <c r="F172" s="215" t="s">
        <v>4578</v>
      </c>
      <c r="G172" s="213"/>
      <c r="H172" s="214" t="s">
        <v>19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178</v>
      </c>
      <c r="AU172" s="221" t="s">
        <v>79</v>
      </c>
      <c r="AV172" s="14" t="s">
        <v>77</v>
      </c>
      <c r="AW172" s="14" t="s">
        <v>31</v>
      </c>
      <c r="AX172" s="14" t="s">
        <v>69</v>
      </c>
      <c r="AY172" s="221" t="s">
        <v>161</v>
      </c>
    </row>
    <row r="173" spans="1:65" s="13" customFormat="1">
      <c r="B173" s="201"/>
      <c r="C173" s="202"/>
      <c r="D173" s="199" t="s">
        <v>178</v>
      </c>
      <c r="E173" s="203" t="s">
        <v>19</v>
      </c>
      <c r="F173" s="204" t="s">
        <v>4579</v>
      </c>
      <c r="G173" s="202"/>
      <c r="H173" s="205">
        <v>3.9340000000000002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178</v>
      </c>
      <c r="AU173" s="211" t="s">
        <v>79</v>
      </c>
      <c r="AV173" s="13" t="s">
        <v>79</v>
      </c>
      <c r="AW173" s="13" t="s">
        <v>31</v>
      </c>
      <c r="AX173" s="13" t="s">
        <v>69</v>
      </c>
      <c r="AY173" s="211" t="s">
        <v>161</v>
      </c>
    </row>
    <row r="174" spans="1:65" s="13" customFormat="1">
      <c r="B174" s="201"/>
      <c r="C174" s="202"/>
      <c r="D174" s="199" t="s">
        <v>178</v>
      </c>
      <c r="E174" s="203" t="s">
        <v>19</v>
      </c>
      <c r="F174" s="204" t="s">
        <v>4580</v>
      </c>
      <c r="G174" s="202"/>
      <c r="H174" s="205">
        <v>4.556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178</v>
      </c>
      <c r="AU174" s="211" t="s">
        <v>79</v>
      </c>
      <c r="AV174" s="13" t="s">
        <v>79</v>
      </c>
      <c r="AW174" s="13" t="s">
        <v>31</v>
      </c>
      <c r="AX174" s="13" t="s">
        <v>69</v>
      </c>
      <c r="AY174" s="211" t="s">
        <v>161</v>
      </c>
    </row>
    <row r="175" spans="1:65" s="13" customFormat="1">
      <c r="B175" s="201"/>
      <c r="C175" s="202"/>
      <c r="D175" s="199" t="s">
        <v>178</v>
      </c>
      <c r="E175" s="203" t="s">
        <v>19</v>
      </c>
      <c r="F175" s="204" t="s">
        <v>4581</v>
      </c>
      <c r="G175" s="202"/>
      <c r="H175" s="205">
        <v>3.802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178</v>
      </c>
      <c r="AU175" s="211" t="s">
        <v>79</v>
      </c>
      <c r="AV175" s="13" t="s">
        <v>79</v>
      </c>
      <c r="AW175" s="13" t="s">
        <v>31</v>
      </c>
      <c r="AX175" s="13" t="s">
        <v>69</v>
      </c>
      <c r="AY175" s="211" t="s">
        <v>161</v>
      </c>
    </row>
    <row r="176" spans="1:65" s="15" customFormat="1">
      <c r="B176" s="222"/>
      <c r="C176" s="223"/>
      <c r="D176" s="199" t="s">
        <v>178</v>
      </c>
      <c r="E176" s="224" t="s">
        <v>19</v>
      </c>
      <c r="F176" s="225" t="s">
        <v>221</v>
      </c>
      <c r="G176" s="223"/>
      <c r="H176" s="226">
        <v>12.292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178</v>
      </c>
      <c r="AU176" s="232" t="s">
        <v>79</v>
      </c>
      <c r="AV176" s="15" t="s">
        <v>168</v>
      </c>
      <c r="AW176" s="15" t="s">
        <v>31</v>
      </c>
      <c r="AX176" s="15" t="s">
        <v>77</v>
      </c>
      <c r="AY176" s="232" t="s">
        <v>161</v>
      </c>
    </row>
    <row r="177" spans="1:65" s="2" customFormat="1" ht="24.15" customHeight="1">
      <c r="A177" s="37"/>
      <c r="B177" s="38"/>
      <c r="C177" s="181" t="s">
        <v>317</v>
      </c>
      <c r="D177" s="181" t="s">
        <v>163</v>
      </c>
      <c r="E177" s="182" t="s">
        <v>392</v>
      </c>
      <c r="F177" s="183" t="s">
        <v>393</v>
      </c>
      <c r="G177" s="184" t="s">
        <v>387</v>
      </c>
      <c r="H177" s="185">
        <v>48</v>
      </c>
      <c r="I177" s="186"/>
      <c r="J177" s="187">
        <f>ROUND(I177*H177,2)</f>
        <v>0</v>
      </c>
      <c r="K177" s="183" t="s">
        <v>167</v>
      </c>
      <c r="L177" s="42"/>
      <c r="M177" s="188" t="s">
        <v>19</v>
      </c>
      <c r="N177" s="189" t="s">
        <v>40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6.2E-2</v>
      </c>
      <c r="T177" s="191">
        <f>S177*H177</f>
        <v>2.976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168</v>
      </c>
      <c r="AT177" s="192" t="s">
        <v>163</v>
      </c>
      <c r="AU177" s="192" t="s">
        <v>79</v>
      </c>
      <c r="AY177" s="20" t="s">
        <v>161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77</v>
      </c>
      <c r="BK177" s="193">
        <f>ROUND(I177*H177,2)</f>
        <v>0</v>
      </c>
      <c r="BL177" s="20" t="s">
        <v>168</v>
      </c>
      <c r="BM177" s="192" t="s">
        <v>4582</v>
      </c>
    </row>
    <row r="178" spans="1:65" s="2" customFormat="1">
      <c r="A178" s="37"/>
      <c r="B178" s="38"/>
      <c r="C178" s="39"/>
      <c r="D178" s="194" t="s">
        <v>170</v>
      </c>
      <c r="E178" s="39"/>
      <c r="F178" s="195" t="s">
        <v>395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170</v>
      </c>
      <c r="AU178" s="20" t="s">
        <v>79</v>
      </c>
    </row>
    <row r="179" spans="1:65" s="13" customFormat="1">
      <c r="B179" s="201"/>
      <c r="C179" s="202"/>
      <c r="D179" s="199" t="s">
        <v>178</v>
      </c>
      <c r="E179" s="203" t="s">
        <v>19</v>
      </c>
      <c r="F179" s="204" t="s">
        <v>4583</v>
      </c>
      <c r="G179" s="202"/>
      <c r="H179" s="205">
        <v>48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178</v>
      </c>
      <c r="AU179" s="211" t="s">
        <v>79</v>
      </c>
      <c r="AV179" s="13" t="s">
        <v>79</v>
      </c>
      <c r="AW179" s="13" t="s">
        <v>31</v>
      </c>
      <c r="AX179" s="13" t="s">
        <v>77</v>
      </c>
      <c r="AY179" s="211" t="s">
        <v>161</v>
      </c>
    </row>
    <row r="180" spans="1:65" s="2" customFormat="1" ht="24.15" customHeight="1">
      <c r="A180" s="37"/>
      <c r="B180" s="38"/>
      <c r="C180" s="181" t="s">
        <v>7</v>
      </c>
      <c r="D180" s="181" t="s">
        <v>163</v>
      </c>
      <c r="E180" s="182" t="s">
        <v>398</v>
      </c>
      <c r="F180" s="183" t="s">
        <v>399</v>
      </c>
      <c r="G180" s="184" t="s">
        <v>387</v>
      </c>
      <c r="H180" s="185">
        <v>2</v>
      </c>
      <c r="I180" s="186"/>
      <c r="J180" s="187">
        <f>ROUND(I180*H180,2)</f>
        <v>0</v>
      </c>
      <c r="K180" s="183" t="s">
        <v>167</v>
      </c>
      <c r="L180" s="42"/>
      <c r="M180" s="188" t="s">
        <v>19</v>
      </c>
      <c r="N180" s="189" t="s">
        <v>40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9.7000000000000003E-2</v>
      </c>
      <c r="T180" s="191">
        <f>S180*H180</f>
        <v>0.19400000000000001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168</v>
      </c>
      <c r="AT180" s="192" t="s">
        <v>163</v>
      </c>
      <c r="AU180" s="192" t="s">
        <v>79</v>
      </c>
      <c r="AY180" s="20" t="s">
        <v>161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77</v>
      </c>
      <c r="BK180" s="193">
        <f>ROUND(I180*H180,2)</f>
        <v>0</v>
      </c>
      <c r="BL180" s="20" t="s">
        <v>168</v>
      </c>
      <c r="BM180" s="192" t="s">
        <v>4584</v>
      </c>
    </row>
    <row r="181" spans="1:65" s="2" customFormat="1">
      <c r="A181" s="37"/>
      <c r="B181" s="38"/>
      <c r="C181" s="39"/>
      <c r="D181" s="194" t="s">
        <v>170</v>
      </c>
      <c r="E181" s="39"/>
      <c r="F181" s="195" t="s">
        <v>401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170</v>
      </c>
      <c r="AU181" s="20" t="s">
        <v>79</v>
      </c>
    </row>
    <row r="182" spans="1:65" s="13" customFormat="1">
      <c r="B182" s="201"/>
      <c r="C182" s="202"/>
      <c r="D182" s="199" t="s">
        <v>178</v>
      </c>
      <c r="E182" s="203" t="s">
        <v>19</v>
      </c>
      <c r="F182" s="204" t="s">
        <v>4585</v>
      </c>
      <c r="G182" s="202"/>
      <c r="H182" s="205">
        <v>2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79</v>
      </c>
      <c r="AV182" s="13" t="s">
        <v>79</v>
      </c>
      <c r="AW182" s="13" t="s">
        <v>31</v>
      </c>
      <c r="AX182" s="13" t="s">
        <v>77</v>
      </c>
      <c r="AY182" s="211" t="s">
        <v>161</v>
      </c>
    </row>
    <row r="183" spans="1:65" s="2" customFormat="1" ht="24.15" customHeight="1">
      <c r="A183" s="37"/>
      <c r="B183" s="38"/>
      <c r="C183" s="181" t="s">
        <v>332</v>
      </c>
      <c r="D183" s="181" t="s">
        <v>163</v>
      </c>
      <c r="E183" s="182" t="s">
        <v>428</v>
      </c>
      <c r="F183" s="183" t="s">
        <v>429</v>
      </c>
      <c r="G183" s="184" t="s">
        <v>166</v>
      </c>
      <c r="H183" s="185">
        <v>11.84</v>
      </c>
      <c r="I183" s="186"/>
      <c r="J183" s="187">
        <f>ROUND(I183*H183,2)</f>
        <v>0</v>
      </c>
      <c r="K183" s="183" t="s">
        <v>167</v>
      </c>
      <c r="L183" s="42"/>
      <c r="M183" s="188" t="s">
        <v>19</v>
      </c>
      <c r="N183" s="189" t="s">
        <v>40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2.9000000000000001E-2</v>
      </c>
      <c r="T183" s="191">
        <f>S183*H183</f>
        <v>0.34336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168</v>
      </c>
      <c r="AT183" s="192" t="s">
        <v>163</v>
      </c>
      <c r="AU183" s="192" t="s">
        <v>79</v>
      </c>
      <c r="AY183" s="20" t="s">
        <v>161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77</v>
      </c>
      <c r="BK183" s="193">
        <f>ROUND(I183*H183,2)</f>
        <v>0</v>
      </c>
      <c r="BL183" s="20" t="s">
        <v>168</v>
      </c>
      <c r="BM183" s="192" t="s">
        <v>4586</v>
      </c>
    </row>
    <row r="184" spans="1:65" s="2" customFormat="1">
      <c r="A184" s="37"/>
      <c r="B184" s="38"/>
      <c r="C184" s="39"/>
      <c r="D184" s="194" t="s">
        <v>170</v>
      </c>
      <c r="E184" s="39"/>
      <c r="F184" s="195" t="s">
        <v>431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170</v>
      </c>
      <c r="AU184" s="20" t="s">
        <v>79</v>
      </c>
    </row>
    <row r="185" spans="1:65" s="13" customFormat="1">
      <c r="B185" s="201"/>
      <c r="C185" s="202"/>
      <c r="D185" s="199" t="s">
        <v>178</v>
      </c>
      <c r="E185" s="203" t="s">
        <v>19</v>
      </c>
      <c r="F185" s="204" t="s">
        <v>4587</v>
      </c>
      <c r="G185" s="202"/>
      <c r="H185" s="205">
        <v>11.84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178</v>
      </c>
      <c r="AU185" s="211" t="s">
        <v>79</v>
      </c>
      <c r="AV185" s="13" t="s">
        <v>79</v>
      </c>
      <c r="AW185" s="13" t="s">
        <v>31</v>
      </c>
      <c r="AX185" s="13" t="s">
        <v>77</v>
      </c>
      <c r="AY185" s="211" t="s">
        <v>161</v>
      </c>
    </row>
    <row r="186" spans="1:65" s="2" customFormat="1" ht="24.15" customHeight="1">
      <c r="A186" s="37"/>
      <c r="B186" s="38"/>
      <c r="C186" s="181" t="s">
        <v>337</v>
      </c>
      <c r="D186" s="181" t="s">
        <v>163</v>
      </c>
      <c r="E186" s="182" t="s">
        <v>441</v>
      </c>
      <c r="F186" s="183" t="s">
        <v>442</v>
      </c>
      <c r="G186" s="184" t="s">
        <v>214</v>
      </c>
      <c r="H186" s="185">
        <v>57.29</v>
      </c>
      <c r="I186" s="186"/>
      <c r="J186" s="187">
        <f>ROUND(I186*H186,2)</f>
        <v>0</v>
      </c>
      <c r="K186" s="183" t="s">
        <v>167</v>
      </c>
      <c r="L186" s="42"/>
      <c r="M186" s="188" t="s">
        <v>19</v>
      </c>
      <c r="N186" s="189" t="s">
        <v>40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168</v>
      </c>
      <c r="AT186" s="192" t="s">
        <v>163</v>
      </c>
      <c r="AU186" s="192" t="s">
        <v>79</v>
      </c>
      <c r="AY186" s="20" t="s">
        <v>161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77</v>
      </c>
      <c r="BK186" s="193">
        <f>ROUND(I186*H186,2)</f>
        <v>0</v>
      </c>
      <c r="BL186" s="20" t="s">
        <v>168</v>
      </c>
      <c r="BM186" s="192" t="s">
        <v>4588</v>
      </c>
    </row>
    <row r="187" spans="1:65" s="2" customFormat="1">
      <c r="A187" s="37"/>
      <c r="B187" s="38"/>
      <c r="C187" s="39"/>
      <c r="D187" s="194" t="s">
        <v>170</v>
      </c>
      <c r="E187" s="39"/>
      <c r="F187" s="195" t="s">
        <v>444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170</v>
      </c>
      <c r="AU187" s="20" t="s">
        <v>79</v>
      </c>
    </row>
    <row r="188" spans="1:65" s="12" customFormat="1" ht="22.8" customHeight="1">
      <c r="B188" s="165"/>
      <c r="C188" s="166"/>
      <c r="D188" s="167" t="s">
        <v>68</v>
      </c>
      <c r="E188" s="179" t="s">
        <v>445</v>
      </c>
      <c r="F188" s="179" t="s">
        <v>446</v>
      </c>
      <c r="G188" s="166"/>
      <c r="H188" s="166"/>
      <c r="I188" s="169"/>
      <c r="J188" s="180">
        <f>BK188</f>
        <v>0</v>
      </c>
      <c r="K188" s="166"/>
      <c r="L188" s="171"/>
      <c r="M188" s="172"/>
      <c r="N188" s="173"/>
      <c r="O188" s="173"/>
      <c r="P188" s="174">
        <f>SUM(P189:P214)</f>
        <v>0</v>
      </c>
      <c r="Q188" s="173"/>
      <c r="R188" s="174">
        <f>SUM(R189:R214)</f>
        <v>0</v>
      </c>
      <c r="S188" s="173"/>
      <c r="T188" s="175">
        <f>SUM(T189:T214)</f>
        <v>0</v>
      </c>
      <c r="AR188" s="176" t="s">
        <v>77</v>
      </c>
      <c r="AT188" s="177" t="s">
        <v>68</v>
      </c>
      <c r="AU188" s="177" t="s">
        <v>77</v>
      </c>
      <c r="AY188" s="176" t="s">
        <v>161</v>
      </c>
      <c r="BK188" s="178">
        <f>SUM(BK189:BK214)</f>
        <v>0</v>
      </c>
    </row>
    <row r="189" spans="1:65" s="2" customFormat="1" ht="21.75" customHeight="1">
      <c r="A189" s="37"/>
      <c r="B189" s="38"/>
      <c r="C189" s="181" t="s">
        <v>343</v>
      </c>
      <c r="D189" s="181" t="s">
        <v>163</v>
      </c>
      <c r="E189" s="182" t="s">
        <v>454</v>
      </c>
      <c r="F189" s="183" t="s">
        <v>455</v>
      </c>
      <c r="G189" s="184" t="s">
        <v>214</v>
      </c>
      <c r="H189" s="185">
        <v>82.081000000000003</v>
      </c>
      <c r="I189" s="186"/>
      <c r="J189" s="187">
        <f>ROUND(I189*H189,2)</f>
        <v>0</v>
      </c>
      <c r="K189" s="183" t="s">
        <v>167</v>
      </c>
      <c r="L189" s="42"/>
      <c r="M189" s="188" t="s">
        <v>19</v>
      </c>
      <c r="N189" s="189" t="s">
        <v>40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168</v>
      </c>
      <c r="AT189" s="192" t="s">
        <v>163</v>
      </c>
      <c r="AU189" s="192" t="s">
        <v>79</v>
      </c>
      <c r="AY189" s="20" t="s">
        <v>161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77</v>
      </c>
      <c r="BK189" s="193">
        <f>ROUND(I189*H189,2)</f>
        <v>0</v>
      </c>
      <c r="BL189" s="20" t="s">
        <v>168</v>
      </c>
      <c r="BM189" s="192" t="s">
        <v>4589</v>
      </c>
    </row>
    <row r="190" spans="1:65" s="2" customFormat="1">
      <c r="A190" s="37"/>
      <c r="B190" s="38"/>
      <c r="C190" s="39"/>
      <c r="D190" s="194" t="s">
        <v>170</v>
      </c>
      <c r="E190" s="39"/>
      <c r="F190" s="195" t="s">
        <v>457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170</v>
      </c>
      <c r="AU190" s="20" t="s">
        <v>79</v>
      </c>
    </row>
    <row r="191" spans="1:65" s="2" customFormat="1" ht="24.15" customHeight="1">
      <c r="A191" s="37"/>
      <c r="B191" s="38"/>
      <c r="C191" s="181" t="s">
        <v>353</v>
      </c>
      <c r="D191" s="181" t="s">
        <v>163</v>
      </c>
      <c r="E191" s="182" t="s">
        <v>459</v>
      </c>
      <c r="F191" s="183" t="s">
        <v>460</v>
      </c>
      <c r="G191" s="184" t="s">
        <v>214</v>
      </c>
      <c r="H191" s="185">
        <v>326.916</v>
      </c>
      <c r="I191" s="186"/>
      <c r="J191" s="187">
        <f>ROUND(I191*H191,2)</f>
        <v>0</v>
      </c>
      <c r="K191" s="183" t="s">
        <v>167</v>
      </c>
      <c r="L191" s="42"/>
      <c r="M191" s="188" t="s">
        <v>19</v>
      </c>
      <c r="N191" s="189" t="s">
        <v>40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168</v>
      </c>
      <c r="AT191" s="192" t="s">
        <v>163</v>
      </c>
      <c r="AU191" s="192" t="s">
        <v>79</v>
      </c>
      <c r="AY191" s="20" t="s">
        <v>161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77</v>
      </c>
      <c r="BK191" s="193">
        <f>ROUND(I191*H191,2)</f>
        <v>0</v>
      </c>
      <c r="BL191" s="20" t="s">
        <v>168</v>
      </c>
      <c r="BM191" s="192" t="s">
        <v>4590</v>
      </c>
    </row>
    <row r="192" spans="1:65" s="2" customFormat="1">
      <c r="A192" s="37"/>
      <c r="B192" s="38"/>
      <c r="C192" s="39"/>
      <c r="D192" s="194" t="s">
        <v>170</v>
      </c>
      <c r="E192" s="39"/>
      <c r="F192" s="195" t="s">
        <v>462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170</v>
      </c>
      <c r="AU192" s="20" t="s">
        <v>79</v>
      </c>
    </row>
    <row r="193" spans="1:65" s="2" customFormat="1" ht="19.2">
      <c r="A193" s="37"/>
      <c r="B193" s="38"/>
      <c r="C193" s="39"/>
      <c r="D193" s="199" t="s">
        <v>176</v>
      </c>
      <c r="E193" s="39"/>
      <c r="F193" s="200" t="s">
        <v>4591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176</v>
      </c>
      <c r="AU193" s="20" t="s">
        <v>79</v>
      </c>
    </row>
    <row r="194" spans="1:65" s="13" customFormat="1">
      <c r="B194" s="201"/>
      <c r="C194" s="202"/>
      <c r="D194" s="199" t="s">
        <v>178</v>
      </c>
      <c r="E194" s="202"/>
      <c r="F194" s="204" t="s">
        <v>4592</v>
      </c>
      <c r="G194" s="202"/>
      <c r="H194" s="205">
        <v>326.916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178</v>
      </c>
      <c r="AU194" s="211" t="s">
        <v>79</v>
      </c>
      <c r="AV194" s="13" t="s">
        <v>79</v>
      </c>
      <c r="AW194" s="13" t="s">
        <v>4</v>
      </c>
      <c r="AX194" s="13" t="s">
        <v>77</v>
      </c>
      <c r="AY194" s="211" t="s">
        <v>161</v>
      </c>
    </row>
    <row r="195" spans="1:65" s="2" customFormat="1" ht="24.15" customHeight="1">
      <c r="A195" s="37"/>
      <c r="B195" s="38"/>
      <c r="C195" s="181" t="s">
        <v>359</v>
      </c>
      <c r="D195" s="181" t="s">
        <v>163</v>
      </c>
      <c r="E195" s="182" t="s">
        <v>470</v>
      </c>
      <c r="F195" s="183" t="s">
        <v>471</v>
      </c>
      <c r="G195" s="184" t="s">
        <v>214</v>
      </c>
      <c r="H195" s="185">
        <v>8.4269999999999996</v>
      </c>
      <c r="I195" s="186"/>
      <c r="J195" s="187">
        <f>ROUND(I195*H195,2)</f>
        <v>0</v>
      </c>
      <c r="K195" s="183" t="s">
        <v>167</v>
      </c>
      <c r="L195" s="42"/>
      <c r="M195" s="188" t="s">
        <v>19</v>
      </c>
      <c r="N195" s="189" t="s">
        <v>40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168</v>
      </c>
      <c r="AT195" s="192" t="s">
        <v>163</v>
      </c>
      <c r="AU195" s="192" t="s">
        <v>79</v>
      </c>
      <c r="AY195" s="20" t="s">
        <v>161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77</v>
      </c>
      <c r="BK195" s="193">
        <f>ROUND(I195*H195,2)</f>
        <v>0</v>
      </c>
      <c r="BL195" s="20" t="s">
        <v>168</v>
      </c>
      <c r="BM195" s="192" t="s">
        <v>4593</v>
      </c>
    </row>
    <row r="196" spans="1:65" s="2" customFormat="1">
      <c r="A196" s="37"/>
      <c r="B196" s="38"/>
      <c r="C196" s="39"/>
      <c r="D196" s="194" t="s">
        <v>170</v>
      </c>
      <c r="E196" s="39"/>
      <c r="F196" s="195" t="s">
        <v>473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170</v>
      </c>
      <c r="AU196" s="20" t="s">
        <v>79</v>
      </c>
    </row>
    <row r="197" spans="1:65" s="13" customFormat="1">
      <c r="B197" s="201"/>
      <c r="C197" s="202"/>
      <c r="D197" s="199" t="s">
        <v>178</v>
      </c>
      <c r="E197" s="203" t="s">
        <v>19</v>
      </c>
      <c r="F197" s="204" t="s">
        <v>4594</v>
      </c>
      <c r="G197" s="202"/>
      <c r="H197" s="205">
        <v>8.4269999999999996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178</v>
      </c>
      <c r="AU197" s="211" t="s">
        <v>79</v>
      </c>
      <c r="AV197" s="13" t="s">
        <v>79</v>
      </c>
      <c r="AW197" s="13" t="s">
        <v>31</v>
      </c>
      <c r="AX197" s="13" t="s">
        <v>77</v>
      </c>
      <c r="AY197" s="211" t="s">
        <v>161</v>
      </c>
    </row>
    <row r="198" spans="1:65" s="2" customFormat="1" ht="24.15" customHeight="1">
      <c r="A198" s="37"/>
      <c r="B198" s="38"/>
      <c r="C198" s="181" t="s">
        <v>368</v>
      </c>
      <c r="D198" s="181" t="s">
        <v>163</v>
      </c>
      <c r="E198" s="182" t="s">
        <v>476</v>
      </c>
      <c r="F198" s="183" t="s">
        <v>477</v>
      </c>
      <c r="G198" s="184" t="s">
        <v>214</v>
      </c>
      <c r="H198" s="185">
        <v>5.7460000000000004</v>
      </c>
      <c r="I198" s="186"/>
      <c r="J198" s="187">
        <f>ROUND(I198*H198,2)</f>
        <v>0</v>
      </c>
      <c r="K198" s="183" t="s">
        <v>167</v>
      </c>
      <c r="L198" s="42"/>
      <c r="M198" s="188" t="s">
        <v>19</v>
      </c>
      <c r="N198" s="189" t="s">
        <v>40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168</v>
      </c>
      <c r="AT198" s="192" t="s">
        <v>163</v>
      </c>
      <c r="AU198" s="192" t="s">
        <v>79</v>
      </c>
      <c r="AY198" s="20" t="s">
        <v>161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77</v>
      </c>
      <c r="BK198" s="193">
        <f>ROUND(I198*H198,2)</f>
        <v>0</v>
      </c>
      <c r="BL198" s="20" t="s">
        <v>168</v>
      </c>
      <c r="BM198" s="192" t="s">
        <v>4595</v>
      </c>
    </row>
    <row r="199" spans="1:65" s="2" customFormat="1">
      <c r="A199" s="37"/>
      <c r="B199" s="38"/>
      <c r="C199" s="39"/>
      <c r="D199" s="194" t="s">
        <v>170</v>
      </c>
      <c r="E199" s="39"/>
      <c r="F199" s="195" t="s">
        <v>479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170</v>
      </c>
      <c r="AU199" s="20" t="s">
        <v>79</v>
      </c>
    </row>
    <row r="200" spans="1:65" s="13" customFormat="1">
      <c r="B200" s="201"/>
      <c r="C200" s="202"/>
      <c r="D200" s="199" t="s">
        <v>178</v>
      </c>
      <c r="E200" s="203" t="s">
        <v>19</v>
      </c>
      <c r="F200" s="204" t="s">
        <v>4596</v>
      </c>
      <c r="G200" s="202"/>
      <c r="H200" s="205">
        <v>5.7460000000000004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79</v>
      </c>
      <c r="AV200" s="13" t="s">
        <v>79</v>
      </c>
      <c r="AW200" s="13" t="s">
        <v>31</v>
      </c>
      <c r="AX200" s="13" t="s">
        <v>77</v>
      </c>
      <c r="AY200" s="211" t="s">
        <v>161</v>
      </c>
    </row>
    <row r="201" spans="1:65" s="2" customFormat="1" ht="24.15" customHeight="1">
      <c r="A201" s="37"/>
      <c r="B201" s="38"/>
      <c r="C201" s="181" t="s">
        <v>375</v>
      </c>
      <c r="D201" s="181" t="s">
        <v>163</v>
      </c>
      <c r="E201" s="182" t="s">
        <v>482</v>
      </c>
      <c r="F201" s="183" t="s">
        <v>483</v>
      </c>
      <c r="G201" s="184" t="s">
        <v>214</v>
      </c>
      <c r="H201" s="185">
        <v>40.450000000000003</v>
      </c>
      <c r="I201" s="186"/>
      <c r="J201" s="187">
        <f>ROUND(I201*H201,2)</f>
        <v>0</v>
      </c>
      <c r="K201" s="183" t="s">
        <v>167</v>
      </c>
      <c r="L201" s="42"/>
      <c r="M201" s="188" t="s">
        <v>19</v>
      </c>
      <c r="N201" s="189" t="s">
        <v>40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168</v>
      </c>
      <c r="AT201" s="192" t="s">
        <v>163</v>
      </c>
      <c r="AU201" s="192" t="s">
        <v>79</v>
      </c>
      <c r="AY201" s="20" t="s">
        <v>161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77</v>
      </c>
      <c r="BK201" s="193">
        <f>ROUND(I201*H201,2)</f>
        <v>0</v>
      </c>
      <c r="BL201" s="20" t="s">
        <v>168</v>
      </c>
      <c r="BM201" s="192" t="s">
        <v>4597</v>
      </c>
    </row>
    <row r="202" spans="1:65" s="2" customFormat="1">
      <c r="A202" s="37"/>
      <c r="B202" s="38"/>
      <c r="C202" s="39"/>
      <c r="D202" s="194" t="s">
        <v>170</v>
      </c>
      <c r="E202" s="39"/>
      <c r="F202" s="195" t="s">
        <v>485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170</v>
      </c>
      <c r="AU202" s="20" t="s">
        <v>79</v>
      </c>
    </row>
    <row r="203" spans="1:65" s="13" customFormat="1">
      <c r="B203" s="201"/>
      <c r="C203" s="202"/>
      <c r="D203" s="199" t="s">
        <v>178</v>
      </c>
      <c r="E203" s="203" t="s">
        <v>19</v>
      </c>
      <c r="F203" s="204" t="s">
        <v>4598</v>
      </c>
      <c r="G203" s="202"/>
      <c r="H203" s="205">
        <v>40.450000000000003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178</v>
      </c>
      <c r="AU203" s="211" t="s">
        <v>79</v>
      </c>
      <c r="AV203" s="13" t="s">
        <v>79</v>
      </c>
      <c r="AW203" s="13" t="s">
        <v>31</v>
      </c>
      <c r="AX203" s="13" t="s">
        <v>77</v>
      </c>
      <c r="AY203" s="211" t="s">
        <v>161</v>
      </c>
    </row>
    <row r="204" spans="1:65" s="2" customFormat="1" ht="24.15" customHeight="1">
      <c r="A204" s="37"/>
      <c r="B204" s="38"/>
      <c r="C204" s="181" t="s">
        <v>384</v>
      </c>
      <c r="D204" s="181" t="s">
        <v>163</v>
      </c>
      <c r="E204" s="182" t="s">
        <v>488</v>
      </c>
      <c r="F204" s="183" t="s">
        <v>489</v>
      </c>
      <c r="G204" s="184" t="s">
        <v>214</v>
      </c>
      <c r="H204" s="185">
        <v>7.6289999999999996</v>
      </c>
      <c r="I204" s="186"/>
      <c r="J204" s="187">
        <f>ROUND(I204*H204,2)</f>
        <v>0</v>
      </c>
      <c r="K204" s="183" t="s">
        <v>167</v>
      </c>
      <c r="L204" s="42"/>
      <c r="M204" s="188" t="s">
        <v>19</v>
      </c>
      <c r="N204" s="189" t="s">
        <v>40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168</v>
      </c>
      <c r="AT204" s="192" t="s">
        <v>163</v>
      </c>
      <c r="AU204" s="192" t="s">
        <v>79</v>
      </c>
      <c r="AY204" s="20" t="s">
        <v>161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77</v>
      </c>
      <c r="BK204" s="193">
        <f>ROUND(I204*H204,2)</f>
        <v>0</v>
      </c>
      <c r="BL204" s="20" t="s">
        <v>168</v>
      </c>
      <c r="BM204" s="192" t="s">
        <v>4599</v>
      </c>
    </row>
    <row r="205" spans="1:65" s="2" customFormat="1">
      <c r="A205" s="37"/>
      <c r="B205" s="38"/>
      <c r="C205" s="39"/>
      <c r="D205" s="194" t="s">
        <v>170</v>
      </c>
      <c r="E205" s="39"/>
      <c r="F205" s="195" t="s">
        <v>491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170</v>
      </c>
      <c r="AU205" s="20" t="s">
        <v>79</v>
      </c>
    </row>
    <row r="206" spans="1:65" s="2" customFormat="1" ht="24.15" customHeight="1">
      <c r="A206" s="37"/>
      <c r="B206" s="38"/>
      <c r="C206" s="181" t="s">
        <v>391</v>
      </c>
      <c r="D206" s="181" t="s">
        <v>163</v>
      </c>
      <c r="E206" s="182" t="s">
        <v>4600</v>
      </c>
      <c r="F206" s="183" t="s">
        <v>4601</v>
      </c>
      <c r="G206" s="184" t="s">
        <v>214</v>
      </c>
      <c r="H206" s="185">
        <v>2.6890000000000001</v>
      </c>
      <c r="I206" s="186"/>
      <c r="J206" s="187">
        <f>ROUND(I206*H206,2)</f>
        <v>0</v>
      </c>
      <c r="K206" s="183" t="s">
        <v>167</v>
      </c>
      <c r="L206" s="42"/>
      <c r="M206" s="188" t="s">
        <v>19</v>
      </c>
      <c r="N206" s="189" t="s">
        <v>40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168</v>
      </c>
      <c r="AT206" s="192" t="s">
        <v>163</v>
      </c>
      <c r="AU206" s="192" t="s">
        <v>79</v>
      </c>
      <c r="AY206" s="20" t="s">
        <v>161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77</v>
      </c>
      <c r="BK206" s="193">
        <f>ROUND(I206*H206,2)</f>
        <v>0</v>
      </c>
      <c r="BL206" s="20" t="s">
        <v>168</v>
      </c>
      <c r="BM206" s="192" t="s">
        <v>4602</v>
      </c>
    </row>
    <row r="207" spans="1:65" s="2" customFormat="1">
      <c r="A207" s="37"/>
      <c r="B207" s="38"/>
      <c r="C207" s="39"/>
      <c r="D207" s="194" t="s">
        <v>170</v>
      </c>
      <c r="E207" s="39"/>
      <c r="F207" s="195" t="s">
        <v>4603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170</v>
      </c>
      <c r="AU207" s="20" t="s">
        <v>79</v>
      </c>
    </row>
    <row r="208" spans="1:65" s="13" customFormat="1">
      <c r="B208" s="201"/>
      <c r="C208" s="202"/>
      <c r="D208" s="199" t="s">
        <v>178</v>
      </c>
      <c r="E208" s="203" t="s">
        <v>19</v>
      </c>
      <c r="F208" s="204" t="s">
        <v>4604</v>
      </c>
      <c r="G208" s="202"/>
      <c r="H208" s="205">
        <v>2.6890000000000001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178</v>
      </c>
      <c r="AU208" s="211" t="s">
        <v>79</v>
      </c>
      <c r="AV208" s="13" t="s">
        <v>79</v>
      </c>
      <c r="AW208" s="13" t="s">
        <v>31</v>
      </c>
      <c r="AX208" s="13" t="s">
        <v>77</v>
      </c>
      <c r="AY208" s="211" t="s">
        <v>161</v>
      </c>
    </row>
    <row r="209" spans="1:65" s="2" customFormat="1" ht="24.15" customHeight="1">
      <c r="A209" s="37"/>
      <c r="B209" s="38"/>
      <c r="C209" s="181" t="s">
        <v>397</v>
      </c>
      <c r="D209" s="181" t="s">
        <v>163</v>
      </c>
      <c r="E209" s="182" t="s">
        <v>506</v>
      </c>
      <c r="F209" s="183" t="s">
        <v>507</v>
      </c>
      <c r="G209" s="184" t="s">
        <v>214</v>
      </c>
      <c r="H209" s="185">
        <v>5.7720000000000002</v>
      </c>
      <c r="I209" s="186"/>
      <c r="J209" s="187">
        <f>ROUND(I209*H209,2)</f>
        <v>0</v>
      </c>
      <c r="K209" s="183" t="s">
        <v>167</v>
      </c>
      <c r="L209" s="42"/>
      <c r="M209" s="188" t="s">
        <v>19</v>
      </c>
      <c r="N209" s="189" t="s">
        <v>40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168</v>
      </c>
      <c r="AT209" s="192" t="s">
        <v>163</v>
      </c>
      <c r="AU209" s="192" t="s">
        <v>79</v>
      </c>
      <c r="AY209" s="20" t="s">
        <v>161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77</v>
      </c>
      <c r="BK209" s="193">
        <f>ROUND(I209*H209,2)</f>
        <v>0</v>
      </c>
      <c r="BL209" s="20" t="s">
        <v>168</v>
      </c>
      <c r="BM209" s="192" t="s">
        <v>4605</v>
      </c>
    </row>
    <row r="210" spans="1:65" s="2" customFormat="1">
      <c r="A210" s="37"/>
      <c r="B210" s="38"/>
      <c r="C210" s="39"/>
      <c r="D210" s="194" t="s">
        <v>170</v>
      </c>
      <c r="E210" s="39"/>
      <c r="F210" s="195" t="s">
        <v>509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170</v>
      </c>
      <c r="AU210" s="20" t="s">
        <v>79</v>
      </c>
    </row>
    <row r="211" spans="1:65" s="13" customFormat="1">
      <c r="B211" s="201"/>
      <c r="C211" s="202"/>
      <c r="D211" s="199" t="s">
        <v>178</v>
      </c>
      <c r="E211" s="203" t="s">
        <v>19</v>
      </c>
      <c r="F211" s="204" t="s">
        <v>4606</v>
      </c>
      <c r="G211" s="202"/>
      <c r="H211" s="205">
        <v>5.7720000000000002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178</v>
      </c>
      <c r="AU211" s="211" t="s">
        <v>79</v>
      </c>
      <c r="AV211" s="13" t="s">
        <v>79</v>
      </c>
      <c r="AW211" s="13" t="s">
        <v>31</v>
      </c>
      <c r="AX211" s="13" t="s">
        <v>77</v>
      </c>
      <c r="AY211" s="211" t="s">
        <v>161</v>
      </c>
    </row>
    <row r="212" spans="1:65" s="2" customFormat="1" ht="24.15" customHeight="1">
      <c r="A212" s="37"/>
      <c r="B212" s="38"/>
      <c r="C212" s="181" t="s">
        <v>406</v>
      </c>
      <c r="D212" s="181" t="s">
        <v>163</v>
      </c>
      <c r="E212" s="182" t="s">
        <v>500</v>
      </c>
      <c r="F212" s="183" t="s">
        <v>501</v>
      </c>
      <c r="G212" s="184" t="s">
        <v>214</v>
      </c>
      <c r="H212" s="185">
        <v>11.368</v>
      </c>
      <c r="I212" s="186"/>
      <c r="J212" s="187">
        <f>ROUND(I212*H212,2)</f>
        <v>0</v>
      </c>
      <c r="K212" s="183" t="s">
        <v>167</v>
      </c>
      <c r="L212" s="42"/>
      <c r="M212" s="188" t="s">
        <v>19</v>
      </c>
      <c r="N212" s="189" t="s">
        <v>40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168</v>
      </c>
      <c r="AT212" s="192" t="s">
        <v>163</v>
      </c>
      <c r="AU212" s="192" t="s">
        <v>79</v>
      </c>
      <c r="AY212" s="20" t="s">
        <v>161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77</v>
      </c>
      <c r="BK212" s="193">
        <f>ROUND(I212*H212,2)</f>
        <v>0</v>
      </c>
      <c r="BL212" s="20" t="s">
        <v>168</v>
      </c>
      <c r="BM212" s="192" t="s">
        <v>4607</v>
      </c>
    </row>
    <row r="213" spans="1:65" s="2" customFormat="1">
      <c r="A213" s="37"/>
      <c r="B213" s="38"/>
      <c r="C213" s="39"/>
      <c r="D213" s="194" t="s">
        <v>170</v>
      </c>
      <c r="E213" s="39"/>
      <c r="F213" s="195" t="s">
        <v>503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170</v>
      </c>
      <c r="AU213" s="20" t="s">
        <v>79</v>
      </c>
    </row>
    <row r="214" spans="1:65" s="13" customFormat="1">
      <c r="B214" s="201"/>
      <c r="C214" s="202"/>
      <c r="D214" s="199" t="s">
        <v>178</v>
      </c>
      <c r="E214" s="203" t="s">
        <v>19</v>
      </c>
      <c r="F214" s="204" t="s">
        <v>4608</v>
      </c>
      <c r="G214" s="202"/>
      <c r="H214" s="205">
        <v>11.368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79</v>
      </c>
      <c r="AV214" s="13" t="s">
        <v>79</v>
      </c>
      <c r="AW214" s="13" t="s">
        <v>31</v>
      </c>
      <c r="AX214" s="13" t="s">
        <v>77</v>
      </c>
      <c r="AY214" s="211" t="s">
        <v>161</v>
      </c>
    </row>
    <row r="215" spans="1:65" s="12" customFormat="1" ht="22.8" customHeight="1">
      <c r="B215" s="165"/>
      <c r="C215" s="166"/>
      <c r="D215" s="167" t="s">
        <v>68</v>
      </c>
      <c r="E215" s="179" t="s">
        <v>517</v>
      </c>
      <c r="F215" s="179" t="s">
        <v>518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SUM(P216:P217)</f>
        <v>0</v>
      </c>
      <c r="Q215" s="173"/>
      <c r="R215" s="174">
        <f>SUM(R216:R217)</f>
        <v>0</v>
      </c>
      <c r="S215" s="173"/>
      <c r="T215" s="175">
        <f>SUM(T216:T217)</f>
        <v>0</v>
      </c>
      <c r="AR215" s="176" t="s">
        <v>77</v>
      </c>
      <c r="AT215" s="177" t="s">
        <v>68</v>
      </c>
      <c r="AU215" s="177" t="s">
        <v>77</v>
      </c>
      <c r="AY215" s="176" t="s">
        <v>161</v>
      </c>
      <c r="BK215" s="178">
        <f>SUM(BK216:BK217)</f>
        <v>0</v>
      </c>
    </row>
    <row r="216" spans="1:65" s="2" customFormat="1" ht="16.5" customHeight="1">
      <c r="A216" s="37"/>
      <c r="B216" s="38"/>
      <c r="C216" s="181" t="s">
        <v>412</v>
      </c>
      <c r="D216" s="181" t="s">
        <v>163</v>
      </c>
      <c r="E216" s="182" t="s">
        <v>520</v>
      </c>
      <c r="F216" s="183" t="s">
        <v>521</v>
      </c>
      <c r="G216" s="184" t="s">
        <v>214</v>
      </c>
      <c r="H216" s="185">
        <v>57.29</v>
      </c>
      <c r="I216" s="186"/>
      <c r="J216" s="187">
        <f>ROUND(I216*H216,2)</f>
        <v>0</v>
      </c>
      <c r="K216" s="183" t="s">
        <v>167</v>
      </c>
      <c r="L216" s="42"/>
      <c r="M216" s="188" t="s">
        <v>19</v>
      </c>
      <c r="N216" s="189" t="s">
        <v>40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168</v>
      </c>
      <c r="AT216" s="192" t="s">
        <v>163</v>
      </c>
      <c r="AU216" s="192" t="s">
        <v>79</v>
      </c>
      <c r="AY216" s="20" t="s">
        <v>161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77</v>
      </c>
      <c r="BK216" s="193">
        <f>ROUND(I216*H216,2)</f>
        <v>0</v>
      </c>
      <c r="BL216" s="20" t="s">
        <v>168</v>
      </c>
      <c r="BM216" s="192" t="s">
        <v>4609</v>
      </c>
    </row>
    <row r="217" spans="1:65" s="2" customFormat="1">
      <c r="A217" s="37"/>
      <c r="B217" s="38"/>
      <c r="C217" s="39"/>
      <c r="D217" s="194" t="s">
        <v>170</v>
      </c>
      <c r="E217" s="39"/>
      <c r="F217" s="195" t="s">
        <v>523</v>
      </c>
      <c r="G217" s="39"/>
      <c r="H217" s="39"/>
      <c r="I217" s="196"/>
      <c r="J217" s="39"/>
      <c r="K217" s="39"/>
      <c r="L217" s="42"/>
      <c r="M217" s="258"/>
      <c r="N217" s="259"/>
      <c r="O217" s="260"/>
      <c r="P217" s="260"/>
      <c r="Q217" s="260"/>
      <c r="R217" s="260"/>
      <c r="S217" s="260"/>
      <c r="T217" s="26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170</v>
      </c>
      <c r="AU217" s="20" t="s">
        <v>79</v>
      </c>
    </row>
    <row r="218" spans="1:65" s="2" customFormat="1" ht="6.9" customHeight="1">
      <c r="A218" s="37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42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algorithmName="SHA-512" hashValue="NYQDE2SEHzrULnosdu9qXbC/Jgcl03uXRlx+nyneOc0h7mcZrIi8uB6WgPEZUVTfZp2zXAHUXJBJjKzDgjCWeA==" saltValue="AxFj0NCokRtf5Ruuucbt1xeTeBrLDGsSFj0rvcw7BU+RCQKMY3UHKWvNb/p02wOM2u9w8pHI2bitR1+LpZrIxQ==" spinCount="100000" sheet="1" objects="1" scenarios="1" formatColumns="0" formatRows="0" autoFilter="0"/>
  <autoFilter ref="C90:K21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9" r:id="rId2"/>
    <hyperlink ref="F101" r:id="rId3"/>
    <hyperlink ref="F104" r:id="rId4"/>
    <hyperlink ref="F106" r:id="rId5"/>
    <hyperlink ref="F109" r:id="rId6"/>
    <hyperlink ref="F114" r:id="rId7"/>
    <hyperlink ref="F117" r:id="rId8"/>
    <hyperlink ref="F120" r:id="rId9"/>
    <hyperlink ref="F123" r:id="rId10"/>
    <hyperlink ref="F126" r:id="rId11"/>
    <hyperlink ref="F129" r:id="rId12"/>
    <hyperlink ref="F134" r:id="rId13"/>
    <hyperlink ref="F146" r:id="rId14"/>
    <hyperlink ref="F153" r:id="rId15"/>
    <hyperlink ref="F159" r:id="rId16"/>
    <hyperlink ref="F165" r:id="rId17"/>
    <hyperlink ref="F168" r:id="rId18"/>
    <hyperlink ref="F171" r:id="rId19"/>
    <hyperlink ref="F178" r:id="rId20"/>
    <hyperlink ref="F181" r:id="rId21"/>
    <hyperlink ref="F184" r:id="rId22"/>
    <hyperlink ref="F187" r:id="rId23"/>
    <hyperlink ref="F190" r:id="rId24"/>
    <hyperlink ref="F192" r:id="rId25"/>
    <hyperlink ref="F196" r:id="rId26"/>
    <hyperlink ref="F199" r:id="rId27"/>
    <hyperlink ref="F202" r:id="rId28"/>
    <hyperlink ref="F205" r:id="rId29"/>
    <hyperlink ref="F207" r:id="rId30"/>
    <hyperlink ref="F210" r:id="rId31"/>
    <hyperlink ref="F213" r:id="rId32"/>
    <hyperlink ref="F217" r:id="rId3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3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111</v>
      </c>
      <c r="AZ2" s="236" t="s">
        <v>599</v>
      </c>
      <c r="BA2" s="236" t="s">
        <v>600</v>
      </c>
      <c r="BB2" s="236" t="s">
        <v>166</v>
      </c>
      <c r="BC2" s="236" t="s">
        <v>4610</v>
      </c>
      <c r="BD2" s="236" t="s">
        <v>79</v>
      </c>
    </row>
    <row r="3" spans="1:5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  <c r="AZ3" s="236" t="s">
        <v>4611</v>
      </c>
      <c r="BA3" s="236" t="s">
        <v>4612</v>
      </c>
      <c r="BB3" s="236" t="s">
        <v>166</v>
      </c>
      <c r="BC3" s="236" t="s">
        <v>4613</v>
      </c>
      <c r="BD3" s="236" t="s">
        <v>79</v>
      </c>
    </row>
    <row r="4" spans="1:5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  <c r="AZ4" s="236" t="s">
        <v>4614</v>
      </c>
      <c r="BA4" s="236" t="s">
        <v>4615</v>
      </c>
      <c r="BB4" s="236" t="s">
        <v>166</v>
      </c>
      <c r="BC4" s="236" t="s">
        <v>4616</v>
      </c>
      <c r="BD4" s="236" t="s">
        <v>79</v>
      </c>
    </row>
    <row r="5" spans="1:56" s="1" customFormat="1" ht="6.9" customHeight="1">
      <c r="B5" s="23"/>
      <c r="L5" s="23"/>
      <c r="AZ5" s="236" t="s">
        <v>4617</v>
      </c>
      <c r="BA5" s="236" t="s">
        <v>4618</v>
      </c>
      <c r="BB5" s="236" t="s">
        <v>166</v>
      </c>
      <c r="BC5" s="236" t="s">
        <v>4619</v>
      </c>
      <c r="BD5" s="236" t="s">
        <v>79</v>
      </c>
    </row>
    <row r="6" spans="1:56" s="1" customFormat="1" ht="12" customHeight="1">
      <c r="B6" s="23"/>
      <c r="D6" s="115" t="s">
        <v>16</v>
      </c>
      <c r="L6" s="23"/>
      <c r="AZ6" s="236" t="s">
        <v>4620</v>
      </c>
      <c r="BA6" s="236" t="s">
        <v>4621</v>
      </c>
      <c r="BB6" s="236" t="s">
        <v>166</v>
      </c>
      <c r="BC6" s="236" t="s">
        <v>4622</v>
      </c>
      <c r="BD6" s="236" t="s">
        <v>79</v>
      </c>
    </row>
    <row r="7" spans="1:5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  <c r="AZ7" s="236" t="s">
        <v>4623</v>
      </c>
      <c r="BA7" s="236" t="s">
        <v>4624</v>
      </c>
      <c r="BB7" s="236" t="s">
        <v>166</v>
      </c>
      <c r="BC7" s="236" t="s">
        <v>4625</v>
      </c>
      <c r="BD7" s="236" t="s">
        <v>79</v>
      </c>
    </row>
    <row r="8" spans="1:56" s="1" customFormat="1" ht="12" customHeight="1">
      <c r="B8" s="23"/>
      <c r="D8" s="115" t="s">
        <v>123</v>
      </c>
      <c r="L8" s="23"/>
      <c r="AZ8" s="236" t="s">
        <v>641</v>
      </c>
      <c r="BA8" s="236" t="s">
        <v>642</v>
      </c>
      <c r="BB8" s="236" t="s">
        <v>206</v>
      </c>
      <c r="BC8" s="236" t="s">
        <v>4626</v>
      </c>
      <c r="BD8" s="236" t="s">
        <v>79</v>
      </c>
    </row>
    <row r="9" spans="1:56" s="2" customFormat="1" ht="16.5" customHeight="1">
      <c r="A9" s="37"/>
      <c r="B9" s="42"/>
      <c r="C9" s="37"/>
      <c r="D9" s="37"/>
      <c r="E9" s="418" t="s">
        <v>4513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236" t="s">
        <v>644</v>
      </c>
      <c r="BA9" s="236" t="s">
        <v>645</v>
      </c>
      <c r="BB9" s="236" t="s">
        <v>206</v>
      </c>
      <c r="BC9" s="236" t="s">
        <v>4627</v>
      </c>
      <c r="BD9" s="236" t="s">
        <v>79</v>
      </c>
    </row>
    <row r="10" spans="1:5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6.5" customHeight="1">
      <c r="A11" s="37"/>
      <c r="B11" s="42"/>
      <c r="C11" s="37"/>
      <c r="D11" s="37"/>
      <c r="E11" s="420" t="s">
        <v>4628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5" t="s">
        <v>21</v>
      </c>
      <c r="E14" s="37"/>
      <c r="F14" s="106" t="s">
        <v>125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126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127</v>
      </c>
      <c r="F23" s="37"/>
      <c r="G23" s="37"/>
      <c r="H23" s="37"/>
      <c r="I23" s="115" t="s">
        <v>27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4515</v>
      </c>
      <c r="F26" s="37"/>
      <c r="G26" s="37"/>
      <c r="H26" s="37"/>
      <c r="I26" s="115" t="s">
        <v>27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ROUND(J108,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ROUND((SUM(BE108:BE837)),  2)</f>
        <v>0</v>
      </c>
      <c r="G35" s="37"/>
      <c r="H35" s="37"/>
      <c r="I35" s="127">
        <v>0.21</v>
      </c>
      <c r="J35" s="126">
        <f>ROUND(((SUM(BE108:BE837))*I35),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ROUND((SUM(BF108:BF837)),  2)</f>
        <v>0</v>
      </c>
      <c r="G36" s="37"/>
      <c r="H36" s="37"/>
      <c r="I36" s="127">
        <v>0.15</v>
      </c>
      <c r="J36" s="126">
        <f>ROUND(((SUM(BF108:BF837))*I36),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ROUND((SUM(BG108:BG837)),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ROUND((SUM(BH108:BH837)),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ROUND((SUM(BI108:BI837)),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4513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02 - SO10.2 - Stavební část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Český Brod k.ú. 622737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65" customHeight="1">
      <c r="A58" s="37"/>
      <c r="B58" s="38"/>
      <c r="C58" s="32" t="s">
        <v>25</v>
      </c>
      <c r="D58" s="39"/>
      <c r="E58" s="39"/>
      <c r="F58" s="30" t="str">
        <f>E17</f>
        <v>Město Český Brod</v>
      </c>
      <c r="G58" s="39"/>
      <c r="H58" s="39"/>
      <c r="I58" s="32" t="s">
        <v>30</v>
      </c>
      <c r="J58" s="35" t="str">
        <f>E23</f>
        <v>GREBNER spol. s 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>Ing.Josef Němeček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J108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133</v>
      </c>
      <c r="E64" s="146"/>
      <c r="F64" s="146"/>
      <c r="G64" s="146"/>
      <c r="H64" s="146"/>
      <c r="I64" s="146"/>
      <c r="J64" s="147">
        <f>J109</f>
        <v>0</v>
      </c>
      <c r="K64" s="144"/>
      <c r="L64" s="148"/>
    </row>
    <row r="65" spans="2:12" s="10" customFormat="1" ht="19.95" customHeight="1">
      <c r="B65" s="149"/>
      <c r="C65" s="100"/>
      <c r="D65" s="150" t="s">
        <v>134</v>
      </c>
      <c r="E65" s="151"/>
      <c r="F65" s="151"/>
      <c r="G65" s="151"/>
      <c r="H65" s="151"/>
      <c r="I65" s="151"/>
      <c r="J65" s="152">
        <f>J110</f>
        <v>0</v>
      </c>
      <c r="K65" s="100"/>
      <c r="L65" s="153"/>
    </row>
    <row r="66" spans="2:12" s="10" customFormat="1" ht="19.95" customHeight="1">
      <c r="B66" s="149"/>
      <c r="C66" s="100"/>
      <c r="D66" s="150" t="s">
        <v>647</v>
      </c>
      <c r="E66" s="151"/>
      <c r="F66" s="151"/>
      <c r="G66" s="151"/>
      <c r="H66" s="151"/>
      <c r="I66" s="151"/>
      <c r="J66" s="152">
        <f>J138</f>
        <v>0</v>
      </c>
      <c r="K66" s="100"/>
      <c r="L66" s="153"/>
    </row>
    <row r="67" spans="2:12" s="10" customFormat="1" ht="19.95" customHeight="1">
      <c r="B67" s="149"/>
      <c r="C67" s="100"/>
      <c r="D67" s="150" t="s">
        <v>135</v>
      </c>
      <c r="E67" s="151"/>
      <c r="F67" s="151"/>
      <c r="G67" s="151"/>
      <c r="H67" s="151"/>
      <c r="I67" s="151"/>
      <c r="J67" s="152">
        <f>J206</f>
        <v>0</v>
      </c>
      <c r="K67" s="100"/>
      <c r="L67" s="153"/>
    </row>
    <row r="68" spans="2:12" s="10" customFormat="1" ht="19.95" customHeight="1">
      <c r="B68" s="149"/>
      <c r="C68" s="100"/>
      <c r="D68" s="150" t="s">
        <v>648</v>
      </c>
      <c r="E68" s="151"/>
      <c r="F68" s="151"/>
      <c r="G68" s="151"/>
      <c r="H68" s="151"/>
      <c r="I68" s="151"/>
      <c r="J68" s="152">
        <f>J256</f>
        <v>0</v>
      </c>
      <c r="K68" s="100"/>
      <c r="L68" s="153"/>
    </row>
    <row r="69" spans="2:12" s="10" customFormat="1" ht="19.95" customHeight="1">
      <c r="B69" s="149"/>
      <c r="C69" s="100"/>
      <c r="D69" s="150" t="s">
        <v>136</v>
      </c>
      <c r="E69" s="151"/>
      <c r="F69" s="151"/>
      <c r="G69" s="151"/>
      <c r="H69" s="151"/>
      <c r="I69" s="151"/>
      <c r="J69" s="152">
        <f>J337</f>
        <v>0</v>
      </c>
      <c r="K69" s="100"/>
      <c r="L69" s="153"/>
    </row>
    <row r="70" spans="2:12" s="10" customFormat="1" ht="19.95" customHeight="1">
      <c r="B70" s="149"/>
      <c r="C70" s="100"/>
      <c r="D70" s="150" t="s">
        <v>137</v>
      </c>
      <c r="E70" s="151"/>
      <c r="F70" s="151"/>
      <c r="G70" s="151"/>
      <c r="H70" s="151"/>
      <c r="I70" s="151"/>
      <c r="J70" s="152">
        <f>J398</f>
        <v>0</v>
      </c>
      <c r="K70" s="100"/>
      <c r="L70" s="153"/>
    </row>
    <row r="71" spans="2:12" s="10" customFormat="1" ht="19.95" customHeight="1">
      <c r="B71" s="149"/>
      <c r="C71" s="100"/>
      <c r="D71" s="150" t="s">
        <v>139</v>
      </c>
      <c r="E71" s="151"/>
      <c r="F71" s="151"/>
      <c r="G71" s="151"/>
      <c r="H71" s="151"/>
      <c r="I71" s="151"/>
      <c r="J71" s="152">
        <f>J445</f>
        <v>0</v>
      </c>
      <c r="K71" s="100"/>
      <c r="L71" s="153"/>
    </row>
    <row r="72" spans="2:12" s="9" customFormat="1" ht="24.9" customHeight="1">
      <c r="B72" s="143"/>
      <c r="C72" s="144"/>
      <c r="D72" s="145" t="s">
        <v>140</v>
      </c>
      <c r="E72" s="146"/>
      <c r="F72" s="146"/>
      <c r="G72" s="146"/>
      <c r="H72" s="146"/>
      <c r="I72" s="146"/>
      <c r="J72" s="147">
        <f>J448</f>
        <v>0</v>
      </c>
      <c r="K72" s="144"/>
      <c r="L72" s="148"/>
    </row>
    <row r="73" spans="2:12" s="10" customFormat="1" ht="19.95" customHeight="1">
      <c r="B73" s="149"/>
      <c r="C73" s="100"/>
      <c r="D73" s="150" t="s">
        <v>649</v>
      </c>
      <c r="E73" s="151"/>
      <c r="F73" s="151"/>
      <c r="G73" s="151"/>
      <c r="H73" s="151"/>
      <c r="I73" s="151"/>
      <c r="J73" s="152">
        <f>J449</f>
        <v>0</v>
      </c>
      <c r="K73" s="100"/>
      <c r="L73" s="153"/>
    </row>
    <row r="74" spans="2:12" s="10" customFormat="1" ht="19.95" customHeight="1">
      <c r="B74" s="149"/>
      <c r="C74" s="100"/>
      <c r="D74" s="150" t="s">
        <v>652</v>
      </c>
      <c r="E74" s="151"/>
      <c r="F74" s="151"/>
      <c r="G74" s="151"/>
      <c r="H74" s="151"/>
      <c r="I74" s="151"/>
      <c r="J74" s="152">
        <f>J507</f>
        <v>0</v>
      </c>
      <c r="K74" s="100"/>
      <c r="L74" s="153"/>
    </row>
    <row r="75" spans="2:12" s="10" customFormat="1" ht="19.95" customHeight="1">
      <c r="B75" s="149"/>
      <c r="C75" s="100"/>
      <c r="D75" s="150" t="s">
        <v>4629</v>
      </c>
      <c r="E75" s="151"/>
      <c r="F75" s="151"/>
      <c r="G75" s="151"/>
      <c r="H75" s="151"/>
      <c r="I75" s="151"/>
      <c r="J75" s="152">
        <f>J536</f>
        <v>0</v>
      </c>
      <c r="K75" s="100"/>
      <c r="L75" s="153"/>
    </row>
    <row r="76" spans="2:12" s="10" customFormat="1" ht="19.95" customHeight="1">
      <c r="B76" s="149"/>
      <c r="C76" s="100"/>
      <c r="D76" s="150" t="s">
        <v>653</v>
      </c>
      <c r="E76" s="151"/>
      <c r="F76" s="151"/>
      <c r="G76" s="151"/>
      <c r="H76" s="151"/>
      <c r="I76" s="151"/>
      <c r="J76" s="152">
        <f>J586</f>
        <v>0</v>
      </c>
      <c r="K76" s="100"/>
      <c r="L76" s="153"/>
    </row>
    <row r="77" spans="2:12" s="10" customFormat="1" ht="19.95" customHeight="1">
      <c r="B77" s="149"/>
      <c r="C77" s="100"/>
      <c r="D77" s="150" t="s">
        <v>4630</v>
      </c>
      <c r="E77" s="151"/>
      <c r="F77" s="151"/>
      <c r="G77" s="151"/>
      <c r="H77" s="151"/>
      <c r="I77" s="151"/>
      <c r="J77" s="152">
        <f>J609</f>
        <v>0</v>
      </c>
      <c r="K77" s="100"/>
      <c r="L77" s="153"/>
    </row>
    <row r="78" spans="2:12" s="10" customFormat="1" ht="19.95" customHeight="1">
      <c r="B78" s="149"/>
      <c r="C78" s="100"/>
      <c r="D78" s="150" t="s">
        <v>142</v>
      </c>
      <c r="E78" s="151"/>
      <c r="F78" s="151"/>
      <c r="G78" s="151"/>
      <c r="H78" s="151"/>
      <c r="I78" s="151"/>
      <c r="J78" s="152">
        <f>J619</f>
        <v>0</v>
      </c>
      <c r="K78" s="100"/>
      <c r="L78" s="153"/>
    </row>
    <row r="79" spans="2:12" s="10" customFormat="1" ht="19.95" customHeight="1">
      <c r="B79" s="149"/>
      <c r="C79" s="100"/>
      <c r="D79" s="150" t="s">
        <v>655</v>
      </c>
      <c r="E79" s="151"/>
      <c r="F79" s="151"/>
      <c r="G79" s="151"/>
      <c r="H79" s="151"/>
      <c r="I79" s="151"/>
      <c r="J79" s="152">
        <f>J649</f>
        <v>0</v>
      </c>
      <c r="K79" s="100"/>
      <c r="L79" s="153"/>
    </row>
    <row r="80" spans="2:12" s="10" customFormat="1" ht="19.95" customHeight="1">
      <c r="B80" s="149"/>
      <c r="C80" s="100"/>
      <c r="D80" s="150" t="s">
        <v>143</v>
      </c>
      <c r="E80" s="151"/>
      <c r="F80" s="151"/>
      <c r="G80" s="151"/>
      <c r="H80" s="151"/>
      <c r="I80" s="151"/>
      <c r="J80" s="152">
        <f>J659</f>
        <v>0</v>
      </c>
      <c r="K80" s="100"/>
      <c r="L80" s="153"/>
    </row>
    <row r="81" spans="1:31" s="10" customFormat="1" ht="19.95" customHeight="1">
      <c r="B81" s="149"/>
      <c r="C81" s="100"/>
      <c r="D81" s="150" t="s">
        <v>656</v>
      </c>
      <c r="E81" s="151"/>
      <c r="F81" s="151"/>
      <c r="G81" s="151"/>
      <c r="H81" s="151"/>
      <c r="I81" s="151"/>
      <c r="J81" s="152">
        <f>J670</f>
        <v>0</v>
      </c>
      <c r="K81" s="100"/>
      <c r="L81" s="153"/>
    </row>
    <row r="82" spans="1:31" s="10" customFormat="1" ht="19.95" customHeight="1">
      <c r="B82" s="149"/>
      <c r="C82" s="100"/>
      <c r="D82" s="150" t="s">
        <v>657</v>
      </c>
      <c r="E82" s="151"/>
      <c r="F82" s="151"/>
      <c r="G82" s="151"/>
      <c r="H82" s="151"/>
      <c r="I82" s="151"/>
      <c r="J82" s="152">
        <f>J757</f>
        <v>0</v>
      </c>
      <c r="K82" s="100"/>
      <c r="L82" s="153"/>
    </row>
    <row r="83" spans="1:31" s="10" customFormat="1" ht="19.95" customHeight="1">
      <c r="B83" s="149"/>
      <c r="C83" s="100"/>
      <c r="D83" s="150" t="s">
        <v>4631</v>
      </c>
      <c r="E83" s="151"/>
      <c r="F83" s="151"/>
      <c r="G83" s="151"/>
      <c r="H83" s="151"/>
      <c r="I83" s="151"/>
      <c r="J83" s="152">
        <f>J782</f>
        <v>0</v>
      </c>
      <c r="K83" s="100"/>
      <c r="L83" s="153"/>
    </row>
    <row r="84" spans="1:31" s="10" customFormat="1" ht="19.95" customHeight="1">
      <c r="B84" s="149"/>
      <c r="C84" s="100"/>
      <c r="D84" s="150" t="s">
        <v>4632</v>
      </c>
      <c r="E84" s="151"/>
      <c r="F84" s="151"/>
      <c r="G84" s="151"/>
      <c r="H84" s="151"/>
      <c r="I84" s="151"/>
      <c r="J84" s="152">
        <f>J800</f>
        <v>0</v>
      </c>
      <c r="K84" s="100"/>
      <c r="L84" s="153"/>
    </row>
    <row r="85" spans="1:31" s="10" customFormat="1" ht="19.95" customHeight="1">
      <c r="B85" s="149"/>
      <c r="C85" s="100"/>
      <c r="D85" s="150" t="s">
        <v>659</v>
      </c>
      <c r="E85" s="151"/>
      <c r="F85" s="151"/>
      <c r="G85" s="151"/>
      <c r="H85" s="151"/>
      <c r="I85" s="151"/>
      <c r="J85" s="152">
        <f>J805</f>
        <v>0</v>
      </c>
      <c r="K85" s="100"/>
      <c r="L85" s="153"/>
    </row>
    <row r="86" spans="1:31" s="9" customFormat="1" ht="24.9" customHeight="1">
      <c r="B86" s="143"/>
      <c r="C86" s="144"/>
      <c r="D86" s="145" t="s">
        <v>4633</v>
      </c>
      <c r="E86" s="146"/>
      <c r="F86" s="146"/>
      <c r="G86" s="146"/>
      <c r="H86" s="146"/>
      <c r="I86" s="146"/>
      <c r="J86" s="147">
        <f>J835</f>
        <v>0</v>
      </c>
      <c r="K86" s="144"/>
      <c r="L86" s="148"/>
    </row>
    <row r="87" spans="1:31" s="2" customFormat="1" ht="21.7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92" spans="1:31" s="2" customFormat="1" ht="6.9" customHeight="1">
      <c r="A92" s="37"/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24.9" customHeight="1">
      <c r="A93" s="37"/>
      <c r="B93" s="38"/>
      <c r="C93" s="26" t="s">
        <v>146</v>
      </c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16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>
      <c r="A96" s="37"/>
      <c r="B96" s="38"/>
      <c r="C96" s="39"/>
      <c r="D96" s="39"/>
      <c r="E96" s="416" t="str">
        <f>E7</f>
        <v>Stavební úpravy základní školy ŽITOMÍRSKÁ - úprava 12.2. 2025</v>
      </c>
      <c r="F96" s="417"/>
      <c r="G96" s="417"/>
      <c r="H96" s="417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" customFormat="1" ht="12" customHeight="1">
      <c r="B97" s="24"/>
      <c r="C97" s="32" t="s">
        <v>123</v>
      </c>
      <c r="D97" s="25"/>
      <c r="E97" s="25"/>
      <c r="F97" s="25"/>
      <c r="G97" s="25"/>
      <c r="H97" s="25"/>
      <c r="I97" s="25"/>
      <c r="J97" s="25"/>
      <c r="K97" s="25"/>
      <c r="L97" s="23"/>
    </row>
    <row r="98" spans="1:65" s="2" customFormat="1" ht="16.5" customHeight="1">
      <c r="A98" s="37"/>
      <c r="B98" s="38"/>
      <c r="C98" s="39"/>
      <c r="D98" s="39"/>
      <c r="E98" s="416" t="s">
        <v>4513</v>
      </c>
      <c r="F98" s="415"/>
      <c r="G98" s="415"/>
      <c r="H98" s="415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2" customHeight="1">
      <c r="A99" s="37"/>
      <c r="B99" s="38"/>
      <c r="C99" s="32" t="s">
        <v>624</v>
      </c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6.5" customHeight="1">
      <c r="A100" s="37"/>
      <c r="B100" s="38"/>
      <c r="C100" s="39"/>
      <c r="D100" s="39"/>
      <c r="E100" s="412" t="str">
        <f>E11</f>
        <v>02 - SO10.2 - Stavební část</v>
      </c>
      <c r="F100" s="415"/>
      <c r="G100" s="415"/>
      <c r="H100" s="415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2" customHeight="1">
      <c r="A102" s="37"/>
      <c r="B102" s="38"/>
      <c r="C102" s="32" t="s">
        <v>21</v>
      </c>
      <c r="D102" s="39"/>
      <c r="E102" s="39"/>
      <c r="F102" s="30" t="str">
        <f>F14</f>
        <v xml:space="preserve"> Český Brod k.ú. 622737</v>
      </c>
      <c r="G102" s="39"/>
      <c r="H102" s="39"/>
      <c r="I102" s="32" t="s">
        <v>23</v>
      </c>
      <c r="J102" s="62" t="str">
        <f>IF(J14="","",J14)</f>
        <v>9. 8. 2024</v>
      </c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6.9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25.65" customHeight="1">
      <c r="A104" s="37"/>
      <c r="B104" s="38"/>
      <c r="C104" s="32" t="s">
        <v>25</v>
      </c>
      <c r="D104" s="39"/>
      <c r="E104" s="39"/>
      <c r="F104" s="30" t="str">
        <f>E17</f>
        <v>Město Český Brod</v>
      </c>
      <c r="G104" s="39"/>
      <c r="H104" s="39"/>
      <c r="I104" s="32" t="s">
        <v>30</v>
      </c>
      <c r="J104" s="35" t="str">
        <f>E23</f>
        <v>GREBNER spol. s r.o.</v>
      </c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15.15" customHeight="1">
      <c r="A105" s="37"/>
      <c r="B105" s="38"/>
      <c r="C105" s="32" t="s">
        <v>28</v>
      </c>
      <c r="D105" s="39"/>
      <c r="E105" s="39"/>
      <c r="F105" s="30" t="str">
        <f>IF(E20="","",E20)</f>
        <v>Vyplň údaj</v>
      </c>
      <c r="G105" s="39"/>
      <c r="H105" s="39"/>
      <c r="I105" s="32" t="s">
        <v>32</v>
      </c>
      <c r="J105" s="35" t="str">
        <f>E26</f>
        <v>Ing.Josef Němeček</v>
      </c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0.35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11" customFormat="1" ht="29.25" customHeight="1">
      <c r="A107" s="154"/>
      <c r="B107" s="155"/>
      <c r="C107" s="156" t="s">
        <v>147</v>
      </c>
      <c r="D107" s="157" t="s">
        <v>54</v>
      </c>
      <c r="E107" s="157" t="s">
        <v>50</v>
      </c>
      <c r="F107" s="157" t="s">
        <v>51</v>
      </c>
      <c r="G107" s="157" t="s">
        <v>148</v>
      </c>
      <c r="H107" s="157" t="s">
        <v>149</v>
      </c>
      <c r="I107" s="157" t="s">
        <v>150</v>
      </c>
      <c r="J107" s="157" t="s">
        <v>131</v>
      </c>
      <c r="K107" s="158" t="s">
        <v>151</v>
      </c>
      <c r="L107" s="159"/>
      <c r="M107" s="71" t="s">
        <v>19</v>
      </c>
      <c r="N107" s="72" t="s">
        <v>39</v>
      </c>
      <c r="O107" s="72" t="s">
        <v>152</v>
      </c>
      <c r="P107" s="72" t="s">
        <v>153</v>
      </c>
      <c r="Q107" s="72" t="s">
        <v>154</v>
      </c>
      <c r="R107" s="72" t="s">
        <v>155</v>
      </c>
      <c r="S107" s="72" t="s">
        <v>156</v>
      </c>
      <c r="T107" s="73" t="s">
        <v>157</v>
      </c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</row>
    <row r="108" spans="1:65" s="2" customFormat="1" ht="22.8" customHeight="1">
      <c r="A108" s="37"/>
      <c r="B108" s="38"/>
      <c r="C108" s="78" t="s">
        <v>158</v>
      </c>
      <c r="D108" s="39"/>
      <c r="E108" s="39"/>
      <c r="F108" s="39"/>
      <c r="G108" s="39"/>
      <c r="H108" s="39"/>
      <c r="I108" s="39"/>
      <c r="J108" s="160">
        <f>BK108</f>
        <v>0</v>
      </c>
      <c r="K108" s="39"/>
      <c r="L108" s="42"/>
      <c r="M108" s="74"/>
      <c r="N108" s="161"/>
      <c r="O108" s="75"/>
      <c r="P108" s="162">
        <f>P109+P448+P835</f>
        <v>0</v>
      </c>
      <c r="Q108" s="75"/>
      <c r="R108" s="162">
        <f>R109+R448+R835</f>
        <v>280.96497655000002</v>
      </c>
      <c r="S108" s="75"/>
      <c r="T108" s="163">
        <f>T109+T448+T835</f>
        <v>3.9334799999999996E-2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68</v>
      </c>
      <c r="AU108" s="20" t="s">
        <v>132</v>
      </c>
      <c r="BK108" s="164">
        <f>BK109+BK448+BK835</f>
        <v>0</v>
      </c>
    </row>
    <row r="109" spans="1:65" s="12" customFormat="1" ht="25.95" customHeight="1">
      <c r="B109" s="165"/>
      <c r="C109" s="166"/>
      <c r="D109" s="167" t="s">
        <v>68</v>
      </c>
      <c r="E109" s="168" t="s">
        <v>159</v>
      </c>
      <c r="F109" s="168" t="s">
        <v>160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P110+P138+P206+P256+P337+P398+P445</f>
        <v>0</v>
      </c>
      <c r="Q109" s="173"/>
      <c r="R109" s="174">
        <f>R110+R138+R206+R256+R337+R398+R445</f>
        <v>259.98204407000003</v>
      </c>
      <c r="S109" s="173"/>
      <c r="T109" s="175">
        <f>T110+T138+T206+T256+T337+T398+T445</f>
        <v>0</v>
      </c>
      <c r="AR109" s="176" t="s">
        <v>77</v>
      </c>
      <c r="AT109" s="177" t="s">
        <v>68</v>
      </c>
      <c r="AU109" s="177" t="s">
        <v>69</v>
      </c>
      <c r="AY109" s="176" t="s">
        <v>161</v>
      </c>
      <c r="BK109" s="178">
        <f>BK110+BK138+BK206+BK256+BK337+BK398+BK445</f>
        <v>0</v>
      </c>
    </row>
    <row r="110" spans="1:65" s="12" customFormat="1" ht="22.8" customHeight="1">
      <c r="B110" s="165"/>
      <c r="C110" s="166"/>
      <c r="D110" s="167" t="s">
        <v>68</v>
      </c>
      <c r="E110" s="179" t="s">
        <v>77</v>
      </c>
      <c r="F110" s="179" t="s">
        <v>162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SUM(P111:P137)</f>
        <v>0</v>
      </c>
      <c r="Q110" s="173"/>
      <c r="R110" s="174">
        <f>SUM(R111:R137)</f>
        <v>0</v>
      </c>
      <c r="S110" s="173"/>
      <c r="T110" s="175">
        <f>SUM(T111:T137)</f>
        <v>0</v>
      </c>
      <c r="AR110" s="176" t="s">
        <v>77</v>
      </c>
      <c r="AT110" s="177" t="s">
        <v>68</v>
      </c>
      <c r="AU110" s="177" t="s">
        <v>77</v>
      </c>
      <c r="AY110" s="176" t="s">
        <v>161</v>
      </c>
      <c r="BK110" s="178">
        <f>SUM(BK111:BK137)</f>
        <v>0</v>
      </c>
    </row>
    <row r="111" spans="1:65" s="2" customFormat="1" ht="24.15" customHeight="1">
      <c r="A111" s="37"/>
      <c r="B111" s="38"/>
      <c r="C111" s="181" t="s">
        <v>77</v>
      </c>
      <c r="D111" s="181" t="s">
        <v>163</v>
      </c>
      <c r="E111" s="182" t="s">
        <v>663</v>
      </c>
      <c r="F111" s="183" t="s">
        <v>664</v>
      </c>
      <c r="G111" s="184" t="s">
        <v>206</v>
      </c>
      <c r="H111" s="185">
        <v>57.12</v>
      </c>
      <c r="I111" s="186"/>
      <c r="J111" s="187">
        <f>ROUND(I111*H111,2)</f>
        <v>0</v>
      </c>
      <c r="K111" s="183" t="s">
        <v>167</v>
      </c>
      <c r="L111" s="42"/>
      <c r="M111" s="188" t="s">
        <v>19</v>
      </c>
      <c r="N111" s="189" t="s">
        <v>40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168</v>
      </c>
      <c r="AT111" s="192" t="s">
        <v>163</v>
      </c>
      <c r="AU111" s="192" t="s">
        <v>79</v>
      </c>
      <c r="AY111" s="20" t="s">
        <v>161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77</v>
      </c>
      <c r="BK111" s="193">
        <f>ROUND(I111*H111,2)</f>
        <v>0</v>
      </c>
      <c r="BL111" s="20" t="s">
        <v>168</v>
      </c>
      <c r="BM111" s="192" t="s">
        <v>4634</v>
      </c>
    </row>
    <row r="112" spans="1:65" s="2" customFormat="1">
      <c r="A112" s="37"/>
      <c r="B112" s="38"/>
      <c r="C112" s="39"/>
      <c r="D112" s="194" t="s">
        <v>170</v>
      </c>
      <c r="E112" s="39"/>
      <c r="F112" s="195" t="s">
        <v>666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170</v>
      </c>
      <c r="AU112" s="20" t="s">
        <v>79</v>
      </c>
    </row>
    <row r="113" spans="1:65" s="13" customFormat="1">
      <c r="B113" s="201"/>
      <c r="C113" s="202"/>
      <c r="D113" s="199" t="s">
        <v>178</v>
      </c>
      <c r="E113" s="203" t="s">
        <v>19</v>
      </c>
      <c r="F113" s="204" t="s">
        <v>4635</v>
      </c>
      <c r="G113" s="202"/>
      <c r="H113" s="205">
        <v>57.12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178</v>
      </c>
      <c r="AU113" s="211" t="s">
        <v>79</v>
      </c>
      <c r="AV113" s="13" t="s">
        <v>79</v>
      </c>
      <c r="AW113" s="13" t="s">
        <v>31</v>
      </c>
      <c r="AX113" s="13" t="s">
        <v>69</v>
      </c>
      <c r="AY113" s="211" t="s">
        <v>161</v>
      </c>
    </row>
    <row r="114" spans="1:65" s="15" customFormat="1">
      <c r="B114" s="222"/>
      <c r="C114" s="223"/>
      <c r="D114" s="199" t="s">
        <v>178</v>
      </c>
      <c r="E114" s="224" t="s">
        <v>641</v>
      </c>
      <c r="F114" s="225" t="s">
        <v>221</v>
      </c>
      <c r="G114" s="223"/>
      <c r="H114" s="226">
        <v>57.12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178</v>
      </c>
      <c r="AU114" s="232" t="s">
        <v>79</v>
      </c>
      <c r="AV114" s="15" t="s">
        <v>168</v>
      </c>
      <c r="AW114" s="15" t="s">
        <v>31</v>
      </c>
      <c r="AX114" s="15" t="s">
        <v>77</v>
      </c>
      <c r="AY114" s="232" t="s">
        <v>161</v>
      </c>
    </row>
    <row r="115" spans="1:65" s="2" customFormat="1" ht="37.799999999999997" customHeight="1">
      <c r="A115" s="37"/>
      <c r="B115" s="38"/>
      <c r="C115" s="181" t="s">
        <v>79</v>
      </c>
      <c r="D115" s="181" t="s">
        <v>163</v>
      </c>
      <c r="E115" s="182" t="s">
        <v>204</v>
      </c>
      <c r="F115" s="183" t="s">
        <v>205</v>
      </c>
      <c r="G115" s="184" t="s">
        <v>206</v>
      </c>
      <c r="H115" s="185">
        <v>78.369</v>
      </c>
      <c r="I115" s="186"/>
      <c r="J115" s="187">
        <f>ROUND(I115*H115,2)</f>
        <v>0</v>
      </c>
      <c r="K115" s="183" t="s">
        <v>167</v>
      </c>
      <c r="L115" s="42"/>
      <c r="M115" s="188" t="s">
        <v>19</v>
      </c>
      <c r="N115" s="189" t="s">
        <v>40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168</v>
      </c>
      <c r="AT115" s="192" t="s">
        <v>163</v>
      </c>
      <c r="AU115" s="192" t="s">
        <v>79</v>
      </c>
      <c r="AY115" s="20" t="s">
        <v>161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77</v>
      </c>
      <c r="BK115" s="193">
        <f>ROUND(I115*H115,2)</f>
        <v>0</v>
      </c>
      <c r="BL115" s="20" t="s">
        <v>168</v>
      </c>
      <c r="BM115" s="192" t="s">
        <v>4636</v>
      </c>
    </row>
    <row r="116" spans="1:65" s="2" customFormat="1">
      <c r="A116" s="37"/>
      <c r="B116" s="38"/>
      <c r="C116" s="39"/>
      <c r="D116" s="194" t="s">
        <v>170</v>
      </c>
      <c r="E116" s="39"/>
      <c r="F116" s="195" t="s">
        <v>208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170</v>
      </c>
      <c r="AU116" s="20" t="s">
        <v>79</v>
      </c>
    </row>
    <row r="117" spans="1:65" s="13" customFormat="1">
      <c r="B117" s="201"/>
      <c r="C117" s="202"/>
      <c r="D117" s="199" t="s">
        <v>178</v>
      </c>
      <c r="E117" s="203" t="s">
        <v>19</v>
      </c>
      <c r="F117" s="204" t="s">
        <v>4637</v>
      </c>
      <c r="G117" s="202"/>
      <c r="H117" s="205">
        <v>78.369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178</v>
      </c>
      <c r="AU117" s="211" t="s">
        <v>79</v>
      </c>
      <c r="AV117" s="13" t="s">
        <v>79</v>
      </c>
      <c r="AW117" s="13" t="s">
        <v>31</v>
      </c>
      <c r="AX117" s="13" t="s">
        <v>77</v>
      </c>
      <c r="AY117" s="211" t="s">
        <v>161</v>
      </c>
    </row>
    <row r="118" spans="1:65" s="2" customFormat="1" ht="37.799999999999997" customHeight="1">
      <c r="A118" s="37"/>
      <c r="B118" s="38"/>
      <c r="C118" s="181" t="s">
        <v>180</v>
      </c>
      <c r="D118" s="181" t="s">
        <v>163</v>
      </c>
      <c r="E118" s="182" t="s">
        <v>4638</v>
      </c>
      <c r="F118" s="183" t="s">
        <v>4639</v>
      </c>
      <c r="G118" s="184" t="s">
        <v>206</v>
      </c>
      <c r="H118" s="185">
        <v>35.871000000000002</v>
      </c>
      <c r="I118" s="186"/>
      <c r="J118" s="187">
        <f>ROUND(I118*H118,2)</f>
        <v>0</v>
      </c>
      <c r="K118" s="183" t="s">
        <v>167</v>
      </c>
      <c r="L118" s="42"/>
      <c r="M118" s="188" t="s">
        <v>19</v>
      </c>
      <c r="N118" s="189" t="s">
        <v>40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168</v>
      </c>
      <c r="AT118" s="192" t="s">
        <v>163</v>
      </c>
      <c r="AU118" s="192" t="s">
        <v>79</v>
      </c>
      <c r="AY118" s="20" t="s">
        <v>161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77</v>
      </c>
      <c r="BK118" s="193">
        <f>ROUND(I118*H118,2)</f>
        <v>0</v>
      </c>
      <c r="BL118" s="20" t="s">
        <v>168</v>
      </c>
      <c r="BM118" s="192" t="s">
        <v>4640</v>
      </c>
    </row>
    <row r="119" spans="1:65" s="2" customFormat="1">
      <c r="A119" s="37"/>
      <c r="B119" s="38"/>
      <c r="C119" s="39"/>
      <c r="D119" s="194" t="s">
        <v>170</v>
      </c>
      <c r="E119" s="39"/>
      <c r="F119" s="195" t="s">
        <v>4641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170</v>
      </c>
      <c r="AU119" s="20" t="s">
        <v>79</v>
      </c>
    </row>
    <row r="120" spans="1:65" s="13" customFormat="1">
      <c r="B120" s="201"/>
      <c r="C120" s="202"/>
      <c r="D120" s="199" t="s">
        <v>178</v>
      </c>
      <c r="E120" s="203" t="s">
        <v>19</v>
      </c>
      <c r="F120" s="204" t="s">
        <v>4642</v>
      </c>
      <c r="G120" s="202"/>
      <c r="H120" s="205">
        <v>35.871000000000002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178</v>
      </c>
      <c r="AU120" s="211" t="s">
        <v>79</v>
      </c>
      <c r="AV120" s="13" t="s">
        <v>79</v>
      </c>
      <c r="AW120" s="13" t="s">
        <v>31</v>
      </c>
      <c r="AX120" s="13" t="s">
        <v>77</v>
      </c>
      <c r="AY120" s="211" t="s">
        <v>161</v>
      </c>
    </row>
    <row r="121" spans="1:65" s="2" customFormat="1" ht="37.799999999999997" customHeight="1">
      <c r="A121" s="37"/>
      <c r="B121" s="38"/>
      <c r="C121" s="181" t="s">
        <v>168</v>
      </c>
      <c r="D121" s="181" t="s">
        <v>163</v>
      </c>
      <c r="E121" s="182" t="s">
        <v>4643</v>
      </c>
      <c r="F121" s="183" t="s">
        <v>4644</v>
      </c>
      <c r="G121" s="184" t="s">
        <v>206</v>
      </c>
      <c r="H121" s="185">
        <v>179.35499999999999</v>
      </c>
      <c r="I121" s="186"/>
      <c r="J121" s="187">
        <f>ROUND(I121*H121,2)</f>
        <v>0</v>
      </c>
      <c r="K121" s="183" t="s">
        <v>167</v>
      </c>
      <c r="L121" s="42"/>
      <c r="M121" s="188" t="s">
        <v>19</v>
      </c>
      <c r="N121" s="189" t="s">
        <v>40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168</v>
      </c>
      <c r="AT121" s="192" t="s">
        <v>163</v>
      </c>
      <c r="AU121" s="192" t="s">
        <v>79</v>
      </c>
      <c r="AY121" s="20" t="s">
        <v>161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77</v>
      </c>
      <c r="BK121" s="193">
        <f>ROUND(I121*H121,2)</f>
        <v>0</v>
      </c>
      <c r="BL121" s="20" t="s">
        <v>168</v>
      </c>
      <c r="BM121" s="192" t="s">
        <v>4645</v>
      </c>
    </row>
    <row r="122" spans="1:65" s="2" customFormat="1">
      <c r="A122" s="37"/>
      <c r="B122" s="38"/>
      <c r="C122" s="39"/>
      <c r="D122" s="194" t="s">
        <v>170</v>
      </c>
      <c r="E122" s="39"/>
      <c r="F122" s="195" t="s">
        <v>4646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170</v>
      </c>
      <c r="AU122" s="20" t="s">
        <v>79</v>
      </c>
    </row>
    <row r="123" spans="1:65" s="2" customFormat="1" ht="19.2">
      <c r="A123" s="37"/>
      <c r="B123" s="38"/>
      <c r="C123" s="39"/>
      <c r="D123" s="199" t="s">
        <v>176</v>
      </c>
      <c r="E123" s="39"/>
      <c r="F123" s="200" t="s">
        <v>4647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176</v>
      </c>
      <c r="AU123" s="20" t="s">
        <v>79</v>
      </c>
    </row>
    <row r="124" spans="1:65" s="13" customFormat="1">
      <c r="B124" s="201"/>
      <c r="C124" s="202"/>
      <c r="D124" s="199" t="s">
        <v>178</v>
      </c>
      <c r="E124" s="202"/>
      <c r="F124" s="204" t="s">
        <v>4648</v>
      </c>
      <c r="G124" s="202"/>
      <c r="H124" s="205">
        <v>179.35499999999999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178</v>
      </c>
      <c r="AU124" s="211" t="s">
        <v>79</v>
      </c>
      <c r="AV124" s="13" t="s">
        <v>79</v>
      </c>
      <c r="AW124" s="13" t="s">
        <v>4</v>
      </c>
      <c r="AX124" s="13" t="s">
        <v>77</v>
      </c>
      <c r="AY124" s="211" t="s">
        <v>161</v>
      </c>
    </row>
    <row r="125" spans="1:65" s="2" customFormat="1" ht="24.15" customHeight="1">
      <c r="A125" s="37"/>
      <c r="B125" s="38"/>
      <c r="C125" s="181" t="s">
        <v>192</v>
      </c>
      <c r="D125" s="181" t="s">
        <v>163</v>
      </c>
      <c r="E125" s="182" t="s">
        <v>681</v>
      </c>
      <c r="F125" s="183" t="s">
        <v>682</v>
      </c>
      <c r="G125" s="184" t="s">
        <v>206</v>
      </c>
      <c r="H125" s="185">
        <v>57.12</v>
      </c>
      <c r="I125" s="186"/>
      <c r="J125" s="187">
        <f>ROUND(I125*H125,2)</f>
        <v>0</v>
      </c>
      <c r="K125" s="183" t="s">
        <v>167</v>
      </c>
      <c r="L125" s="42"/>
      <c r="M125" s="188" t="s">
        <v>19</v>
      </c>
      <c r="N125" s="189" t="s">
        <v>40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168</v>
      </c>
      <c r="AT125" s="192" t="s">
        <v>163</v>
      </c>
      <c r="AU125" s="192" t="s">
        <v>79</v>
      </c>
      <c r="AY125" s="20" t="s">
        <v>161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77</v>
      </c>
      <c r="BK125" s="193">
        <f>ROUND(I125*H125,2)</f>
        <v>0</v>
      </c>
      <c r="BL125" s="20" t="s">
        <v>168</v>
      </c>
      <c r="BM125" s="192" t="s">
        <v>4649</v>
      </c>
    </row>
    <row r="126" spans="1:65" s="2" customFormat="1">
      <c r="A126" s="37"/>
      <c r="B126" s="38"/>
      <c r="C126" s="39"/>
      <c r="D126" s="194" t="s">
        <v>170</v>
      </c>
      <c r="E126" s="39"/>
      <c r="F126" s="195" t="s">
        <v>684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170</v>
      </c>
      <c r="AU126" s="20" t="s">
        <v>79</v>
      </c>
    </row>
    <row r="127" spans="1:65" s="13" customFormat="1">
      <c r="B127" s="201"/>
      <c r="C127" s="202"/>
      <c r="D127" s="199" t="s">
        <v>178</v>
      </c>
      <c r="E127" s="203" t="s">
        <v>19</v>
      </c>
      <c r="F127" s="204" t="s">
        <v>685</v>
      </c>
      <c r="G127" s="202"/>
      <c r="H127" s="205">
        <v>57.12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178</v>
      </c>
      <c r="AU127" s="211" t="s">
        <v>79</v>
      </c>
      <c r="AV127" s="13" t="s">
        <v>79</v>
      </c>
      <c r="AW127" s="13" t="s">
        <v>31</v>
      </c>
      <c r="AX127" s="13" t="s">
        <v>77</v>
      </c>
      <c r="AY127" s="211" t="s">
        <v>161</v>
      </c>
    </row>
    <row r="128" spans="1:65" s="2" customFormat="1" ht="24.15" customHeight="1">
      <c r="A128" s="37"/>
      <c r="B128" s="38"/>
      <c r="C128" s="181" t="s">
        <v>197</v>
      </c>
      <c r="D128" s="181" t="s">
        <v>163</v>
      </c>
      <c r="E128" s="182" t="s">
        <v>686</v>
      </c>
      <c r="F128" s="183" t="s">
        <v>501</v>
      </c>
      <c r="G128" s="184" t="s">
        <v>214</v>
      </c>
      <c r="H128" s="185">
        <v>64.567999999999998</v>
      </c>
      <c r="I128" s="186"/>
      <c r="J128" s="187">
        <f>ROUND(I128*H128,2)</f>
        <v>0</v>
      </c>
      <c r="K128" s="183" t="s">
        <v>167</v>
      </c>
      <c r="L128" s="42"/>
      <c r="M128" s="188" t="s">
        <v>19</v>
      </c>
      <c r="N128" s="189" t="s">
        <v>40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168</v>
      </c>
      <c r="AT128" s="192" t="s">
        <v>163</v>
      </c>
      <c r="AU128" s="192" t="s">
        <v>79</v>
      </c>
      <c r="AY128" s="20" t="s">
        <v>161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77</v>
      </c>
      <c r="BK128" s="193">
        <f>ROUND(I128*H128,2)</f>
        <v>0</v>
      </c>
      <c r="BL128" s="20" t="s">
        <v>168</v>
      </c>
      <c r="BM128" s="192" t="s">
        <v>4650</v>
      </c>
    </row>
    <row r="129" spans="1:65" s="2" customFormat="1">
      <c r="A129" s="37"/>
      <c r="B129" s="38"/>
      <c r="C129" s="39"/>
      <c r="D129" s="194" t="s">
        <v>170</v>
      </c>
      <c r="E129" s="39"/>
      <c r="F129" s="195" t="s">
        <v>688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170</v>
      </c>
      <c r="AU129" s="20" t="s">
        <v>79</v>
      </c>
    </row>
    <row r="130" spans="1:65" s="13" customFormat="1">
      <c r="B130" s="201"/>
      <c r="C130" s="202"/>
      <c r="D130" s="199" t="s">
        <v>178</v>
      </c>
      <c r="E130" s="203" t="s">
        <v>19</v>
      </c>
      <c r="F130" s="204" t="s">
        <v>4651</v>
      </c>
      <c r="G130" s="202"/>
      <c r="H130" s="205">
        <v>35.871000000000002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178</v>
      </c>
      <c r="AU130" s="211" t="s">
        <v>79</v>
      </c>
      <c r="AV130" s="13" t="s">
        <v>79</v>
      </c>
      <c r="AW130" s="13" t="s">
        <v>31</v>
      </c>
      <c r="AX130" s="13" t="s">
        <v>77</v>
      </c>
      <c r="AY130" s="211" t="s">
        <v>161</v>
      </c>
    </row>
    <row r="131" spans="1:65" s="13" customFormat="1">
      <c r="B131" s="201"/>
      <c r="C131" s="202"/>
      <c r="D131" s="199" t="s">
        <v>178</v>
      </c>
      <c r="E131" s="202"/>
      <c r="F131" s="204" t="s">
        <v>4652</v>
      </c>
      <c r="G131" s="202"/>
      <c r="H131" s="205">
        <v>64.567999999999998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178</v>
      </c>
      <c r="AU131" s="211" t="s">
        <v>79</v>
      </c>
      <c r="AV131" s="13" t="s">
        <v>79</v>
      </c>
      <c r="AW131" s="13" t="s">
        <v>4</v>
      </c>
      <c r="AX131" s="13" t="s">
        <v>77</v>
      </c>
      <c r="AY131" s="211" t="s">
        <v>161</v>
      </c>
    </row>
    <row r="132" spans="1:65" s="2" customFormat="1" ht="24.15" customHeight="1">
      <c r="A132" s="37"/>
      <c r="B132" s="38"/>
      <c r="C132" s="181" t="s">
        <v>203</v>
      </c>
      <c r="D132" s="181" t="s">
        <v>163</v>
      </c>
      <c r="E132" s="182" t="s">
        <v>691</v>
      </c>
      <c r="F132" s="183" t="s">
        <v>692</v>
      </c>
      <c r="G132" s="184" t="s">
        <v>206</v>
      </c>
      <c r="H132" s="185">
        <v>21.248999999999999</v>
      </c>
      <c r="I132" s="186"/>
      <c r="J132" s="187">
        <f>ROUND(I132*H132,2)</f>
        <v>0</v>
      </c>
      <c r="K132" s="183" t="s">
        <v>167</v>
      </c>
      <c r="L132" s="42"/>
      <c r="M132" s="188" t="s">
        <v>19</v>
      </c>
      <c r="N132" s="189" t="s">
        <v>40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168</v>
      </c>
      <c r="AT132" s="192" t="s">
        <v>163</v>
      </c>
      <c r="AU132" s="192" t="s">
        <v>79</v>
      </c>
      <c r="AY132" s="20" t="s">
        <v>161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77</v>
      </c>
      <c r="BK132" s="193">
        <f>ROUND(I132*H132,2)</f>
        <v>0</v>
      </c>
      <c r="BL132" s="20" t="s">
        <v>168</v>
      </c>
      <c r="BM132" s="192" t="s">
        <v>4653</v>
      </c>
    </row>
    <row r="133" spans="1:65" s="2" customFormat="1">
      <c r="A133" s="37"/>
      <c r="B133" s="38"/>
      <c r="C133" s="39"/>
      <c r="D133" s="194" t="s">
        <v>170</v>
      </c>
      <c r="E133" s="39"/>
      <c r="F133" s="195" t="s">
        <v>694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170</v>
      </c>
      <c r="AU133" s="20" t="s">
        <v>79</v>
      </c>
    </row>
    <row r="134" spans="1:65" s="13" customFormat="1">
      <c r="B134" s="201"/>
      <c r="C134" s="202"/>
      <c r="D134" s="199" t="s">
        <v>178</v>
      </c>
      <c r="E134" s="203" t="s">
        <v>19</v>
      </c>
      <c r="F134" s="204" t="s">
        <v>695</v>
      </c>
      <c r="G134" s="202"/>
      <c r="H134" s="205">
        <v>57.12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79</v>
      </c>
      <c r="AV134" s="13" t="s">
        <v>79</v>
      </c>
      <c r="AW134" s="13" t="s">
        <v>31</v>
      </c>
      <c r="AX134" s="13" t="s">
        <v>69</v>
      </c>
      <c r="AY134" s="211" t="s">
        <v>161</v>
      </c>
    </row>
    <row r="135" spans="1:65" s="13" customFormat="1">
      <c r="B135" s="201"/>
      <c r="C135" s="202"/>
      <c r="D135" s="199" t="s">
        <v>178</v>
      </c>
      <c r="E135" s="203" t="s">
        <v>19</v>
      </c>
      <c r="F135" s="204" t="s">
        <v>4654</v>
      </c>
      <c r="G135" s="202"/>
      <c r="H135" s="205">
        <v>-33.261000000000003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178</v>
      </c>
      <c r="AU135" s="211" t="s">
        <v>79</v>
      </c>
      <c r="AV135" s="13" t="s">
        <v>79</v>
      </c>
      <c r="AW135" s="13" t="s">
        <v>31</v>
      </c>
      <c r="AX135" s="13" t="s">
        <v>69</v>
      </c>
      <c r="AY135" s="211" t="s">
        <v>161</v>
      </c>
    </row>
    <row r="136" spans="1:65" s="13" customFormat="1">
      <c r="B136" s="201"/>
      <c r="C136" s="202"/>
      <c r="D136" s="199" t="s">
        <v>178</v>
      </c>
      <c r="E136" s="203" t="s">
        <v>19</v>
      </c>
      <c r="F136" s="204" t="s">
        <v>4655</v>
      </c>
      <c r="G136" s="202"/>
      <c r="H136" s="205">
        <v>-2.61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178</v>
      </c>
      <c r="AU136" s="211" t="s">
        <v>79</v>
      </c>
      <c r="AV136" s="13" t="s">
        <v>79</v>
      </c>
      <c r="AW136" s="13" t="s">
        <v>31</v>
      </c>
      <c r="AX136" s="13" t="s">
        <v>69</v>
      </c>
      <c r="AY136" s="211" t="s">
        <v>161</v>
      </c>
    </row>
    <row r="137" spans="1:65" s="15" customFormat="1">
      <c r="B137" s="222"/>
      <c r="C137" s="223"/>
      <c r="D137" s="199" t="s">
        <v>178</v>
      </c>
      <c r="E137" s="224" t="s">
        <v>644</v>
      </c>
      <c r="F137" s="225" t="s">
        <v>221</v>
      </c>
      <c r="G137" s="223"/>
      <c r="H137" s="226">
        <v>21.248999999999999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178</v>
      </c>
      <c r="AU137" s="232" t="s">
        <v>79</v>
      </c>
      <c r="AV137" s="15" t="s">
        <v>168</v>
      </c>
      <c r="AW137" s="15" t="s">
        <v>31</v>
      </c>
      <c r="AX137" s="15" t="s">
        <v>77</v>
      </c>
      <c r="AY137" s="232" t="s">
        <v>161</v>
      </c>
    </row>
    <row r="138" spans="1:65" s="12" customFormat="1" ht="22.8" customHeight="1">
      <c r="B138" s="165"/>
      <c r="C138" s="166"/>
      <c r="D138" s="167" t="s">
        <v>68</v>
      </c>
      <c r="E138" s="179" t="s">
        <v>79</v>
      </c>
      <c r="F138" s="179" t="s">
        <v>698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SUM(P139:P205)</f>
        <v>0</v>
      </c>
      <c r="Q138" s="173"/>
      <c r="R138" s="174">
        <f>SUM(R139:R205)</f>
        <v>37.976848449999999</v>
      </c>
      <c r="S138" s="173"/>
      <c r="T138" s="175">
        <f>SUM(T139:T205)</f>
        <v>0</v>
      </c>
      <c r="AR138" s="176" t="s">
        <v>77</v>
      </c>
      <c r="AT138" s="177" t="s">
        <v>68</v>
      </c>
      <c r="AU138" s="177" t="s">
        <v>77</v>
      </c>
      <c r="AY138" s="176" t="s">
        <v>161</v>
      </c>
      <c r="BK138" s="178">
        <f>SUM(BK139:BK205)</f>
        <v>0</v>
      </c>
    </row>
    <row r="139" spans="1:65" s="2" customFormat="1" ht="24.15" customHeight="1">
      <c r="A139" s="37"/>
      <c r="B139" s="38"/>
      <c r="C139" s="181" t="s">
        <v>211</v>
      </c>
      <c r="D139" s="181" t="s">
        <v>163</v>
      </c>
      <c r="E139" s="182" t="s">
        <v>4656</v>
      </c>
      <c r="F139" s="183" t="s">
        <v>4657</v>
      </c>
      <c r="G139" s="184" t="s">
        <v>189</v>
      </c>
      <c r="H139" s="185">
        <v>33.5</v>
      </c>
      <c r="I139" s="186"/>
      <c r="J139" s="187">
        <f>ROUND(I139*H139,2)</f>
        <v>0</v>
      </c>
      <c r="K139" s="183" t="s">
        <v>167</v>
      </c>
      <c r="L139" s="42"/>
      <c r="M139" s="188" t="s">
        <v>19</v>
      </c>
      <c r="N139" s="189" t="s">
        <v>40</v>
      </c>
      <c r="O139" s="67"/>
      <c r="P139" s="190">
        <f>O139*H139</f>
        <v>0</v>
      </c>
      <c r="Q139" s="190">
        <v>3.2000000000000003E-4</v>
      </c>
      <c r="R139" s="190">
        <f>Q139*H139</f>
        <v>1.072E-2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163</v>
      </c>
      <c r="AU139" s="192" t="s">
        <v>79</v>
      </c>
      <c r="AY139" s="20" t="s">
        <v>161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77</v>
      </c>
      <c r="BK139" s="193">
        <f>ROUND(I139*H139,2)</f>
        <v>0</v>
      </c>
      <c r="BL139" s="20" t="s">
        <v>168</v>
      </c>
      <c r="BM139" s="192" t="s">
        <v>4658</v>
      </c>
    </row>
    <row r="140" spans="1:65" s="2" customFormat="1">
      <c r="A140" s="37"/>
      <c r="B140" s="38"/>
      <c r="C140" s="39"/>
      <c r="D140" s="194" t="s">
        <v>170</v>
      </c>
      <c r="E140" s="39"/>
      <c r="F140" s="195" t="s">
        <v>4659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170</v>
      </c>
      <c r="AU140" s="20" t="s">
        <v>79</v>
      </c>
    </row>
    <row r="141" spans="1:65" s="13" customFormat="1">
      <c r="B141" s="201"/>
      <c r="C141" s="202"/>
      <c r="D141" s="199" t="s">
        <v>178</v>
      </c>
      <c r="E141" s="203" t="s">
        <v>19</v>
      </c>
      <c r="F141" s="204" t="s">
        <v>4660</v>
      </c>
      <c r="G141" s="202"/>
      <c r="H141" s="205">
        <v>33.5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178</v>
      </c>
      <c r="AU141" s="211" t="s">
        <v>79</v>
      </c>
      <c r="AV141" s="13" t="s">
        <v>79</v>
      </c>
      <c r="AW141" s="13" t="s">
        <v>31</v>
      </c>
      <c r="AX141" s="13" t="s">
        <v>77</v>
      </c>
      <c r="AY141" s="211" t="s">
        <v>161</v>
      </c>
    </row>
    <row r="142" spans="1:65" s="2" customFormat="1" ht="24.15" customHeight="1">
      <c r="A142" s="37"/>
      <c r="B142" s="38"/>
      <c r="C142" s="181" t="s">
        <v>222</v>
      </c>
      <c r="D142" s="181" t="s">
        <v>163</v>
      </c>
      <c r="E142" s="182" t="s">
        <v>4661</v>
      </c>
      <c r="F142" s="183" t="s">
        <v>4662</v>
      </c>
      <c r="G142" s="184" t="s">
        <v>189</v>
      </c>
      <c r="H142" s="185">
        <v>16.5</v>
      </c>
      <c r="I142" s="186"/>
      <c r="J142" s="187">
        <f>ROUND(I142*H142,2)</f>
        <v>0</v>
      </c>
      <c r="K142" s="183" t="s">
        <v>167</v>
      </c>
      <c r="L142" s="42"/>
      <c r="M142" s="188" t="s">
        <v>19</v>
      </c>
      <c r="N142" s="189" t="s">
        <v>40</v>
      </c>
      <c r="O142" s="67"/>
      <c r="P142" s="190">
        <f>O142*H142</f>
        <v>0</v>
      </c>
      <c r="Q142" s="190">
        <v>3.6999999999999999E-4</v>
      </c>
      <c r="R142" s="190">
        <f>Q142*H142</f>
        <v>6.1050000000000002E-3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168</v>
      </c>
      <c r="AT142" s="192" t="s">
        <v>163</v>
      </c>
      <c r="AU142" s="192" t="s">
        <v>79</v>
      </c>
      <c r="AY142" s="20" t="s">
        <v>161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77</v>
      </c>
      <c r="BK142" s="193">
        <f>ROUND(I142*H142,2)</f>
        <v>0</v>
      </c>
      <c r="BL142" s="20" t="s">
        <v>168</v>
      </c>
      <c r="BM142" s="192" t="s">
        <v>4663</v>
      </c>
    </row>
    <row r="143" spans="1:65" s="2" customFormat="1">
      <c r="A143" s="37"/>
      <c r="B143" s="38"/>
      <c r="C143" s="39"/>
      <c r="D143" s="194" t="s">
        <v>170</v>
      </c>
      <c r="E143" s="39"/>
      <c r="F143" s="195" t="s">
        <v>4664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170</v>
      </c>
      <c r="AU143" s="20" t="s">
        <v>79</v>
      </c>
    </row>
    <row r="144" spans="1:65" s="13" customFormat="1">
      <c r="B144" s="201"/>
      <c r="C144" s="202"/>
      <c r="D144" s="199" t="s">
        <v>178</v>
      </c>
      <c r="E144" s="203" t="s">
        <v>19</v>
      </c>
      <c r="F144" s="204" t="s">
        <v>4665</v>
      </c>
      <c r="G144" s="202"/>
      <c r="H144" s="205">
        <v>16.5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178</v>
      </c>
      <c r="AU144" s="211" t="s">
        <v>79</v>
      </c>
      <c r="AV144" s="13" t="s">
        <v>79</v>
      </c>
      <c r="AW144" s="13" t="s">
        <v>31</v>
      </c>
      <c r="AX144" s="13" t="s">
        <v>77</v>
      </c>
      <c r="AY144" s="211" t="s">
        <v>161</v>
      </c>
    </row>
    <row r="145" spans="1:65" s="2" customFormat="1" ht="16.5" customHeight="1">
      <c r="A145" s="37"/>
      <c r="B145" s="38"/>
      <c r="C145" s="181" t="s">
        <v>237</v>
      </c>
      <c r="D145" s="181" t="s">
        <v>163</v>
      </c>
      <c r="E145" s="182" t="s">
        <v>4666</v>
      </c>
      <c r="F145" s="183" t="s">
        <v>4667</v>
      </c>
      <c r="G145" s="184" t="s">
        <v>3087</v>
      </c>
      <c r="H145" s="185">
        <v>33</v>
      </c>
      <c r="I145" s="186"/>
      <c r="J145" s="187">
        <f>ROUND(I145*H145,2)</f>
        <v>0</v>
      </c>
      <c r="K145" s="183" t="s">
        <v>167</v>
      </c>
      <c r="L145" s="42"/>
      <c r="M145" s="188" t="s">
        <v>19</v>
      </c>
      <c r="N145" s="189" t="s">
        <v>40</v>
      </c>
      <c r="O145" s="67"/>
      <c r="P145" s="190">
        <f>O145*H145</f>
        <v>0</v>
      </c>
      <c r="Q145" s="190">
        <v>1.4999999999999999E-4</v>
      </c>
      <c r="R145" s="190">
        <f>Q145*H145</f>
        <v>4.9499999999999995E-3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168</v>
      </c>
      <c r="AT145" s="192" t="s">
        <v>163</v>
      </c>
      <c r="AU145" s="192" t="s">
        <v>79</v>
      </c>
      <c r="AY145" s="20" t="s">
        <v>161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77</v>
      </c>
      <c r="BK145" s="193">
        <f>ROUND(I145*H145,2)</f>
        <v>0</v>
      </c>
      <c r="BL145" s="20" t="s">
        <v>168</v>
      </c>
      <c r="BM145" s="192" t="s">
        <v>4668</v>
      </c>
    </row>
    <row r="146" spans="1:65" s="2" customFormat="1">
      <c r="A146" s="37"/>
      <c r="B146" s="38"/>
      <c r="C146" s="39"/>
      <c r="D146" s="194" t="s">
        <v>170</v>
      </c>
      <c r="E146" s="39"/>
      <c r="F146" s="195" t="s">
        <v>4669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170</v>
      </c>
      <c r="AU146" s="20" t="s">
        <v>79</v>
      </c>
    </row>
    <row r="147" spans="1:65" s="2" customFormat="1" ht="19.2">
      <c r="A147" s="37"/>
      <c r="B147" s="38"/>
      <c r="C147" s="39"/>
      <c r="D147" s="199" t="s">
        <v>176</v>
      </c>
      <c r="E147" s="39"/>
      <c r="F147" s="200" t="s">
        <v>4670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176</v>
      </c>
      <c r="AU147" s="20" t="s">
        <v>79</v>
      </c>
    </row>
    <row r="148" spans="1:65" s="2" customFormat="1" ht="16.5" customHeight="1">
      <c r="A148" s="37"/>
      <c r="B148" s="38"/>
      <c r="C148" s="237" t="s">
        <v>247</v>
      </c>
      <c r="D148" s="237" t="s">
        <v>715</v>
      </c>
      <c r="E148" s="238" t="s">
        <v>4671</v>
      </c>
      <c r="F148" s="239" t="s">
        <v>4672</v>
      </c>
      <c r="G148" s="240" t="s">
        <v>387</v>
      </c>
      <c r="H148" s="241">
        <v>11</v>
      </c>
      <c r="I148" s="242"/>
      <c r="J148" s="243">
        <f>ROUND(I148*H148,2)</f>
        <v>0</v>
      </c>
      <c r="K148" s="239" t="s">
        <v>167</v>
      </c>
      <c r="L148" s="244"/>
      <c r="M148" s="245" t="s">
        <v>19</v>
      </c>
      <c r="N148" s="246" t="s">
        <v>40</v>
      </c>
      <c r="O148" s="67"/>
      <c r="P148" s="190">
        <f>O148*H148</f>
        <v>0</v>
      </c>
      <c r="Q148" s="190">
        <v>5.5999999999999999E-3</v>
      </c>
      <c r="R148" s="190">
        <f>Q148*H148</f>
        <v>6.1600000000000002E-2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211</v>
      </c>
      <c r="AT148" s="192" t="s">
        <v>715</v>
      </c>
      <c r="AU148" s="192" t="s">
        <v>79</v>
      </c>
      <c r="AY148" s="20" t="s">
        <v>161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77</v>
      </c>
      <c r="BK148" s="193">
        <f>ROUND(I148*H148,2)</f>
        <v>0</v>
      </c>
      <c r="BL148" s="20" t="s">
        <v>168</v>
      </c>
      <c r="BM148" s="192" t="s">
        <v>4673</v>
      </c>
    </row>
    <row r="149" spans="1:65" s="2" customFormat="1" ht="24.15" customHeight="1">
      <c r="A149" s="37"/>
      <c r="B149" s="38"/>
      <c r="C149" s="181" t="s">
        <v>253</v>
      </c>
      <c r="D149" s="181" t="s">
        <v>163</v>
      </c>
      <c r="E149" s="182" t="s">
        <v>4674</v>
      </c>
      <c r="F149" s="183" t="s">
        <v>4675</v>
      </c>
      <c r="G149" s="184" t="s">
        <v>189</v>
      </c>
      <c r="H149" s="185">
        <v>50</v>
      </c>
      <c r="I149" s="186"/>
      <c r="J149" s="187">
        <f>ROUND(I149*H149,2)</f>
        <v>0</v>
      </c>
      <c r="K149" s="183" t="s">
        <v>167</v>
      </c>
      <c r="L149" s="42"/>
      <c r="M149" s="188" t="s">
        <v>19</v>
      </c>
      <c r="N149" s="189" t="s">
        <v>40</v>
      </c>
      <c r="O149" s="67"/>
      <c r="P149" s="190">
        <f>O149*H149</f>
        <v>0</v>
      </c>
      <c r="Q149" s="190">
        <v>3.739E-2</v>
      </c>
      <c r="R149" s="190">
        <f>Q149*H149</f>
        <v>1.8694999999999999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168</v>
      </c>
      <c r="AT149" s="192" t="s">
        <v>163</v>
      </c>
      <c r="AU149" s="192" t="s">
        <v>79</v>
      </c>
      <c r="AY149" s="20" t="s">
        <v>161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77</v>
      </c>
      <c r="BK149" s="193">
        <f>ROUND(I149*H149,2)</f>
        <v>0</v>
      </c>
      <c r="BL149" s="20" t="s">
        <v>168</v>
      </c>
      <c r="BM149" s="192" t="s">
        <v>4676</v>
      </c>
    </row>
    <row r="150" spans="1:65" s="2" customFormat="1">
      <c r="A150" s="37"/>
      <c r="B150" s="38"/>
      <c r="C150" s="39"/>
      <c r="D150" s="194" t="s">
        <v>170</v>
      </c>
      <c r="E150" s="39"/>
      <c r="F150" s="195" t="s">
        <v>4677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170</v>
      </c>
      <c r="AU150" s="20" t="s">
        <v>79</v>
      </c>
    </row>
    <row r="151" spans="1:65" s="13" customFormat="1">
      <c r="B151" s="201"/>
      <c r="C151" s="202"/>
      <c r="D151" s="199" t="s">
        <v>178</v>
      </c>
      <c r="E151" s="203" t="s">
        <v>19</v>
      </c>
      <c r="F151" s="204" t="s">
        <v>4678</v>
      </c>
      <c r="G151" s="202"/>
      <c r="H151" s="205">
        <v>50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178</v>
      </c>
      <c r="AU151" s="211" t="s">
        <v>79</v>
      </c>
      <c r="AV151" s="13" t="s">
        <v>79</v>
      </c>
      <c r="AW151" s="13" t="s">
        <v>31</v>
      </c>
      <c r="AX151" s="13" t="s">
        <v>77</v>
      </c>
      <c r="AY151" s="211" t="s">
        <v>161</v>
      </c>
    </row>
    <row r="152" spans="1:65" s="2" customFormat="1" ht="16.5" customHeight="1">
      <c r="A152" s="37"/>
      <c r="B152" s="38"/>
      <c r="C152" s="181" t="s">
        <v>262</v>
      </c>
      <c r="D152" s="181" t="s">
        <v>163</v>
      </c>
      <c r="E152" s="182" t="s">
        <v>4679</v>
      </c>
      <c r="F152" s="183" t="s">
        <v>4680</v>
      </c>
      <c r="G152" s="184" t="s">
        <v>214</v>
      </c>
      <c r="H152" s="185">
        <v>1.331</v>
      </c>
      <c r="I152" s="186"/>
      <c r="J152" s="187">
        <f>ROUND(I152*H152,2)</f>
        <v>0</v>
      </c>
      <c r="K152" s="183" t="s">
        <v>19</v>
      </c>
      <c r="L152" s="42"/>
      <c r="M152" s="188" t="s">
        <v>19</v>
      </c>
      <c r="N152" s="189" t="s">
        <v>40</v>
      </c>
      <c r="O152" s="67"/>
      <c r="P152" s="190">
        <f>O152*H152</f>
        <v>0</v>
      </c>
      <c r="Q152" s="190">
        <v>1.11381</v>
      </c>
      <c r="R152" s="190">
        <f>Q152*H152</f>
        <v>1.4824811099999999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168</v>
      </c>
      <c r="AT152" s="192" t="s">
        <v>163</v>
      </c>
      <c r="AU152" s="192" t="s">
        <v>79</v>
      </c>
      <c r="AY152" s="20" t="s">
        <v>161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168</v>
      </c>
      <c r="BM152" s="192" t="s">
        <v>4681</v>
      </c>
    </row>
    <row r="153" spans="1:65" s="13" customFormat="1">
      <c r="B153" s="201"/>
      <c r="C153" s="202"/>
      <c r="D153" s="199" t="s">
        <v>178</v>
      </c>
      <c r="E153" s="203" t="s">
        <v>19</v>
      </c>
      <c r="F153" s="204" t="s">
        <v>4682</v>
      </c>
      <c r="G153" s="202"/>
      <c r="H153" s="205">
        <v>1.331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178</v>
      </c>
      <c r="AU153" s="211" t="s">
        <v>79</v>
      </c>
      <c r="AV153" s="13" t="s">
        <v>79</v>
      </c>
      <c r="AW153" s="13" t="s">
        <v>31</v>
      </c>
      <c r="AX153" s="13" t="s">
        <v>77</v>
      </c>
      <c r="AY153" s="211" t="s">
        <v>161</v>
      </c>
    </row>
    <row r="154" spans="1:65" s="2" customFormat="1" ht="16.5" customHeight="1">
      <c r="A154" s="37"/>
      <c r="B154" s="38"/>
      <c r="C154" s="181" t="s">
        <v>268</v>
      </c>
      <c r="D154" s="181" t="s">
        <v>163</v>
      </c>
      <c r="E154" s="182" t="s">
        <v>4683</v>
      </c>
      <c r="F154" s="183" t="s">
        <v>4684</v>
      </c>
      <c r="G154" s="184" t="s">
        <v>387</v>
      </c>
      <c r="H154" s="185">
        <v>11</v>
      </c>
      <c r="I154" s="186"/>
      <c r="J154" s="187">
        <f>ROUND(I154*H154,2)</f>
        <v>0</v>
      </c>
      <c r="K154" s="183" t="s">
        <v>167</v>
      </c>
      <c r="L154" s="42"/>
      <c r="M154" s="188" t="s">
        <v>19</v>
      </c>
      <c r="N154" s="189" t="s">
        <v>40</v>
      </c>
      <c r="O154" s="67"/>
      <c r="P154" s="190">
        <f>O154*H154</f>
        <v>0</v>
      </c>
      <c r="Q154" s="190">
        <v>7.1000000000000002E-4</v>
      </c>
      <c r="R154" s="190">
        <f>Q154*H154</f>
        <v>7.8100000000000001E-3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168</v>
      </c>
      <c r="AT154" s="192" t="s">
        <v>163</v>
      </c>
      <c r="AU154" s="192" t="s">
        <v>79</v>
      </c>
      <c r="AY154" s="20" t="s">
        <v>161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77</v>
      </c>
      <c r="BK154" s="193">
        <f>ROUND(I154*H154,2)</f>
        <v>0</v>
      </c>
      <c r="BL154" s="20" t="s">
        <v>168</v>
      </c>
      <c r="BM154" s="192" t="s">
        <v>4685</v>
      </c>
    </row>
    <row r="155" spans="1:65" s="2" customFormat="1">
      <c r="A155" s="37"/>
      <c r="B155" s="38"/>
      <c r="C155" s="39"/>
      <c r="D155" s="194" t="s">
        <v>170</v>
      </c>
      <c r="E155" s="39"/>
      <c r="F155" s="195" t="s">
        <v>4686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170</v>
      </c>
      <c r="AU155" s="20" t="s">
        <v>79</v>
      </c>
    </row>
    <row r="156" spans="1:65" s="2" customFormat="1" ht="16.5" customHeight="1">
      <c r="A156" s="37"/>
      <c r="B156" s="38"/>
      <c r="C156" s="237" t="s">
        <v>8</v>
      </c>
      <c r="D156" s="237" t="s">
        <v>715</v>
      </c>
      <c r="E156" s="238" t="s">
        <v>4687</v>
      </c>
      <c r="F156" s="239" t="s">
        <v>4688</v>
      </c>
      <c r="G156" s="240" t="s">
        <v>214</v>
      </c>
      <c r="H156" s="241">
        <v>6.7000000000000004E-2</v>
      </c>
      <c r="I156" s="242"/>
      <c r="J156" s="243">
        <f>ROUND(I156*H156,2)</f>
        <v>0</v>
      </c>
      <c r="K156" s="239" t="s">
        <v>167</v>
      </c>
      <c r="L156" s="244"/>
      <c r="M156" s="245" t="s">
        <v>19</v>
      </c>
      <c r="N156" s="246" t="s">
        <v>40</v>
      </c>
      <c r="O156" s="67"/>
      <c r="P156" s="190">
        <f>O156*H156</f>
        <v>0</v>
      </c>
      <c r="Q156" s="190">
        <v>1</v>
      </c>
      <c r="R156" s="190">
        <f>Q156*H156</f>
        <v>6.7000000000000004E-2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211</v>
      </c>
      <c r="AT156" s="192" t="s">
        <v>715</v>
      </c>
      <c r="AU156" s="192" t="s">
        <v>79</v>
      </c>
      <c r="AY156" s="20" t="s">
        <v>161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77</v>
      </c>
      <c r="BK156" s="193">
        <f>ROUND(I156*H156,2)</f>
        <v>0</v>
      </c>
      <c r="BL156" s="20" t="s">
        <v>168</v>
      </c>
      <c r="BM156" s="192" t="s">
        <v>4689</v>
      </c>
    </row>
    <row r="157" spans="1:65" s="13" customFormat="1">
      <c r="B157" s="201"/>
      <c r="C157" s="202"/>
      <c r="D157" s="199" t="s">
        <v>178</v>
      </c>
      <c r="E157" s="203" t="s">
        <v>19</v>
      </c>
      <c r="F157" s="204" t="s">
        <v>4690</v>
      </c>
      <c r="G157" s="202"/>
      <c r="H157" s="205">
        <v>6.7000000000000004E-2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178</v>
      </c>
      <c r="AU157" s="211" t="s">
        <v>79</v>
      </c>
      <c r="AV157" s="13" t="s">
        <v>79</v>
      </c>
      <c r="AW157" s="13" t="s">
        <v>31</v>
      </c>
      <c r="AX157" s="13" t="s">
        <v>77</v>
      </c>
      <c r="AY157" s="211" t="s">
        <v>161</v>
      </c>
    </row>
    <row r="158" spans="1:65" s="2" customFormat="1" ht="16.5" customHeight="1">
      <c r="A158" s="37"/>
      <c r="B158" s="38"/>
      <c r="C158" s="181" t="s">
        <v>279</v>
      </c>
      <c r="D158" s="181" t="s">
        <v>163</v>
      </c>
      <c r="E158" s="182" t="s">
        <v>730</v>
      </c>
      <c r="F158" s="183" t="s">
        <v>731</v>
      </c>
      <c r="G158" s="184" t="s">
        <v>206</v>
      </c>
      <c r="H158" s="185">
        <v>1.4239999999999999</v>
      </c>
      <c r="I158" s="186"/>
      <c r="J158" s="187">
        <f>ROUND(I158*H158,2)</f>
        <v>0</v>
      </c>
      <c r="K158" s="183" t="s">
        <v>167</v>
      </c>
      <c r="L158" s="42"/>
      <c r="M158" s="188" t="s">
        <v>19</v>
      </c>
      <c r="N158" s="189" t="s">
        <v>40</v>
      </c>
      <c r="O158" s="67"/>
      <c r="P158" s="190">
        <f>O158*H158</f>
        <v>0</v>
      </c>
      <c r="Q158" s="190">
        <v>2.3010199999999998</v>
      </c>
      <c r="R158" s="190">
        <f>Q158*H158</f>
        <v>3.2766524799999996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168</v>
      </c>
      <c r="AT158" s="192" t="s">
        <v>163</v>
      </c>
      <c r="AU158" s="192" t="s">
        <v>79</v>
      </c>
      <c r="AY158" s="20" t="s">
        <v>161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77</v>
      </c>
      <c r="BK158" s="193">
        <f>ROUND(I158*H158,2)</f>
        <v>0</v>
      </c>
      <c r="BL158" s="20" t="s">
        <v>168</v>
      </c>
      <c r="BM158" s="192" t="s">
        <v>4691</v>
      </c>
    </row>
    <row r="159" spans="1:65" s="2" customFormat="1">
      <c r="A159" s="37"/>
      <c r="B159" s="38"/>
      <c r="C159" s="39"/>
      <c r="D159" s="194" t="s">
        <v>170</v>
      </c>
      <c r="E159" s="39"/>
      <c r="F159" s="195" t="s">
        <v>733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170</v>
      </c>
      <c r="AU159" s="20" t="s">
        <v>79</v>
      </c>
    </row>
    <row r="160" spans="1:65" s="13" customFormat="1">
      <c r="B160" s="201"/>
      <c r="C160" s="202"/>
      <c r="D160" s="199" t="s">
        <v>178</v>
      </c>
      <c r="E160" s="203" t="s">
        <v>19</v>
      </c>
      <c r="F160" s="204" t="s">
        <v>4692</v>
      </c>
      <c r="G160" s="202"/>
      <c r="H160" s="205">
        <v>1.4239999999999999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79</v>
      </c>
      <c r="AV160" s="13" t="s">
        <v>79</v>
      </c>
      <c r="AW160" s="13" t="s">
        <v>31</v>
      </c>
      <c r="AX160" s="13" t="s">
        <v>69</v>
      </c>
      <c r="AY160" s="211" t="s">
        <v>161</v>
      </c>
    </row>
    <row r="161" spans="1:65" s="15" customFormat="1">
      <c r="B161" s="222"/>
      <c r="C161" s="223"/>
      <c r="D161" s="199" t="s">
        <v>178</v>
      </c>
      <c r="E161" s="224" t="s">
        <v>19</v>
      </c>
      <c r="F161" s="225" t="s">
        <v>221</v>
      </c>
      <c r="G161" s="223"/>
      <c r="H161" s="226">
        <v>1.4239999999999999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178</v>
      </c>
      <c r="AU161" s="232" t="s">
        <v>79</v>
      </c>
      <c r="AV161" s="15" t="s">
        <v>168</v>
      </c>
      <c r="AW161" s="15" t="s">
        <v>31</v>
      </c>
      <c r="AX161" s="15" t="s">
        <v>77</v>
      </c>
      <c r="AY161" s="232" t="s">
        <v>161</v>
      </c>
    </row>
    <row r="162" spans="1:65" s="2" customFormat="1" ht="21.75" customHeight="1">
      <c r="A162" s="37"/>
      <c r="B162" s="38"/>
      <c r="C162" s="181" t="s">
        <v>293</v>
      </c>
      <c r="D162" s="181" t="s">
        <v>163</v>
      </c>
      <c r="E162" s="182" t="s">
        <v>4693</v>
      </c>
      <c r="F162" s="183" t="s">
        <v>4694</v>
      </c>
      <c r="G162" s="184" t="s">
        <v>206</v>
      </c>
      <c r="H162" s="185">
        <v>5.4020000000000001</v>
      </c>
      <c r="I162" s="186"/>
      <c r="J162" s="187">
        <f>ROUND(I162*H162,2)</f>
        <v>0</v>
      </c>
      <c r="K162" s="183" t="s">
        <v>167</v>
      </c>
      <c r="L162" s="42"/>
      <c r="M162" s="188" t="s">
        <v>19</v>
      </c>
      <c r="N162" s="189" t="s">
        <v>40</v>
      </c>
      <c r="O162" s="67"/>
      <c r="P162" s="190">
        <f>O162*H162</f>
        <v>0</v>
      </c>
      <c r="Q162" s="190">
        <v>2.5018699999999998</v>
      </c>
      <c r="R162" s="190">
        <f>Q162*H162</f>
        <v>13.515101739999999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168</v>
      </c>
      <c r="AT162" s="192" t="s">
        <v>163</v>
      </c>
      <c r="AU162" s="192" t="s">
        <v>79</v>
      </c>
      <c r="AY162" s="20" t="s">
        <v>161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77</v>
      </c>
      <c r="BK162" s="193">
        <f>ROUND(I162*H162,2)</f>
        <v>0</v>
      </c>
      <c r="BL162" s="20" t="s">
        <v>168</v>
      </c>
      <c r="BM162" s="192" t="s">
        <v>4695</v>
      </c>
    </row>
    <row r="163" spans="1:65" s="2" customFormat="1">
      <c r="A163" s="37"/>
      <c r="B163" s="38"/>
      <c r="C163" s="39"/>
      <c r="D163" s="194" t="s">
        <v>170</v>
      </c>
      <c r="E163" s="39"/>
      <c r="F163" s="195" t="s">
        <v>4696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170</v>
      </c>
      <c r="AU163" s="20" t="s">
        <v>79</v>
      </c>
    </row>
    <row r="164" spans="1:65" s="13" customFormat="1">
      <c r="B164" s="201"/>
      <c r="C164" s="202"/>
      <c r="D164" s="199" t="s">
        <v>178</v>
      </c>
      <c r="E164" s="203" t="s">
        <v>19</v>
      </c>
      <c r="F164" s="204" t="s">
        <v>4697</v>
      </c>
      <c r="G164" s="202"/>
      <c r="H164" s="205">
        <v>4.1139999999999999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178</v>
      </c>
      <c r="AU164" s="211" t="s">
        <v>79</v>
      </c>
      <c r="AV164" s="13" t="s">
        <v>79</v>
      </c>
      <c r="AW164" s="13" t="s">
        <v>31</v>
      </c>
      <c r="AX164" s="13" t="s">
        <v>69</v>
      </c>
      <c r="AY164" s="211" t="s">
        <v>161</v>
      </c>
    </row>
    <row r="165" spans="1:65" s="13" customFormat="1">
      <c r="B165" s="201"/>
      <c r="C165" s="202"/>
      <c r="D165" s="199" t="s">
        <v>178</v>
      </c>
      <c r="E165" s="203" t="s">
        <v>19</v>
      </c>
      <c r="F165" s="204" t="s">
        <v>4698</v>
      </c>
      <c r="G165" s="202"/>
      <c r="H165" s="205">
        <v>1.288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79</v>
      </c>
      <c r="AV165" s="13" t="s">
        <v>79</v>
      </c>
      <c r="AW165" s="13" t="s">
        <v>31</v>
      </c>
      <c r="AX165" s="13" t="s">
        <v>69</v>
      </c>
      <c r="AY165" s="211" t="s">
        <v>161</v>
      </c>
    </row>
    <row r="166" spans="1:65" s="15" customFormat="1">
      <c r="B166" s="222"/>
      <c r="C166" s="223"/>
      <c r="D166" s="199" t="s">
        <v>178</v>
      </c>
      <c r="E166" s="224" t="s">
        <v>19</v>
      </c>
      <c r="F166" s="225" t="s">
        <v>221</v>
      </c>
      <c r="G166" s="223"/>
      <c r="H166" s="226">
        <v>5.4020000000000001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178</v>
      </c>
      <c r="AU166" s="232" t="s">
        <v>79</v>
      </c>
      <c r="AV166" s="15" t="s">
        <v>168</v>
      </c>
      <c r="AW166" s="15" t="s">
        <v>31</v>
      </c>
      <c r="AX166" s="15" t="s">
        <v>77</v>
      </c>
      <c r="AY166" s="232" t="s">
        <v>161</v>
      </c>
    </row>
    <row r="167" spans="1:65" s="2" customFormat="1" ht="16.5" customHeight="1">
      <c r="A167" s="37"/>
      <c r="B167" s="38"/>
      <c r="C167" s="181" t="s">
        <v>299</v>
      </c>
      <c r="D167" s="181" t="s">
        <v>163</v>
      </c>
      <c r="E167" s="182" t="s">
        <v>4699</v>
      </c>
      <c r="F167" s="183" t="s">
        <v>4700</v>
      </c>
      <c r="G167" s="184" t="s">
        <v>166</v>
      </c>
      <c r="H167" s="185">
        <v>9.2560000000000002</v>
      </c>
      <c r="I167" s="186"/>
      <c r="J167" s="187">
        <f>ROUND(I167*H167,2)</f>
        <v>0</v>
      </c>
      <c r="K167" s="183" t="s">
        <v>167</v>
      </c>
      <c r="L167" s="42"/>
      <c r="M167" s="188" t="s">
        <v>19</v>
      </c>
      <c r="N167" s="189" t="s">
        <v>40</v>
      </c>
      <c r="O167" s="67"/>
      <c r="P167" s="190">
        <f>O167*H167</f>
        <v>0</v>
      </c>
      <c r="Q167" s="190">
        <v>2.9399999999999999E-3</v>
      </c>
      <c r="R167" s="190">
        <f>Q167*H167</f>
        <v>2.721264E-2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168</v>
      </c>
      <c r="AT167" s="192" t="s">
        <v>163</v>
      </c>
      <c r="AU167" s="192" t="s">
        <v>79</v>
      </c>
      <c r="AY167" s="20" t="s">
        <v>161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77</v>
      </c>
      <c r="BK167" s="193">
        <f>ROUND(I167*H167,2)</f>
        <v>0</v>
      </c>
      <c r="BL167" s="20" t="s">
        <v>168</v>
      </c>
      <c r="BM167" s="192" t="s">
        <v>4701</v>
      </c>
    </row>
    <row r="168" spans="1:65" s="2" customFormat="1">
      <c r="A168" s="37"/>
      <c r="B168" s="38"/>
      <c r="C168" s="39"/>
      <c r="D168" s="194" t="s">
        <v>170</v>
      </c>
      <c r="E168" s="39"/>
      <c r="F168" s="195" t="s">
        <v>4702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170</v>
      </c>
      <c r="AU168" s="20" t="s">
        <v>79</v>
      </c>
    </row>
    <row r="169" spans="1:65" s="13" customFormat="1">
      <c r="B169" s="201"/>
      <c r="C169" s="202"/>
      <c r="D169" s="199" t="s">
        <v>178</v>
      </c>
      <c r="E169" s="203" t="s">
        <v>19</v>
      </c>
      <c r="F169" s="204" t="s">
        <v>4703</v>
      </c>
      <c r="G169" s="202"/>
      <c r="H169" s="205">
        <v>7.2160000000000002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178</v>
      </c>
      <c r="AU169" s="211" t="s">
        <v>79</v>
      </c>
      <c r="AV169" s="13" t="s">
        <v>79</v>
      </c>
      <c r="AW169" s="13" t="s">
        <v>31</v>
      </c>
      <c r="AX169" s="13" t="s">
        <v>69</v>
      </c>
      <c r="AY169" s="211" t="s">
        <v>161</v>
      </c>
    </row>
    <row r="170" spans="1:65" s="13" customFormat="1">
      <c r="B170" s="201"/>
      <c r="C170" s="202"/>
      <c r="D170" s="199" t="s">
        <v>178</v>
      </c>
      <c r="E170" s="203" t="s">
        <v>19</v>
      </c>
      <c r="F170" s="204" t="s">
        <v>4704</v>
      </c>
      <c r="G170" s="202"/>
      <c r="H170" s="205">
        <v>2.04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178</v>
      </c>
      <c r="AU170" s="211" t="s">
        <v>79</v>
      </c>
      <c r="AV170" s="13" t="s">
        <v>79</v>
      </c>
      <c r="AW170" s="13" t="s">
        <v>31</v>
      </c>
      <c r="AX170" s="13" t="s">
        <v>69</v>
      </c>
      <c r="AY170" s="211" t="s">
        <v>161</v>
      </c>
    </row>
    <row r="171" spans="1:65" s="15" customFormat="1">
      <c r="B171" s="222"/>
      <c r="C171" s="223"/>
      <c r="D171" s="199" t="s">
        <v>178</v>
      </c>
      <c r="E171" s="224" t="s">
        <v>19</v>
      </c>
      <c r="F171" s="225" t="s">
        <v>221</v>
      </c>
      <c r="G171" s="223"/>
      <c r="H171" s="226">
        <v>9.2560000000000002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178</v>
      </c>
      <c r="AU171" s="232" t="s">
        <v>79</v>
      </c>
      <c r="AV171" s="15" t="s">
        <v>168</v>
      </c>
      <c r="AW171" s="15" t="s">
        <v>31</v>
      </c>
      <c r="AX171" s="15" t="s">
        <v>77</v>
      </c>
      <c r="AY171" s="232" t="s">
        <v>161</v>
      </c>
    </row>
    <row r="172" spans="1:65" s="2" customFormat="1" ht="16.5" customHeight="1">
      <c r="A172" s="37"/>
      <c r="B172" s="38"/>
      <c r="C172" s="181" t="s">
        <v>311</v>
      </c>
      <c r="D172" s="181" t="s">
        <v>163</v>
      </c>
      <c r="E172" s="182" t="s">
        <v>4705</v>
      </c>
      <c r="F172" s="183" t="s">
        <v>4706</v>
      </c>
      <c r="G172" s="184" t="s">
        <v>166</v>
      </c>
      <c r="H172" s="185">
        <v>9.2560000000000002</v>
      </c>
      <c r="I172" s="186"/>
      <c r="J172" s="187">
        <f>ROUND(I172*H172,2)</f>
        <v>0</v>
      </c>
      <c r="K172" s="183" t="s">
        <v>167</v>
      </c>
      <c r="L172" s="42"/>
      <c r="M172" s="188" t="s">
        <v>19</v>
      </c>
      <c r="N172" s="189" t="s">
        <v>40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168</v>
      </c>
      <c r="AT172" s="192" t="s">
        <v>163</v>
      </c>
      <c r="AU172" s="192" t="s">
        <v>79</v>
      </c>
      <c r="AY172" s="20" t="s">
        <v>161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77</v>
      </c>
      <c r="BK172" s="193">
        <f>ROUND(I172*H172,2)</f>
        <v>0</v>
      </c>
      <c r="BL172" s="20" t="s">
        <v>168</v>
      </c>
      <c r="BM172" s="192" t="s">
        <v>4707</v>
      </c>
    </row>
    <row r="173" spans="1:65" s="2" customFormat="1">
      <c r="A173" s="37"/>
      <c r="B173" s="38"/>
      <c r="C173" s="39"/>
      <c r="D173" s="194" t="s">
        <v>170</v>
      </c>
      <c r="E173" s="39"/>
      <c r="F173" s="195" t="s">
        <v>4708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170</v>
      </c>
      <c r="AU173" s="20" t="s">
        <v>79</v>
      </c>
    </row>
    <row r="174" spans="1:65" s="2" customFormat="1" ht="16.5" customHeight="1">
      <c r="A174" s="37"/>
      <c r="B174" s="38"/>
      <c r="C174" s="181" t="s">
        <v>317</v>
      </c>
      <c r="D174" s="181" t="s">
        <v>163</v>
      </c>
      <c r="E174" s="182" t="s">
        <v>4709</v>
      </c>
      <c r="F174" s="183" t="s">
        <v>4710</v>
      </c>
      <c r="G174" s="184" t="s">
        <v>214</v>
      </c>
      <c r="H174" s="185">
        <v>0.71299999999999997</v>
      </c>
      <c r="I174" s="186"/>
      <c r="J174" s="187">
        <f>ROUND(I174*H174,2)</f>
        <v>0</v>
      </c>
      <c r="K174" s="183" t="s">
        <v>167</v>
      </c>
      <c r="L174" s="42"/>
      <c r="M174" s="188" t="s">
        <v>19</v>
      </c>
      <c r="N174" s="189" t="s">
        <v>40</v>
      </c>
      <c r="O174" s="67"/>
      <c r="P174" s="190">
        <f>O174*H174</f>
        <v>0</v>
      </c>
      <c r="Q174" s="190">
        <v>1.0606199999999999</v>
      </c>
      <c r="R174" s="190">
        <f>Q174*H174</f>
        <v>0.75622205999999992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168</v>
      </c>
      <c r="AT174" s="192" t="s">
        <v>163</v>
      </c>
      <c r="AU174" s="192" t="s">
        <v>79</v>
      </c>
      <c r="AY174" s="20" t="s">
        <v>161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77</v>
      </c>
      <c r="BK174" s="193">
        <f>ROUND(I174*H174,2)</f>
        <v>0</v>
      </c>
      <c r="BL174" s="20" t="s">
        <v>168</v>
      </c>
      <c r="BM174" s="192" t="s">
        <v>4711</v>
      </c>
    </row>
    <row r="175" spans="1:65" s="2" customFormat="1">
      <c r="A175" s="37"/>
      <c r="B175" s="38"/>
      <c r="C175" s="39"/>
      <c r="D175" s="194" t="s">
        <v>170</v>
      </c>
      <c r="E175" s="39"/>
      <c r="F175" s="195" t="s">
        <v>4712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170</v>
      </c>
      <c r="AU175" s="20" t="s">
        <v>79</v>
      </c>
    </row>
    <row r="176" spans="1:65" s="13" customFormat="1">
      <c r="B176" s="201"/>
      <c r="C176" s="202"/>
      <c r="D176" s="199" t="s">
        <v>178</v>
      </c>
      <c r="E176" s="203" t="s">
        <v>19</v>
      </c>
      <c r="F176" s="204" t="s">
        <v>4713</v>
      </c>
      <c r="G176" s="202"/>
      <c r="H176" s="205">
        <v>0.32500000000000001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79</v>
      </c>
      <c r="AV176" s="13" t="s">
        <v>79</v>
      </c>
      <c r="AW176" s="13" t="s">
        <v>31</v>
      </c>
      <c r="AX176" s="13" t="s">
        <v>69</v>
      </c>
      <c r="AY176" s="211" t="s">
        <v>161</v>
      </c>
    </row>
    <row r="177" spans="1:65" s="13" customFormat="1">
      <c r="B177" s="201"/>
      <c r="C177" s="202"/>
      <c r="D177" s="199" t="s">
        <v>178</v>
      </c>
      <c r="E177" s="203" t="s">
        <v>19</v>
      </c>
      <c r="F177" s="204" t="s">
        <v>4714</v>
      </c>
      <c r="G177" s="202"/>
      <c r="H177" s="205">
        <v>0.26600000000000001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178</v>
      </c>
      <c r="AU177" s="211" t="s">
        <v>79</v>
      </c>
      <c r="AV177" s="13" t="s">
        <v>79</v>
      </c>
      <c r="AW177" s="13" t="s">
        <v>31</v>
      </c>
      <c r="AX177" s="13" t="s">
        <v>69</v>
      </c>
      <c r="AY177" s="211" t="s">
        <v>161</v>
      </c>
    </row>
    <row r="178" spans="1:65" s="13" customFormat="1">
      <c r="B178" s="201"/>
      <c r="C178" s="202"/>
      <c r="D178" s="199" t="s">
        <v>178</v>
      </c>
      <c r="E178" s="203" t="s">
        <v>19</v>
      </c>
      <c r="F178" s="204" t="s">
        <v>4715</v>
      </c>
      <c r="G178" s="202"/>
      <c r="H178" s="205">
        <v>0.122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178</v>
      </c>
      <c r="AU178" s="211" t="s">
        <v>79</v>
      </c>
      <c r="AV178" s="13" t="s">
        <v>79</v>
      </c>
      <c r="AW178" s="13" t="s">
        <v>31</v>
      </c>
      <c r="AX178" s="13" t="s">
        <v>69</v>
      </c>
      <c r="AY178" s="211" t="s">
        <v>161</v>
      </c>
    </row>
    <row r="179" spans="1:65" s="15" customFormat="1">
      <c r="B179" s="222"/>
      <c r="C179" s="223"/>
      <c r="D179" s="199" t="s">
        <v>178</v>
      </c>
      <c r="E179" s="224" t="s">
        <v>19</v>
      </c>
      <c r="F179" s="225" t="s">
        <v>221</v>
      </c>
      <c r="G179" s="223"/>
      <c r="H179" s="226">
        <v>0.71299999999999997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178</v>
      </c>
      <c r="AU179" s="232" t="s">
        <v>79</v>
      </c>
      <c r="AV179" s="15" t="s">
        <v>168</v>
      </c>
      <c r="AW179" s="15" t="s">
        <v>31</v>
      </c>
      <c r="AX179" s="15" t="s">
        <v>77</v>
      </c>
      <c r="AY179" s="232" t="s">
        <v>161</v>
      </c>
    </row>
    <row r="180" spans="1:65" s="2" customFormat="1" ht="21.75" customHeight="1">
      <c r="A180" s="37"/>
      <c r="B180" s="38"/>
      <c r="C180" s="181" t="s">
        <v>7</v>
      </c>
      <c r="D180" s="181" t="s">
        <v>163</v>
      </c>
      <c r="E180" s="182" t="s">
        <v>4716</v>
      </c>
      <c r="F180" s="183" t="s">
        <v>4717</v>
      </c>
      <c r="G180" s="184" t="s">
        <v>206</v>
      </c>
      <c r="H180" s="185">
        <v>1.764</v>
      </c>
      <c r="I180" s="186"/>
      <c r="J180" s="187">
        <f>ROUND(I180*H180,2)</f>
        <v>0</v>
      </c>
      <c r="K180" s="183" t="s">
        <v>167</v>
      </c>
      <c r="L180" s="42"/>
      <c r="M180" s="188" t="s">
        <v>19</v>
      </c>
      <c r="N180" s="189" t="s">
        <v>40</v>
      </c>
      <c r="O180" s="67"/>
      <c r="P180" s="190">
        <f>O180*H180</f>
        <v>0</v>
      </c>
      <c r="Q180" s="190">
        <v>2.5018699999999998</v>
      </c>
      <c r="R180" s="190">
        <f>Q180*H180</f>
        <v>4.4132986799999996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168</v>
      </c>
      <c r="AT180" s="192" t="s">
        <v>163</v>
      </c>
      <c r="AU180" s="192" t="s">
        <v>79</v>
      </c>
      <c r="AY180" s="20" t="s">
        <v>161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77</v>
      </c>
      <c r="BK180" s="193">
        <f>ROUND(I180*H180,2)</f>
        <v>0</v>
      </c>
      <c r="BL180" s="20" t="s">
        <v>168</v>
      </c>
      <c r="BM180" s="192" t="s">
        <v>4718</v>
      </c>
    </row>
    <row r="181" spans="1:65" s="2" customFormat="1">
      <c r="A181" s="37"/>
      <c r="B181" s="38"/>
      <c r="C181" s="39"/>
      <c r="D181" s="194" t="s">
        <v>170</v>
      </c>
      <c r="E181" s="39"/>
      <c r="F181" s="195" t="s">
        <v>4719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170</v>
      </c>
      <c r="AU181" s="20" t="s">
        <v>79</v>
      </c>
    </row>
    <row r="182" spans="1:65" s="13" customFormat="1">
      <c r="B182" s="201"/>
      <c r="C182" s="202"/>
      <c r="D182" s="199" t="s">
        <v>178</v>
      </c>
      <c r="E182" s="203" t="s">
        <v>19</v>
      </c>
      <c r="F182" s="204" t="s">
        <v>4720</v>
      </c>
      <c r="G182" s="202"/>
      <c r="H182" s="205">
        <v>1.764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178</v>
      </c>
      <c r="AU182" s="211" t="s">
        <v>79</v>
      </c>
      <c r="AV182" s="13" t="s">
        <v>79</v>
      </c>
      <c r="AW182" s="13" t="s">
        <v>31</v>
      </c>
      <c r="AX182" s="13" t="s">
        <v>69</v>
      </c>
      <c r="AY182" s="211" t="s">
        <v>161</v>
      </c>
    </row>
    <row r="183" spans="1:65" s="15" customFormat="1">
      <c r="B183" s="222"/>
      <c r="C183" s="223"/>
      <c r="D183" s="199" t="s">
        <v>178</v>
      </c>
      <c r="E183" s="224" t="s">
        <v>19</v>
      </c>
      <c r="F183" s="225" t="s">
        <v>221</v>
      </c>
      <c r="G183" s="223"/>
      <c r="H183" s="226">
        <v>1.764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178</v>
      </c>
      <c r="AU183" s="232" t="s">
        <v>79</v>
      </c>
      <c r="AV183" s="15" t="s">
        <v>168</v>
      </c>
      <c r="AW183" s="15" t="s">
        <v>31</v>
      </c>
      <c r="AX183" s="15" t="s">
        <v>77</v>
      </c>
      <c r="AY183" s="232" t="s">
        <v>161</v>
      </c>
    </row>
    <row r="184" spans="1:65" s="2" customFormat="1" ht="16.5" customHeight="1">
      <c r="A184" s="37"/>
      <c r="B184" s="38"/>
      <c r="C184" s="181" t="s">
        <v>332</v>
      </c>
      <c r="D184" s="181" t="s">
        <v>163</v>
      </c>
      <c r="E184" s="182" t="s">
        <v>750</v>
      </c>
      <c r="F184" s="183" t="s">
        <v>751</v>
      </c>
      <c r="G184" s="184" t="s">
        <v>166</v>
      </c>
      <c r="H184" s="185">
        <v>12.74</v>
      </c>
      <c r="I184" s="186"/>
      <c r="J184" s="187">
        <f>ROUND(I184*H184,2)</f>
        <v>0</v>
      </c>
      <c r="K184" s="183" t="s">
        <v>167</v>
      </c>
      <c r="L184" s="42"/>
      <c r="M184" s="188" t="s">
        <v>19</v>
      </c>
      <c r="N184" s="189" t="s">
        <v>40</v>
      </c>
      <c r="O184" s="67"/>
      <c r="P184" s="190">
        <f>O184*H184</f>
        <v>0</v>
      </c>
      <c r="Q184" s="190">
        <v>2.6900000000000001E-3</v>
      </c>
      <c r="R184" s="190">
        <f>Q184*H184</f>
        <v>3.4270600000000005E-2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168</v>
      </c>
      <c r="AT184" s="192" t="s">
        <v>163</v>
      </c>
      <c r="AU184" s="192" t="s">
        <v>79</v>
      </c>
      <c r="AY184" s="20" t="s">
        <v>161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77</v>
      </c>
      <c r="BK184" s="193">
        <f>ROUND(I184*H184,2)</f>
        <v>0</v>
      </c>
      <c r="BL184" s="20" t="s">
        <v>168</v>
      </c>
      <c r="BM184" s="192" t="s">
        <v>4721</v>
      </c>
    </row>
    <row r="185" spans="1:65" s="2" customFormat="1">
      <c r="A185" s="37"/>
      <c r="B185" s="38"/>
      <c r="C185" s="39"/>
      <c r="D185" s="194" t="s">
        <v>170</v>
      </c>
      <c r="E185" s="39"/>
      <c r="F185" s="195" t="s">
        <v>753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170</v>
      </c>
      <c r="AU185" s="20" t="s">
        <v>79</v>
      </c>
    </row>
    <row r="186" spans="1:65" s="13" customFormat="1">
      <c r="B186" s="201"/>
      <c r="C186" s="202"/>
      <c r="D186" s="199" t="s">
        <v>178</v>
      </c>
      <c r="E186" s="203" t="s">
        <v>19</v>
      </c>
      <c r="F186" s="204" t="s">
        <v>4722</v>
      </c>
      <c r="G186" s="202"/>
      <c r="H186" s="205">
        <v>12.74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79</v>
      </c>
      <c r="AV186" s="13" t="s">
        <v>79</v>
      </c>
      <c r="AW186" s="13" t="s">
        <v>31</v>
      </c>
      <c r="AX186" s="13" t="s">
        <v>69</v>
      </c>
      <c r="AY186" s="211" t="s">
        <v>161</v>
      </c>
    </row>
    <row r="187" spans="1:65" s="15" customFormat="1">
      <c r="B187" s="222"/>
      <c r="C187" s="223"/>
      <c r="D187" s="199" t="s">
        <v>178</v>
      </c>
      <c r="E187" s="224" t="s">
        <v>19</v>
      </c>
      <c r="F187" s="225" t="s">
        <v>221</v>
      </c>
      <c r="G187" s="223"/>
      <c r="H187" s="226">
        <v>12.74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178</v>
      </c>
      <c r="AU187" s="232" t="s">
        <v>79</v>
      </c>
      <c r="AV187" s="15" t="s">
        <v>168</v>
      </c>
      <c r="AW187" s="15" t="s">
        <v>31</v>
      </c>
      <c r="AX187" s="15" t="s">
        <v>77</v>
      </c>
      <c r="AY187" s="232" t="s">
        <v>161</v>
      </c>
    </row>
    <row r="188" spans="1:65" s="2" customFormat="1" ht="16.5" customHeight="1">
      <c r="A188" s="37"/>
      <c r="B188" s="38"/>
      <c r="C188" s="181" t="s">
        <v>337</v>
      </c>
      <c r="D188" s="181" t="s">
        <v>163</v>
      </c>
      <c r="E188" s="182" t="s">
        <v>756</v>
      </c>
      <c r="F188" s="183" t="s">
        <v>757</v>
      </c>
      <c r="G188" s="184" t="s">
        <v>166</v>
      </c>
      <c r="H188" s="185">
        <v>12.74</v>
      </c>
      <c r="I188" s="186"/>
      <c r="J188" s="187">
        <f>ROUND(I188*H188,2)</f>
        <v>0</v>
      </c>
      <c r="K188" s="183" t="s">
        <v>167</v>
      </c>
      <c r="L188" s="42"/>
      <c r="M188" s="188" t="s">
        <v>19</v>
      </c>
      <c r="N188" s="189" t="s">
        <v>40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168</v>
      </c>
      <c r="AT188" s="192" t="s">
        <v>163</v>
      </c>
      <c r="AU188" s="192" t="s">
        <v>79</v>
      </c>
      <c r="AY188" s="20" t="s">
        <v>161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77</v>
      </c>
      <c r="BK188" s="193">
        <f>ROUND(I188*H188,2)</f>
        <v>0</v>
      </c>
      <c r="BL188" s="20" t="s">
        <v>168</v>
      </c>
      <c r="BM188" s="192" t="s">
        <v>4723</v>
      </c>
    </row>
    <row r="189" spans="1:65" s="2" customFormat="1">
      <c r="A189" s="37"/>
      <c r="B189" s="38"/>
      <c r="C189" s="39"/>
      <c r="D189" s="194" t="s">
        <v>170</v>
      </c>
      <c r="E189" s="39"/>
      <c r="F189" s="195" t="s">
        <v>759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170</v>
      </c>
      <c r="AU189" s="20" t="s">
        <v>79</v>
      </c>
    </row>
    <row r="190" spans="1:65" s="2" customFormat="1" ht="16.5" customHeight="1">
      <c r="A190" s="37"/>
      <c r="B190" s="38"/>
      <c r="C190" s="181" t="s">
        <v>343</v>
      </c>
      <c r="D190" s="181" t="s">
        <v>163</v>
      </c>
      <c r="E190" s="182" t="s">
        <v>760</v>
      </c>
      <c r="F190" s="183" t="s">
        <v>761</v>
      </c>
      <c r="G190" s="184" t="s">
        <v>214</v>
      </c>
      <c r="H190" s="185">
        <v>0.19700000000000001</v>
      </c>
      <c r="I190" s="186"/>
      <c r="J190" s="187">
        <f>ROUND(I190*H190,2)</f>
        <v>0</v>
      </c>
      <c r="K190" s="183" t="s">
        <v>167</v>
      </c>
      <c r="L190" s="42"/>
      <c r="M190" s="188" t="s">
        <v>19</v>
      </c>
      <c r="N190" s="189" t="s">
        <v>40</v>
      </c>
      <c r="O190" s="67"/>
      <c r="P190" s="190">
        <f>O190*H190</f>
        <v>0</v>
      </c>
      <c r="Q190" s="190">
        <v>1.0606199999999999</v>
      </c>
      <c r="R190" s="190">
        <f>Q190*H190</f>
        <v>0.20894214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168</v>
      </c>
      <c r="AT190" s="192" t="s">
        <v>163</v>
      </c>
      <c r="AU190" s="192" t="s">
        <v>79</v>
      </c>
      <c r="AY190" s="20" t="s">
        <v>161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77</v>
      </c>
      <c r="BK190" s="193">
        <f>ROUND(I190*H190,2)</f>
        <v>0</v>
      </c>
      <c r="BL190" s="20" t="s">
        <v>168</v>
      </c>
      <c r="BM190" s="192" t="s">
        <v>4724</v>
      </c>
    </row>
    <row r="191" spans="1:65" s="2" customFormat="1">
      <c r="A191" s="37"/>
      <c r="B191" s="38"/>
      <c r="C191" s="39"/>
      <c r="D191" s="194" t="s">
        <v>170</v>
      </c>
      <c r="E191" s="39"/>
      <c r="F191" s="195" t="s">
        <v>763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170</v>
      </c>
      <c r="AU191" s="20" t="s">
        <v>79</v>
      </c>
    </row>
    <row r="192" spans="1:65" s="13" customFormat="1">
      <c r="B192" s="201"/>
      <c r="C192" s="202"/>
      <c r="D192" s="199" t="s">
        <v>178</v>
      </c>
      <c r="E192" s="203" t="s">
        <v>19</v>
      </c>
      <c r="F192" s="204" t="s">
        <v>4725</v>
      </c>
      <c r="G192" s="202"/>
      <c r="H192" s="205">
        <v>0.19700000000000001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178</v>
      </c>
      <c r="AU192" s="211" t="s">
        <v>79</v>
      </c>
      <c r="AV192" s="13" t="s">
        <v>79</v>
      </c>
      <c r="AW192" s="13" t="s">
        <v>31</v>
      </c>
      <c r="AX192" s="13" t="s">
        <v>69</v>
      </c>
      <c r="AY192" s="211" t="s">
        <v>161</v>
      </c>
    </row>
    <row r="193" spans="1:65" s="15" customFormat="1">
      <c r="B193" s="222"/>
      <c r="C193" s="223"/>
      <c r="D193" s="199" t="s">
        <v>178</v>
      </c>
      <c r="E193" s="224" t="s">
        <v>19</v>
      </c>
      <c r="F193" s="225" t="s">
        <v>221</v>
      </c>
      <c r="G193" s="223"/>
      <c r="H193" s="226">
        <v>0.19700000000000001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178</v>
      </c>
      <c r="AU193" s="232" t="s">
        <v>79</v>
      </c>
      <c r="AV193" s="15" t="s">
        <v>168</v>
      </c>
      <c r="AW193" s="15" t="s">
        <v>31</v>
      </c>
      <c r="AX193" s="15" t="s">
        <v>77</v>
      </c>
      <c r="AY193" s="232" t="s">
        <v>161</v>
      </c>
    </row>
    <row r="194" spans="1:65" s="2" customFormat="1" ht="16.5" customHeight="1">
      <c r="A194" s="37"/>
      <c r="B194" s="38"/>
      <c r="C194" s="181" t="s">
        <v>353</v>
      </c>
      <c r="D194" s="181" t="s">
        <v>163</v>
      </c>
      <c r="E194" s="182" t="s">
        <v>4726</v>
      </c>
      <c r="F194" s="183" t="s">
        <v>4727</v>
      </c>
      <c r="G194" s="184" t="s">
        <v>206</v>
      </c>
      <c r="H194" s="185">
        <v>4.5</v>
      </c>
      <c r="I194" s="186"/>
      <c r="J194" s="187">
        <f>ROUND(I194*H194,2)</f>
        <v>0</v>
      </c>
      <c r="K194" s="183" t="s">
        <v>167</v>
      </c>
      <c r="L194" s="42"/>
      <c r="M194" s="188" t="s">
        <v>19</v>
      </c>
      <c r="N194" s="189" t="s">
        <v>40</v>
      </c>
      <c r="O194" s="67"/>
      <c r="P194" s="190">
        <f>O194*H194</f>
        <v>0</v>
      </c>
      <c r="Q194" s="190">
        <v>2.5018699999999998</v>
      </c>
      <c r="R194" s="190">
        <f>Q194*H194</f>
        <v>11.258414999999999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168</v>
      </c>
      <c r="AT194" s="192" t="s">
        <v>163</v>
      </c>
      <c r="AU194" s="192" t="s">
        <v>79</v>
      </c>
      <c r="AY194" s="20" t="s">
        <v>161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77</v>
      </c>
      <c r="BK194" s="193">
        <f>ROUND(I194*H194,2)</f>
        <v>0</v>
      </c>
      <c r="BL194" s="20" t="s">
        <v>168</v>
      </c>
      <c r="BM194" s="192" t="s">
        <v>4728</v>
      </c>
    </row>
    <row r="195" spans="1:65" s="2" customFormat="1">
      <c r="A195" s="37"/>
      <c r="B195" s="38"/>
      <c r="C195" s="39"/>
      <c r="D195" s="194" t="s">
        <v>170</v>
      </c>
      <c r="E195" s="39"/>
      <c r="F195" s="195" t="s">
        <v>4729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170</v>
      </c>
      <c r="AU195" s="20" t="s">
        <v>79</v>
      </c>
    </row>
    <row r="196" spans="1:65" s="13" customFormat="1">
      <c r="B196" s="201"/>
      <c r="C196" s="202"/>
      <c r="D196" s="199" t="s">
        <v>178</v>
      </c>
      <c r="E196" s="203" t="s">
        <v>19</v>
      </c>
      <c r="F196" s="204" t="s">
        <v>4730</v>
      </c>
      <c r="G196" s="202"/>
      <c r="H196" s="205">
        <v>4.5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178</v>
      </c>
      <c r="AU196" s="211" t="s">
        <v>79</v>
      </c>
      <c r="AV196" s="13" t="s">
        <v>79</v>
      </c>
      <c r="AW196" s="13" t="s">
        <v>31</v>
      </c>
      <c r="AX196" s="13" t="s">
        <v>69</v>
      </c>
      <c r="AY196" s="211" t="s">
        <v>161</v>
      </c>
    </row>
    <row r="197" spans="1:65" s="15" customFormat="1">
      <c r="B197" s="222"/>
      <c r="C197" s="223"/>
      <c r="D197" s="199" t="s">
        <v>178</v>
      </c>
      <c r="E197" s="224" t="s">
        <v>19</v>
      </c>
      <c r="F197" s="225" t="s">
        <v>221</v>
      </c>
      <c r="G197" s="223"/>
      <c r="H197" s="226">
        <v>4.5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178</v>
      </c>
      <c r="AU197" s="232" t="s">
        <v>79</v>
      </c>
      <c r="AV197" s="15" t="s">
        <v>168</v>
      </c>
      <c r="AW197" s="15" t="s">
        <v>31</v>
      </c>
      <c r="AX197" s="15" t="s">
        <v>77</v>
      </c>
      <c r="AY197" s="232" t="s">
        <v>161</v>
      </c>
    </row>
    <row r="198" spans="1:65" s="2" customFormat="1" ht="16.5" customHeight="1">
      <c r="A198" s="37"/>
      <c r="B198" s="38"/>
      <c r="C198" s="181" t="s">
        <v>359</v>
      </c>
      <c r="D198" s="181" t="s">
        <v>163</v>
      </c>
      <c r="E198" s="182" t="s">
        <v>4731</v>
      </c>
      <c r="F198" s="183" t="s">
        <v>4732</v>
      </c>
      <c r="G198" s="184" t="s">
        <v>166</v>
      </c>
      <c r="H198" s="185">
        <v>45</v>
      </c>
      <c r="I198" s="186"/>
      <c r="J198" s="187">
        <f>ROUND(I198*H198,2)</f>
        <v>0</v>
      </c>
      <c r="K198" s="183" t="s">
        <v>167</v>
      </c>
      <c r="L198" s="42"/>
      <c r="M198" s="188" t="s">
        <v>19</v>
      </c>
      <c r="N198" s="189" t="s">
        <v>40</v>
      </c>
      <c r="O198" s="67"/>
      <c r="P198" s="190">
        <f>O198*H198</f>
        <v>0</v>
      </c>
      <c r="Q198" s="190">
        <v>2.7499999999999998E-3</v>
      </c>
      <c r="R198" s="190">
        <f>Q198*H198</f>
        <v>0.12375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168</v>
      </c>
      <c r="AT198" s="192" t="s">
        <v>163</v>
      </c>
      <c r="AU198" s="192" t="s">
        <v>79</v>
      </c>
      <c r="AY198" s="20" t="s">
        <v>161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77</v>
      </c>
      <c r="BK198" s="193">
        <f>ROUND(I198*H198,2)</f>
        <v>0</v>
      </c>
      <c r="BL198" s="20" t="s">
        <v>168</v>
      </c>
      <c r="BM198" s="192" t="s">
        <v>4733</v>
      </c>
    </row>
    <row r="199" spans="1:65" s="2" customFormat="1">
      <c r="A199" s="37"/>
      <c r="B199" s="38"/>
      <c r="C199" s="39"/>
      <c r="D199" s="194" t="s">
        <v>170</v>
      </c>
      <c r="E199" s="39"/>
      <c r="F199" s="195" t="s">
        <v>4734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170</v>
      </c>
      <c r="AU199" s="20" t="s">
        <v>79</v>
      </c>
    </row>
    <row r="200" spans="1:65" s="13" customFormat="1">
      <c r="B200" s="201"/>
      <c r="C200" s="202"/>
      <c r="D200" s="199" t="s">
        <v>178</v>
      </c>
      <c r="E200" s="203" t="s">
        <v>19</v>
      </c>
      <c r="F200" s="204" t="s">
        <v>4735</v>
      </c>
      <c r="G200" s="202"/>
      <c r="H200" s="205">
        <v>45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79</v>
      </c>
      <c r="AV200" s="13" t="s">
        <v>79</v>
      </c>
      <c r="AW200" s="13" t="s">
        <v>31</v>
      </c>
      <c r="AX200" s="13" t="s">
        <v>77</v>
      </c>
      <c r="AY200" s="211" t="s">
        <v>161</v>
      </c>
    </row>
    <row r="201" spans="1:65" s="2" customFormat="1" ht="16.5" customHeight="1">
      <c r="A201" s="37"/>
      <c r="B201" s="38"/>
      <c r="C201" s="181" t="s">
        <v>368</v>
      </c>
      <c r="D201" s="181" t="s">
        <v>163</v>
      </c>
      <c r="E201" s="182" t="s">
        <v>4736</v>
      </c>
      <c r="F201" s="183" t="s">
        <v>4737</v>
      </c>
      <c r="G201" s="184" t="s">
        <v>166</v>
      </c>
      <c r="H201" s="185">
        <v>45</v>
      </c>
      <c r="I201" s="186"/>
      <c r="J201" s="187">
        <f>ROUND(I201*H201,2)</f>
        <v>0</v>
      </c>
      <c r="K201" s="183" t="s">
        <v>167</v>
      </c>
      <c r="L201" s="42"/>
      <c r="M201" s="188" t="s">
        <v>19</v>
      </c>
      <c r="N201" s="189" t="s">
        <v>40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168</v>
      </c>
      <c r="AT201" s="192" t="s">
        <v>163</v>
      </c>
      <c r="AU201" s="192" t="s">
        <v>79</v>
      </c>
      <c r="AY201" s="20" t="s">
        <v>161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77</v>
      </c>
      <c r="BK201" s="193">
        <f>ROUND(I201*H201,2)</f>
        <v>0</v>
      </c>
      <c r="BL201" s="20" t="s">
        <v>168</v>
      </c>
      <c r="BM201" s="192" t="s">
        <v>4738</v>
      </c>
    </row>
    <row r="202" spans="1:65" s="2" customFormat="1">
      <c r="A202" s="37"/>
      <c r="B202" s="38"/>
      <c r="C202" s="39"/>
      <c r="D202" s="194" t="s">
        <v>170</v>
      </c>
      <c r="E202" s="39"/>
      <c r="F202" s="195" t="s">
        <v>4739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170</v>
      </c>
      <c r="AU202" s="20" t="s">
        <v>79</v>
      </c>
    </row>
    <row r="203" spans="1:65" s="2" customFormat="1" ht="33" customHeight="1">
      <c r="A203" s="37"/>
      <c r="B203" s="38"/>
      <c r="C203" s="181" t="s">
        <v>375</v>
      </c>
      <c r="D203" s="181" t="s">
        <v>163</v>
      </c>
      <c r="E203" s="182" t="s">
        <v>4740</v>
      </c>
      <c r="F203" s="183" t="s">
        <v>4741</v>
      </c>
      <c r="G203" s="184" t="s">
        <v>214</v>
      </c>
      <c r="H203" s="185">
        <v>0.80500000000000005</v>
      </c>
      <c r="I203" s="186"/>
      <c r="J203" s="187">
        <f>ROUND(I203*H203,2)</f>
        <v>0</v>
      </c>
      <c r="K203" s="183" t="s">
        <v>167</v>
      </c>
      <c r="L203" s="42"/>
      <c r="M203" s="188" t="s">
        <v>19</v>
      </c>
      <c r="N203" s="189" t="s">
        <v>40</v>
      </c>
      <c r="O203" s="67"/>
      <c r="P203" s="190">
        <f>O203*H203</f>
        <v>0</v>
      </c>
      <c r="Q203" s="190">
        <v>1.0593999999999999</v>
      </c>
      <c r="R203" s="190">
        <f>Q203*H203</f>
        <v>0.85281699999999994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168</v>
      </c>
      <c r="AT203" s="192" t="s">
        <v>163</v>
      </c>
      <c r="AU203" s="192" t="s">
        <v>79</v>
      </c>
      <c r="AY203" s="20" t="s">
        <v>161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77</v>
      </c>
      <c r="BK203" s="193">
        <f>ROUND(I203*H203,2)</f>
        <v>0</v>
      </c>
      <c r="BL203" s="20" t="s">
        <v>168</v>
      </c>
      <c r="BM203" s="192" t="s">
        <v>4742</v>
      </c>
    </row>
    <row r="204" spans="1:65" s="2" customFormat="1">
      <c r="A204" s="37"/>
      <c r="B204" s="38"/>
      <c r="C204" s="39"/>
      <c r="D204" s="194" t="s">
        <v>170</v>
      </c>
      <c r="E204" s="39"/>
      <c r="F204" s="195" t="s">
        <v>4743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170</v>
      </c>
      <c r="AU204" s="20" t="s">
        <v>79</v>
      </c>
    </row>
    <row r="205" spans="1:65" s="13" customFormat="1">
      <c r="B205" s="201"/>
      <c r="C205" s="202"/>
      <c r="D205" s="199" t="s">
        <v>178</v>
      </c>
      <c r="E205" s="203" t="s">
        <v>19</v>
      </c>
      <c r="F205" s="204" t="s">
        <v>4744</v>
      </c>
      <c r="G205" s="202"/>
      <c r="H205" s="205">
        <v>0.80500000000000005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79</v>
      </c>
      <c r="AV205" s="13" t="s">
        <v>79</v>
      </c>
      <c r="AW205" s="13" t="s">
        <v>31</v>
      </c>
      <c r="AX205" s="13" t="s">
        <v>77</v>
      </c>
      <c r="AY205" s="211" t="s">
        <v>161</v>
      </c>
    </row>
    <row r="206" spans="1:65" s="12" customFormat="1" ht="22.8" customHeight="1">
      <c r="B206" s="165"/>
      <c r="C206" s="166"/>
      <c r="D206" s="167" t="s">
        <v>68</v>
      </c>
      <c r="E206" s="179" t="s">
        <v>180</v>
      </c>
      <c r="F206" s="179" t="s">
        <v>210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SUM(P207:P255)</f>
        <v>0</v>
      </c>
      <c r="Q206" s="173"/>
      <c r="R206" s="174">
        <f>SUM(R207:R255)</f>
        <v>122.73298094</v>
      </c>
      <c r="S206" s="173"/>
      <c r="T206" s="175">
        <f>SUM(T207:T255)</f>
        <v>0</v>
      </c>
      <c r="AR206" s="176" t="s">
        <v>77</v>
      </c>
      <c r="AT206" s="177" t="s">
        <v>68</v>
      </c>
      <c r="AU206" s="177" t="s">
        <v>77</v>
      </c>
      <c r="AY206" s="176" t="s">
        <v>161</v>
      </c>
      <c r="BK206" s="178">
        <f>SUM(BK207:BK255)</f>
        <v>0</v>
      </c>
    </row>
    <row r="207" spans="1:65" s="2" customFormat="1" ht="24.15" customHeight="1">
      <c r="A207" s="37"/>
      <c r="B207" s="38"/>
      <c r="C207" s="181" t="s">
        <v>384</v>
      </c>
      <c r="D207" s="181" t="s">
        <v>163</v>
      </c>
      <c r="E207" s="182" t="s">
        <v>765</v>
      </c>
      <c r="F207" s="183" t="s">
        <v>766</v>
      </c>
      <c r="G207" s="184" t="s">
        <v>206</v>
      </c>
      <c r="H207" s="185">
        <v>14.16</v>
      </c>
      <c r="I207" s="186"/>
      <c r="J207" s="187">
        <f>ROUND(I207*H207,2)</f>
        <v>0</v>
      </c>
      <c r="K207" s="183" t="s">
        <v>167</v>
      </c>
      <c r="L207" s="42"/>
      <c r="M207" s="188" t="s">
        <v>19</v>
      </c>
      <c r="N207" s="189" t="s">
        <v>40</v>
      </c>
      <c r="O207" s="67"/>
      <c r="P207" s="190">
        <f>O207*H207</f>
        <v>0</v>
      </c>
      <c r="Q207" s="190">
        <v>1.8774999999999999</v>
      </c>
      <c r="R207" s="190">
        <f>Q207*H207</f>
        <v>26.5854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168</v>
      </c>
      <c r="AT207" s="192" t="s">
        <v>163</v>
      </c>
      <c r="AU207" s="192" t="s">
        <v>79</v>
      </c>
      <c r="AY207" s="20" t="s">
        <v>161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77</v>
      </c>
      <c r="BK207" s="193">
        <f>ROUND(I207*H207,2)</f>
        <v>0</v>
      </c>
      <c r="BL207" s="20" t="s">
        <v>168</v>
      </c>
      <c r="BM207" s="192" t="s">
        <v>4745</v>
      </c>
    </row>
    <row r="208" spans="1:65" s="2" customFormat="1">
      <c r="A208" s="37"/>
      <c r="B208" s="38"/>
      <c r="C208" s="39"/>
      <c r="D208" s="194" t="s">
        <v>170</v>
      </c>
      <c r="E208" s="39"/>
      <c r="F208" s="195" t="s">
        <v>768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170</v>
      </c>
      <c r="AU208" s="20" t="s">
        <v>79</v>
      </c>
    </row>
    <row r="209" spans="1:65" s="14" customFormat="1">
      <c r="B209" s="212"/>
      <c r="C209" s="213"/>
      <c r="D209" s="199" t="s">
        <v>178</v>
      </c>
      <c r="E209" s="214" t="s">
        <v>19</v>
      </c>
      <c r="F209" s="215" t="s">
        <v>769</v>
      </c>
      <c r="G209" s="213"/>
      <c r="H209" s="214" t="s">
        <v>19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178</v>
      </c>
      <c r="AU209" s="221" t="s">
        <v>79</v>
      </c>
      <c r="AV209" s="14" t="s">
        <v>77</v>
      </c>
      <c r="AW209" s="14" t="s">
        <v>31</v>
      </c>
      <c r="AX209" s="14" t="s">
        <v>69</v>
      </c>
      <c r="AY209" s="221" t="s">
        <v>161</v>
      </c>
    </row>
    <row r="210" spans="1:65" s="13" customFormat="1">
      <c r="B210" s="201"/>
      <c r="C210" s="202"/>
      <c r="D210" s="199" t="s">
        <v>178</v>
      </c>
      <c r="E210" s="203" t="s">
        <v>19</v>
      </c>
      <c r="F210" s="204" t="s">
        <v>4746</v>
      </c>
      <c r="G210" s="202"/>
      <c r="H210" s="205">
        <v>0.52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178</v>
      </c>
      <c r="AU210" s="211" t="s">
        <v>79</v>
      </c>
      <c r="AV210" s="13" t="s">
        <v>79</v>
      </c>
      <c r="AW210" s="13" t="s">
        <v>31</v>
      </c>
      <c r="AX210" s="13" t="s">
        <v>69</v>
      </c>
      <c r="AY210" s="211" t="s">
        <v>161</v>
      </c>
    </row>
    <row r="211" spans="1:65" s="14" customFormat="1">
      <c r="B211" s="212"/>
      <c r="C211" s="213"/>
      <c r="D211" s="199" t="s">
        <v>178</v>
      </c>
      <c r="E211" s="214" t="s">
        <v>19</v>
      </c>
      <c r="F211" s="215" t="s">
        <v>305</v>
      </c>
      <c r="G211" s="213"/>
      <c r="H211" s="214" t="s">
        <v>19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178</v>
      </c>
      <c r="AU211" s="221" t="s">
        <v>79</v>
      </c>
      <c r="AV211" s="14" t="s">
        <v>77</v>
      </c>
      <c r="AW211" s="14" t="s">
        <v>31</v>
      </c>
      <c r="AX211" s="14" t="s">
        <v>69</v>
      </c>
      <c r="AY211" s="221" t="s">
        <v>161</v>
      </c>
    </row>
    <row r="212" spans="1:65" s="13" customFormat="1">
      <c r="B212" s="201"/>
      <c r="C212" s="202"/>
      <c r="D212" s="199" t="s">
        <v>178</v>
      </c>
      <c r="E212" s="203" t="s">
        <v>19</v>
      </c>
      <c r="F212" s="204" t="s">
        <v>4747</v>
      </c>
      <c r="G212" s="202"/>
      <c r="H212" s="205">
        <v>3.649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178</v>
      </c>
      <c r="AU212" s="211" t="s">
        <v>79</v>
      </c>
      <c r="AV212" s="13" t="s">
        <v>79</v>
      </c>
      <c r="AW212" s="13" t="s">
        <v>31</v>
      </c>
      <c r="AX212" s="13" t="s">
        <v>69</v>
      </c>
      <c r="AY212" s="211" t="s">
        <v>161</v>
      </c>
    </row>
    <row r="213" spans="1:65" s="14" customFormat="1">
      <c r="B213" s="212"/>
      <c r="C213" s="213"/>
      <c r="D213" s="199" t="s">
        <v>178</v>
      </c>
      <c r="E213" s="214" t="s">
        <v>19</v>
      </c>
      <c r="F213" s="215" t="s">
        <v>307</v>
      </c>
      <c r="G213" s="213"/>
      <c r="H213" s="214" t="s">
        <v>19</v>
      </c>
      <c r="I213" s="216"/>
      <c r="J213" s="213"/>
      <c r="K213" s="213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178</v>
      </c>
      <c r="AU213" s="221" t="s">
        <v>79</v>
      </c>
      <c r="AV213" s="14" t="s">
        <v>77</v>
      </c>
      <c r="AW213" s="14" t="s">
        <v>31</v>
      </c>
      <c r="AX213" s="14" t="s">
        <v>69</v>
      </c>
      <c r="AY213" s="221" t="s">
        <v>161</v>
      </c>
    </row>
    <row r="214" spans="1:65" s="13" customFormat="1">
      <c r="B214" s="201"/>
      <c r="C214" s="202"/>
      <c r="D214" s="199" t="s">
        <v>178</v>
      </c>
      <c r="E214" s="203" t="s">
        <v>19</v>
      </c>
      <c r="F214" s="204" t="s">
        <v>4748</v>
      </c>
      <c r="G214" s="202"/>
      <c r="H214" s="205">
        <v>4.0229999999999997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178</v>
      </c>
      <c r="AU214" s="211" t="s">
        <v>79</v>
      </c>
      <c r="AV214" s="13" t="s">
        <v>79</v>
      </c>
      <c r="AW214" s="13" t="s">
        <v>31</v>
      </c>
      <c r="AX214" s="13" t="s">
        <v>69</v>
      </c>
      <c r="AY214" s="211" t="s">
        <v>161</v>
      </c>
    </row>
    <row r="215" spans="1:65" s="14" customFormat="1">
      <c r="B215" s="212"/>
      <c r="C215" s="213"/>
      <c r="D215" s="199" t="s">
        <v>178</v>
      </c>
      <c r="E215" s="214" t="s">
        <v>19</v>
      </c>
      <c r="F215" s="215" t="s">
        <v>309</v>
      </c>
      <c r="G215" s="213"/>
      <c r="H215" s="214" t="s">
        <v>19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178</v>
      </c>
      <c r="AU215" s="221" t="s">
        <v>79</v>
      </c>
      <c r="AV215" s="14" t="s">
        <v>77</v>
      </c>
      <c r="AW215" s="14" t="s">
        <v>31</v>
      </c>
      <c r="AX215" s="14" t="s">
        <v>69</v>
      </c>
      <c r="AY215" s="221" t="s">
        <v>161</v>
      </c>
    </row>
    <row r="216" spans="1:65" s="13" customFormat="1">
      <c r="B216" s="201"/>
      <c r="C216" s="202"/>
      <c r="D216" s="199" t="s">
        <v>178</v>
      </c>
      <c r="E216" s="203" t="s">
        <v>19</v>
      </c>
      <c r="F216" s="204" t="s">
        <v>4749</v>
      </c>
      <c r="G216" s="202"/>
      <c r="H216" s="205">
        <v>5.968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178</v>
      </c>
      <c r="AU216" s="211" t="s">
        <v>79</v>
      </c>
      <c r="AV216" s="13" t="s">
        <v>79</v>
      </c>
      <c r="AW216" s="13" t="s">
        <v>31</v>
      </c>
      <c r="AX216" s="13" t="s">
        <v>69</v>
      </c>
      <c r="AY216" s="211" t="s">
        <v>161</v>
      </c>
    </row>
    <row r="217" spans="1:65" s="15" customFormat="1">
      <c r="B217" s="222"/>
      <c r="C217" s="223"/>
      <c r="D217" s="199" t="s">
        <v>178</v>
      </c>
      <c r="E217" s="224" t="s">
        <v>19</v>
      </c>
      <c r="F217" s="225" t="s">
        <v>221</v>
      </c>
      <c r="G217" s="223"/>
      <c r="H217" s="226">
        <v>14.16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178</v>
      </c>
      <c r="AU217" s="232" t="s">
        <v>79</v>
      </c>
      <c r="AV217" s="15" t="s">
        <v>168</v>
      </c>
      <c r="AW217" s="15" t="s">
        <v>31</v>
      </c>
      <c r="AX217" s="15" t="s">
        <v>77</v>
      </c>
      <c r="AY217" s="232" t="s">
        <v>161</v>
      </c>
    </row>
    <row r="218" spans="1:65" s="2" customFormat="1" ht="21.75" customHeight="1">
      <c r="A218" s="37"/>
      <c r="B218" s="38"/>
      <c r="C218" s="181" t="s">
        <v>391</v>
      </c>
      <c r="D218" s="181" t="s">
        <v>163</v>
      </c>
      <c r="E218" s="182" t="s">
        <v>4750</v>
      </c>
      <c r="F218" s="183" t="s">
        <v>4751</v>
      </c>
      <c r="G218" s="184" t="s">
        <v>206</v>
      </c>
      <c r="H218" s="185">
        <v>27.469000000000001</v>
      </c>
      <c r="I218" s="186"/>
      <c r="J218" s="187">
        <f>ROUND(I218*H218,2)</f>
        <v>0</v>
      </c>
      <c r="K218" s="183" t="s">
        <v>167</v>
      </c>
      <c r="L218" s="42"/>
      <c r="M218" s="188" t="s">
        <v>19</v>
      </c>
      <c r="N218" s="189" t="s">
        <v>40</v>
      </c>
      <c r="O218" s="67"/>
      <c r="P218" s="190">
        <f>O218*H218</f>
        <v>0</v>
      </c>
      <c r="Q218" s="190">
        <v>2.5018699999999998</v>
      </c>
      <c r="R218" s="190">
        <f>Q218*H218</f>
        <v>68.723867029999994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168</v>
      </c>
      <c r="AT218" s="192" t="s">
        <v>163</v>
      </c>
      <c r="AU218" s="192" t="s">
        <v>79</v>
      </c>
      <c r="AY218" s="20" t="s">
        <v>161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77</v>
      </c>
      <c r="BK218" s="193">
        <f>ROUND(I218*H218,2)</f>
        <v>0</v>
      </c>
      <c r="BL218" s="20" t="s">
        <v>168</v>
      </c>
      <c r="BM218" s="192" t="s">
        <v>4752</v>
      </c>
    </row>
    <row r="219" spans="1:65" s="2" customFormat="1">
      <c r="A219" s="37"/>
      <c r="B219" s="38"/>
      <c r="C219" s="39"/>
      <c r="D219" s="194" t="s">
        <v>170</v>
      </c>
      <c r="E219" s="39"/>
      <c r="F219" s="195" t="s">
        <v>4753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170</v>
      </c>
      <c r="AU219" s="20" t="s">
        <v>79</v>
      </c>
    </row>
    <row r="220" spans="1:65" s="13" customFormat="1">
      <c r="B220" s="201"/>
      <c r="C220" s="202"/>
      <c r="D220" s="199" t="s">
        <v>178</v>
      </c>
      <c r="E220" s="203" t="s">
        <v>19</v>
      </c>
      <c r="F220" s="204" t="s">
        <v>4754</v>
      </c>
      <c r="G220" s="202"/>
      <c r="H220" s="205">
        <v>26.4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178</v>
      </c>
      <c r="AU220" s="211" t="s">
        <v>79</v>
      </c>
      <c r="AV220" s="13" t="s">
        <v>79</v>
      </c>
      <c r="AW220" s="13" t="s">
        <v>31</v>
      </c>
      <c r="AX220" s="13" t="s">
        <v>69</v>
      </c>
      <c r="AY220" s="211" t="s">
        <v>161</v>
      </c>
    </row>
    <row r="221" spans="1:65" s="13" customFormat="1">
      <c r="B221" s="201"/>
      <c r="C221" s="202"/>
      <c r="D221" s="199" t="s">
        <v>178</v>
      </c>
      <c r="E221" s="203" t="s">
        <v>19</v>
      </c>
      <c r="F221" s="204" t="s">
        <v>4755</v>
      </c>
      <c r="G221" s="202"/>
      <c r="H221" s="205">
        <v>1.069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79</v>
      </c>
      <c r="AV221" s="13" t="s">
        <v>79</v>
      </c>
      <c r="AW221" s="13" t="s">
        <v>31</v>
      </c>
      <c r="AX221" s="13" t="s">
        <v>69</v>
      </c>
      <c r="AY221" s="211" t="s">
        <v>161</v>
      </c>
    </row>
    <row r="222" spans="1:65" s="15" customFormat="1">
      <c r="B222" s="222"/>
      <c r="C222" s="223"/>
      <c r="D222" s="199" t="s">
        <v>178</v>
      </c>
      <c r="E222" s="224" t="s">
        <v>19</v>
      </c>
      <c r="F222" s="225" t="s">
        <v>221</v>
      </c>
      <c r="G222" s="223"/>
      <c r="H222" s="226">
        <v>27.469000000000001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178</v>
      </c>
      <c r="AU222" s="232" t="s">
        <v>79</v>
      </c>
      <c r="AV222" s="15" t="s">
        <v>168</v>
      </c>
      <c r="AW222" s="15" t="s">
        <v>31</v>
      </c>
      <c r="AX222" s="15" t="s">
        <v>77</v>
      </c>
      <c r="AY222" s="232" t="s">
        <v>161</v>
      </c>
    </row>
    <row r="223" spans="1:65" s="2" customFormat="1" ht="16.5" customHeight="1">
      <c r="A223" s="37"/>
      <c r="B223" s="38"/>
      <c r="C223" s="181" t="s">
        <v>397</v>
      </c>
      <c r="D223" s="181" t="s">
        <v>163</v>
      </c>
      <c r="E223" s="182" t="s">
        <v>4756</v>
      </c>
      <c r="F223" s="183" t="s">
        <v>4757</v>
      </c>
      <c r="G223" s="184" t="s">
        <v>166</v>
      </c>
      <c r="H223" s="185">
        <v>362.93</v>
      </c>
      <c r="I223" s="186"/>
      <c r="J223" s="187">
        <f>ROUND(I223*H223,2)</f>
        <v>0</v>
      </c>
      <c r="K223" s="183" t="s">
        <v>167</v>
      </c>
      <c r="L223" s="42"/>
      <c r="M223" s="188" t="s">
        <v>19</v>
      </c>
      <c r="N223" s="189" t="s">
        <v>40</v>
      </c>
      <c r="O223" s="67"/>
      <c r="P223" s="190">
        <f>O223*H223</f>
        <v>0</v>
      </c>
      <c r="Q223" s="190">
        <v>3.13E-3</v>
      </c>
      <c r="R223" s="190">
        <f>Q223*H223</f>
        <v>1.1359709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168</v>
      </c>
      <c r="AT223" s="192" t="s">
        <v>163</v>
      </c>
      <c r="AU223" s="192" t="s">
        <v>79</v>
      </c>
      <c r="AY223" s="20" t="s">
        <v>161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77</v>
      </c>
      <c r="BK223" s="193">
        <f>ROUND(I223*H223,2)</f>
        <v>0</v>
      </c>
      <c r="BL223" s="20" t="s">
        <v>168</v>
      </c>
      <c r="BM223" s="192" t="s">
        <v>4758</v>
      </c>
    </row>
    <row r="224" spans="1:65" s="2" customFormat="1">
      <c r="A224" s="37"/>
      <c r="B224" s="38"/>
      <c r="C224" s="39"/>
      <c r="D224" s="194" t="s">
        <v>170</v>
      </c>
      <c r="E224" s="39"/>
      <c r="F224" s="195" t="s">
        <v>4759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170</v>
      </c>
      <c r="AU224" s="20" t="s">
        <v>79</v>
      </c>
    </row>
    <row r="225" spans="1:65" s="13" customFormat="1">
      <c r="B225" s="201"/>
      <c r="C225" s="202"/>
      <c r="D225" s="199" t="s">
        <v>178</v>
      </c>
      <c r="E225" s="203" t="s">
        <v>19</v>
      </c>
      <c r="F225" s="204" t="s">
        <v>4760</v>
      </c>
      <c r="G225" s="202"/>
      <c r="H225" s="205">
        <v>348.68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178</v>
      </c>
      <c r="AU225" s="211" t="s">
        <v>79</v>
      </c>
      <c r="AV225" s="13" t="s">
        <v>79</v>
      </c>
      <c r="AW225" s="13" t="s">
        <v>31</v>
      </c>
      <c r="AX225" s="13" t="s">
        <v>69</v>
      </c>
      <c r="AY225" s="211" t="s">
        <v>161</v>
      </c>
    </row>
    <row r="226" spans="1:65" s="13" customFormat="1">
      <c r="B226" s="201"/>
      <c r="C226" s="202"/>
      <c r="D226" s="199" t="s">
        <v>178</v>
      </c>
      <c r="E226" s="203" t="s">
        <v>19</v>
      </c>
      <c r="F226" s="204" t="s">
        <v>4761</v>
      </c>
      <c r="G226" s="202"/>
      <c r="H226" s="205">
        <v>14.25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178</v>
      </c>
      <c r="AU226" s="211" t="s">
        <v>79</v>
      </c>
      <c r="AV226" s="13" t="s">
        <v>79</v>
      </c>
      <c r="AW226" s="13" t="s">
        <v>31</v>
      </c>
      <c r="AX226" s="13" t="s">
        <v>69</v>
      </c>
      <c r="AY226" s="211" t="s">
        <v>161</v>
      </c>
    </row>
    <row r="227" spans="1:65" s="15" customFormat="1">
      <c r="B227" s="222"/>
      <c r="C227" s="223"/>
      <c r="D227" s="199" t="s">
        <v>178</v>
      </c>
      <c r="E227" s="224" t="s">
        <v>19</v>
      </c>
      <c r="F227" s="225" t="s">
        <v>221</v>
      </c>
      <c r="G227" s="223"/>
      <c r="H227" s="226">
        <v>362.93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178</v>
      </c>
      <c r="AU227" s="232" t="s">
        <v>79</v>
      </c>
      <c r="AV227" s="15" t="s">
        <v>168</v>
      </c>
      <c r="AW227" s="15" t="s">
        <v>31</v>
      </c>
      <c r="AX227" s="15" t="s">
        <v>77</v>
      </c>
      <c r="AY227" s="232" t="s">
        <v>161</v>
      </c>
    </row>
    <row r="228" spans="1:65" s="2" customFormat="1" ht="16.5" customHeight="1">
      <c r="A228" s="37"/>
      <c r="B228" s="38"/>
      <c r="C228" s="181" t="s">
        <v>406</v>
      </c>
      <c r="D228" s="181" t="s">
        <v>163</v>
      </c>
      <c r="E228" s="182" t="s">
        <v>4762</v>
      </c>
      <c r="F228" s="183" t="s">
        <v>4763</v>
      </c>
      <c r="G228" s="184" t="s">
        <v>166</v>
      </c>
      <c r="H228" s="185">
        <v>362.93</v>
      </c>
      <c r="I228" s="186"/>
      <c r="J228" s="187">
        <f>ROUND(I228*H228,2)</f>
        <v>0</v>
      </c>
      <c r="K228" s="183" t="s">
        <v>167</v>
      </c>
      <c r="L228" s="42"/>
      <c r="M228" s="188" t="s">
        <v>19</v>
      </c>
      <c r="N228" s="189" t="s">
        <v>40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168</v>
      </c>
      <c r="AT228" s="192" t="s">
        <v>163</v>
      </c>
      <c r="AU228" s="192" t="s">
        <v>79</v>
      </c>
      <c r="AY228" s="20" t="s">
        <v>161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77</v>
      </c>
      <c r="BK228" s="193">
        <f>ROUND(I228*H228,2)</f>
        <v>0</v>
      </c>
      <c r="BL228" s="20" t="s">
        <v>168</v>
      </c>
      <c r="BM228" s="192" t="s">
        <v>4764</v>
      </c>
    </row>
    <row r="229" spans="1:65" s="2" customFormat="1">
      <c r="A229" s="37"/>
      <c r="B229" s="38"/>
      <c r="C229" s="39"/>
      <c r="D229" s="194" t="s">
        <v>170</v>
      </c>
      <c r="E229" s="39"/>
      <c r="F229" s="195" t="s">
        <v>4765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170</v>
      </c>
      <c r="AU229" s="20" t="s">
        <v>79</v>
      </c>
    </row>
    <row r="230" spans="1:65" s="2" customFormat="1" ht="24.15" customHeight="1">
      <c r="A230" s="37"/>
      <c r="B230" s="38"/>
      <c r="C230" s="181" t="s">
        <v>412</v>
      </c>
      <c r="D230" s="181" t="s">
        <v>163</v>
      </c>
      <c r="E230" s="182" t="s">
        <v>797</v>
      </c>
      <c r="F230" s="183" t="s">
        <v>798</v>
      </c>
      <c r="G230" s="184" t="s">
        <v>214</v>
      </c>
      <c r="H230" s="185">
        <v>1.8839999999999999</v>
      </c>
      <c r="I230" s="186"/>
      <c r="J230" s="187">
        <f>ROUND(I230*H230,2)</f>
        <v>0</v>
      </c>
      <c r="K230" s="183" t="s">
        <v>167</v>
      </c>
      <c r="L230" s="42"/>
      <c r="M230" s="188" t="s">
        <v>19</v>
      </c>
      <c r="N230" s="189" t="s">
        <v>40</v>
      </c>
      <c r="O230" s="67"/>
      <c r="P230" s="190">
        <f>O230*H230</f>
        <v>0</v>
      </c>
      <c r="Q230" s="190">
        <v>1.04922</v>
      </c>
      <c r="R230" s="190">
        <f>Q230*H230</f>
        <v>1.9767304800000001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168</v>
      </c>
      <c r="AT230" s="192" t="s">
        <v>163</v>
      </c>
      <c r="AU230" s="192" t="s">
        <v>79</v>
      </c>
      <c r="AY230" s="20" t="s">
        <v>161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77</v>
      </c>
      <c r="BK230" s="193">
        <f>ROUND(I230*H230,2)</f>
        <v>0</v>
      </c>
      <c r="BL230" s="20" t="s">
        <v>168</v>
      </c>
      <c r="BM230" s="192" t="s">
        <v>4766</v>
      </c>
    </row>
    <row r="231" spans="1:65" s="2" customFormat="1">
      <c r="A231" s="37"/>
      <c r="B231" s="38"/>
      <c r="C231" s="39"/>
      <c r="D231" s="194" t="s">
        <v>170</v>
      </c>
      <c r="E231" s="39"/>
      <c r="F231" s="195" t="s">
        <v>800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170</v>
      </c>
      <c r="AU231" s="20" t="s">
        <v>79</v>
      </c>
    </row>
    <row r="232" spans="1:65" s="13" customFormat="1">
      <c r="B232" s="201"/>
      <c r="C232" s="202"/>
      <c r="D232" s="199" t="s">
        <v>178</v>
      </c>
      <c r="E232" s="203" t="s">
        <v>19</v>
      </c>
      <c r="F232" s="204" t="s">
        <v>4767</v>
      </c>
      <c r="G232" s="202"/>
      <c r="H232" s="205">
        <v>1.742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178</v>
      </c>
      <c r="AU232" s="211" t="s">
        <v>79</v>
      </c>
      <c r="AV232" s="13" t="s">
        <v>79</v>
      </c>
      <c r="AW232" s="13" t="s">
        <v>31</v>
      </c>
      <c r="AX232" s="13" t="s">
        <v>69</v>
      </c>
      <c r="AY232" s="211" t="s">
        <v>161</v>
      </c>
    </row>
    <row r="233" spans="1:65" s="13" customFormat="1">
      <c r="B233" s="201"/>
      <c r="C233" s="202"/>
      <c r="D233" s="199" t="s">
        <v>178</v>
      </c>
      <c r="E233" s="203" t="s">
        <v>19</v>
      </c>
      <c r="F233" s="204" t="s">
        <v>4768</v>
      </c>
      <c r="G233" s="202"/>
      <c r="H233" s="205">
        <v>0.14199999999999999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178</v>
      </c>
      <c r="AU233" s="211" t="s">
        <v>79</v>
      </c>
      <c r="AV233" s="13" t="s">
        <v>79</v>
      </c>
      <c r="AW233" s="13" t="s">
        <v>31</v>
      </c>
      <c r="AX233" s="13" t="s">
        <v>69</v>
      </c>
      <c r="AY233" s="211" t="s">
        <v>161</v>
      </c>
    </row>
    <row r="234" spans="1:65" s="15" customFormat="1">
      <c r="B234" s="222"/>
      <c r="C234" s="223"/>
      <c r="D234" s="199" t="s">
        <v>178</v>
      </c>
      <c r="E234" s="224" t="s">
        <v>19</v>
      </c>
      <c r="F234" s="225" t="s">
        <v>221</v>
      </c>
      <c r="G234" s="223"/>
      <c r="H234" s="226">
        <v>1.8839999999999999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178</v>
      </c>
      <c r="AU234" s="232" t="s">
        <v>79</v>
      </c>
      <c r="AV234" s="15" t="s">
        <v>168</v>
      </c>
      <c r="AW234" s="15" t="s">
        <v>31</v>
      </c>
      <c r="AX234" s="15" t="s">
        <v>77</v>
      </c>
      <c r="AY234" s="232" t="s">
        <v>161</v>
      </c>
    </row>
    <row r="235" spans="1:65" s="2" customFormat="1" ht="24.15" customHeight="1">
      <c r="A235" s="37"/>
      <c r="B235" s="38"/>
      <c r="C235" s="181" t="s">
        <v>421</v>
      </c>
      <c r="D235" s="181" t="s">
        <v>163</v>
      </c>
      <c r="E235" s="182" t="s">
        <v>4769</v>
      </c>
      <c r="F235" s="183" t="s">
        <v>4770</v>
      </c>
      <c r="G235" s="184" t="s">
        <v>206</v>
      </c>
      <c r="H235" s="185">
        <v>9.1229999999999993</v>
      </c>
      <c r="I235" s="186"/>
      <c r="J235" s="187">
        <f>ROUND(I235*H235,2)</f>
        <v>0</v>
      </c>
      <c r="K235" s="183" t="s">
        <v>167</v>
      </c>
      <c r="L235" s="42"/>
      <c r="M235" s="188" t="s">
        <v>19</v>
      </c>
      <c r="N235" s="189" t="s">
        <v>40</v>
      </c>
      <c r="O235" s="67"/>
      <c r="P235" s="190">
        <f>O235*H235</f>
        <v>0</v>
      </c>
      <c r="Q235" s="190">
        <v>2.5018699999999998</v>
      </c>
      <c r="R235" s="190">
        <f>Q235*H235</f>
        <v>22.824560009999995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168</v>
      </c>
      <c r="AT235" s="192" t="s">
        <v>163</v>
      </c>
      <c r="AU235" s="192" t="s">
        <v>79</v>
      </c>
      <c r="AY235" s="20" t="s">
        <v>161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77</v>
      </c>
      <c r="BK235" s="193">
        <f>ROUND(I235*H235,2)</f>
        <v>0</v>
      </c>
      <c r="BL235" s="20" t="s">
        <v>168</v>
      </c>
      <c r="BM235" s="192" t="s">
        <v>4771</v>
      </c>
    </row>
    <row r="236" spans="1:65" s="2" customFormat="1">
      <c r="A236" s="37"/>
      <c r="B236" s="38"/>
      <c r="C236" s="39"/>
      <c r="D236" s="194" t="s">
        <v>170</v>
      </c>
      <c r="E236" s="39"/>
      <c r="F236" s="195" t="s">
        <v>4772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170</v>
      </c>
      <c r="AU236" s="20" t="s">
        <v>79</v>
      </c>
    </row>
    <row r="237" spans="1:65" s="14" customFormat="1">
      <c r="B237" s="212"/>
      <c r="C237" s="213"/>
      <c r="D237" s="199" t="s">
        <v>178</v>
      </c>
      <c r="E237" s="214" t="s">
        <v>19</v>
      </c>
      <c r="F237" s="215" t="s">
        <v>4773</v>
      </c>
      <c r="G237" s="213"/>
      <c r="H237" s="214" t="s">
        <v>19</v>
      </c>
      <c r="I237" s="216"/>
      <c r="J237" s="213"/>
      <c r="K237" s="213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178</v>
      </c>
      <c r="AU237" s="221" t="s">
        <v>79</v>
      </c>
      <c r="AV237" s="14" t="s">
        <v>77</v>
      </c>
      <c r="AW237" s="14" t="s">
        <v>31</v>
      </c>
      <c r="AX237" s="14" t="s">
        <v>69</v>
      </c>
      <c r="AY237" s="221" t="s">
        <v>161</v>
      </c>
    </row>
    <row r="238" spans="1:65" s="13" customFormat="1">
      <c r="B238" s="201"/>
      <c r="C238" s="202"/>
      <c r="D238" s="199" t="s">
        <v>178</v>
      </c>
      <c r="E238" s="203" t="s">
        <v>19</v>
      </c>
      <c r="F238" s="204" t="s">
        <v>4774</v>
      </c>
      <c r="G238" s="202"/>
      <c r="H238" s="205">
        <v>2.25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178</v>
      </c>
      <c r="AU238" s="211" t="s">
        <v>79</v>
      </c>
      <c r="AV238" s="13" t="s">
        <v>79</v>
      </c>
      <c r="AW238" s="13" t="s">
        <v>31</v>
      </c>
      <c r="AX238" s="13" t="s">
        <v>69</v>
      </c>
      <c r="AY238" s="211" t="s">
        <v>161</v>
      </c>
    </row>
    <row r="239" spans="1:65" s="13" customFormat="1">
      <c r="B239" s="201"/>
      <c r="C239" s="202"/>
      <c r="D239" s="199" t="s">
        <v>178</v>
      </c>
      <c r="E239" s="203" t="s">
        <v>19</v>
      </c>
      <c r="F239" s="204" t="s">
        <v>4775</v>
      </c>
      <c r="G239" s="202"/>
      <c r="H239" s="205">
        <v>2.61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178</v>
      </c>
      <c r="AU239" s="211" t="s">
        <v>79</v>
      </c>
      <c r="AV239" s="13" t="s">
        <v>79</v>
      </c>
      <c r="AW239" s="13" t="s">
        <v>31</v>
      </c>
      <c r="AX239" s="13" t="s">
        <v>69</v>
      </c>
      <c r="AY239" s="211" t="s">
        <v>161</v>
      </c>
    </row>
    <row r="240" spans="1:65" s="13" customFormat="1">
      <c r="B240" s="201"/>
      <c r="C240" s="202"/>
      <c r="D240" s="199" t="s">
        <v>178</v>
      </c>
      <c r="E240" s="203" t="s">
        <v>19</v>
      </c>
      <c r="F240" s="204" t="s">
        <v>4776</v>
      </c>
      <c r="G240" s="202"/>
      <c r="H240" s="205">
        <v>4.2629999999999999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178</v>
      </c>
      <c r="AU240" s="211" t="s">
        <v>79</v>
      </c>
      <c r="AV240" s="13" t="s">
        <v>79</v>
      </c>
      <c r="AW240" s="13" t="s">
        <v>31</v>
      </c>
      <c r="AX240" s="13" t="s">
        <v>69</v>
      </c>
      <c r="AY240" s="211" t="s">
        <v>161</v>
      </c>
    </row>
    <row r="241" spans="1:65" s="15" customFormat="1">
      <c r="B241" s="222"/>
      <c r="C241" s="223"/>
      <c r="D241" s="199" t="s">
        <v>178</v>
      </c>
      <c r="E241" s="224" t="s">
        <v>19</v>
      </c>
      <c r="F241" s="225" t="s">
        <v>221</v>
      </c>
      <c r="G241" s="223"/>
      <c r="H241" s="226">
        <v>9.1229999999999993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178</v>
      </c>
      <c r="AU241" s="232" t="s">
        <v>79</v>
      </c>
      <c r="AV241" s="15" t="s">
        <v>168</v>
      </c>
      <c r="AW241" s="15" t="s">
        <v>31</v>
      </c>
      <c r="AX241" s="15" t="s">
        <v>77</v>
      </c>
      <c r="AY241" s="232" t="s">
        <v>161</v>
      </c>
    </row>
    <row r="242" spans="1:65" s="2" customFormat="1" ht="24.15" customHeight="1">
      <c r="A242" s="37"/>
      <c r="B242" s="38"/>
      <c r="C242" s="181" t="s">
        <v>427</v>
      </c>
      <c r="D242" s="181" t="s">
        <v>163</v>
      </c>
      <c r="E242" s="182" t="s">
        <v>4777</v>
      </c>
      <c r="F242" s="183" t="s">
        <v>4778</v>
      </c>
      <c r="G242" s="184" t="s">
        <v>166</v>
      </c>
      <c r="H242" s="185">
        <v>110.62</v>
      </c>
      <c r="I242" s="186"/>
      <c r="J242" s="187">
        <f>ROUND(I242*H242,2)</f>
        <v>0</v>
      </c>
      <c r="K242" s="183" t="s">
        <v>167</v>
      </c>
      <c r="L242" s="42"/>
      <c r="M242" s="188" t="s">
        <v>19</v>
      </c>
      <c r="N242" s="189" t="s">
        <v>40</v>
      </c>
      <c r="O242" s="67"/>
      <c r="P242" s="190">
        <f>O242*H242</f>
        <v>0</v>
      </c>
      <c r="Q242" s="190">
        <v>2.4399999999999999E-3</v>
      </c>
      <c r="R242" s="190">
        <f>Q242*H242</f>
        <v>0.26991280000000001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168</v>
      </c>
      <c r="AT242" s="192" t="s">
        <v>163</v>
      </c>
      <c r="AU242" s="192" t="s">
        <v>79</v>
      </c>
      <c r="AY242" s="20" t="s">
        <v>161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77</v>
      </c>
      <c r="BK242" s="193">
        <f>ROUND(I242*H242,2)</f>
        <v>0</v>
      </c>
      <c r="BL242" s="20" t="s">
        <v>168</v>
      </c>
      <c r="BM242" s="192" t="s">
        <v>4779</v>
      </c>
    </row>
    <row r="243" spans="1:65" s="2" customFormat="1">
      <c r="A243" s="37"/>
      <c r="B243" s="38"/>
      <c r="C243" s="39"/>
      <c r="D243" s="194" t="s">
        <v>170</v>
      </c>
      <c r="E243" s="39"/>
      <c r="F243" s="195" t="s">
        <v>4780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170</v>
      </c>
      <c r="AU243" s="20" t="s">
        <v>79</v>
      </c>
    </row>
    <row r="244" spans="1:65" s="13" customFormat="1">
      <c r="B244" s="201"/>
      <c r="C244" s="202"/>
      <c r="D244" s="199" t="s">
        <v>178</v>
      </c>
      <c r="E244" s="203" t="s">
        <v>19</v>
      </c>
      <c r="F244" s="204" t="s">
        <v>4781</v>
      </c>
      <c r="G244" s="202"/>
      <c r="H244" s="205">
        <v>30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178</v>
      </c>
      <c r="AU244" s="211" t="s">
        <v>79</v>
      </c>
      <c r="AV244" s="13" t="s">
        <v>79</v>
      </c>
      <c r="AW244" s="13" t="s">
        <v>31</v>
      </c>
      <c r="AX244" s="13" t="s">
        <v>69</v>
      </c>
      <c r="AY244" s="211" t="s">
        <v>161</v>
      </c>
    </row>
    <row r="245" spans="1:65" s="13" customFormat="1">
      <c r="B245" s="201"/>
      <c r="C245" s="202"/>
      <c r="D245" s="199" t="s">
        <v>178</v>
      </c>
      <c r="E245" s="203" t="s">
        <v>19</v>
      </c>
      <c r="F245" s="204" t="s">
        <v>4782</v>
      </c>
      <c r="G245" s="202"/>
      <c r="H245" s="205">
        <v>34.799999999999997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178</v>
      </c>
      <c r="AU245" s="211" t="s">
        <v>79</v>
      </c>
      <c r="AV245" s="13" t="s">
        <v>79</v>
      </c>
      <c r="AW245" s="13" t="s">
        <v>31</v>
      </c>
      <c r="AX245" s="13" t="s">
        <v>69</v>
      </c>
      <c r="AY245" s="211" t="s">
        <v>161</v>
      </c>
    </row>
    <row r="246" spans="1:65" s="13" customFormat="1">
      <c r="B246" s="201"/>
      <c r="C246" s="202"/>
      <c r="D246" s="199" t="s">
        <v>178</v>
      </c>
      <c r="E246" s="203" t="s">
        <v>19</v>
      </c>
      <c r="F246" s="204" t="s">
        <v>4783</v>
      </c>
      <c r="G246" s="202"/>
      <c r="H246" s="205">
        <v>45.82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178</v>
      </c>
      <c r="AU246" s="211" t="s">
        <v>79</v>
      </c>
      <c r="AV246" s="13" t="s">
        <v>79</v>
      </c>
      <c r="AW246" s="13" t="s">
        <v>31</v>
      </c>
      <c r="AX246" s="13" t="s">
        <v>69</v>
      </c>
      <c r="AY246" s="211" t="s">
        <v>161</v>
      </c>
    </row>
    <row r="247" spans="1:65" s="15" customFormat="1">
      <c r="B247" s="222"/>
      <c r="C247" s="223"/>
      <c r="D247" s="199" t="s">
        <v>178</v>
      </c>
      <c r="E247" s="224" t="s">
        <v>19</v>
      </c>
      <c r="F247" s="225" t="s">
        <v>221</v>
      </c>
      <c r="G247" s="223"/>
      <c r="H247" s="226">
        <v>110.62</v>
      </c>
      <c r="I247" s="227"/>
      <c r="J247" s="223"/>
      <c r="K247" s="223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178</v>
      </c>
      <c r="AU247" s="232" t="s">
        <v>79</v>
      </c>
      <c r="AV247" s="15" t="s">
        <v>168</v>
      </c>
      <c r="AW247" s="15" t="s">
        <v>31</v>
      </c>
      <c r="AX247" s="15" t="s">
        <v>77</v>
      </c>
      <c r="AY247" s="232" t="s">
        <v>161</v>
      </c>
    </row>
    <row r="248" spans="1:65" s="2" customFormat="1" ht="24.15" customHeight="1">
      <c r="A248" s="37"/>
      <c r="B248" s="38"/>
      <c r="C248" s="181" t="s">
        <v>433</v>
      </c>
      <c r="D248" s="181" t="s">
        <v>163</v>
      </c>
      <c r="E248" s="182" t="s">
        <v>4784</v>
      </c>
      <c r="F248" s="183" t="s">
        <v>4785</v>
      </c>
      <c r="G248" s="184" t="s">
        <v>166</v>
      </c>
      <c r="H248" s="185">
        <v>110.62</v>
      </c>
      <c r="I248" s="186"/>
      <c r="J248" s="187">
        <f>ROUND(I248*H248,2)</f>
        <v>0</v>
      </c>
      <c r="K248" s="183" t="s">
        <v>167</v>
      </c>
      <c r="L248" s="42"/>
      <c r="M248" s="188" t="s">
        <v>19</v>
      </c>
      <c r="N248" s="189" t="s">
        <v>40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168</v>
      </c>
      <c r="AT248" s="192" t="s">
        <v>163</v>
      </c>
      <c r="AU248" s="192" t="s">
        <v>79</v>
      </c>
      <c r="AY248" s="20" t="s">
        <v>161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77</v>
      </c>
      <c r="BK248" s="193">
        <f>ROUND(I248*H248,2)</f>
        <v>0</v>
      </c>
      <c r="BL248" s="20" t="s">
        <v>168</v>
      </c>
      <c r="BM248" s="192" t="s">
        <v>4786</v>
      </c>
    </row>
    <row r="249" spans="1:65" s="2" customFormat="1">
      <c r="A249" s="37"/>
      <c r="B249" s="38"/>
      <c r="C249" s="39"/>
      <c r="D249" s="194" t="s">
        <v>170</v>
      </c>
      <c r="E249" s="39"/>
      <c r="F249" s="195" t="s">
        <v>4787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170</v>
      </c>
      <c r="AU249" s="20" t="s">
        <v>79</v>
      </c>
    </row>
    <row r="250" spans="1:65" s="2" customFormat="1" ht="24.15" customHeight="1">
      <c r="A250" s="37"/>
      <c r="B250" s="38"/>
      <c r="C250" s="181" t="s">
        <v>440</v>
      </c>
      <c r="D250" s="181" t="s">
        <v>163</v>
      </c>
      <c r="E250" s="182" t="s">
        <v>4788</v>
      </c>
      <c r="F250" s="183" t="s">
        <v>4789</v>
      </c>
      <c r="G250" s="184" t="s">
        <v>214</v>
      </c>
      <c r="H250" s="185">
        <v>1.1559999999999999</v>
      </c>
      <c r="I250" s="186"/>
      <c r="J250" s="187">
        <f>ROUND(I250*H250,2)</f>
        <v>0</v>
      </c>
      <c r="K250" s="183" t="s">
        <v>167</v>
      </c>
      <c r="L250" s="42"/>
      <c r="M250" s="188" t="s">
        <v>19</v>
      </c>
      <c r="N250" s="189" t="s">
        <v>40</v>
      </c>
      <c r="O250" s="67"/>
      <c r="P250" s="190">
        <f>O250*H250</f>
        <v>0</v>
      </c>
      <c r="Q250" s="190">
        <v>1.05237</v>
      </c>
      <c r="R250" s="190">
        <f>Q250*H250</f>
        <v>1.2165397199999999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168</v>
      </c>
      <c r="AT250" s="192" t="s">
        <v>163</v>
      </c>
      <c r="AU250" s="192" t="s">
        <v>79</v>
      </c>
      <c r="AY250" s="20" t="s">
        <v>161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77</v>
      </c>
      <c r="BK250" s="193">
        <f>ROUND(I250*H250,2)</f>
        <v>0</v>
      </c>
      <c r="BL250" s="20" t="s">
        <v>168</v>
      </c>
      <c r="BM250" s="192" t="s">
        <v>4790</v>
      </c>
    </row>
    <row r="251" spans="1:65" s="2" customFormat="1">
      <c r="A251" s="37"/>
      <c r="B251" s="38"/>
      <c r="C251" s="39"/>
      <c r="D251" s="194" t="s">
        <v>170</v>
      </c>
      <c r="E251" s="39"/>
      <c r="F251" s="195" t="s">
        <v>4791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170</v>
      </c>
      <c r="AU251" s="20" t="s">
        <v>79</v>
      </c>
    </row>
    <row r="252" spans="1:65" s="13" customFormat="1">
      <c r="B252" s="201"/>
      <c r="C252" s="202"/>
      <c r="D252" s="199" t="s">
        <v>178</v>
      </c>
      <c r="E252" s="203" t="s">
        <v>19</v>
      </c>
      <c r="F252" s="204" t="s">
        <v>4792</v>
      </c>
      <c r="G252" s="202"/>
      <c r="H252" s="205">
        <v>0.34200000000000003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178</v>
      </c>
      <c r="AU252" s="211" t="s">
        <v>79</v>
      </c>
      <c r="AV252" s="13" t="s">
        <v>79</v>
      </c>
      <c r="AW252" s="13" t="s">
        <v>31</v>
      </c>
      <c r="AX252" s="13" t="s">
        <v>69</v>
      </c>
      <c r="AY252" s="211" t="s">
        <v>161</v>
      </c>
    </row>
    <row r="253" spans="1:65" s="13" customFormat="1">
      <c r="B253" s="201"/>
      <c r="C253" s="202"/>
      <c r="D253" s="199" t="s">
        <v>178</v>
      </c>
      <c r="E253" s="203" t="s">
        <v>19</v>
      </c>
      <c r="F253" s="204" t="s">
        <v>4793</v>
      </c>
      <c r="G253" s="202"/>
      <c r="H253" s="205">
        <v>0.4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178</v>
      </c>
      <c r="AU253" s="211" t="s">
        <v>79</v>
      </c>
      <c r="AV253" s="13" t="s">
        <v>79</v>
      </c>
      <c r="AW253" s="13" t="s">
        <v>31</v>
      </c>
      <c r="AX253" s="13" t="s">
        <v>69</v>
      </c>
      <c r="AY253" s="211" t="s">
        <v>161</v>
      </c>
    </row>
    <row r="254" spans="1:65" s="13" customFormat="1">
      <c r="B254" s="201"/>
      <c r="C254" s="202"/>
      <c r="D254" s="199" t="s">
        <v>178</v>
      </c>
      <c r="E254" s="203" t="s">
        <v>19</v>
      </c>
      <c r="F254" s="204" t="s">
        <v>4794</v>
      </c>
      <c r="G254" s="202"/>
      <c r="H254" s="205">
        <v>0.41399999999999998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178</v>
      </c>
      <c r="AU254" s="211" t="s">
        <v>79</v>
      </c>
      <c r="AV254" s="13" t="s">
        <v>79</v>
      </c>
      <c r="AW254" s="13" t="s">
        <v>31</v>
      </c>
      <c r="AX254" s="13" t="s">
        <v>69</v>
      </c>
      <c r="AY254" s="211" t="s">
        <v>161</v>
      </c>
    </row>
    <row r="255" spans="1:65" s="15" customFormat="1">
      <c r="B255" s="222"/>
      <c r="C255" s="223"/>
      <c r="D255" s="199" t="s">
        <v>178</v>
      </c>
      <c r="E255" s="224" t="s">
        <v>19</v>
      </c>
      <c r="F255" s="225" t="s">
        <v>221</v>
      </c>
      <c r="G255" s="223"/>
      <c r="H255" s="226">
        <v>1.1559999999999999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178</v>
      </c>
      <c r="AU255" s="232" t="s">
        <v>79</v>
      </c>
      <c r="AV255" s="15" t="s">
        <v>168</v>
      </c>
      <c r="AW255" s="15" t="s">
        <v>31</v>
      </c>
      <c r="AX255" s="15" t="s">
        <v>77</v>
      </c>
      <c r="AY255" s="232" t="s">
        <v>161</v>
      </c>
    </row>
    <row r="256" spans="1:65" s="12" customFormat="1" ht="22.8" customHeight="1">
      <c r="B256" s="165"/>
      <c r="C256" s="166"/>
      <c r="D256" s="167" t="s">
        <v>68</v>
      </c>
      <c r="E256" s="179" t="s">
        <v>168</v>
      </c>
      <c r="F256" s="179" t="s">
        <v>830</v>
      </c>
      <c r="G256" s="166"/>
      <c r="H256" s="166"/>
      <c r="I256" s="169"/>
      <c r="J256" s="180">
        <f>BK256</f>
        <v>0</v>
      </c>
      <c r="K256" s="166"/>
      <c r="L256" s="171"/>
      <c r="M256" s="172"/>
      <c r="N256" s="173"/>
      <c r="O256" s="173"/>
      <c r="P256" s="174">
        <f>SUM(P257:P336)</f>
        <v>0</v>
      </c>
      <c r="Q256" s="173"/>
      <c r="R256" s="174">
        <f>SUM(R257:R336)</f>
        <v>73.469788230000006</v>
      </c>
      <c r="S256" s="173"/>
      <c r="T256" s="175">
        <f>SUM(T257:T336)</f>
        <v>0</v>
      </c>
      <c r="AR256" s="176" t="s">
        <v>77</v>
      </c>
      <c r="AT256" s="177" t="s">
        <v>68</v>
      </c>
      <c r="AU256" s="177" t="s">
        <v>77</v>
      </c>
      <c r="AY256" s="176" t="s">
        <v>161</v>
      </c>
      <c r="BK256" s="178">
        <f>SUM(BK257:BK336)</f>
        <v>0</v>
      </c>
    </row>
    <row r="257" spans="1:65" s="2" customFormat="1" ht="24.15" customHeight="1">
      <c r="A257" s="37"/>
      <c r="B257" s="38"/>
      <c r="C257" s="181" t="s">
        <v>447</v>
      </c>
      <c r="D257" s="181" t="s">
        <v>163</v>
      </c>
      <c r="E257" s="182" t="s">
        <v>4795</v>
      </c>
      <c r="F257" s="183" t="s">
        <v>4796</v>
      </c>
      <c r="G257" s="184" t="s">
        <v>206</v>
      </c>
      <c r="H257" s="185">
        <v>14.523999999999999</v>
      </c>
      <c r="I257" s="186"/>
      <c r="J257" s="187">
        <f>ROUND(I257*H257,2)</f>
        <v>0</v>
      </c>
      <c r="K257" s="183" t="s">
        <v>167</v>
      </c>
      <c r="L257" s="42"/>
      <c r="M257" s="188" t="s">
        <v>19</v>
      </c>
      <c r="N257" s="189" t="s">
        <v>40</v>
      </c>
      <c r="O257" s="67"/>
      <c r="P257" s="190">
        <f>O257*H257</f>
        <v>0</v>
      </c>
      <c r="Q257" s="190">
        <v>2.5020099999999998</v>
      </c>
      <c r="R257" s="190">
        <f>Q257*H257</f>
        <v>36.339193239999993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168</v>
      </c>
      <c r="AT257" s="192" t="s">
        <v>163</v>
      </c>
      <c r="AU257" s="192" t="s">
        <v>79</v>
      </c>
      <c r="AY257" s="20" t="s">
        <v>161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77</v>
      </c>
      <c r="BK257" s="193">
        <f>ROUND(I257*H257,2)</f>
        <v>0</v>
      </c>
      <c r="BL257" s="20" t="s">
        <v>168</v>
      </c>
      <c r="BM257" s="192" t="s">
        <v>4797</v>
      </c>
    </row>
    <row r="258" spans="1:65" s="2" customFormat="1">
      <c r="A258" s="37"/>
      <c r="B258" s="38"/>
      <c r="C258" s="39"/>
      <c r="D258" s="194" t="s">
        <v>170</v>
      </c>
      <c r="E258" s="39"/>
      <c r="F258" s="195" t="s">
        <v>4798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170</v>
      </c>
      <c r="AU258" s="20" t="s">
        <v>79</v>
      </c>
    </row>
    <row r="259" spans="1:65" s="13" customFormat="1">
      <c r="B259" s="201"/>
      <c r="C259" s="202"/>
      <c r="D259" s="199" t="s">
        <v>178</v>
      </c>
      <c r="E259" s="203" t="s">
        <v>19</v>
      </c>
      <c r="F259" s="204" t="s">
        <v>4799</v>
      </c>
      <c r="G259" s="202"/>
      <c r="H259" s="205">
        <v>6.2969999999999997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178</v>
      </c>
      <c r="AU259" s="211" t="s">
        <v>79</v>
      </c>
      <c r="AV259" s="13" t="s">
        <v>79</v>
      </c>
      <c r="AW259" s="13" t="s">
        <v>31</v>
      </c>
      <c r="AX259" s="13" t="s">
        <v>69</v>
      </c>
      <c r="AY259" s="211" t="s">
        <v>161</v>
      </c>
    </row>
    <row r="260" spans="1:65" s="13" customFormat="1">
      <c r="B260" s="201"/>
      <c r="C260" s="202"/>
      <c r="D260" s="199" t="s">
        <v>178</v>
      </c>
      <c r="E260" s="203" t="s">
        <v>19</v>
      </c>
      <c r="F260" s="204" t="s">
        <v>4800</v>
      </c>
      <c r="G260" s="202"/>
      <c r="H260" s="205">
        <v>3.6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178</v>
      </c>
      <c r="AU260" s="211" t="s">
        <v>79</v>
      </c>
      <c r="AV260" s="13" t="s">
        <v>79</v>
      </c>
      <c r="AW260" s="13" t="s">
        <v>31</v>
      </c>
      <c r="AX260" s="13" t="s">
        <v>69</v>
      </c>
      <c r="AY260" s="211" t="s">
        <v>161</v>
      </c>
    </row>
    <row r="261" spans="1:65" s="13" customFormat="1">
      <c r="B261" s="201"/>
      <c r="C261" s="202"/>
      <c r="D261" s="199" t="s">
        <v>178</v>
      </c>
      <c r="E261" s="203" t="s">
        <v>19</v>
      </c>
      <c r="F261" s="204" t="s">
        <v>4801</v>
      </c>
      <c r="G261" s="202"/>
      <c r="H261" s="205">
        <v>1.38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178</v>
      </c>
      <c r="AU261" s="211" t="s">
        <v>79</v>
      </c>
      <c r="AV261" s="13" t="s">
        <v>79</v>
      </c>
      <c r="AW261" s="13" t="s">
        <v>31</v>
      </c>
      <c r="AX261" s="13" t="s">
        <v>69</v>
      </c>
      <c r="AY261" s="211" t="s">
        <v>161</v>
      </c>
    </row>
    <row r="262" spans="1:65" s="13" customFormat="1">
      <c r="B262" s="201"/>
      <c r="C262" s="202"/>
      <c r="D262" s="199" t="s">
        <v>178</v>
      </c>
      <c r="E262" s="203" t="s">
        <v>19</v>
      </c>
      <c r="F262" s="204" t="s">
        <v>4802</v>
      </c>
      <c r="G262" s="202"/>
      <c r="H262" s="205">
        <v>1.1499999999999999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178</v>
      </c>
      <c r="AU262" s="211" t="s">
        <v>79</v>
      </c>
      <c r="AV262" s="13" t="s">
        <v>79</v>
      </c>
      <c r="AW262" s="13" t="s">
        <v>31</v>
      </c>
      <c r="AX262" s="13" t="s">
        <v>69</v>
      </c>
      <c r="AY262" s="211" t="s">
        <v>161</v>
      </c>
    </row>
    <row r="263" spans="1:65" s="13" customFormat="1">
      <c r="B263" s="201"/>
      <c r="C263" s="202"/>
      <c r="D263" s="199" t="s">
        <v>178</v>
      </c>
      <c r="E263" s="203" t="s">
        <v>19</v>
      </c>
      <c r="F263" s="204" t="s">
        <v>4803</v>
      </c>
      <c r="G263" s="202"/>
      <c r="H263" s="205">
        <v>0.24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178</v>
      </c>
      <c r="AU263" s="211" t="s">
        <v>79</v>
      </c>
      <c r="AV263" s="13" t="s">
        <v>79</v>
      </c>
      <c r="AW263" s="13" t="s">
        <v>31</v>
      </c>
      <c r="AX263" s="13" t="s">
        <v>69</v>
      </c>
      <c r="AY263" s="211" t="s">
        <v>161</v>
      </c>
    </row>
    <row r="264" spans="1:65" s="13" customFormat="1">
      <c r="B264" s="201"/>
      <c r="C264" s="202"/>
      <c r="D264" s="199" t="s">
        <v>178</v>
      </c>
      <c r="E264" s="203" t="s">
        <v>19</v>
      </c>
      <c r="F264" s="204" t="s">
        <v>4804</v>
      </c>
      <c r="G264" s="202"/>
      <c r="H264" s="205">
        <v>0.17399999999999999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178</v>
      </c>
      <c r="AU264" s="211" t="s">
        <v>79</v>
      </c>
      <c r="AV264" s="13" t="s">
        <v>79</v>
      </c>
      <c r="AW264" s="13" t="s">
        <v>31</v>
      </c>
      <c r="AX264" s="13" t="s">
        <v>69</v>
      </c>
      <c r="AY264" s="211" t="s">
        <v>161</v>
      </c>
    </row>
    <row r="265" spans="1:65" s="13" customFormat="1">
      <c r="B265" s="201"/>
      <c r="C265" s="202"/>
      <c r="D265" s="199" t="s">
        <v>178</v>
      </c>
      <c r="E265" s="203" t="s">
        <v>19</v>
      </c>
      <c r="F265" s="204" t="s">
        <v>4805</v>
      </c>
      <c r="G265" s="202"/>
      <c r="H265" s="205">
        <v>0.435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178</v>
      </c>
      <c r="AU265" s="211" t="s">
        <v>79</v>
      </c>
      <c r="AV265" s="13" t="s">
        <v>79</v>
      </c>
      <c r="AW265" s="13" t="s">
        <v>31</v>
      </c>
      <c r="AX265" s="13" t="s">
        <v>69</v>
      </c>
      <c r="AY265" s="211" t="s">
        <v>161</v>
      </c>
    </row>
    <row r="266" spans="1:65" s="13" customFormat="1">
      <c r="B266" s="201"/>
      <c r="C266" s="202"/>
      <c r="D266" s="199" t="s">
        <v>178</v>
      </c>
      <c r="E266" s="203" t="s">
        <v>19</v>
      </c>
      <c r="F266" s="204" t="s">
        <v>4806</v>
      </c>
      <c r="G266" s="202"/>
      <c r="H266" s="205">
        <v>1.248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178</v>
      </c>
      <c r="AU266" s="211" t="s">
        <v>79</v>
      </c>
      <c r="AV266" s="13" t="s">
        <v>79</v>
      </c>
      <c r="AW266" s="13" t="s">
        <v>31</v>
      </c>
      <c r="AX266" s="13" t="s">
        <v>69</v>
      </c>
      <c r="AY266" s="211" t="s">
        <v>161</v>
      </c>
    </row>
    <row r="267" spans="1:65" s="15" customFormat="1">
      <c r="B267" s="222"/>
      <c r="C267" s="223"/>
      <c r="D267" s="199" t="s">
        <v>178</v>
      </c>
      <c r="E267" s="224" t="s">
        <v>19</v>
      </c>
      <c r="F267" s="225" t="s">
        <v>221</v>
      </c>
      <c r="G267" s="223"/>
      <c r="H267" s="226">
        <v>14.523999999999999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178</v>
      </c>
      <c r="AU267" s="232" t="s">
        <v>79</v>
      </c>
      <c r="AV267" s="15" t="s">
        <v>168</v>
      </c>
      <c r="AW267" s="15" t="s">
        <v>31</v>
      </c>
      <c r="AX267" s="15" t="s">
        <v>77</v>
      </c>
      <c r="AY267" s="232" t="s">
        <v>161</v>
      </c>
    </row>
    <row r="268" spans="1:65" s="2" customFormat="1" ht="21.75" customHeight="1">
      <c r="A268" s="37"/>
      <c r="B268" s="38"/>
      <c r="C268" s="181" t="s">
        <v>453</v>
      </c>
      <c r="D268" s="181" t="s">
        <v>163</v>
      </c>
      <c r="E268" s="182" t="s">
        <v>836</v>
      </c>
      <c r="F268" s="183" t="s">
        <v>837</v>
      </c>
      <c r="G268" s="184" t="s">
        <v>166</v>
      </c>
      <c r="H268" s="185">
        <v>104.645</v>
      </c>
      <c r="I268" s="186"/>
      <c r="J268" s="187">
        <f>ROUND(I268*H268,2)</f>
        <v>0</v>
      </c>
      <c r="K268" s="183" t="s">
        <v>167</v>
      </c>
      <c r="L268" s="42"/>
      <c r="M268" s="188" t="s">
        <v>19</v>
      </c>
      <c r="N268" s="189" t="s">
        <v>40</v>
      </c>
      <c r="O268" s="67"/>
      <c r="P268" s="190">
        <f>O268*H268</f>
        <v>0</v>
      </c>
      <c r="Q268" s="190">
        <v>5.3299999999999997E-3</v>
      </c>
      <c r="R268" s="190">
        <f>Q268*H268</f>
        <v>0.55775785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168</v>
      </c>
      <c r="AT268" s="192" t="s">
        <v>163</v>
      </c>
      <c r="AU268" s="192" t="s">
        <v>79</v>
      </c>
      <c r="AY268" s="20" t="s">
        <v>161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77</v>
      </c>
      <c r="BK268" s="193">
        <f>ROUND(I268*H268,2)</f>
        <v>0</v>
      </c>
      <c r="BL268" s="20" t="s">
        <v>168</v>
      </c>
      <c r="BM268" s="192" t="s">
        <v>4807</v>
      </c>
    </row>
    <row r="269" spans="1:65" s="2" customFormat="1">
      <c r="A269" s="37"/>
      <c r="B269" s="38"/>
      <c r="C269" s="39"/>
      <c r="D269" s="194" t="s">
        <v>170</v>
      </c>
      <c r="E269" s="39"/>
      <c r="F269" s="195" t="s">
        <v>839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170</v>
      </c>
      <c r="AU269" s="20" t="s">
        <v>79</v>
      </c>
    </row>
    <row r="270" spans="1:65" s="13" customFormat="1">
      <c r="B270" s="201"/>
      <c r="C270" s="202"/>
      <c r="D270" s="199" t="s">
        <v>178</v>
      </c>
      <c r="E270" s="203" t="s">
        <v>19</v>
      </c>
      <c r="F270" s="204" t="s">
        <v>4808</v>
      </c>
      <c r="G270" s="202"/>
      <c r="H270" s="205">
        <v>45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178</v>
      </c>
      <c r="AU270" s="211" t="s">
        <v>79</v>
      </c>
      <c r="AV270" s="13" t="s">
        <v>79</v>
      </c>
      <c r="AW270" s="13" t="s">
        <v>31</v>
      </c>
      <c r="AX270" s="13" t="s">
        <v>69</v>
      </c>
      <c r="AY270" s="211" t="s">
        <v>161</v>
      </c>
    </row>
    <row r="271" spans="1:65" s="13" customFormat="1">
      <c r="B271" s="201"/>
      <c r="C271" s="202"/>
      <c r="D271" s="199" t="s">
        <v>178</v>
      </c>
      <c r="E271" s="203" t="s">
        <v>19</v>
      </c>
      <c r="F271" s="204" t="s">
        <v>4809</v>
      </c>
      <c r="G271" s="202"/>
      <c r="H271" s="205">
        <v>49.335000000000001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178</v>
      </c>
      <c r="AU271" s="211" t="s">
        <v>79</v>
      </c>
      <c r="AV271" s="13" t="s">
        <v>79</v>
      </c>
      <c r="AW271" s="13" t="s">
        <v>31</v>
      </c>
      <c r="AX271" s="13" t="s">
        <v>69</v>
      </c>
      <c r="AY271" s="211" t="s">
        <v>161</v>
      </c>
    </row>
    <row r="272" spans="1:65" s="13" customFormat="1">
      <c r="B272" s="201"/>
      <c r="C272" s="202"/>
      <c r="D272" s="199" t="s">
        <v>178</v>
      </c>
      <c r="E272" s="203" t="s">
        <v>19</v>
      </c>
      <c r="F272" s="204" t="s">
        <v>4810</v>
      </c>
      <c r="G272" s="202"/>
      <c r="H272" s="205">
        <v>10.31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178</v>
      </c>
      <c r="AU272" s="211" t="s">
        <v>79</v>
      </c>
      <c r="AV272" s="13" t="s">
        <v>79</v>
      </c>
      <c r="AW272" s="13" t="s">
        <v>31</v>
      </c>
      <c r="AX272" s="13" t="s">
        <v>69</v>
      </c>
      <c r="AY272" s="211" t="s">
        <v>161</v>
      </c>
    </row>
    <row r="273" spans="1:65" s="15" customFormat="1">
      <c r="B273" s="222"/>
      <c r="C273" s="223"/>
      <c r="D273" s="199" t="s">
        <v>178</v>
      </c>
      <c r="E273" s="224" t="s">
        <v>19</v>
      </c>
      <c r="F273" s="225" t="s">
        <v>221</v>
      </c>
      <c r="G273" s="223"/>
      <c r="H273" s="226">
        <v>104.645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178</v>
      </c>
      <c r="AU273" s="232" t="s">
        <v>79</v>
      </c>
      <c r="AV273" s="15" t="s">
        <v>168</v>
      </c>
      <c r="AW273" s="15" t="s">
        <v>31</v>
      </c>
      <c r="AX273" s="15" t="s">
        <v>77</v>
      </c>
      <c r="AY273" s="232" t="s">
        <v>161</v>
      </c>
    </row>
    <row r="274" spans="1:65" s="2" customFormat="1" ht="24.15" customHeight="1">
      <c r="A274" s="37"/>
      <c r="B274" s="38"/>
      <c r="C274" s="181" t="s">
        <v>458</v>
      </c>
      <c r="D274" s="181" t="s">
        <v>163</v>
      </c>
      <c r="E274" s="182" t="s">
        <v>842</v>
      </c>
      <c r="F274" s="183" t="s">
        <v>843</v>
      </c>
      <c r="G274" s="184" t="s">
        <v>166</v>
      </c>
      <c r="H274" s="185">
        <v>104.645</v>
      </c>
      <c r="I274" s="186"/>
      <c r="J274" s="187">
        <f>ROUND(I274*H274,2)</f>
        <v>0</v>
      </c>
      <c r="K274" s="183" t="s">
        <v>167</v>
      </c>
      <c r="L274" s="42"/>
      <c r="M274" s="188" t="s">
        <v>19</v>
      </c>
      <c r="N274" s="189" t="s">
        <v>40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168</v>
      </c>
      <c r="AT274" s="192" t="s">
        <v>163</v>
      </c>
      <c r="AU274" s="192" t="s">
        <v>79</v>
      </c>
      <c r="AY274" s="20" t="s">
        <v>161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77</v>
      </c>
      <c r="BK274" s="193">
        <f>ROUND(I274*H274,2)</f>
        <v>0</v>
      </c>
      <c r="BL274" s="20" t="s">
        <v>168</v>
      </c>
      <c r="BM274" s="192" t="s">
        <v>4811</v>
      </c>
    </row>
    <row r="275" spans="1:65" s="2" customFormat="1">
      <c r="A275" s="37"/>
      <c r="B275" s="38"/>
      <c r="C275" s="39"/>
      <c r="D275" s="194" t="s">
        <v>170</v>
      </c>
      <c r="E275" s="39"/>
      <c r="F275" s="195" t="s">
        <v>845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170</v>
      </c>
      <c r="AU275" s="20" t="s">
        <v>79</v>
      </c>
    </row>
    <row r="276" spans="1:65" s="2" customFormat="1" ht="24.15" customHeight="1">
      <c r="A276" s="37"/>
      <c r="B276" s="38"/>
      <c r="C276" s="181" t="s">
        <v>465</v>
      </c>
      <c r="D276" s="181" t="s">
        <v>163</v>
      </c>
      <c r="E276" s="182" t="s">
        <v>853</v>
      </c>
      <c r="F276" s="183" t="s">
        <v>854</v>
      </c>
      <c r="G276" s="184" t="s">
        <v>166</v>
      </c>
      <c r="H276" s="185">
        <v>104.645</v>
      </c>
      <c r="I276" s="186"/>
      <c r="J276" s="187">
        <f>ROUND(I276*H276,2)</f>
        <v>0</v>
      </c>
      <c r="K276" s="183" t="s">
        <v>167</v>
      </c>
      <c r="L276" s="42"/>
      <c r="M276" s="188" t="s">
        <v>19</v>
      </c>
      <c r="N276" s="189" t="s">
        <v>40</v>
      </c>
      <c r="O276" s="67"/>
      <c r="P276" s="190">
        <f>O276*H276</f>
        <v>0</v>
      </c>
      <c r="Q276" s="190">
        <v>8.0999999999999996E-4</v>
      </c>
      <c r="R276" s="190">
        <f>Q276*H276</f>
        <v>8.4762449999999989E-2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168</v>
      </c>
      <c r="AT276" s="192" t="s">
        <v>163</v>
      </c>
      <c r="AU276" s="192" t="s">
        <v>79</v>
      </c>
      <c r="AY276" s="20" t="s">
        <v>161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77</v>
      </c>
      <c r="BK276" s="193">
        <f>ROUND(I276*H276,2)</f>
        <v>0</v>
      </c>
      <c r="BL276" s="20" t="s">
        <v>168</v>
      </c>
      <c r="BM276" s="192" t="s">
        <v>4812</v>
      </c>
    </row>
    <row r="277" spans="1:65" s="2" customFormat="1">
      <c r="A277" s="37"/>
      <c r="B277" s="38"/>
      <c r="C277" s="39"/>
      <c r="D277" s="194" t="s">
        <v>170</v>
      </c>
      <c r="E277" s="39"/>
      <c r="F277" s="195" t="s">
        <v>856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170</v>
      </c>
      <c r="AU277" s="20" t="s">
        <v>79</v>
      </c>
    </row>
    <row r="278" spans="1:65" s="13" customFormat="1">
      <c r="B278" s="201"/>
      <c r="C278" s="202"/>
      <c r="D278" s="199" t="s">
        <v>178</v>
      </c>
      <c r="E278" s="203" t="s">
        <v>19</v>
      </c>
      <c r="F278" s="204" t="s">
        <v>4813</v>
      </c>
      <c r="G278" s="202"/>
      <c r="H278" s="205">
        <v>104.645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178</v>
      </c>
      <c r="AU278" s="211" t="s">
        <v>79</v>
      </c>
      <c r="AV278" s="13" t="s">
        <v>79</v>
      </c>
      <c r="AW278" s="13" t="s">
        <v>31</v>
      </c>
      <c r="AX278" s="13" t="s">
        <v>69</v>
      </c>
      <c r="AY278" s="211" t="s">
        <v>161</v>
      </c>
    </row>
    <row r="279" spans="1:65" s="15" customFormat="1">
      <c r="B279" s="222"/>
      <c r="C279" s="223"/>
      <c r="D279" s="199" t="s">
        <v>178</v>
      </c>
      <c r="E279" s="224" t="s">
        <v>19</v>
      </c>
      <c r="F279" s="225" t="s">
        <v>221</v>
      </c>
      <c r="G279" s="223"/>
      <c r="H279" s="226">
        <v>104.645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178</v>
      </c>
      <c r="AU279" s="232" t="s">
        <v>79</v>
      </c>
      <c r="AV279" s="15" t="s">
        <v>168</v>
      </c>
      <c r="AW279" s="15" t="s">
        <v>31</v>
      </c>
      <c r="AX279" s="15" t="s">
        <v>77</v>
      </c>
      <c r="AY279" s="232" t="s">
        <v>161</v>
      </c>
    </row>
    <row r="280" spans="1:65" s="2" customFormat="1" ht="24.15" customHeight="1">
      <c r="A280" s="37"/>
      <c r="B280" s="38"/>
      <c r="C280" s="181" t="s">
        <v>469</v>
      </c>
      <c r="D280" s="181" t="s">
        <v>163</v>
      </c>
      <c r="E280" s="182" t="s">
        <v>858</v>
      </c>
      <c r="F280" s="183" t="s">
        <v>859</v>
      </c>
      <c r="G280" s="184" t="s">
        <v>166</v>
      </c>
      <c r="H280" s="185">
        <v>104.645</v>
      </c>
      <c r="I280" s="186"/>
      <c r="J280" s="187">
        <f>ROUND(I280*H280,2)</f>
        <v>0</v>
      </c>
      <c r="K280" s="183" t="s">
        <v>167</v>
      </c>
      <c r="L280" s="42"/>
      <c r="M280" s="188" t="s">
        <v>19</v>
      </c>
      <c r="N280" s="189" t="s">
        <v>40</v>
      </c>
      <c r="O280" s="67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168</v>
      </c>
      <c r="AT280" s="192" t="s">
        <v>163</v>
      </c>
      <c r="AU280" s="192" t="s">
        <v>79</v>
      </c>
      <c r="AY280" s="20" t="s">
        <v>161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77</v>
      </c>
      <c r="BK280" s="193">
        <f>ROUND(I280*H280,2)</f>
        <v>0</v>
      </c>
      <c r="BL280" s="20" t="s">
        <v>168</v>
      </c>
      <c r="BM280" s="192" t="s">
        <v>4814</v>
      </c>
    </row>
    <row r="281" spans="1:65" s="2" customFormat="1">
      <c r="A281" s="37"/>
      <c r="B281" s="38"/>
      <c r="C281" s="39"/>
      <c r="D281" s="194" t="s">
        <v>170</v>
      </c>
      <c r="E281" s="39"/>
      <c r="F281" s="195" t="s">
        <v>861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170</v>
      </c>
      <c r="AU281" s="20" t="s">
        <v>79</v>
      </c>
    </row>
    <row r="282" spans="1:65" s="2" customFormat="1" ht="24.15" customHeight="1">
      <c r="A282" s="37"/>
      <c r="B282" s="38"/>
      <c r="C282" s="181" t="s">
        <v>475</v>
      </c>
      <c r="D282" s="181" t="s">
        <v>163</v>
      </c>
      <c r="E282" s="182" t="s">
        <v>4815</v>
      </c>
      <c r="F282" s="183" t="s">
        <v>4816</v>
      </c>
      <c r="G282" s="184" t="s">
        <v>166</v>
      </c>
      <c r="H282" s="185">
        <v>24.382000000000001</v>
      </c>
      <c r="I282" s="186"/>
      <c r="J282" s="187">
        <f>ROUND(I282*H282,2)</f>
        <v>0</v>
      </c>
      <c r="K282" s="183" t="s">
        <v>167</v>
      </c>
      <c r="L282" s="42"/>
      <c r="M282" s="188" t="s">
        <v>19</v>
      </c>
      <c r="N282" s="189" t="s">
        <v>40</v>
      </c>
      <c r="O282" s="67"/>
      <c r="P282" s="190">
        <f>O282*H282</f>
        <v>0</v>
      </c>
      <c r="Q282" s="190">
        <v>6.6299999999999996E-3</v>
      </c>
      <c r="R282" s="190">
        <f>Q282*H282</f>
        <v>0.16165266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168</v>
      </c>
      <c r="AT282" s="192" t="s">
        <v>163</v>
      </c>
      <c r="AU282" s="192" t="s">
        <v>79</v>
      </c>
      <c r="AY282" s="20" t="s">
        <v>161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77</v>
      </c>
      <c r="BK282" s="193">
        <f>ROUND(I282*H282,2)</f>
        <v>0</v>
      </c>
      <c r="BL282" s="20" t="s">
        <v>168</v>
      </c>
      <c r="BM282" s="192" t="s">
        <v>4817</v>
      </c>
    </row>
    <row r="283" spans="1:65" s="2" customFormat="1">
      <c r="A283" s="37"/>
      <c r="B283" s="38"/>
      <c r="C283" s="39"/>
      <c r="D283" s="194" t="s">
        <v>170</v>
      </c>
      <c r="E283" s="39"/>
      <c r="F283" s="195" t="s">
        <v>4818</v>
      </c>
      <c r="G283" s="39"/>
      <c r="H283" s="39"/>
      <c r="I283" s="196"/>
      <c r="J283" s="39"/>
      <c r="K283" s="39"/>
      <c r="L283" s="42"/>
      <c r="M283" s="197"/>
      <c r="N283" s="198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170</v>
      </c>
      <c r="AU283" s="20" t="s">
        <v>79</v>
      </c>
    </row>
    <row r="284" spans="1:65" s="13" customFormat="1">
      <c r="B284" s="201"/>
      <c r="C284" s="202"/>
      <c r="D284" s="199" t="s">
        <v>178</v>
      </c>
      <c r="E284" s="203" t="s">
        <v>19</v>
      </c>
      <c r="F284" s="204" t="s">
        <v>4819</v>
      </c>
      <c r="G284" s="202"/>
      <c r="H284" s="205">
        <v>2.56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178</v>
      </c>
      <c r="AU284" s="211" t="s">
        <v>79</v>
      </c>
      <c r="AV284" s="13" t="s">
        <v>79</v>
      </c>
      <c r="AW284" s="13" t="s">
        <v>31</v>
      </c>
      <c r="AX284" s="13" t="s">
        <v>69</v>
      </c>
      <c r="AY284" s="211" t="s">
        <v>161</v>
      </c>
    </row>
    <row r="285" spans="1:65" s="13" customFormat="1">
      <c r="B285" s="201"/>
      <c r="C285" s="202"/>
      <c r="D285" s="199" t="s">
        <v>178</v>
      </c>
      <c r="E285" s="203" t="s">
        <v>19</v>
      </c>
      <c r="F285" s="204" t="s">
        <v>4820</v>
      </c>
      <c r="G285" s="202"/>
      <c r="H285" s="205">
        <v>3.1320000000000001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178</v>
      </c>
      <c r="AU285" s="211" t="s">
        <v>79</v>
      </c>
      <c r="AV285" s="13" t="s">
        <v>79</v>
      </c>
      <c r="AW285" s="13" t="s">
        <v>31</v>
      </c>
      <c r="AX285" s="13" t="s">
        <v>69</v>
      </c>
      <c r="AY285" s="211" t="s">
        <v>161</v>
      </c>
    </row>
    <row r="286" spans="1:65" s="13" customFormat="1">
      <c r="B286" s="201"/>
      <c r="C286" s="202"/>
      <c r="D286" s="199" t="s">
        <v>178</v>
      </c>
      <c r="E286" s="203" t="s">
        <v>19</v>
      </c>
      <c r="F286" s="204" t="s">
        <v>4821</v>
      </c>
      <c r="G286" s="202"/>
      <c r="H286" s="205">
        <v>7.25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178</v>
      </c>
      <c r="AU286" s="211" t="s">
        <v>79</v>
      </c>
      <c r="AV286" s="13" t="s">
        <v>79</v>
      </c>
      <c r="AW286" s="13" t="s">
        <v>31</v>
      </c>
      <c r="AX286" s="13" t="s">
        <v>69</v>
      </c>
      <c r="AY286" s="211" t="s">
        <v>161</v>
      </c>
    </row>
    <row r="287" spans="1:65" s="13" customFormat="1">
      <c r="B287" s="201"/>
      <c r="C287" s="202"/>
      <c r="D287" s="199" t="s">
        <v>178</v>
      </c>
      <c r="E287" s="203" t="s">
        <v>19</v>
      </c>
      <c r="F287" s="204" t="s">
        <v>4822</v>
      </c>
      <c r="G287" s="202"/>
      <c r="H287" s="205">
        <v>11.44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178</v>
      </c>
      <c r="AU287" s="211" t="s">
        <v>79</v>
      </c>
      <c r="AV287" s="13" t="s">
        <v>79</v>
      </c>
      <c r="AW287" s="13" t="s">
        <v>31</v>
      </c>
      <c r="AX287" s="13" t="s">
        <v>69</v>
      </c>
      <c r="AY287" s="211" t="s">
        <v>161</v>
      </c>
    </row>
    <row r="288" spans="1:65" s="15" customFormat="1">
      <c r="B288" s="222"/>
      <c r="C288" s="223"/>
      <c r="D288" s="199" t="s">
        <v>178</v>
      </c>
      <c r="E288" s="224" t="s">
        <v>19</v>
      </c>
      <c r="F288" s="225" t="s">
        <v>221</v>
      </c>
      <c r="G288" s="223"/>
      <c r="H288" s="226">
        <v>24.382000000000001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178</v>
      </c>
      <c r="AU288" s="232" t="s">
        <v>79</v>
      </c>
      <c r="AV288" s="15" t="s">
        <v>168</v>
      </c>
      <c r="AW288" s="15" t="s">
        <v>31</v>
      </c>
      <c r="AX288" s="15" t="s">
        <v>77</v>
      </c>
      <c r="AY288" s="232" t="s">
        <v>161</v>
      </c>
    </row>
    <row r="289" spans="1:65" s="2" customFormat="1" ht="24.15" customHeight="1">
      <c r="A289" s="37"/>
      <c r="B289" s="38"/>
      <c r="C289" s="181" t="s">
        <v>481</v>
      </c>
      <c r="D289" s="181" t="s">
        <v>163</v>
      </c>
      <c r="E289" s="182" t="s">
        <v>4823</v>
      </c>
      <c r="F289" s="183" t="s">
        <v>4824</v>
      </c>
      <c r="G289" s="184" t="s">
        <v>166</v>
      </c>
      <c r="H289" s="185">
        <v>24.382000000000001</v>
      </c>
      <c r="I289" s="186"/>
      <c r="J289" s="187">
        <f>ROUND(I289*H289,2)</f>
        <v>0</v>
      </c>
      <c r="K289" s="183" t="s">
        <v>167</v>
      </c>
      <c r="L289" s="42"/>
      <c r="M289" s="188" t="s">
        <v>19</v>
      </c>
      <c r="N289" s="189" t="s">
        <v>40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168</v>
      </c>
      <c r="AT289" s="192" t="s">
        <v>163</v>
      </c>
      <c r="AU289" s="192" t="s">
        <v>79</v>
      </c>
      <c r="AY289" s="20" t="s">
        <v>161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77</v>
      </c>
      <c r="BK289" s="193">
        <f>ROUND(I289*H289,2)</f>
        <v>0</v>
      </c>
      <c r="BL289" s="20" t="s">
        <v>168</v>
      </c>
      <c r="BM289" s="192" t="s">
        <v>4825</v>
      </c>
    </row>
    <row r="290" spans="1:65" s="2" customFormat="1">
      <c r="A290" s="37"/>
      <c r="B290" s="38"/>
      <c r="C290" s="39"/>
      <c r="D290" s="194" t="s">
        <v>170</v>
      </c>
      <c r="E290" s="39"/>
      <c r="F290" s="195" t="s">
        <v>4826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170</v>
      </c>
      <c r="AU290" s="20" t="s">
        <v>79</v>
      </c>
    </row>
    <row r="291" spans="1:65" s="2" customFormat="1" ht="24.15" customHeight="1">
      <c r="A291" s="37"/>
      <c r="B291" s="38"/>
      <c r="C291" s="181" t="s">
        <v>487</v>
      </c>
      <c r="D291" s="181" t="s">
        <v>163</v>
      </c>
      <c r="E291" s="182" t="s">
        <v>4827</v>
      </c>
      <c r="F291" s="183" t="s">
        <v>4828</v>
      </c>
      <c r="G291" s="184" t="s">
        <v>166</v>
      </c>
      <c r="H291" s="185">
        <v>24.382000000000001</v>
      </c>
      <c r="I291" s="186"/>
      <c r="J291" s="187">
        <f>ROUND(I291*H291,2)</f>
        <v>0</v>
      </c>
      <c r="K291" s="183" t="s">
        <v>167</v>
      </c>
      <c r="L291" s="42"/>
      <c r="M291" s="188" t="s">
        <v>19</v>
      </c>
      <c r="N291" s="189" t="s">
        <v>40</v>
      </c>
      <c r="O291" s="67"/>
      <c r="P291" s="190">
        <f>O291*H291</f>
        <v>0</v>
      </c>
      <c r="Q291" s="190">
        <v>1.5E-3</v>
      </c>
      <c r="R291" s="190">
        <f>Q291*H291</f>
        <v>3.6573000000000001E-2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168</v>
      </c>
      <c r="AT291" s="192" t="s">
        <v>163</v>
      </c>
      <c r="AU291" s="192" t="s">
        <v>79</v>
      </c>
      <c r="AY291" s="20" t="s">
        <v>161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77</v>
      </c>
      <c r="BK291" s="193">
        <f>ROUND(I291*H291,2)</f>
        <v>0</v>
      </c>
      <c r="BL291" s="20" t="s">
        <v>168</v>
      </c>
      <c r="BM291" s="192" t="s">
        <v>4829</v>
      </c>
    </row>
    <row r="292" spans="1:65" s="2" customFormat="1">
      <c r="A292" s="37"/>
      <c r="B292" s="38"/>
      <c r="C292" s="39"/>
      <c r="D292" s="194" t="s">
        <v>170</v>
      </c>
      <c r="E292" s="39"/>
      <c r="F292" s="195" t="s">
        <v>4830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170</v>
      </c>
      <c r="AU292" s="20" t="s">
        <v>79</v>
      </c>
    </row>
    <row r="293" spans="1:65" s="13" customFormat="1">
      <c r="B293" s="201"/>
      <c r="C293" s="202"/>
      <c r="D293" s="199" t="s">
        <v>178</v>
      </c>
      <c r="E293" s="203" t="s">
        <v>19</v>
      </c>
      <c r="F293" s="204" t="s">
        <v>4831</v>
      </c>
      <c r="G293" s="202"/>
      <c r="H293" s="205">
        <v>24.382000000000001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178</v>
      </c>
      <c r="AU293" s="211" t="s">
        <v>79</v>
      </c>
      <c r="AV293" s="13" t="s">
        <v>79</v>
      </c>
      <c r="AW293" s="13" t="s">
        <v>31</v>
      </c>
      <c r="AX293" s="13" t="s">
        <v>77</v>
      </c>
      <c r="AY293" s="211" t="s">
        <v>161</v>
      </c>
    </row>
    <row r="294" spans="1:65" s="2" customFormat="1" ht="24.15" customHeight="1">
      <c r="A294" s="37"/>
      <c r="B294" s="38"/>
      <c r="C294" s="181" t="s">
        <v>493</v>
      </c>
      <c r="D294" s="181" t="s">
        <v>163</v>
      </c>
      <c r="E294" s="182" t="s">
        <v>4832</v>
      </c>
      <c r="F294" s="183" t="s">
        <v>4833</v>
      </c>
      <c r="G294" s="184" t="s">
        <v>166</v>
      </c>
      <c r="H294" s="185">
        <v>24.382000000000001</v>
      </c>
      <c r="I294" s="186"/>
      <c r="J294" s="187">
        <f>ROUND(I294*H294,2)</f>
        <v>0</v>
      </c>
      <c r="K294" s="183" t="s">
        <v>167</v>
      </c>
      <c r="L294" s="42"/>
      <c r="M294" s="188" t="s">
        <v>19</v>
      </c>
      <c r="N294" s="189" t="s">
        <v>40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168</v>
      </c>
      <c r="AT294" s="192" t="s">
        <v>163</v>
      </c>
      <c r="AU294" s="192" t="s">
        <v>79</v>
      </c>
      <c r="AY294" s="20" t="s">
        <v>161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77</v>
      </c>
      <c r="BK294" s="193">
        <f>ROUND(I294*H294,2)</f>
        <v>0</v>
      </c>
      <c r="BL294" s="20" t="s">
        <v>168</v>
      </c>
      <c r="BM294" s="192" t="s">
        <v>4834</v>
      </c>
    </row>
    <row r="295" spans="1:65" s="2" customFormat="1">
      <c r="A295" s="37"/>
      <c r="B295" s="38"/>
      <c r="C295" s="39"/>
      <c r="D295" s="194" t="s">
        <v>170</v>
      </c>
      <c r="E295" s="39"/>
      <c r="F295" s="195" t="s">
        <v>4835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170</v>
      </c>
      <c r="AU295" s="20" t="s">
        <v>79</v>
      </c>
    </row>
    <row r="296" spans="1:65" s="2" customFormat="1" ht="44.25" customHeight="1">
      <c r="A296" s="37"/>
      <c r="B296" s="38"/>
      <c r="C296" s="181" t="s">
        <v>499</v>
      </c>
      <c r="D296" s="181" t="s">
        <v>163</v>
      </c>
      <c r="E296" s="182" t="s">
        <v>4836</v>
      </c>
      <c r="F296" s="183" t="s">
        <v>4837</v>
      </c>
      <c r="G296" s="184" t="s">
        <v>214</v>
      </c>
      <c r="H296" s="185">
        <v>1.5960000000000001</v>
      </c>
      <c r="I296" s="186"/>
      <c r="J296" s="187">
        <f>ROUND(I296*H296,2)</f>
        <v>0</v>
      </c>
      <c r="K296" s="183" t="s">
        <v>167</v>
      </c>
      <c r="L296" s="42"/>
      <c r="M296" s="188" t="s">
        <v>19</v>
      </c>
      <c r="N296" s="189" t="s">
        <v>40</v>
      </c>
      <c r="O296" s="67"/>
      <c r="P296" s="190">
        <f>O296*H296</f>
        <v>0</v>
      </c>
      <c r="Q296" s="190">
        <v>1.05555</v>
      </c>
      <c r="R296" s="190">
        <f>Q296*H296</f>
        <v>1.6846578000000001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168</v>
      </c>
      <c r="AT296" s="192" t="s">
        <v>163</v>
      </c>
      <c r="AU296" s="192" t="s">
        <v>79</v>
      </c>
      <c r="AY296" s="20" t="s">
        <v>161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77</v>
      </c>
      <c r="BK296" s="193">
        <f>ROUND(I296*H296,2)</f>
        <v>0</v>
      </c>
      <c r="BL296" s="20" t="s">
        <v>168</v>
      </c>
      <c r="BM296" s="192" t="s">
        <v>4838</v>
      </c>
    </row>
    <row r="297" spans="1:65" s="2" customFormat="1">
      <c r="A297" s="37"/>
      <c r="B297" s="38"/>
      <c r="C297" s="39"/>
      <c r="D297" s="194" t="s">
        <v>170</v>
      </c>
      <c r="E297" s="39"/>
      <c r="F297" s="195" t="s">
        <v>4839</v>
      </c>
      <c r="G297" s="39"/>
      <c r="H297" s="39"/>
      <c r="I297" s="196"/>
      <c r="J297" s="39"/>
      <c r="K297" s="39"/>
      <c r="L297" s="42"/>
      <c r="M297" s="197"/>
      <c r="N297" s="198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170</v>
      </c>
      <c r="AU297" s="20" t="s">
        <v>79</v>
      </c>
    </row>
    <row r="298" spans="1:65" s="13" customFormat="1">
      <c r="B298" s="201"/>
      <c r="C298" s="202"/>
      <c r="D298" s="199" t="s">
        <v>178</v>
      </c>
      <c r="E298" s="203" t="s">
        <v>19</v>
      </c>
      <c r="F298" s="204" t="s">
        <v>4840</v>
      </c>
      <c r="G298" s="202"/>
      <c r="H298" s="205">
        <v>0.81599999999999995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178</v>
      </c>
      <c r="AU298" s="211" t="s">
        <v>79</v>
      </c>
      <c r="AV298" s="13" t="s">
        <v>79</v>
      </c>
      <c r="AW298" s="13" t="s">
        <v>31</v>
      </c>
      <c r="AX298" s="13" t="s">
        <v>69</v>
      </c>
      <c r="AY298" s="211" t="s">
        <v>161</v>
      </c>
    </row>
    <row r="299" spans="1:65" s="13" customFormat="1">
      <c r="B299" s="201"/>
      <c r="C299" s="202"/>
      <c r="D299" s="199" t="s">
        <v>178</v>
      </c>
      <c r="E299" s="203" t="s">
        <v>19</v>
      </c>
      <c r="F299" s="204" t="s">
        <v>4841</v>
      </c>
      <c r="G299" s="202"/>
      <c r="H299" s="205">
        <v>0.25600000000000001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178</v>
      </c>
      <c r="AU299" s="211" t="s">
        <v>79</v>
      </c>
      <c r="AV299" s="13" t="s">
        <v>79</v>
      </c>
      <c r="AW299" s="13" t="s">
        <v>31</v>
      </c>
      <c r="AX299" s="13" t="s">
        <v>69</v>
      </c>
      <c r="AY299" s="211" t="s">
        <v>161</v>
      </c>
    </row>
    <row r="300" spans="1:65" s="13" customFormat="1">
      <c r="B300" s="201"/>
      <c r="C300" s="202"/>
      <c r="D300" s="199" t="s">
        <v>178</v>
      </c>
      <c r="E300" s="203" t="s">
        <v>19</v>
      </c>
      <c r="F300" s="204" t="s">
        <v>4842</v>
      </c>
      <c r="G300" s="202"/>
      <c r="H300" s="205">
        <v>0.08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178</v>
      </c>
      <c r="AU300" s="211" t="s">
        <v>79</v>
      </c>
      <c r="AV300" s="13" t="s">
        <v>79</v>
      </c>
      <c r="AW300" s="13" t="s">
        <v>31</v>
      </c>
      <c r="AX300" s="13" t="s">
        <v>69</v>
      </c>
      <c r="AY300" s="211" t="s">
        <v>161</v>
      </c>
    </row>
    <row r="301" spans="1:65" s="13" customFormat="1">
      <c r="B301" s="201"/>
      <c r="C301" s="202"/>
      <c r="D301" s="199" t="s">
        <v>178</v>
      </c>
      <c r="E301" s="203" t="s">
        <v>19</v>
      </c>
      <c r="F301" s="204" t="s">
        <v>4843</v>
      </c>
      <c r="G301" s="202"/>
      <c r="H301" s="205">
        <v>0.08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178</v>
      </c>
      <c r="AU301" s="211" t="s">
        <v>79</v>
      </c>
      <c r="AV301" s="13" t="s">
        <v>79</v>
      </c>
      <c r="AW301" s="13" t="s">
        <v>31</v>
      </c>
      <c r="AX301" s="13" t="s">
        <v>69</v>
      </c>
      <c r="AY301" s="211" t="s">
        <v>161</v>
      </c>
    </row>
    <row r="302" spans="1:65" s="13" customFormat="1">
      <c r="B302" s="201"/>
      <c r="C302" s="202"/>
      <c r="D302" s="199" t="s">
        <v>178</v>
      </c>
      <c r="E302" s="203" t="s">
        <v>19</v>
      </c>
      <c r="F302" s="204" t="s">
        <v>4844</v>
      </c>
      <c r="G302" s="202"/>
      <c r="H302" s="205">
        <v>2.5000000000000001E-2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178</v>
      </c>
      <c r="AU302" s="211" t="s">
        <v>79</v>
      </c>
      <c r="AV302" s="13" t="s">
        <v>79</v>
      </c>
      <c r="AW302" s="13" t="s">
        <v>31</v>
      </c>
      <c r="AX302" s="13" t="s">
        <v>69</v>
      </c>
      <c r="AY302" s="211" t="s">
        <v>161</v>
      </c>
    </row>
    <row r="303" spans="1:65" s="13" customFormat="1">
      <c r="B303" s="201"/>
      <c r="C303" s="202"/>
      <c r="D303" s="199" t="s">
        <v>178</v>
      </c>
      <c r="E303" s="203" t="s">
        <v>19</v>
      </c>
      <c r="F303" s="204" t="s">
        <v>4845</v>
      </c>
      <c r="G303" s="202"/>
      <c r="H303" s="205">
        <v>4.8000000000000001E-2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178</v>
      </c>
      <c r="AU303" s="211" t="s">
        <v>79</v>
      </c>
      <c r="AV303" s="13" t="s">
        <v>79</v>
      </c>
      <c r="AW303" s="13" t="s">
        <v>31</v>
      </c>
      <c r="AX303" s="13" t="s">
        <v>69</v>
      </c>
      <c r="AY303" s="211" t="s">
        <v>161</v>
      </c>
    </row>
    <row r="304" spans="1:65" s="13" customFormat="1">
      <c r="B304" s="201"/>
      <c r="C304" s="202"/>
      <c r="D304" s="199" t="s">
        <v>178</v>
      </c>
      <c r="E304" s="203" t="s">
        <v>19</v>
      </c>
      <c r="F304" s="204" t="s">
        <v>4846</v>
      </c>
      <c r="G304" s="202"/>
      <c r="H304" s="205">
        <v>0.16400000000000001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178</v>
      </c>
      <c r="AU304" s="211" t="s">
        <v>79</v>
      </c>
      <c r="AV304" s="13" t="s">
        <v>79</v>
      </c>
      <c r="AW304" s="13" t="s">
        <v>31</v>
      </c>
      <c r="AX304" s="13" t="s">
        <v>69</v>
      </c>
      <c r="AY304" s="211" t="s">
        <v>161</v>
      </c>
    </row>
    <row r="305" spans="1:65" s="13" customFormat="1">
      <c r="B305" s="201"/>
      <c r="C305" s="202"/>
      <c r="D305" s="199" t="s">
        <v>178</v>
      </c>
      <c r="E305" s="203" t="s">
        <v>19</v>
      </c>
      <c r="F305" s="204" t="s">
        <v>4847</v>
      </c>
      <c r="G305" s="202"/>
      <c r="H305" s="205">
        <v>0.112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178</v>
      </c>
      <c r="AU305" s="211" t="s">
        <v>79</v>
      </c>
      <c r="AV305" s="13" t="s">
        <v>79</v>
      </c>
      <c r="AW305" s="13" t="s">
        <v>31</v>
      </c>
      <c r="AX305" s="13" t="s">
        <v>69</v>
      </c>
      <c r="AY305" s="211" t="s">
        <v>161</v>
      </c>
    </row>
    <row r="306" spans="1:65" s="13" customFormat="1">
      <c r="B306" s="201"/>
      <c r="C306" s="202"/>
      <c r="D306" s="199" t="s">
        <v>178</v>
      </c>
      <c r="E306" s="203" t="s">
        <v>19</v>
      </c>
      <c r="F306" s="204" t="s">
        <v>4848</v>
      </c>
      <c r="G306" s="202"/>
      <c r="H306" s="205">
        <v>1.4999999999999999E-2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178</v>
      </c>
      <c r="AU306" s="211" t="s">
        <v>79</v>
      </c>
      <c r="AV306" s="13" t="s">
        <v>79</v>
      </c>
      <c r="AW306" s="13" t="s">
        <v>31</v>
      </c>
      <c r="AX306" s="13" t="s">
        <v>69</v>
      </c>
      <c r="AY306" s="211" t="s">
        <v>161</v>
      </c>
    </row>
    <row r="307" spans="1:65" s="15" customFormat="1">
      <c r="B307" s="222"/>
      <c r="C307" s="223"/>
      <c r="D307" s="199" t="s">
        <v>178</v>
      </c>
      <c r="E307" s="224" t="s">
        <v>19</v>
      </c>
      <c r="F307" s="225" t="s">
        <v>221</v>
      </c>
      <c r="G307" s="223"/>
      <c r="H307" s="226">
        <v>1.5960000000000001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178</v>
      </c>
      <c r="AU307" s="232" t="s">
        <v>79</v>
      </c>
      <c r="AV307" s="15" t="s">
        <v>168</v>
      </c>
      <c r="AW307" s="15" t="s">
        <v>31</v>
      </c>
      <c r="AX307" s="15" t="s">
        <v>77</v>
      </c>
      <c r="AY307" s="232" t="s">
        <v>161</v>
      </c>
    </row>
    <row r="308" spans="1:65" s="2" customFormat="1" ht="16.5" customHeight="1">
      <c r="A308" s="37"/>
      <c r="B308" s="38"/>
      <c r="C308" s="181" t="s">
        <v>505</v>
      </c>
      <c r="D308" s="181" t="s">
        <v>163</v>
      </c>
      <c r="E308" s="182" t="s">
        <v>901</v>
      </c>
      <c r="F308" s="183" t="s">
        <v>902</v>
      </c>
      <c r="G308" s="184" t="s">
        <v>206</v>
      </c>
      <c r="H308" s="185">
        <v>2.5129999999999999</v>
      </c>
      <c r="I308" s="186"/>
      <c r="J308" s="187">
        <f>ROUND(I308*H308,2)</f>
        <v>0</v>
      </c>
      <c r="K308" s="183" t="s">
        <v>167</v>
      </c>
      <c r="L308" s="42"/>
      <c r="M308" s="188" t="s">
        <v>19</v>
      </c>
      <c r="N308" s="189" t="s">
        <v>40</v>
      </c>
      <c r="O308" s="67"/>
      <c r="P308" s="190">
        <f>O308*H308</f>
        <v>0</v>
      </c>
      <c r="Q308" s="190">
        <v>2.5019800000000001</v>
      </c>
      <c r="R308" s="190">
        <f>Q308*H308</f>
        <v>6.2874757399999996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168</v>
      </c>
      <c r="AT308" s="192" t="s">
        <v>163</v>
      </c>
      <c r="AU308" s="192" t="s">
        <v>79</v>
      </c>
      <c r="AY308" s="20" t="s">
        <v>161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77</v>
      </c>
      <c r="BK308" s="193">
        <f>ROUND(I308*H308,2)</f>
        <v>0</v>
      </c>
      <c r="BL308" s="20" t="s">
        <v>168</v>
      </c>
      <c r="BM308" s="192" t="s">
        <v>4849</v>
      </c>
    </row>
    <row r="309" spans="1:65" s="2" customFormat="1">
      <c r="A309" s="37"/>
      <c r="B309" s="38"/>
      <c r="C309" s="39"/>
      <c r="D309" s="194" t="s">
        <v>170</v>
      </c>
      <c r="E309" s="39"/>
      <c r="F309" s="195" t="s">
        <v>904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170</v>
      </c>
      <c r="AU309" s="20" t="s">
        <v>79</v>
      </c>
    </row>
    <row r="310" spans="1:65" s="13" customFormat="1">
      <c r="B310" s="201"/>
      <c r="C310" s="202"/>
      <c r="D310" s="199" t="s">
        <v>178</v>
      </c>
      <c r="E310" s="203" t="s">
        <v>19</v>
      </c>
      <c r="F310" s="204" t="s">
        <v>4850</v>
      </c>
      <c r="G310" s="202"/>
      <c r="H310" s="205">
        <v>2.5129999999999999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178</v>
      </c>
      <c r="AU310" s="211" t="s">
        <v>79</v>
      </c>
      <c r="AV310" s="13" t="s">
        <v>79</v>
      </c>
      <c r="AW310" s="13" t="s">
        <v>31</v>
      </c>
      <c r="AX310" s="13" t="s">
        <v>77</v>
      </c>
      <c r="AY310" s="211" t="s">
        <v>161</v>
      </c>
    </row>
    <row r="311" spans="1:65" s="2" customFormat="1" ht="16.5" customHeight="1">
      <c r="A311" s="37"/>
      <c r="B311" s="38"/>
      <c r="C311" s="181" t="s">
        <v>511</v>
      </c>
      <c r="D311" s="181" t="s">
        <v>163</v>
      </c>
      <c r="E311" s="182" t="s">
        <v>913</v>
      </c>
      <c r="F311" s="183" t="s">
        <v>914</v>
      </c>
      <c r="G311" s="184" t="s">
        <v>166</v>
      </c>
      <c r="H311" s="185">
        <v>16.75</v>
      </c>
      <c r="I311" s="186"/>
      <c r="J311" s="187">
        <f>ROUND(I311*H311,2)</f>
        <v>0</v>
      </c>
      <c r="K311" s="183" t="s">
        <v>167</v>
      </c>
      <c r="L311" s="42"/>
      <c r="M311" s="188" t="s">
        <v>19</v>
      </c>
      <c r="N311" s="189" t="s">
        <v>40</v>
      </c>
      <c r="O311" s="67"/>
      <c r="P311" s="190">
        <f>O311*H311</f>
        <v>0</v>
      </c>
      <c r="Q311" s="190">
        <v>1.1169999999999999E-2</v>
      </c>
      <c r="R311" s="190">
        <f>Q311*H311</f>
        <v>0.1870975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168</v>
      </c>
      <c r="AT311" s="192" t="s">
        <v>163</v>
      </c>
      <c r="AU311" s="192" t="s">
        <v>79</v>
      </c>
      <c r="AY311" s="20" t="s">
        <v>161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77</v>
      </c>
      <c r="BK311" s="193">
        <f>ROUND(I311*H311,2)</f>
        <v>0</v>
      </c>
      <c r="BL311" s="20" t="s">
        <v>168</v>
      </c>
      <c r="BM311" s="192" t="s">
        <v>4851</v>
      </c>
    </row>
    <row r="312" spans="1:65" s="2" customFormat="1">
      <c r="A312" s="37"/>
      <c r="B312" s="38"/>
      <c r="C312" s="39"/>
      <c r="D312" s="194" t="s">
        <v>170</v>
      </c>
      <c r="E312" s="39"/>
      <c r="F312" s="195" t="s">
        <v>916</v>
      </c>
      <c r="G312" s="39"/>
      <c r="H312" s="39"/>
      <c r="I312" s="196"/>
      <c r="J312" s="39"/>
      <c r="K312" s="39"/>
      <c r="L312" s="42"/>
      <c r="M312" s="197"/>
      <c r="N312" s="198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170</v>
      </c>
      <c r="AU312" s="20" t="s">
        <v>79</v>
      </c>
    </row>
    <row r="313" spans="1:65" s="13" customFormat="1">
      <c r="B313" s="201"/>
      <c r="C313" s="202"/>
      <c r="D313" s="199" t="s">
        <v>178</v>
      </c>
      <c r="E313" s="203" t="s">
        <v>19</v>
      </c>
      <c r="F313" s="204" t="s">
        <v>4852</v>
      </c>
      <c r="G313" s="202"/>
      <c r="H313" s="205">
        <v>16.75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178</v>
      </c>
      <c r="AU313" s="211" t="s">
        <v>79</v>
      </c>
      <c r="AV313" s="13" t="s">
        <v>79</v>
      </c>
      <c r="AW313" s="13" t="s">
        <v>31</v>
      </c>
      <c r="AX313" s="13" t="s">
        <v>77</v>
      </c>
      <c r="AY313" s="211" t="s">
        <v>161</v>
      </c>
    </row>
    <row r="314" spans="1:65" s="2" customFormat="1" ht="16.5" customHeight="1">
      <c r="A314" s="37"/>
      <c r="B314" s="38"/>
      <c r="C314" s="181" t="s">
        <v>519</v>
      </c>
      <c r="D314" s="181" t="s">
        <v>163</v>
      </c>
      <c r="E314" s="182" t="s">
        <v>926</v>
      </c>
      <c r="F314" s="183" t="s">
        <v>927</v>
      </c>
      <c r="G314" s="184" t="s">
        <v>166</v>
      </c>
      <c r="H314" s="185">
        <v>16.75</v>
      </c>
      <c r="I314" s="186"/>
      <c r="J314" s="187">
        <f>ROUND(I314*H314,2)</f>
        <v>0</v>
      </c>
      <c r="K314" s="183" t="s">
        <v>167</v>
      </c>
      <c r="L314" s="42"/>
      <c r="M314" s="188" t="s">
        <v>19</v>
      </c>
      <c r="N314" s="189" t="s">
        <v>40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168</v>
      </c>
      <c r="AT314" s="192" t="s">
        <v>163</v>
      </c>
      <c r="AU314" s="192" t="s">
        <v>79</v>
      </c>
      <c r="AY314" s="20" t="s">
        <v>161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77</v>
      </c>
      <c r="BK314" s="193">
        <f>ROUND(I314*H314,2)</f>
        <v>0</v>
      </c>
      <c r="BL314" s="20" t="s">
        <v>168</v>
      </c>
      <c r="BM314" s="192" t="s">
        <v>4853</v>
      </c>
    </row>
    <row r="315" spans="1:65" s="2" customFormat="1">
      <c r="A315" s="37"/>
      <c r="B315" s="38"/>
      <c r="C315" s="39"/>
      <c r="D315" s="194" t="s">
        <v>170</v>
      </c>
      <c r="E315" s="39"/>
      <c r="F315" s="195" t="s">
        <v>929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170</v>
      </c>
      <c r="AU315" s="20" t="s">
        <v>79</v>
      </c>
    </row>
    <row r="316" spans="1:65" s="2" customFormat="1" ht="16.5" customHeight="1">
      <c r="A316" s="37"/>
      <c r="B316" s="38"/>
      <c r="C316" s="181" t="s">
        <v>529</v>
      </c>
      <c r="D316" s="181" t="s">
        <v>163</v>
      </c>
      <c r="E316" s="182" t="s">
        <v>930</v>
      </c>
      <c r="F316" s="183" t="s">
        <v>931</v>
      </c>
      <c r="G316" s="184" t="s">
        <v>214</v>
      </c>
      <c r="H316" s="185">
        <v>0.20100000000000001</v>
      </c>
      <c r="I316" s="186"/>
      <c r="J316" s="187">
        <f>ROUND(I316*H316,2)</f>
        <v>0</v>
      </c>
      <c r="K316" s="183" t="s">
        <v>167</v>
      </c>
      <c r="L316" s="42"/>
      <c r="M316" s="188" t="s">
        <v>19</v>
      </c>
      <c r="N316" s="189" t="s">
        <v>40</v>
      </c>
      <c r="O316" s="67"/>
      <c r="P316" s="190">
        <f>O316*H316</f>
        <v>0</v>
      </c>
      <c r="Q316" s="190">
        <v>1.05291</v>
      </c>
      <c r="R316" s="190">
        <f>Q316*H316</f>
        <v>0.21163491000000001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168</v>
      </c>
      <c r="AT316" s="192" t="s">
        <v>163</v>
      </c>
      <c r="AU316" s="192" t="s">
        <v>79</v>
      </c>
      <c r="AY316" s="20" t="s">
        <v>161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77</v>
      </c>
      <c r="BK316" s="193">
        <f>ROUND(I316*H316,2)</f>
        <v>0</v>
      </c>
      <c r="BL316" s="20" t="s">
        <v>168</v>
      </c>
      <c r="BM316" s="192" t="s">
        <v>4854</v>
      </c>
    </row>
    <row r="317" spans="1:65" s="2" customFormat="1">
      <c r="A317" s="37"/>
      <c r="B317" s="38"/>
      <c r="C317" s="39"/>
      <c r="D317" s="194" t="s">
        <v>170</v>
      </c>
      <c r="E317" s="39"/>
      <c r="F317" s="195" t="s">
        <v>933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170</v>
      </c>
      <c r="AU317" s="20" t="s">
        <v>79</v>
      </c>
    </row>
    <row r="318" spans="1:65" s="13" customFormat="1">
      <c r="B318" s="201"/>
      <c r="C318" s="202"/>
      <c r="D318" s="199" t="s">
        <v>178</v>
      </c>
      <c r="E318" s="203" t="s">
        <v>19</v>
      </c>
      <c r="F318" s="204" t="s">
        <v>4855</v>
      </c>
      <c r="G318" s="202"/>
      <c r="H318" s="205">
        <v>0.20100000000000001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178</v>
      </c>
      <c r="AU318" s="211" t="s">
        <v>79</v>
      </c>
      <c r="AV318" s="13" t="s">
        <v>79</v>
      </c>
      <c r="AW318" s="13" t="s">
        <v>31</v>
      </c>
      <c r="AX318" s="13" t="s">
        <v>77</v>
      </c>
      <c r="AY318" s="211" t="s">
        <v>161</v>
      </c>
    </row>
    <row r="319" spans="1:65" s="2" customFormat="1" ht="24.15" customHeight="1">
      <c r="A319" s="37"/>
      <c r="B319" s="38"/>
      <c r="C319" s="181" t="s">
        <v>538</v>
      </c>
      <c r="D319" s="181" t="s">
        <v>163</v>
      </c>
      <c r="E319" s="182" t="s">
        <v>4856</v>
      </c>
      <c r="F319" s="183" t="s">
        <v>4857</v>
      </c>
      <c r="G319" s="184" t="s">
        <v>206</v>
      </c>
      <c r="H319" s="185">
        <v>7.56</v>
      </c>
      <c r="I319" s="186"/>
      <c r="J319" s="187">
        <f>ROUND(I319*H319,2)</f>
        <v>0</v>
      </c>
      <c r="K319" s="183" t="s">
        <v>167</v>
      </c>
      <c r="L319" s="42"/>
      <c r="M319" s="188" t="s">
        <v>19</v>
      </c>
      <c r="N319" s="189" t="s">
        <v>40</v>
      </c>
      <c r="O319" s="67"/>
      <c r="P319" s="190">
        <f>O319*H319</f>
        <v>0</v>
      </c>
      <c r="Q319" s="190">
        <v>2.5019499999999999</v>
      </c>
      <c r="R319" s="190">
        <f>Q319*H319</f>
        <v>18.914741999999997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168</v>
      </c>
      <c r="AT319" s="192" t="s">
        <v>163</v>
      </c>
      <c r="AU319" s="192" t="s">
        <v>79</v>
      </c>
      <c r="AY319" s="20" t="s">
        <v>161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77</v>
      </c>
      <c r="BK319" s="193">
        <f>ROUND(I319*H319,2)</f>
        <v>0</v>
      </c>
      <c r="BL319" s="20" t="s">
        <v>168</v>
      </c>
      <c r="BM319" s="192" t="s">
        <v>4858</v>
      </c>
    </row>
    <row r="320" spans="1:65" s="2" customFormat="1">
      <c r="A320" s="37"/>
      <c r="B320" s="38"/>
      <c r="C320" s="39"/>
      <c r="D320" s="194" t="s">
        <v>170</v>
      </c>
      <c r="E320" s="39"/>
      <c r="F320" s="195" t="s">
        <v>4859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170</v>
      </c>
      <c r="AU320" s="20" t="s">
        <v>79</v>
      </c>
    </row>
    <row r="321" spans="1:65" s="14" customFormat="1">
      <c r="B321" s="212"/>
      <c r="C321" s="213"/>
      <c r="D321" s="199" t="s">
        <v>178</v>
      </c>
      <c r="E321" s="214" t="s">
        <v>19</v>
      </c>
      <c r="F321" s="215" t="s">
        <v>4860</v>
      </c>
      <c r="G321" s="213"/>
      <c r="H321" s="214" t="s">
        <v>19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178</v>
      </c>
      <c r="AU321" s="221" t="s">
        <v>79</v>
      </c>
      <c r="AV321" s="14" t="s">
        <v>77</v>
      </c>
      <c r="AW321" s="14" t="s">
        <v>31</v>
      </c>
      <c r="AX321" s="14" t="s">
        <v>69</v>
      </c>
      <c r="AY321" s="221" t="s">
        <v>161</v>
      </c>
    </row>
    <row r="322" spans="1:65" s="13" customFormat="1">
      <c r="B322" s="201"/>
      <c r="C322" s="202"/>
      <c r="D322" s="199" t="s">
        <v>178</v>
      </c>
      <c r="E322" s="203" t="s">
        <v>19</v>
      </c>
      <c r="F322" s="204" t="s">
        <v>4861</v>
      </c>
      <c r="G322" s="202"/>
      <c r="H322" s="205">
        <v>7.56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178</v>
      </c>
      <c r="AU322" s="211" t="s">
        <v>79</v>
      </c>
      <c r="AV322" s="13" t="s">
        <v>79</v>
      </c>
      <c r="AW322" s="13" t="s">
        <v>31</v>
      </c>
      <c r="AX322" s="13" t="s">
        <v>77</v>
      </c>
      <c r="AY322" s="211" t="s">
        <v>161</v>
      </c>
    </row>
    <row r="323" spans="1:65" s="2" customFormat="1" ht="24.15" customHeight="1">
      <c r="A323" s="37"/>
      <c r="B323" s="38"/>
      <c r="C323" s="181" t="s">
        <v>547</v>
      </c>
      <c r="D323" s="181" t="s">
        <v>163</v>
      </c>
      <c r="E323" s="182" t="s">
        <v>4862</v>
      </c>
      <c r="F323" s="183" t="s">
        <v>4863</v>
      </c>
      <c r="G323" s="184" t="s">
        <v>166</v>
      </c>
      <c r="H323" s="185">
        <v>21.6</v>
      </c>
      <c r="I323" s="186"/>
      <c r="J323" s="187">
        <f>ROUND(I323*H323,2)</f>
        <v>0</v>
      </c>
      <c r="K323" s="183" t="s">
        <v>167</v>
      </c>
      <c r="L323" s="42"/>
      <c r="M323" s="188" t="s">
        <v>19</v>
      </c>
      <c r="N323" s="189" t="s">
        <v>40</v>
      </c>
      <c r="O323" s="67"/>
      <c r="P323" s="190">
        <f>O323*H323</f>
        <v>0</v>
      </c>
      <c r="Q323" s="190">
        <v>1.2959999999999999E-2</v>
      </c>
      <c r="R323" s="190">
        <f>Q323*H323</f>
        <v>0.27993600000000002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168</v>
      </c>
      <c r="AT323" s="192" t="s">
        <v>163</v>
      </c>
      <c r="AU323" s="192" t="s">
        <v>79</v>
      </c>
      <c r="AY323" s="20" t="s">
        <v>161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77</v>
      </c>
      <c r="BK323" s="193">
        <f>ROUND(I323*H323,2)</f>
        <v>0</v>
      </c>
      <c r="BL323" s="20" t="s">
        <v>168</v>
      </c>
      <c r="BM323" s="192" t="s">
        <v>4864</v>
      </c>
    </row>
    <row r="324" spans="1:65" s="2" customFormat="1">
      <c r="A324" s="37"/>
      <c r="B324" s="38"/>
      <c r="C324" s="39"/>
      <c r="D324" s="194" t="s">
        <v>170</v>
      </c>
      <c r="E324" s="39"/>
      <c r="F324" s="195" t="s">
        <v>4865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170</v>
      </c>
      <c r="AU324" s="20" t="s">
        <v>79</v>
      </c>
    </row>
    <row r="325" spans="1:65" s="13" customFormat="1">
      <c r="B325" s="201"/>
      <c r="C325" s="202"/>
      <c r="D325" s="199" t="s">
        <v>178</v>
      </c>
      <c r="E325" s="203" t="s">
        <v>19</v>
      </c>
      <c r="F325" s="204" t="s">
        <v>4866</v>
      </c>
      <c r="G325" s="202"/>
      <c r="H325" s="205">
        <v>21.6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178</v>
      </c>
      <c r="AU325" s="211" t="s">
        <v>79</v>
      </c>
      <c r="AV325" s="13" t="s">
        <v>79</v>
      </c>
      <c r="AW325" s="13" t="s">
        <v>31</v>
      </c>
      <c r="AX325" s="13" t="s">
        <v>77</v>
      </c>
      <c r="AY325" s="211" t="s">
        <v>161</v>
      </c>
    </row>
    <row r="326" spans="1:65" s="2" customFormat="1" ht="24.15" customHeight="1">
      <c r="A326" s="37"/>
      <c r="B326" s="38"/>
      <c r="C326" s="181" t="s">
        <v>553</v>
      </c>
      <c r="D326" s="181" t="s">
        <v>163</v>
      </c>
      <c r="E326" s="182" t="s">
        <v>4867</v>
      </c>
      <c r="F326" s="183" t="s">
        <v>4868</v>
      </c>
      <c r="G326" s="184" t="s">
        <v>166</v>
      </c>
      <c r="H326" s="185">
        <v>21.6</v>
      </c>
      <c r="I326" s="186"/>
      <c r="J326" s="187">
        <f>ROUND(I326*H326,2)</f>
        <v>0</v>
      </c>
      <c r="K326" s="183" t="s">
        <v>167</v>
      </c>
      <c r="L326" s="42"/>
      <c r="M326" s="188" t="s">
        <v>19</v>
      </c>
      <c r="N326" s="189" t="s">
        <v>40</v>
      </c>
      <c r="O326" s="67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168</v>
      </c>
      <c r="AT326" s="192" t="s">
        <v>163</v>
      </c>
      <c r="AU326" s="192" t="s">
        <v>79</v>
      </c>
      <c r="AY326" s="20" t="s">
        <v>161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77</v>
      </c>
      <c r="BK326" s="193">
        <f>ROUND(I326*H326,2)</f>
        <v>0</v>
      </c>
      <c r="BL326" s="20" t="s">
        <v>168</v>
      </c>
      <c r="BM326" s="192" t="s">
        <v>4869</v>
      </c>
    </row>
    <row r="327" spans="1:65" s="2" customFormat="1">
      <c r="A327" s="37"/>
      <c r="B327" s="38"/>
      <c r="C327" s="39"/>
      <c r="D327" s="194" t="s">
        <v>170</v>
      </c>
      <c r="E327" s="39"/>
      <c r="F327" s="195" t="s">
        <v>4870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170</v>
      </c>
      <c r="AU327" s="20" t="s">
        <v>79</v>
      </c>
    </row>
    <row r="328" spans="1:65" s="2" customFormat="1" ht="24.15" customHeight="1">
      <c r="A328" s="37"/>
      <c r="B328" s="38"/>
      <c r="C328" s="181" t="s">
        <v>561</v>
      </c>
      <c r="D328" s="181" t="s">
        <v>163</v>
      </c>
      <c r="E328" s="182" t="s">
        <v>4871</v>
      </c>
      <c r="F328" s="183" t="s">
        <v>4872</v>
      </c>
      <c r="G328" s="184" t="s">
        <v>214</v>
      </c>
      <c r="H328" s="185">
        <v>0.20399999999999999</v>
      </c>
      <c r="I328" s="186"/>
      <c r="J328" s="187">
        <f>ROUND(I328*H328,2)</f>
        <v>0</v>
      </c>
      <c r="K328" s="183" t="s">
        <v>167</v>
      </c>
      <c r="L328" s="42"/>
      <c r="M328" s="188" t="s">
        <v>19</v>
      </c>
      <c r="N328" s="189" t="s">
        <v>40</v>
      </c>
      <c r="O328" s="67"/>
      <c r="P328" s="190">
        <f>O328*H328</f>
        <v>0</v>
      </c>
      <c r="Q328" s="190">
        <v>1.06277</v>
      </c>
      <c r="R328" s="190">
        <f>Q328*H328</f>
        <v>0.21680507999999998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168</v>
      </c>
      <c r="AT328" s="192" t="s">
        <v>163</v>
      </c>
      <c r="AU328" s="192" t="s">
        <v>79</v>
      </c>
      <c r="AY328" s="20" t="s">
        <v>161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77</v>
      </c>
      <c r="BK328" s="193">
        <f>ROUND(I328*H328,2)</f>
        <v>0</v>
      </c>
      <c r="BL328" s="20" t="s">
        <v>168</v>
      </c>
      <c r="BM328" s="192" t="s">
        <v>4873</v>
      </c>
    </row>
    <row r="329" spans="1:65" s="2" customFormat="1">
      <c r="A329" s="37"/>
      <c r="B329" s="38"/>
      <c r="C329" s="39"/>
      <c r="D329" s="194" t="s">
        <v>170</v>
      </c>
      <c r="E329" s="39"/>
      <c r="F329" s="195" t="s">
        <v>4874</v>
      </c>
      <c r="G329" s="39"/>
      <c r="H329" s="39"/>
      <c r="I329" s="196"/>
      <c r="J329" s="39"/>
      <c r="K329" s="39"/>
      <c r="L329" s="42"/>
      <c r="M329" s="197"/>
      <c r="N329" s="198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170</v>
      </c>
      <c r="AU329" s="20" t="s">
        <v>79</v>
      </c>
    </row>
    <row r="330" spans="1:65" s="13" customFormat="1">
      <c r="B330" s="201"/>
      <c r="C330" s="202"/>
      <c r="D330" s="199" t="s">
        <v>178</v>
      </c>
      <c r="E330" s="203" t="s">
        <v>19</v>
      </c>
      <c r="F330" s="204" t="s">
        <v>4875</v>
      </c>
      <c r="G330" s="202"/>
      <c r="H330" s="205">
        <v>0.20399999999999999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178</v>
      </c>
      <c r="AU330" s="211" t="s">
        <v>79</v>
      </c>
      <c r="AV330" s="13" t="s">
        <v>79</v>
      </c>
      <c r="AW330" s="13" t="s">
        <v>31</v>
      </c>
      <c r="AX330" s="13" t="s">
        <v>77</v>
      </c>
      <c r="AY330" s="211" t="s">
        <v>161</v>
      </c>
    </row>
    <row r="331" spans="1:65" s="2" customFormat="1" ht="16.5" customHeight="1">
      <c r="A331" s="37"/>
      <c r="B331" s="38"/>
      <c r="C331" s="181" t="s">
        <v>569</v>
      </c>
      <c r="D331" s="181" t="s">
        <v>163</v>
      </c>
      <c r="E331" s="182" t="s">
        <v>942</v>
      </c>
      <c r="F331" s="183" t="s">
        <v>4876</v>
      </c>
      <c r="G331" s="184" t="s">
        <v>944</v>
      </c>
      <c r="H331" s="185">
        <v>250</v>
      </c>
      <c r="I331" s="186"/>
      <c r="J331" s="187">
        <f>ROUND(I331*H331,2)</f>
        <v>0</v>
      </c>
      <c r="K331" s="183" t="s">
        <v>19</v>
      </c>
      <c r="L331" s="42"/>
      <c r="M331" s="188" t="s">
        <v>19</v>
      </c>
      <c r="N331" s="189" t="s">
        <v>40</v>
      </c>
      <c r="O331" s="67"/>
      <c r="P331" s="190">
        <f>O331*H331</f>
        <v>0</v>
      </c>
      <c r="Q331" s="190">
        <v>3.363E-2</v>
      </c>
      <c r="R331" s="190">
        <f>Q331*H331</f>
        <v>8.4075000000000006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168</v>
      </c>
      <c r="AT331" s="192" t="s">
        <v>163</v>
      </c>
      <c r="AU331" s="192" t="s">
        <v>79</v>
      </c>
      <c r="AY331" s="20" t="s">
        <v>161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77</v>
      </c>
      <c r="BK331" s="193">
        <f>ROUND(I331*H331,2)</f>
        <v>0</v>
      </c>
      <c r="BL331" s="20" t="s">
        <v>168</v>
      </c>
      <c r="BM331" s="192" t="s">
        <v>4877</v>
      </c>
    </row>
    <row r="332" spans="1:65" s="13" customFormat="1">
      <c r="B332" s="201"/>
      <c r="C332" s="202"/>
      <c r="D332" s="199" t="s">
        <v>178</v>
      </c>
      <c r="E332" s="203" t="s">
        <v>19</v>
      </c>
      <c r="F332" s="204" t="s">
        <v>4878</v>
      </c>
      <c r="G332" s="202"/>
      <c r="H332" s="205">
        <v>250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178</v>
      </c>
      <c r="AU332" s="211" t="s">
        <v>79</v>
      </c>
      <c r="AV332" s="13" t="s">
        <v>79</v>
      </c>
      <c r="AW332" s="13" t="s">
        <v>31</v>
      </c>
      <c r="AX332" s="13" t="s">
        <v>77</v>
      </c>
      <c r="AY332" s="211" t="s">
        <v>161</v>
      </c>
    </row>
    <row r="333" spans="1:65" s="2" customFormat="1" ht="16.5" customHeight="1">
      <c r="A333" s="37"/>
      <c r="B333" s="38"/>
      <c r="C333" s="237" t="s">
        <v>579</v>
      </c>
      <c r="D333" s="237" t="s">
        <v>715</v>
      </c>
      <c r="E333" s="238" t="s">
        <v>947</v>
      </c>
      <c r="F333" s="239" t="s">
        <v>948</v>
      </c>
      <c r="G333" s="240" t="s">
        <v>214</v>
      </c>
      <c r="H333" s="241">
        <v>0.04</v>
      </c>
      <c r="I333" s="242"/>
      <c r="J333" s="243">
        <f>ROUND(I333*H333,2)</f>
        <v>0</v>
      </c>
      <c r="K333" s="239" t="s">
        <v>167</v>
      </c>
      <c r="L333" s="244"/>
      <c r="M333" s="245" t="s">
        <v>19</v>
      </c>
      <c r="N333" s="246" t="s">
        <v>40</v>
      </c>
      <c r="O333" s="67"/>
      <c r="P333" s="190">
        <f>O333*H333</f>
        <v>0</v>
      </c>
      <c r="Q333" s="190">
        <v>1</v>
      </c>
      <c r="R333" s="190">
        <f>Q333*H333</f>
        <v>0.04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211</v>
      </c>
      <c r="AT333" s="192" t="s">
        <v>715</v>
      </c>
      <c r="AU333" s="192" t="s">
        <v>79</v>
      </c>
      <c r="AY333" s="20" t="s">
        <v>161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77</v>
      </c>
      <c r="BK333" s="193">
        <f>ROUND(I333*H333,2)</f>
        <v>0</v>
      </c>
      <c r="BL333" s="20" t="s">
        <v>168</v>
      </c>
      <c r="BM333" s="192" t="s">
        <v>4879</v>
      </c>
    </row>
    <row r="334" spans="1:65" s="13" customFormat="1">
      <c r="B334" s="201"/>
      <c r="C334" s="202"/>
      <c r="D334" s="199" t="s">
        <v>178</v>
      </c>
      <c r="E334" s="203" t="s">
        <v>19</v>
      </c>
      <c r="F334" s="204" t="s">
        <v>950</v>
      </c>
      <c r="G334" s="202"/>
      <c r="H334" s="205">
        <v>0.04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178</v>
      </c>
      <c r="AU334" s="211" t="s">
        <v>79</v>
      </c>
      <c r="AV334" s="13" t="s">
        <v>79</v>
      </c>
      <c r="AW334" s="13" t="s">
        <v>31</v>
      </c>
      <c r="AX334" s="13" t="s">
        <v>77</v>
      </c>
      <c r="AY334" s="211" t="s">
        <v>161</v>
      </c>
    </row>
    <row r="335" spans="1:65" s="2" customFormat="1" ht="16.5" customHeight="1">
      <c r="A335" s="37"/>
      <c r="B335" s="38"/>
      <c r="C335" s="237" t="s">
        <v>591</v>
      </c>
      <c r="D335" s="237" t="s">
        <v>715</v>
      </c>
      <c r="E335" s="238" t="s">
        <v>4880</v>
      </c>
      <c r="F335" s="239" t="s">
        <v>4881</v>
      </c>
      <c r="G335" s="240" t="s">
        <v>214</v>
      </c>
      <c r="H335" s="241">
        <v>0.06</v>
      </c>
      <c r="I335" s="242"/>
      <c r="J335" s="243">
        <f>ROUND(I335*H335,2)</f>
        <v>0</v>
      </c>
      <c r="K335" s="239" t="s">
        <v>167</v>
      </c>
      <c r="L335" s="244"/>
      <c r="M335" s="245" t="s">
        <v>19</v>
      </c>
      <c r="N335" s="246" t="s">
        <v>40</v>
      </c>
      <c r="O335" s="67"/>
      <c r="P335" s="190">
        <f>O335*H335</f>
        <v>0</v>
      </c>
      <c r="Q335" s="190">
        <v>1</v>
      </c>
      <c r="R335" s="190">
        <f>Q335*H335</f>
        <v>0.06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211</v>
      </c>
      <c r="AT335" s="192" t="s">
        <v>715</v>
      </c>
      <c r="AU335" s="192" t="s">
        <v>79</v>
      </c>
      <c r="AY335" s="20" t="s">
        <v>161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77</v>
      </c>
      <c r="BK335" s="193">
        <f>ROUND(I335*H335,2)</f>
        <v>0</v>
      </c>
      <c r="BL335" s="20" t="s">
        <v>168</v>
      </c>
      <c r="BM335" s="192" t="s">
        <v>4882</v>
      </c>
    </row>
    <row r="336" spans="1:65" s="13" customFormat="1">
      <c r="B336" s="201"/>
      <c r="C336" s="202"/>
      <c r="D336" s="199" t="s">
        <v>178</v>
      </c>
      <c r="E336" s="203" t="s">
        <v>19</v>
      </c>
      <c r="F336" s="204" t="s">
        <v>4883</v>
      </c>
      <c r="G336" s="202"/>
      <c r="H336" s="205">
        <v>0.06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178</v>
      </c>
      <c r="AU336" s="211" t="s">
        <v>79</v>
      </c>
      <c r="AV336" s="13" t="s">
        <v>79</v>
      </c>
      <c r="AW336" s="13" t="s">
        <v>31</v>
      </c>
      <c r="AX336" s="13" t="s">
        <v>77</v>
      </c>
      <c r="AY336" s="211" t="s">
        <v>161</v>
      </c>
    </row>
    <row r="337" spans="1:65" s="12" customFormat="1" ht="22.8" customHeight="1">
      <c r="B337" s="165"/>
      <c r="C337" s="166"/>
      <c r="D337" s="167" t="s">
        <v>68</v>
      </c>
      <c r="E337" s="179" t="s">
        <v>197</v>
      </c>
      <c r="F337" s="179" t="s">
        <v>236</v>
      </c>
      <c r="G337" s="166"/>
      <c r="H337" s="166"/>
      <c r="I337" s="169"/>
      <c r="J337" s="180">
        <f>BK337</f>
        <v>0</v>
      </c>
      <c r="K337" s="166"/>
      <c r="L337" s="171"/>
      <c r="M337" s="172"/>
      <c r="N337" s="173"/>
      <c r="O337" s="173"/>
      <c r="P337" s="174">
        <f>SUM(P338:P397)</f>
        <v>0</v>
      </c>
      <c r="Q337" s="173"/>
      <c r="R337" s="174">
        <f>SUM(R338:R397)</f>
        <v>18.707127450000002</v>
      </c>
      <c r="S337" s="173"/>
      <c r="T337" s="175">
        <f>SUM(T338:T397)</f>
        <v>0</v>
      </c>
      <c r="AR337" s="176" t="s">
        <v>77</v>
      </c>
      <c r="AT337" s="177" t="s">
        <v>68</v>
      </c>
      <c r="AU337" s="177" t="s">
        <v>77</v>
      </c>
      <c r="AY337" s="176" t="s">
        <v>161</v>
      </c>
      <c r="BK337" s="178">
        <f>SUM(BK338:BK397)</f>
        <v>0</v>
      </c>
    </row>
    <row r="338" spans="1:65" s="2" customFormat="1" ht="16.5" customHeight="1">
      <c r="A338" s="37"/>
      <c r="B338" s="38"/>
      <c r="C338" s="181" t="s">
        <v>986</v>
      </c>
      <c r="D338" s="181" t="s">
        <v>163</v>
      </c>
      <c r="E338" s="182" t="s">
        <v>951</v>
      </c>
      <c r="F338" s="183" t="s">
        <v>952</v>
      </c>
      <c r="G338" s="184" t="s">
        <v>166</v>
      </c>
      <c r="H338" s="185">
        <v>15</v>
      </c>
      <c r="I338" s="186"/>
      <c r="J338" s="187">
        <f>ROUND(I338*H338,2)</f>
        <v>0</v>
      </c>
      <c r="K338" s="183" t="s">
        <v>167</v>
      </c>
      <c r="L338" s="42"/>
      <c r="M338" s="188" t="s">
        <v>19</v>
      </c>
      <c r="N338" s="189" t="s">
        <v>40</v>
      </c>
      <c r="O338" s="67"/>
      <c r="P338" s="190">
        <f>O338*H338</f>
        <v>0</v>
      </c>
      <c r="Q338" s="190">
        <v>4.795E-2</v>
      </c>
      <c r="R338" s="190">
        <f>Q338*H338</f>
        <v>0.71924999999999994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168</v>
      </c>
      <c r="AT338" s="192" t="s">
        <v>163</v>
      </c>
      <c r="AU338" s="192" t="s">
        <v>79</v>
      </c>
      <c r="AY338" s="20" t="s">
        <v>161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77</v>
      </c>
      <c r="BK338" s="193">
        <f>ROUND(I338*H338,2)</f>
        <v>0</v>
      </c>
      <c r="BL338" s="20" t="s">
        <v>168</v>
      </c>
      <c r="BM338" s="192" t="s">
        <v>4884</v>
      </c>
    </row>
    <row r="339" spans="1:65" s="2" customFormat="1">
      <c r="A339" s="37"/>
      <c r="B339" s="38"/>
      <c r="C339" s="39"/>
      <c r="D339" s="194" t="s">
        <v>170</v>
      </c>
      <c r="E339" s="39"/>
      <c r="F339" s="195" t="s">
        <v>954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170</v>
      </c>
      <c r="AU339" s="20" t="s">
        <v>79</v>
      </c>
    </row>
    <row r="340" spans="1:65" s="13" customFormat="1">
      <c r="B340" s="201"/>
      <c r="C340" s="202"/>
      <c r="D340" s="199" t="s">
        <v>178</v>
      </c>
      <c r="E340" s="203" t="s">
        <v>19</v>
      </c>
      <c r="F340" s="204" t="s">
        <v>4885</v>
      </c>
      <c r="G340" s="202"/>
      <c r="H340" s="205">
        <v>15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178</v>
      </c>
      <c r="AU340" s="211" t="s">
        <v>79</v>
      </c>
      <c r="AV340" s="13" t="s">
        <v>79</v>
      </c>
      <c r="AW340" s="13" t="s">
        <v>31</v>
      </c>
      <c r="AX340" s="13" t="s">
        <v>77</v>
      </c>
      <c r="AY340" s="211" t="s">
        <v>161</v>
      </c>
    </row>
    <row r="341" spans="1:65" s="2" customFormat="1" ht="21.75" customHeight="1">
      <c r="A341" s="37"/>
      <c r="B341" s="38"/>
      <c r="C341" s="181" t="s">
        <v>991</v>
      </c>
      <c r="D341" s="181" t="s">
        <v>163</v>
      </c>
      <c r="E341" s="182" t="s">
        <v>956</v>
      </c>
      <c r="F341" s="183" t="s">
        <v>957</v>
      </c>
      <c r="G341" s="184" t="s">
        <v>166</v>
      </c>
      <c r="H341" s="185">
        <v>51.680999999999997</v>
      </c>
      <c r="I341" s="186"/>
      <c r="J341" s="187">
        <f>ROUND(I341*H341,2)</f>
        <v>0</v>
      </c>
      <c r="K341" s="183" t="s">
        <v>167</v>
      </c>
      <c r="L341" s="42"/>
      <c r="M341" s="188" t="s">
        <v>19</v>
      </c>
      <c r="N341" s="189" t="s">
        <v>40</v>
      </c>
      <c r="O341" s="67"/>
      <c r="P341" s="190">
        <f>O341*H341</f>
        <v>0</v>
      </c>
      <c r="Q341" s="190">
        <v>7.3499999999999998E-3</v>
      </c>
      <c r="R341" s="190">
        <f>Q341*H341</f>
        <v>0.37985534999999998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168</v>
      </c>
      <c r="AT341" s="192" t="s">
        <v>163</v>
      </c>
      <c r="AU341" s="192" t="s">
        <v>79</v>
      </c>
      <c r="AY341" s="20" t="s">
        <v>161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77</v>
      </c>
      <c r="BK341" s="193">
        <f>ROUND(I341*H341,2)</f>
        <v>0</v>
      </c>
      <c r="BL341" s="20" t="s">
        <v>168</v>
      </c>
      <c r="BM341" s="192" t="s">
        <v>4886</v>
      </c>
    </row>
    <row r="342" spans="1:65" s="2" customFormat="1">
      <c r="A342" s="37"/>
      <c r="B342" s="38"/>
      <c r="C342" s="39"/>
      <c r="D342" s="194" t="s">
        <v>170</v>
      </c>
      <c r="E342" s="39"/>
      <c r="F342" s="195" t="s">
        <v>959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170</v>
      </c>
      <c r="AU342" s="20" t="s">
        <v>79</v>
      </c>
    </row>
    <row r="343" spans="1:65" s="14" customFormat="1">
      <c r="B343" s="212"/>
      <c r="C343" s="213"/>
      <c r="D343" s="199" t="s">
        <v>178</v>
      </c>
      <c r="E343" s="214" t="s">
        <v>19</v>
      </c>
      <c r="F343" s="215" t="s">
        <v>964</v>
      </c>
      <c r="G343" s="213"/>
      <c r="H343" s="214" t="s">
        <v>19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178</v>
      </c>
      <c r="AU343" s="221" t="s">
        <v>79</v>
      </c>
      <c r="AV343" s="14" t="s">
        <v>77</v>
      </c>
      <c r="AW343" s="14" t="s">
        <v>31</v>
      </c>
      <c r="AX343" s="14" t="s">
        <v>69</v>
      </c>
      <c r="AY343" s="221" t="s">
        <v>161</v>
      </c>
    </row>
    <row r="344" spans="1:65" s="13" customFormat="1">
      <c r="B344" s="201"/>
      <c r="C344" s="202"/>
      <c r="D344" s="199" t="s">
        <v>178</v>
      </c>
      <c r="E344" s="203" t="s">
        <v>19</v>
      </c>
      <c r="F344" s="204" t="s">
        <v>4887</v>
      </c>
      <c r="G344" s="202"/>
      <c r="H344" s="205">
        <v>2.42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178</v>
      </c>
      <c r="AU344" s="211" t="s">
        <v>79</v>
      </c>
      <c r="AV344" s="13" t="s">
        <v>79</v>
      </c>
      <c r="AW344" s="13" t="s">
        <v>31</v>
      </c>
      <c r="AX344" s="13" t="s">
        <v>69</v>
      </c>
      <c r="AY344" s="211" t="s">
        <v>161</v>
      </c>
    </row>
    <row r="345" spans="1:65" s="13" customFormat="1">
      <c r="B345" s="201"/>
      <c r="C345" s="202"/>
      <c r="D345" s="199" t="s">
        <v>178</v>
      </c>
      <c r="E345" s="203" t="s">
        <v>19</v>
      </c>
      <c r="F345" s="204" t="s">
        <v>4888</v>
      </c>
      <c r="G345" s="202"/>
      <c r="H345" s="205">
        <v>12.16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178</v>
      </c>
      <c r="AU345" s="211" t="s">
        <v>79</v>
      </c>
      <c r="AV345" s="13" t="s">
        <v>79</v>
      </c>
      <c r="AW345" s="13" t="s">
        <v>31</v>
      </c>
      <c r="AX345" s="13" t="s">
        <v>69</v>
      </c>
      <c r="AY345" s="211" t="s">
        <v>161</v>
      </c>
    </row>
    <row r="346" spans="1:65" s="13" customFormat="1">
      <c r="B346" s="201"/>
      <c r="C346" s="202"/>
      <c r="D346" s="199" t="s">
        <v>178</v>
      </c>
      <c r="E346" s="203" t="s">
        <v>19</v>
      </c>
      <c r="F346" s="204" t="s">
        <v>4889</v>
      </c>
      <c r="G346" s="202"/>
      <c r="H346" s="205">
        <v>14.32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178</v>
      </c>
      <c r="AU346" s="211" t="s">
        <v>79</v>
      </c>
      <c r="AV346" s="13" t="s">
        <v>79</v>
      </c>
      <c r="AW346" s="13" t="s">
        <v>31</v>
      </c>
      <c r="AX346" s="13" t="s">
        <v>69</v>
      </c>
      <c r="AY346" s="211" t="s">
        <v>161</v>
      </c>
    </row>
    <row r="347" spans="1:65" s="13" customFormat="1">
      <c r="B347" s="201"/>
      <c r="C347" s="202"/>
      <c r="D347" s="199" t="s">
        <v>178</v>
      </c>
      <c r="E347" s="203" t="s">
        <v>19</v>
      </c>
      <c r="F347" s="204" t="s">
        <v>4890</v>
      </c>
      <c r="G347" s="202"/>
      <c r="H347" s="205">
        <v>20.32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178</v>
      </c>
      <c r="AU347" s="211" t="s">
        <v>79</v>
      </c>
      <c r="AV347" s="13" t="s">
        <v>79</v>
      </c>
      <c r="AW347" s="13" t="s">
        <v>31</v>
      </c>
      <c r="AX347" s="13" t="s">
        <v>69</v>
      </c>
      <c r="AY347" s="211" t="s">
        <v>161</v>
      </c>
    </row>
    <row r="348" spans="1:65" s="15" customFormat="1">
      <c r="B348" s="222"/>
      <c r="C348" s="223"/>
      <c r="D348" s="199" t="s">
        <v>178</v>
      </c>
      <c r="E348" s="224" t="s">
        <v>19</v>
      </c>
      <c r="F348" s="225" t="s">
        <v>221</v>
      </c>
      <c r="G348" s="223"/>
      <c r="H348" s="226">
        <v>49.22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178</v>
      </c>
      <c r="AU348" s="232" t="s">
        <v>79</v>
      </c>
      <c r="AV348" s="15" t="s">
        <v>168</v>
      </c>
      <c r="AW348" s="15" t="s">
        <v>31</v>
      </c>
      <c r="AX348" s="15" t="s">
        <v>77</v>
      </c>
      <c r="AY348" s="232" t="s">
        <v>161</v>
      </c>
    </row>
    <row r="349" spans="1:65" s="13" customFormat="1">
      <c r="B349" s="201"/>
      <c r="C349" s="202"/>
      <c r="D349" s="199" t="s">
        <v>178</v>
      </c>
      <c r="E349" s="202"/>
      <c r="F349" s="204" t="s">
        <v>4891</v>
      </c>
      <c r="G349" s="202"/>
      <c r="H349" s="205">
        <v>51.680999999999997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178</v>
      </c>
      <c r="AU349" s="211" t="s">
        <v>79</v>
      </c>
      <c r="AV349" s="13" t="s">
        <v>79</v>
      </c>
      <c r="AW349" s="13" t="s">
        <v>4</v>
      </c>
      <c r="AX349" s="13" t="s">
        <v>77</v>
      </c>
      <c r="AY349" s="211" t="s">
        <v>161</v>
      </c>
    </row>
    <row r="350" spans="1:65" s="2" customFormat="1" ht="24.15" customHeight="1">
      <c r="A350" s="37"/>
      <c r="B350" s="38"/>
      <c r="C350" s="181" t="s">
        <v>997</v>
      </c>
      <c r="D350" s="181" t="s">
        <v>163</v>
      </c>
      <c r="E350" s="182" t="s">
        <v>970</v>
      </c>
      <c r="F350" s="183" t="s">
        <v>971</v>
      </c>
      <c r="G350" s="184" t="s">
        <v>166</v>
      </c>
      <c r="H350" s="185">
        <v>51.680999999999997</v>
      </c>
      <c r="I350" s="186"/>
      <c r="J350" s="187">
        <f>ROUND(I350*H350,2)</f>
        <v>0</v>
      </c>
      <c r="K350" s="183" t="s">
        <v>167</v>
      </c>
      <c r="L350" s="42"/>
      <c r="M350" s="188" t="s">
        <v>19</v>
      </c>
      <c r="N350" s="189" t="s">
        <v>40</v>
      </c>
      <c r="O350" s="67"/>
      <c r="P350" s="190">
        <f>O350*H350</f>
        <v>0</v>
      </c>
      <c r="Q350" s="190">
        <v>1.6279999999999999E-2</v>
      </c>
      <c r="R350" s="190">
        <f>Q350*H350</f>
        <v>0.84136667999999992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168</v>
      </c>
      <c r="AT350" s="192" t="s">
        <v>163</v>
      </c>
      <c r="AU350" s="192" t="s">
        <v>79</v>
      </c>
      <c r="AY350" s="20" t="s">
        <v>161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77</v>
      </c>
      <c r="BK350" s="193">
        <f>ROUND(I350*H350,2)</f>
        <v>0</v>
      </c>
      <c r="BL350" s="20" t="s">
        <v>168</v>
      </c>
      <c r="BM350" s="192" t="s">
        <v>4892</v>
      </c>
    </row>
    <row r="351" spans="1:65" s="2" customFormat="1">
      <c r="A351" s="37"/>
      <c r="B351" s="38"/>
      <c r="C351" s="39"/>
      <c r="D351" s="194" t="s">
        <v>170</v>
      </c>
      <c r="E351" s="39"/>
      <c r="F351" s="195" t="s">
        <v>973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170</v>
      </c>
      <c r="AU351" s="20" t="s">
        <v>79</v>
      </c>
    </row>
    <row r="352" spans="1:65" s="13" customFormat="1">
      <c r="B352" s="201"/>
      <c r="C352" s="202"/>
      <c r="D352" s="199" t="s">
        <v>178</v>
      </c>
      <c r="E352" s="202"/>
      <c r="F352" s="204" t="s">
        <v>4891</v>
      </c>
      <c r="G352" s="202"/>
      <c r="H352" s="205">
        <v>51.680999999999997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178</v>
      </c>
      <c r="AU352" s="211" t="s">
        <v>79</v>
      </c>
      <c r="AV352" s="13" t="s">
        <v>79</v>
      </c>
      <c r="AW352" s="13" t="s">
        <v>4</v>
      </c>
      <c r="AX352" s="13" t="s">
        <v>77</v>
      </c>
      <c r="AY352" s="211" t="s">
        <v>161</v>
      </c>
    </row>
    <row r="353" spans="1:65" s="2" customFormat="1" ht="24.15" customHeight="1">
      <c r="A353" s="37"/>
      <c r="B353" s="38"/>
      <c r="C353" s="181" t="s">
        <v>1005</v>
      </c>
      <c r="D353" s="181" t="s">
        <v>163</v>
      </c>
      <c r="E353" s="182" t="s">
        <v>974</v>
      </c>
      <c r="F353" s="183" t="s">
        <v>975</v>
      </c>
      <c r="G353" s="184" t="s">
        <v>166</v>
      </c>
      <c r="H353" s="185">
        <v>30</v>
      </c>
      <c r="I353" s="186"/>
      <c r="J353" s="187">
        <f>ROUND(I353*H353,2)</f>
        <v>0</v>
      </c>
      <c r="K353" s="183" t="s">
        <v>167</v>
      </c>
      <c r="L353" s="42"/>
      <c r="M353" s="188" t="s">
        <v>19</v>
      </c>
      <c r="N353" s="189" t="s">
        <v>40</v>
      </c>
      <c r="O353" s="67"/>
      <c r="P353" s="190">
        <f>O353*H353</f>
        <v>0</v>
      </c>
      <c r="Q353" s="190">
        <v>1.8380000000000001E-2</v>
      </c>
      <c r="R353" s="190">
        <f>Q353*H353</f>
        <v>0.5514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168</v>
      </c>
      <c r="AT353" s="192" t="s">
        <v>163</v>
      </c>
      <c r="AU353" s="192" t="s">
        <v>79</v>
      </c>
      <c r="AY353" s="20" t="s">
        <v>161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77</v>
      </c>
      <c r="BK353" s="193">
        <f>ROUND(I353*H353,2)</f>
        <v>0</v>
      </c>
      <c r="BL353" s="20" t="s">
        <v>168</v>
      </c>
      <c r="BM353" s="192" t="s">
        <v>4893</v>
      </c>
    </row>
    <row r="354" spans="1:65" s="2" customFormat="1">
      <c r="A354" s="37"/>
      <c r="B354" s="38"/>
      <c r="C354" s="39"/>
      <c r="D354" s="194" t="s">
        <v>170</v>
      </c>
      <c r="E354" s="39"/>
      <c r="F354" s="195" t="s">
        <v>977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170</v>
      </c>
      <c r="AU354" s="20" t="s">
        <v>79</v>
      </c>
    </row>
    <row r="355" spans="1:65" s="13" customFormat="1">
      <c r="B355" s="201"/>
      <c r="C355" s="202"/>
      <c r="D355" s="199" t="s">
        <v>178</v>
      </c>
      <c r="E355" s="203" t="s">
        <v>19</v>
      </c>
      <c r="F355" s="204" t="s">
        <v>4894</v>
      </c>
      <c r="G355" s="202"/>
      <c r="H355" s="205">
        <v>30</v>
      </c>
      <c r="I355" s="206"/>
      <c r="J355" s="202"/>
      <c r="K355" s="202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178</v>
      </c>
      <c r="AU355" s="211" t="s">
        <v>79</v>
      </c>
      <c r="AV355" s="13" t="s">
        <v>79</v>
      </c>
      <c r="AW355" s="13" t="s">
        <v>31</v>
      </c>
      <c r="AX355" s="13" t="s">
        <v>77</v>
      </c>
      <c r="AY355" s="211" t="s">
        <v>161</v>
      </c>
    </row>
    <row r="356" spans="1:65" s="2" customFormat="1" ht="24.15" customHeight="1">
      <c r="A356" s="37"/>
      <c r="B356" s="38"/>
      <c r="C356" s="181" t="s">
        <v>1010</v>
      </c>
      <c r="D356" s="181" t="s">
        <v>163</v>
      </c>
      <c r="E356" s="182" t="s">
        <v>979</v>
      </c>
      <c r="F356" s="183" t="s">
        <v>980</v>
      </c>
      <c r="G356" s="184" t="s">
        <v>166</v>
      </c>
      <c r="H356" s="185">
        <v>42.956000000000003</v>
      </c>
      <c r="I356" s="186"/>
      <c r="J356" s="187">
        <f>ROUND(I356*H356,2)</f>
        <v>0</v>
      </c>
      <c r="K356" s="183" t="s">
        <v>167</v>
      </c>
      <c r="L356" s="42"/>
      <c r="M356" s="188" t="s">
        <v>19</v>
      </c>
      <c r="N356" s="189" t="s">
        <v>40</v>
      </c>
      <c r="O356" s="67"/>
      <c r="P356" s="190">
        <f>O356*H356</f>
        <v>0</v>
      </c>
      <c r="Q356" s="190">
        <v>4.3800000000000002E-3</v>
      </c>
      <c r="R356" s="190">
        <f>Q356*H356</f>
        <v>0.18814728000000003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168</v>
      </c>
      <c r="AT356" s="192" t="s">
        <v>163</v>
      </c>
      <c r="AU356" s="192" t="s">
        <v>79</v>
      </c>
      <c r="AY356" s="20" t="s">
        <v>161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77</v>
      </c>
      <c r="BK356" s="193">
        <f>ROUND(I356*H356,2)</f>
        <v>0</v>
      </c>
      <c r="BL356" s="20" t="s">
        <v>168</v>
      </c>
      <c r="BM356" s="192" t="s">
        <v>4895</v>
      </c>
    </row>
    <row r="357" spans="1:65" s="2" customFormat="1">
      <c r="A357" s="37"/>
      <c r="B357" s="38"/>
      <c r="C357" s="39"/>
      <c r="D357" s="194" t="s">
        <v>170</v>
      </c>
      <c r="E357" s="39"/>
      <c r="F357" s="195" t="s">
        <v>982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170</v>
      </c>
      <c r="AU357" s="20" t="s">
        <v>79</v>
      </c>
    </row>
    <row r="358" spans="1:65" s="14" customFormat="1">
      <c r="B358" s="212"/>
      <c r="C358" s="213"/>
      <c r="D358" s="199" t="s">
        <v>178</v>
      </c>
      <c r="E358" s="214" t="s">
        <v>19</v>
      </c>
      <c r="F358" s="215" t="s">
        <v>4773</v>
      </c>
      <c r="G358" s="213"/>
      <c r="H358" s="214" t="s">
        <v>19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178</v>
      </c>
      <c r="AU358" s="221" t="s">
        <v>79</v>
      </c>
      <c r="AV358" s="14" t="s">
        <v>77</v>
      </c>
      <c r="AW358" s="14" t="s">
        <v>31</v>
      </c>
      <c r="AX358" s="14" t="s">
        <v>69</v>
      </c>
      <c r="AY358" s="221" t="s">
        <v>161</v>
      </c>
    </row>
    <row r="359" spans="1:65" s="13" customFormat="1">
      <c r="B359" s="201"/>
      <c r="C359" s="202"/>
      <c r="D359" s="199" t="s">
        <v>178</v>
      </c>
      <c r="E359" s="203" t="s">
        <v>19</v>
      </c>
      <c r="F359" s="204" t="s">
        <v>4896</v>
      </c>
      <c r="G359" s="202"/>
      <c r="H359" s="205">
        <v>7.5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178</v>
      </c>
      <c r="AU359" s="211" t="s">
        <v>79</v>
      </c>
      <c r="AV359" s="13" t="s">
        <v>79</v>
      </c>
      <c r="AW359" s="13" t="s">
        <v>31</v>
      </c>
      <c r="AX359" s="13" t="s">
        <v>69</v>
      </c>
      <c r="AY359" s="211" t="s">
        <v>161</v>
      </c>
    </row>
    <row r="360" spans="1:65" s="13" customFormat="1">
      <c r="B360" s="201"/>
      <c r="C360" s="202"/>
      <c r="D360" s="199" t="s">
        <v>178</v>
      </c>
      <c r="E360" s="203" t="s">
        <v>19</v>
      </c>
      <c r="F360" s="204" t="s">
        <v>4897</v>
      </c>
      <c r="G360" s="202"/>
      <c r="H360" s="205">
        <v>8.6999999999999993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178</v>
      </c>
      <c r="AU360" s="211" t="s">
        <v>79</v>
      </c>
      <c r="AV360" s="13" t="s">
        <v>79</v>
      </c>
      <c r="AW360" s="13" t="s">
        <v>31</v>
      </c>
      <c r="AX360" s="13" t="s">
        <v>69</v>
      </c>
      <c r="AY360" s="211" t="s">
        <v>161</v>
      </c>
    </row>
    <row r="361" spans="1:65" s="13" customFormat="1">
      <c r="B361" s="201"/>
      <c r="C361" s="202"/>
      <c r="D361" s="199" t="s">
        <v>178</v>
      </c>
      <c r="E361" s="203" t="s">
        <v>19</v>
      </c>
      <c r="F361" s="204" t="s">
        <v>4898</v>
      </c>
      <c r="G361" s="202"/>
      <c r="H361" s="205">
        <v>14.21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178</v>
      </c>
      <c r="AU361" s="211" t="s">
        <v>79</v>
      </c>
      <c r="AV361" s="13" t="s">
        <v>79</v>
      </c>
      <c r="AW361" s="13" t="s">
        <v>31</v>
      </c>
      <c r="AX361" s="13" t="s">
        <v>69</v>
      </c>
      <c r="AY361" s="211" t="s">
        <v>161</v>
      </c>
    </row>
    <row r="362" spans="1:65" s="13" customFormat="1">
      <c r="B362" s="201"/>
      <c r="C362" s="202"/>
      <c r="D362" s="199" t="s">
        <v>178</v>
      </c>
      <c r="E362" s="203" t="s">
        <v>19</v>
      </c>
      <c r="F362" s="204" t="s">
        <v>4899</v>
      </c>
      <c r="G362" s="202"/>
      <c r="H362" s="205">
        <v>10.5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178</v>
      </c>
      <c r="AU362" s="211" t="s">
        <v>79</v>
      </c>
      <c r="AV362" s="13" t="s">
        <v>79</v>
      </c>
      <c r="AW362" s="13" t="s">
        <v>31</v>
      </c>
      <c r="AX362" s="13" t="s">
        <v>69</v>
      </c>
      <c r="AY362" s="211" t="s">
        <v>161</v>
      </c>
    </row>
    <row r="363" spans="1:65" s="15" customFormat="1">
      <c r="B363" s="222"/>
      <c r="C363" s="223"/>
      <c r="D363" s="199" t="s">
        <v>178</v>
      </c>
      <c r="E363" s="224" t="s">
        <v>19</v>
      </c>
      <c r="F363" s="225" t="s">
        <v>221</v>
      </c>
      <c r="G363" s="223"/>
      <c r="H363" s="226">
        <v>40.909999999999997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178</v>
      </c>
      <c r="AU363" s="232" t="s">
        <v>79</v>
      </c>
      <c r="AV363" s="15" t="s">
        <v>168</v>
      </c>
      <c r="AW363" s="15" t="s">
        <v>31</v>
      </c>
      <c r="AX363" s="15" t="s">
        <v>77</v>
      </c>
      <c r="AY363" s="232" t="s">
        <v>161</v>
      </c>
    </row>
    <row r="364" spans="1:65" s="13" customFormat="1">
      <c r="B364" s="201"/>
      <c r="C364" s="202"/>
      <c r="D364" s="199" t="s">
        <v>178</v>
      </c>
      <c r="E364" s="202"/>
      <c r="F364" s="204" t="s">
        <v>4900</v>
      </c>
      <c r="G364" s="202"/>
      <c r="H364" s="205">
        <v>42.956000000000003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178</v>
      </c>
      <c r="AU364" s="211" t="s">
        <v>79</v>
      </c>
      <c r="AV364" s="13" t="s">
        <v>79</v>
      </c>
      <c r="AW364" s="13" t="s">
        <v>4</v>
      </c>
      <c r="AX364" s="13" t="s">
        <v>77</v>
      </c>
      <c r="AY364" s="211" t="s">
        <v>161</v>
      </c>
    </row>
    <row r="365" spans="1:65" s="2" customFormat="1" ht="16.5" customHeight="1">
      <c r="A365" s="37"/>
      <c r="B365" s="38"/>
      <c r="C365" s="181" t="s">
        <v>1015</v>
      </c>
      <c r="D365" s="181" t="s">
        <v>163</v>
      </c>
      <c r="E365" s="182" t="s">
        <v>987</v>
      </c>
      <c r="F365" s="183" t="s">
        <v>988</v>
      </c>
      <c r="G365" s="184" t="s">
        <v>166</v>
      </c>
      <c r="H365" s="185">
        <v>42.956000000000003</v>
      </c>
      <c r="I365" s="186"/>
      <c r="J365" s="187">
        <f>ROUND(I365*H365,2)</f>
        <v>0</v>
      </c>
      <c r="K365" s="183" t="s">
        <v>167</v>
      </c>
      <c r="L365" s="42"/>
      <c r="M365" s="188" t="s">
        <v>19</v>
      </c>
      <c r="N365" s="189" t="s">
        <v>40</v>
      </c>
      <c r="O365" s="67"/>
      <c r="P365" s="190">
        <f>O365*H365</f>
        <v>0</v>
      </c>
      <c r="Q365" s="190">
        <v>4.0000000000000001E-3</v>
      </c>
      <c r="R365" s="190">
        <f>Q365*H365</f>
        <v>0.171824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168</v>
      </c>
      <c r="AT365" s="192" t="s">
        <v>163</v>
      </c>
      <c r="AU365" s="192" t="s">
        <v>79</v>
      </c>
      <c r="AY365" s="20" t="s">
        <v>161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77</v>
      </c>
      <c r="BK365" s="193">
        <f>ROUND(I365*H365,2)</f>
        <v>0</v>
      </c>
      <c r="BL365" s="20" t="s">
        <v>168</v>
      </c>
      <c r="BM365" s="192" t="s">
        <v>4901</v>
      </c>
    </row>
    <row r="366" spans="1:65" s="2" customFormat="1">
      <c r="A366" s="37"/>
      <c r="B366" s="38"/>
      <c r="C366" s="39"/>
      <c r="D366" s="194" t="s">
        <v>170</v>
      </c>
      <c r="E366" s="39"/>
      <c r="F366" s="195" t="s">
        <v>990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170</v>
      </c>
      <c r="AU366" s="20" t="s">
        <v>79</v>
      </c>
    </row>
    <row r="367" spans="1:65" s="2" customFormat="1" ht="16.5" customHeight="1">
      <c r="A367" s="37"/>
      <c r="B367" s="38"/>
      <c r="C367" s="181" t="s">
        <v>1021</v>
      </c>
      <c r="D367" s="181" t="s">
        <v>163</v>
      </c>
      <c r="E367" s="182" t="s">
        <v>992</v>
      </c>
      <c r="F367" s="183" t="s">
        <v>993</v>
      </c>
      <c r="G367" s="184" t="s">
        <v>166</v>
      </c>
      <c r="H367" s="185">
        <v>36.4</v>
      </c>
      <c r="I367" s="186"/>
      <c r="J367" s="187">
        <f>ROUND(I367*H367,2)</f>
        <v>0</v>
      </c>
      <c r="K367" s="183" t="s">
        <v>167</v>
      </c>
      <c r="L367" s="42"/>
      <c r="M367" s="188" t="s">
        <v>19</v>
      </c>
      <c r="N367" s="189" t="s">
        <v>40</v>
      </c>
      <c r="O367" s="67"/>
      <c r="P367" s="190">
        <f>O367*H367</f>
        <v>0</v>
      </c>
      <c r="Q367" s="190">
        <v>3.4680000000000002E-2</v>
      </c>
      <c r="R367" s="190">
        <f>Q367*H367</f>
        <v>1.2623520000000001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168</v>
      </c>
      <c r="AT367" s="192" t="s">
        <v>163</v>
      </c>
      <c r="AU367" s="192" t="s">
        <v>79</v>
      </c>
      <c r="AY367" s="20" t="s">
        <v>161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77</v>
      </c>
      <c r="BK367" s="193">
        <f>ROUND(I367*H367,2)</f>
        <v>0</v>
      </c>
      <c r="BL367" s="20" t="s">
        <v>168</v>
      </c>
      <c r="BM367" s="192" t="s">
        <v>4902</v>
      </c>
    </row>
    <row r="368" spans="1:65" s="2" customFormat="1">
      <c r="A368" s="37"/>
      <c r="B368" s="38"/>
      <c r="C368" s="39"/>
      <c r="D368" s="194" t="s">
        <v>170</v>
      </c>
      <c r="E368" s="39"/>
      <c r="F368" s="195" t="s">
        <v>995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170</v>
      </c>
      <c r="AU368" s="20" t="s">
        <v>79</v>
      </c>
    </row>
    <row r="369" spans="1:65" s="13" customFormat="1">
      <c r="B369" s="201"/>
      <c r="C369" s="202"/>
      <c r="D369" s="199" t="s">
        <v>178</v>
      </c>
      <c r="E369" s="203" t="s">
        <v>19</v>
      </c>
      <c r="F369" s="204" t="s">
        <v>4903</v>
      </c>
      <c r="G369" s="202"/>
      <c r="H369" s="205">
        <v>36.4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178</v>
      </c>
      <c r="AU369" s="211" t="s">
        <v>79</v>
      </c>
      <c r="AV369" s="13" t="s">
        <v>79</v>
      </c>
      <c r="AW369" s="13" t="s">
        <v>31</v>
      </c>
      <c r="AX369" s="13" t="s">
        <v>77</v>
      </c>
      <c r="AY369" s="211" t="s">
        <v>161</v>
      </c>
    </row>
    <row r="370" spans="1:65" s="2" customFormat="1" ht="24.15" customHeight="1">
      <c r="A370" s="37"/>
      <c r="B370" s="38"/>
      <c r="C370" s="181" t="s">
        <v>1028</v>
      </c>
      <c r="D370" s="181" t="s">
        <v>163</v>
      </c>
      <c r="E370" s="182" t="s">
        <v>4904</v>
      </c>
      <c r="F370" s="183" t="s">
        <v>4905</v>
      </c>
      <c r="G370" s="184" t="s">
        <v>166</v>
      </c>
      <c r="H370" s="185">
        <v>132</v>
      </c>
      <c r="I370" s="186"/>
      <c r="J370" s="187">
        <f>ROUND(I370*H370,2)</f>
        <v>0</v>
      </c>
      <c r="K370" s="183" t="s">
        <v>167</v>
      </c>
      <c r="L370" s="42"/>
      <c r="M370" s="188" t="s">
        <v>19</v>
      </c>
      <c r="N370" s="189" t="s">
        <v>40</v>
      </c>
      <c r="O370" s="67"/>
      <c r="P370" s="190">
        <f>O370*H370</f>
        <v>0</v>
      </c>
      <c r="Q370" s="190">
        <v>7.3499999999999998E-3</v>
      </c>
      <c r="R370" s="190">
        <f>Q370*H370</f>
        <v>0.97019999999999995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168</v>
      </c>
      <c r="AT370" s="192" t="s">
        <v>163</v>
      </c>
      <c r="AU370" s="192" t="s">
        <v>79</v>
      </c>
      <c r="AY370" s="20" t="s">
        <v>161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77</v>
      </c>
      <c r="BK370" s="193">
        <f>ROUND(I370*H370,2)</f>
        <v>0</v>
      </c>
      <c r="BL370" s="20" t="s">
        <v>168</v>
      </c>
      <c r="BM370" s="192" t="s">
        <v>4906</v>
      </c>
    </row>
    <row r="371" spans="1:65" s="2" customFormat="1">
      <c r="A371" s="37"/>
      <c r="B371" s="38"/>
      <c r="C371" s="39"/>
      <c r="D371" s="194" t="s">
        <v>170</v>
      </c>
      <c r="E371" s="39"/>
      <c r="F371" s="195" t="s">
        <v>4907</v>
      </c>
      <c r="G371" s="39"/>
      <c r="H371" s="39"/>
      <c r="I371" s="196"/>
      <c r="J371" s="39"/>
      <c r="K371" s="39"/>
      <c r="L371" s="42"/>
      <c r="M371" s="197"/>
      <c r="N371" s="198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170</v>
      </c>
      <c r="AU371" s="20" t="s">
        <v>79</v>
      </c>
    </row>
    <row r="372" spans="1:65" s="13" customFormat="1">
      <c r="B372" s="201"/>
      <c r="C372" s="202"/>
      <c r="D372" s="199" t="s">
        <v>178</v>
      </c>
      <c r="E372" s="203" t="s">
        <v>19</v>
      </c>
      <c r="F372" s="204" t="s">
        <v>4908</v>
      </c>
      <c r="G372" s="202"/>
      <c r="H372" s="205">
        <v>132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178</v>
      </c>
      <c r="AU372" s="211" t="s">
        <v>79</v>
      </c>
      <c r="AV372" s="13" t="s">
        <v>79</v>
      </c>
      <c r="AW372" s="13" t="s">
        <v>31</v>
      </c>
      <c r="AX372" s="13" t="s">
        <v>77</v>
      </c>
      <c r="AY372" s="211" t="s">
        <v>161</v>
      </c>
    </row>
    <row r="373" spans="1:65" s="2" customFormat="1" ht="33" customHeight="1">
      <c r="A373" s="37"/>
      <c r="B373" s="38"/>
      <c r="C373" s="181" t="s">
        <v>1035</v>
      </c>
      <c r="D373" s="181" t="s">
        <v>163</v>
      </c>
      <c r="E373" s="182" t="s">
        <v>4909</v>
      </c>
      <c r="F373" s="183" t="s">
        <v>4910</v>
      </c>
      <c r="G373" s="184" t="s">
        <v>166</v>
      </c>
      <c r="H373" s="185">
        <v>132</v>
      </c>
      <c r="I373" s="186"/>
      <c r="J373" s="187">
        <f>ROUND(I373*H373,2)</f>
        <v>0</v>
      </c>
      <c r="K373" s="183" t="s">
        <v>167</v>
      </c>
      <c r="L373" s="42"/>
      <c r="M373" s="188" t="s">
        <v>19</v>
      </c>
      <c r="N373" s="189" t="s">
        <v>40</v>
      </c>
      <c r="O373" s="67"/>
      <c r="P373" s="190">
        <f>O373*H373</f>
        <v>0</v>
      </c>
      <c r="Q373" s="190">
        <v>1.8380000000000001E-2</v>
      </c>
      <c r="R373" s="190">
        <f>Q373*H373</f>
        <v>2.4261599999999999</v>
      </c>
      <c r="S373" s="190">
        <v>0</v>
      </c>
      <c r="T373" s="19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168</v>
      </c>
      <c r="AT373" s="192" t="s">
        <v>163</v>
      </c>
      <c r="AU373" s="192" t="s">
        <v>79</v>
      </c>
      <c r="AY373" s="20" t="s">
        <v>161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0" t="s">
        <v>77</v>
      </c>
      <c r="BK373" s="193">
        <f>ROUND(I373*H373,2)</f>
        <v>0</v>
      </c>
      <c r="BL373" s="20" t="s">
        <v>168</v>
      </c>
      <c r="BM373" s="192" t="s">
        <v>4911</v>
      </c>
    </row>
    <row r="374" spans="1:65" s="2" customFormat="1">
      <c r="A374" s="37"/>
      <c r="B374" s="38"/>
      <c r="C374" s="39"/>
      <c r="D374" s="194" t="s">
        <v>170</v>
      </c>
      <c r="E374" s="39"/>
      <c r="F374" s="195" t="s">
        <v>4912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170</v>
      </c>
      <c r="AU374" s="20" t="s">
        <v>79</v>
      </c>
    </row>
    <row r="375" spans="1:65" s="2" customFormat="1" ht="21.75" customHeight="1">
      <c r="A375" s="37"/>
      <c r="B375" s="38"/>
      <c r="C375" s="181" t="s">
        <v>1044</v>
      </c>
      <c r="D375" s="181" t="s">
        <v>163</v>
      </c>
      <c r="E375" s="182" t="s">
        <v>998</v>
      </c>
      <c r="F375" s="183" t="s">
        <v>999</v>
      </c>
      <c r="G375" s="184" t="s">
        <v>206</v>
      </c>
      <c r="H375" s="185">
        <v>4.6660000000000004</v>
      </c>
      <c r="I375" s="186"/>
      <c r="J375" s="187">
        <f>ROUND(I375*H375,2)</f>
        <v>0</v>
      </c>
      <c r="K375" s="183" t="s">
        <v>167</v>
      </c>
      <c r="L375" s="42"/>
      <c r="M375" s="188" t="s">
        <v>19</v>
      </c>
      <c r="N375" s="189" t="s">
        <v>40</v>
      </c>
      <c r="O375" s="67"/>
      <c r="P375" s="190">
        <f>O375*H375</f>
        <v>0</v>
      </c>
      <c r="Q375" s="190">
        <v>2.3010199999999998</v>
      </c>
      <c r="R375" s="190">
        <f>Q375*H375</f>
        <v>10.73655932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168</v>
      </c>
      <c r="AT375" s="192" t="s">
        <v>163</v>
      </c>
      <c r="AU375" s="192" t="s">
        <v>79</v>
      </c>
      <c r="AY375" s="20" t="s">
        <v>161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77</v>
      </c>
      <c r="BK375" s="193">
        <f>ROUND(I375*H375,2)</f>
        <v>0</v>
      </c>
      <c r="BL375" s="20" t="s">
        <v>168</v>
      </c>
      <c r="BM375" s="192" t="s">
        <v>4913</v>
      </c>
    </row>
    <row r="376" spans="1:65" s="2" customFormat="1">
      <c r="A376" s="37"/>
      <c r="B376" s="38"/>
      <c r="C376" s="39"/>
      <c r="D376" s="194" t="s">
        <v>170</v>
      </c>
      <c r="E376" s="39"/>
      <c r="F376" s="195" t="s">
        <v>1001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170</v>
      </c>
      <c r="AU376" s="20" t="s">
        <v>79</v>
      </c>
    </row>
    <row r="377" spans="1:65" s="13" customFormat="1">
      <c r="B377" s="201"/>
      <c r="C377" s="202"/>
      <c r="D377" s="199" t="s">
        <v>178</v>
      </c>
      <c r="E377" s="203" t="s">
        <v>19</v>
      </c>
      <c r="F377" s="204" t="s">
        <v>4914</v>
      </c>
      <c r="G377" s="202"/>
      <c r="H377" s="205">
        <v>4.2880000000000003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178</v>
      </c>
      <c r="AU377" s="211" t="s">
        <v>79</v>
      </c>
      <c r="AV377" s="13" t="s">
        <v>79</v>
      </c>
      <c r="AW377" s="13" t="s">
        <v>31</v>
      </c>
      <c r="AX377" s="13" t="s">
        <v>69</v>
      </c>
      <c r="AY377" s="211" t="s">
        <v>161</v>
      </c>
    </row>
    <row r="378" spans="1:65" s="13" customFormat="1">
      <c r="B378" s="201"/>
      <c r="C378" s="202"/>
      <c r="D378" s="199" t="s">
        <v>178</v>
      </c>
      <c r="E378" s="203" t="s">
        <v>19</v>
      </c>
      <c r="F378" s="204" t="s">
        <v>4915</v>
      </c>
      <c r="G378" s="202"/>
      <c r="H378" s="205">
        <v>0.378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178</v>
      </c>
      <c r="AU378" s="211" t="s">
        <v>79</v>
      </c>
      <c r="AV378" s="13" t="s">
        <v>79</v>
      </c>
      <c r="AW378" s="13" t="s">
        <v>31</v>
      </c>
      <c r="AX378" s="13" t="s">
        <v>69</v>
      </c>
      <c r="AY378" s="211" t="s">
        <v>161</v>
      </c>
    </row>
    <row r="379" spans="1:65" s="15" customFormat="1">
      <c r="B379" s="222"/>
      <c r="C379" s="223"/>
      <c r="D379" s="199" t="s">
        <v>178</v>
      </c>
      <c r="E379" s="224" t="s">
        <v>19</v>
      </c>
      <c r="F379" s="225" t="s">
        <v>221</v>
      </c>
      <c r="G379" s="223"/>
      <c r="H379" s="226">
        <v>4.6660000000000004</v>
      </c>
      <c r="I379" s="227"/>
      <c r="J379" s="223"/>
      <c r="K379" s="223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178</v>
      </c>
      <c r="AU379" s="232" t="s">
        <v>79</v>
      </c>
      <c r="AV379" s="15" t="s">
        <v>168</v>
      </c>
      <c r="AW379" s="15" t="s">
        <v>31</v>
      </c>
      <c r="AX379" s="15" t="s">
        <v>77</v>
      </c>
      <c r="AY379" s="232" t="s">
        <v>161</v>
      </c>
    </row>
    <row r="380" spans="1:65" s="2" customFormat="1" ht="21.75" customHeight="1">
      <c r="A380" s="37"/>
      <c r="B380" s="38"/>
      <c r="C380" s="181" t="s">
        <v>1050</v>
      </c>
      <c r="D380" s="181" t="s">
        <v>163</v>
      </c>
      <c r="E380" s="182" t="s">
        <v>1006</v>
      </c>
      <c r="F380" s="183" t="s">
        <v>1007</v>
      </c>
      <c r="G380" s="184" t="s">
        <v>206</v>
      </c>
      <c r="H380" s="185">
        <v>4.6660000000000004</v>
      </c>
      <c r="I380" s="186"/>
      <c r="J380" s="187">
        <f>ROUND(I380*H380,2)</f>
        <v>0</v>
      </c>
      <c r="K380" s="183" t="s">
        <v>167</v>
      </c>
      <c r="L380" s="42"/>
      <c r="M380" s="188" t="s">
        <v>19</v>
      </c>
      <c r="N380" s="189" t="s">
        <v>40</v>
      </c>
      <c r="O380" s="67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168</v>
      </c>
      <c r="AT380" s="192" t="s">
        <v>163</v>
      </c>
      <c r="AU380" s="192" t="s">
        <v>79</v>
      </c>
      <c r="AY380" s="20" t="s">
        <v>161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77</v>
      </c>
      <c r="BK380" s="193">
        <f>ROUND(I380*H380,2)</f>
        <v>0</v>
      </c>
      <c r="BL380" s="20" t="s">
        <v>168</v>
      </c>
      <c r="BM380" s="192" t="s">
        <v>4916</v>
      </c>
    </row>
    <row r="381" spans="1:65" s="2" customFormat="1">
      <c r="A381" s="37"/>
      <c r="B381" s="38"/>
      <c r="C381" s="39"/>
      <c r="D381" s="194" t="s">
        <v>170</v>
      </c>
      <c r="E381" s="39"/>
      <c r="F381" s="195" t="s">
        <v>1009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170</v>
      </c>
      <c r="AU381" s="20" t="s">
        <v>79</v>
      </c>
    </row>
    <row r="382" spans="1:65" s="2" customFormat="1" ht="24.15" customHeight="1">
      <c r="A382" s="37"/>
      <c r="B382" s="38"/>
      <c r="C382" s="181" t="s">
        <v>1056</v>
      </c>
      <c r="D382" s="181" t="s">
        <v>163</v>
      </c>
      <c r="E382" s="182" t="s">
        <v>1011</v>
      </c>
      <c r="F382" s="183" t="s">
        <v>1012</v>
      </c>
      <c r="G382" s="184" t="s">
        <v>206</v>
      </c>
      <c r="H382" s="185">
        <v>4.6660000000000004</v>
      </c>
      <c r="I382" s="186"/>
      <c r="J382" s="187">
        <f>ROUND(I382*H382,2)</f>
        <v>0</v>
      </c>
      <c r="K382" s="183" t="s">
        <v>167</v>
      </c>
      <c r="L382" s="42"/>
      <c r="M382" s="188" t="s">
        <v>19</v>
      </c>
      <c r="N382" s="189" t="s">
        <v>40</v>
      </c>
      <c r="O382" s="67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168</v>
      </c>
      <c r="AT382" s="192" t="s">
        <v>163</v>
      </c>
      <c r="AU382" s="192" t="s">
        <v>79</v>
      </c>
      <c r="AY382" s="20" t="s">
        <v>161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77</v>
      </c>
      <c r="BK382" s="193">
        <f>ROUND(I382*H382,2)</f>
        <v>0</v>
      </c>
      <c r="BL382" s="20" t="s">
        <v>168</v>
      </c>
      <c r="BM382" s="192" t="s">
        <v>4917</v>
      </c>
    </row>
    <row r="383" spans="1:65" s="2" customFormat="1">
      <c r="A383" s="37"/>
      <c r="B383" s="38"/>
      <c r="C383" s="39"/>
      <c r="D383" s="194" t="s">
        <v>170</v>
      </c>
      <c r="E383" s="39"/>
      <c r="F383" s="195" t="s">
        <v>1014</v>
      </c>
      <c r="G383" s="39"/>
      <c r="H383" s="39"/>
      <c r="I383" s="196"/>
      <c r="J383" s="39"/>
      <c r="K383" s="39"/>
      <c r="L383" s="42"/>
      <c r="M383" s="197"/>
      <c r="N383" s="198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170</v>
      </c>
      <c r="AU383" s="20" t="s">
        <v>79</v>
      </c>
    </row>
    <row r="384" spans="1:65" s="2" customFormat="1" ht="16.5" customHeight="1">
      <c r="A384" s="37"/>
      <c r="B384" s="38"/>
      <c r="C384" s="181" t="s">
        <v>1062</v>
      </c>
      <c r="D384" s="181" t="s">
        <v>163</v>
      </c>
      <c r="E384" s="182" t="s">
        <v>1016</v>
      </c>
      <c r="F384" s="183" t="s">
        <v>1017</v>
      </c>
      <c r="G384" s="184" t="s">
        <v>214</v>
      </c>
      <c r="H384" s="185">
        <v>0.26600000000000001</v>
      </c>
      <c r="I384" s="186"/>
      <c r="J384" s="187">
        <f>ROUND(I384*H384,2)</f>
        <v>0</v>
      </c>
      <c r="K384" s="183" t="s">
        <v>167</v>
      </c>
      <c r="L384" s="42"/>
      <c r="M384" s="188" t="s">
        <v>19</v>
      </c>
      <c r="N384" s="189" t="s">
        <v>40</v>
      </c>
      <c r="O384" s="67"/>
      <c r="P384" s="190">
        <f>O384*H384</f>
        <v>0</v>
      </c>
      <c r="Q384" s="190">
        <v>1.06277</v>
      </c>
      <c r="R384" s="190">
        <f>Q384*H384</f>
        <v>0.28269682000000002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168</v>
      </c>
      <c r="AT384" s="192" t="s">
        <v>163</v>
      </c>
      <c r="AU384" s="192" t="s">
        <v>79</v>
      </c>
      <c r="AY384" s="20" t="s">
        <v>161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77</v>
      </c>
      <c r="BK384" s="193">
        <f>ROUND(I384*H384,2)</f>
        <v>0</v>
      </c>
      <c r="BL384" s="20" t="s">
        <v>168</v>
      </c>
      <c r="BM384" s="192" t="s">
        <v>4918</v>
      </c>
    </row>
    <row r="385" spans="1:65" s="2" customFormat="1">
      <c r="A385" s="37"/>
      <c r="B385" s="38"/>
      <c r="C385" s="39"/>
      <c r="D385" s="194" t="s">
        <v>170</v>
      </c>
      <c r="E385" s="39"/>
      <c r="F385" s="195" t="s">
        <v>1019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170</v>
      </c>
      <c r="AU385" s="20" t="s">
        <v>79</v>
      </c>
    </row>
    <row r="386" spans="1:65" s="13" customFormat="1">
      <c r="B386" s="201"/>
      <c r="C386" s="202"/>
      <c r="D386" s="199" t="s">
        <v>178</v>
      </c>
      <c r="E386" s="203" t="s">
        <v>19</v>
      </c>
      <c r="F386" s="204" t="s">
        <v>4919</v>
      </c>
      <c r="G386" s="202"/>
      <c r="H386" s="205">
        <v>0.26600000000000001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178</v>
      </c>
      <c r="AU386" s="211" t="s">
        <v>79</v>
      </c>
      <c r="AV386" s="13" t="s">
        <v>79</v>
      </c>
      <c r="AW386" s="13" t="s">
        <v>31</v>
      </c>
      <c r="AX386" s="13" t="s">
        <v>77</v>
      </c>
      <c r="AY386" s="211" t="s">
        <v>161</v>
      </c>
    </row>
    <row r="387" spans="1:65" s="2" customFormat="1" ht="24.15" customHeight="1">
      <c r="A387" s="37"/>
      <c r="B387" s="38"/>
      <c r="C387" s="181" t="s">
        <v>1068</v>
      </c>
      <c r="D387" s="181" t="s">
        <v>163</v>
      </c>
      <c r="E387" s="182" t="s">
        <v>1036</v>
      </c>
      <c r="F387" s="183" t="s">
        <v>1037</v>
      </c>
      <c r="G387" s="184" t="s">
        <v>189</v>
      </c>
      <c r="H387" s="185">
        <v>59.8</v>
      </c>
      <c r="I387" s="186"/>
      <c r="J387" s="187">
        <f>ROUND(I387*H387,2)</f>
        <v>0</v>
      </c>
      <c r="K387" s="183" t="s">
        <v>167</v>
      </c>
      <c r="L387" s="42"/>
      <c r="M387" s="188" t="s">
        <v>19</v>
      </c>
      <c r="N387" s="189" t="s">
        <v>40</v>
      </c>
      <c r="O387" s="67"/>
      <c r="P387" s="190">
        <f>O387*H387</f>
        <v>0</v>
      </c>
      <c r="Q387" s="190">
        <v>2.0000000000000002E-5</v>
      </c>
      <c r="R387" s="190">
        <f>Q387*H387</f>
        <v>1.196E-3</v>
      </c>
      <c r="S387" s="190">
        <v>0</v>
      </c>
      <c r="T387" s="19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2" t="s">
        <v>168</v>
      </c>
      <c r="AT387" s="192" t="s">
        <v>163</v>
      </c>
      <c r="AU387" s="192" t="s">
        <v>79</v>
      </c>
      <c r="AY387" s="20" t="s">
        <v>161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0" t="s">
        <v>77</v>
      </c>
      <c r="BK387" s="193">
        <f>ROUND(I387*H387,2)</f>
        <v>0</v>
      </c>
      <c r="BL387" s="20" t="s">
        <v>168</v>
      </c>
      <c r="BM387" s="192" t="s">
        <v>4920</v>
      </c>
    </row>
    <row r="388" spans="1:65" s="2" customFormat="1">
      <c r="A388" s="37"/>
      <c r="B388" s="38"/>
      <c r="C388" s="39"/>
      <c r="D388" s="194" t="s">
        <v>170</v>
      </c>
      <c r="E388" s="39"/>
      <c r="F388" s="195" t="s">
        <v>1039</v>
      </c>
      <c r="G388" s="39"/>
      <c r="H388" s="39"/>
      <c r="I388" s="196"/>
      <c r="J388" s="39"/>
      <c r="K388" s="39"/>
      <c r="L388" s="42"/>
      <c r="M388" s="197"/>
      <c r="N388" s="198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170</v>
      </c>
      <c r="AU388" s="20" t="s">
        <v>79</v>
      </c>
    </row>
    <row r="389" spans="1:65" s="13" customFormat="1">
      <c r="B389" s="201"/>
      <c r="C389" s="202"/>
      <c r="D389" s="199" t="s">
        <v>178</v>
      </c>
      <c r="E389" s="203" t="s">
        <v>19</v>
      </c>
      <c r="F389" s="204" t="s">
        <v>4921</v>
      </c>
      <c r="G389" s="202"/>
      <c r="H389" s="205">
        <v>14.2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178</v>
      </c>
      <c r="AU389" s="211" t="s">
        <v>79</v>
      </c>
      <c r="AV389" s="13" t="s">
        <v>79</v>
      </c>
      <c r="AW389" s="13" t="s">
        <v>31</v>
      </c>
      <c r="AX389" s="13" t="s">
        <v>69</v>
      </c>
      <c r="AY389" s="211" t="s">
        <v>161</v>
      </c>
    </row>
    <row r="390" spans="1:65" s="13" customFormat="1">
      <c r="B390" s="201"/>
      <c r="C390" s="202"/>
      <c r="D390" s="199" t="s">
        <v>178</v>
      </c>
      <c r="E390" s="203" t="s">
        <v>19</v>
      </c>
      <c r="F390" s="204" t="s">
        <v>4922</v>
      </c>
      <c r="G390" s="202"/>
      <c r="H390" s="205">
        <v>45.6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178</v>
      </c>
      <c r="AU390" s="211" t="s">
        <v>79</v>
      </c>
      <c r="AV390" s="13" t="s">
        <v>79</v>
      </c>
      <c r="AW390" s="13" t="s">
        <v>31</v>
      </c>
      <c r="AX390" s="13" t="s">
        <v>69</v>
      </c>
      <c r="AY390" s="211" t="s">
        <v>161</v>
      </c>
    </row>
    <row r="391" spans="1:65" s="15" customFormat="1">
      <c r="B391" s="222"/>
      <c r="C391" s="223"/>
      <c r="D391" s="199" t="s">
        <v>178</v>
      </c>
      <c r="E391" s="224" t="s">
        <v>19</v>
      </c>
      <c r="F391" s="225" t="s">
        <v>221</v>
      </c>
      <c r="G391" s="223"/>
      <c r="H391" s="226">
        <v>59.8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178</v>
      </c>
      <c r="AU391" s="232" t="s">
        <v>79</v>
      </c>
      <c r="AV391" s="15" t="s">
        <v>168</v>
      </c>
      <c r="AW391" s="15" t="s">
        <v>31</v>
      </c>
      <c r="AX391" s="15" t="s">
        <v>77</v>
      </c>
      <c r="AY391" s="232" t="s">
        <v>161</v>
      </c>
    </row>
    <row r="392" spans="1:65" s="2" customFormat="1" ht="21.75" customHeight="1">
      <c r="A392" s="37"/>
      <c r="B392" s="38"/>
      <c r="C392" s="181" t="s">
        <v>1074</v>
      </c>
      <c r="D392" s="181" t="s">
        <v>163</v>
      </c>
      <c r="E392" s="182" t="s">
        <v>4923</v>
      </c>
      <c r="F392" s="183" t="s">
        <v>4924</v>
      </c>
      <c r="G392" s="184" t="s">
        <v>387</v>
      </c>
      <c r="H392" s="185">
        <v>7</v>
      </c>
      <c r="I392" s="186"/>
      <c r="J392" s="187">
        <f>ROUND(I392*H392,2)</f>
        <v>0</v>
      </c>
      <c r="K392" s="183" t="s">
        <v>167</v>
      </c>
      <c r="L392" s="42"/>
      <c r="M392" s="188" t="s">
        <v>19</v>
      </c>
      <c r="N392" s="189" t="s">
        <v>40</v>
      </c>
      <c r="O392" s="67"/>
      <c r="P392" s="190">
        <f>O392*H392</f>
        <v>0</v>
      </c>
      <c r="Q392" s="190">
        <v>2.5159999999999998E-2</v>
      </c>
      <c r="R392" s="190">
        <f>Q392*H392</f>
        <v>0.17612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168</v>
      </c>
      <c r="AT392" s="192" t="s">
        <v>163</v>
      </c>
      <c r="AU392" s="192" t="s">
        <v>79</v>
      </c>
      <c r="AY392" s="20" t="s">
        <v>161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77</v>
      </c>
      <c r="BK392" s="193">
        <f>ROUND(I392*H392,2)</f>
        <v>0</v>
      </c>
      <c r="BL392" s="20" t="s">
        <v>168</v>
      </c>
      <c r="BM392" s="192" t="s">
        <v>4925</v>
      </c>
    </row>
    <row r="393" spans="1:65" s="2" customFormat="1">
      <c r="A393" s="37"/>
      <c r="B393" s="38"/>
      <c r="C393" s="39"/>
      <c r="D393" s="194" t="s">
        <v>170</v>
      </c>
      <c r="E393" s="39"/>
      <c r="F393" s="195" t="s">
        <v>4926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170</v>
      </c>
      <c r="AU393" s="20" t="s">
        <v>79</v>
      </c>
    </row>
    <row r="394" spans="1:65" s="13" customFormat="1">
      <c r="B394" s="201"/>
      <c r="C394" s="202"/>
      <c r="D394" s="199" t="s">
        <v>178</v>
      </c>
      <c r="E394" s="203" t="s">
        <v>19</v>
      </c>
      <c r="F394" s="204" t="s">
        <v>4927</v>
      </c>
      <c r="G394" s="202"/>
      <c r="H394" s="205">
        <v>7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178</v>
      </c>
      <c r="AU394" s="211" t="s">
        <v>79</v>
      </c>
      <c r="AV394" s="13" t="s">
        <v>79</v>
      </c>
      <c r="AW394" s="13" t="s">
        <v>31</v>
      </c>
      <c r="AX394" s="13" t="s">
        <v>77</v>
      </c>
      <c r="AY394" s="211" t="s">
        <v>161</v>
      </c>
    </row>
    <row r="395" spans="1:65" s="2" customFormat="1" ht="33" customHeight="1">
      <c r="A395" s="37"/>
      <c r="B395" s="38"/>
      <c r="C395" s="181" t="s">
        <v>1079</v>
      </c>
      <c r="D395" s="181" t="s">
        <v>163</v>
      </c>
      <c r="E395" s="182" t="s">
        <v>4928</v>
      </c>
      <c r="F395" s="183" t="s">
        <v>4929</v>
      </c>
      <c r="G395" s="184" t="s">
        <v>387</v>
      </c>
      <c r="H395" s="185">
        <v>7</v>
      </c>
      <c r="I395" s="186"/>
      <c r="J395" s="187">
        <f>ROUND(I395*H395,2)</f>
        <v>0</v>
      </c>
      <c r="K395" s="183" t="s">
        <v>167</v>
      </c>
      <c r="L395" s="42"/>
      <c r="M395" s="188" t="s">
        <v>19</v>
      </c>
      <c r="N395" s="189" t="s">
        <v>40</v>
      </c>
      <c r="O395" s="67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168</v>
      </c>
      <c r="AT395" s="192" t="s">
        <v>163</v>
      </c>
      <c r="AU395" s="192" t="s">
        <v>79</v>
      </c>
      <c r="AY395" s="20" t="s">
        <v>161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77</v>
      </c>
      <c r="BK395" s="193">
        <f>ROUND(I395*H395,2)</f>
        <v>0</v>
      </c>
      <c r="BL395" s="20" t="s">
        <v>168</v>
      </c>
      <c r="BM395" s="192" t="s">
        <v>4930</v>
      </c>
    </row>
    <row r="396" spans="1:65" s="2" customFormat="1">
      <c r="A396" s="37"/>
      <c r="B396" s="38"/>
      <c r="C396" s="39"/>
      <c r="D396" s="194" t="s">
        <v>170</v>
      </c>
      <c r="E396" s="39"/>
      <c r="F396" s="195" t="s">
        <v>4931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170</v>
      </c>
      <c r="AU396" s="20" t="s">
        <v>79</v>
      </c>
    </row>
    <row r="397" spans="1:65" s="2" customFormat="1" ht="19.2">
      <c r="A397" s="37"/>
      <c r="B397" s="38"/>
      <c r="C397" s="39"/>
      <c r="D397" s="199" t="s">
        <v>176</v>
      </c>
      <c r="E397" s="39"/>
      <c r="F397" s="200" t="s">
        <v>4932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176</v>
      </c>
      <c r="AU397" s="20" t="s">
        <v>79</v>
      </c>
    </row>
    <row r="398" spans="1:65" s="12" customFormat="1" ht="22.8" customHeight="1">
      <c r="B398" s="165"/>
      <c r="C398" s="166"/>
      <c r="D398" s="167" t="s">
        <v>68</v>
      </c>
      <c r="E398" s="179" t="s">
        <v>222</v>
      </c>
      <c r="F398" s="179" t="s">
        <v>246</v>
      </c>
      <c r="G398" s="166"/>
      <c r="H398" s="166"/>
      <c r="I398" s="169"/>
      <c r="J398" s="180">
        <f>BK398</f>
        <v>0</v>
      </c>
      <c r="K398" s="166"/>
      <c r="L398" s="171"/>
      <c r="M398" s="172"/>
      <c r="N398" s="173"/>
      <c r="O398" s="173"/>
      <c r="P398" s="174">
        <f>SUM(P399:P444)</f>
        <v>0</v>
      </c>
      <c r="Q398" s="173"/>
      <c r="R398" s="174">
        <f>SUM(R399:R444)</f>
        <v>7.0952989999999998</v>
      </c>
      <c r="S398" s="173"/>
      <c r="T398" s="175">
        <f>SUM(T399:T444)</f>
        <v>0</v>
      </c>
      <c r="AR398" s="176" t="s">
        <v>77</v>
      </c>
      <c r="AT398" s="177" t="s">
        <v>68</v>
      </c>
      <c r="AU398" s="177" t="s">
        <v>77</v>
      </c>
      <c r="AY398" s="176" t="s">
        <v>161</v>
      </c>
      <c r="BK398" s="178">
        <f>SUM(BK399:BK444)</f>
        <v>0</v>
      </c>
    </row>
    <row r="399" spans="1:65" s="2" customFormat="1" ht="24.15" customHeight="1">
      <c r="A399" s="37"/>
      <c r="B399" s="38"/>
      <c r="C399" s="181" t="s">
        <v>1084</v>
      </c>
      <c r="D399" s="181" t="s">
        <v>163</v>
      </c>
      <c r="E399" s="182" t="s">
        <v>1146</v>
      </c>
      <c r="F399" s="183" t="s">
        <v>1147</v>
      </c>
      <c r="G399" s="184" t="s">
        <v>166</v>
      </c>
      <c r="H399" s="185">
        <v>186</v>
      </c>
      <c r="I399" s="186"/>
      <c r="J399" s="187">
        <f>ROUND(I399*H399,2)</f>
        <v>0</v>
      </c>
      <c r="K399" s="183" t="s">
        <v>167</v>
      </c>
      <c r="L399" s="42"/>
      <c r="M399" s="188" t="s">
        <v>19</v>
      </c>
      <c r="N399" s="189" t="s">
        <v>40</v>
      </c>
      <c r="O399" s="67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168</v>
      </c>
      <c r="AT399" s="192" t="s">
        <v>163</v>
      </c>
      <c r="AU399" s="192" t="s">
        <v>79</v>
      </c>
      <c r="AY399" s="20" t="s">
        <v>161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77</v>
      </c>
      <c r="BK399" s="193">
        <f>ROUND(I399*H399,2)</f>
        <v>0</v>
      </c>
      <c r="BL399" s="20" t="s">
        <v>168</v>
      </c>
      <c r="BM399" s="192" t="s">
        <v>4933</v>
      </c>
    </row>
    <row r="400" spans="1:65" s="2" customFormat="1">
      <c r="A400" s="37"/>
      <c r="B400" s="38"/>
      <c r="C400" s="39"/>
      <c r="D400" s="194" t="s">
        <v>170</v>
      </c>
      <c r="E400" s="39"/>
      <c r="F400" s="195" t="s">
        <v>1149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170</v>
      </c>
      <c r="AU400" s="20" t="s">
        <v>79</v>
      </c>
    </row>
    <row r="401" spans="1:65" s="13" customFormat="1">
      <c r="B401" s="201"/>
      <c r="C401" s="202"/>
      <c r="D401" s="199" t="s">
        <v>178</v>
      </c>
      <c r="E401" s="203" t="s">
        <v>19</v>
      </c>
      <c r="F401" s="204" t="s">
        <v>4934</v>
      </c>
      <c r="G401" s="202"/>
      <c r="H401" s="205">
        <v>186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178</v>
      </c>
      <c r="AU401" s="211" t="s">
        <v>79</v>
      </c>
      <c r="AV401" s="13" t="s">
        <v>79</v>
      </c>
      <c r="AW401" s="13" t="s">
        <v>31</v>
      </c>
      <c r="AX401" s="13" t="s">
        <v>77</v>
      </c>
      <c r="AY401" s="211" t="s">
        <v>161</v>
      </c>
    </row>
    <row r="402" spans="1:65" s="2" customFormat="1" ht="33" customHeight="1">
      <c r="A402" s="37"/>
      <c r="B402" s="38"/>
      <c r="C402" s="181" t="s">
        <v>1089</v>
      </c>
      <c r="D402" s="181" t="s">
        <v>163</v>
      </c>
      <c r="E402" s="182" t="s">
        <v>1152</v>
      </c>
      <c r="F402" s="183" t="s">
        <v>1153</v>
      </c>
      <c r="G402" s="184" t="s">
        <v>166</v>
      </c>
      <c r="H402" s="185">
        <v>27900</v>
      </c>
      <c r="I402" s="186"/>
      <c r="J402" s="187">
        <f>ROUND(I402*H402,2)</f>
        <v>0</v>
      </c>
      <c r="K402" s="183" t="s">
        <v>167</v>
      </c>
      <c r="L402" s="42"/>
      <c r="M402" s="188" t="s">
        <v>19</v>
      </c>
      <c r="N402" s="189" t="s">
        <v>40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168</v>
      </c>
      <c r="AT402" s="192" t="s">
        <v>163</v>
      </c>
      <c r="AU402" s="192" t="s">
        <v>79</v>
      </c>
      <c r="AY402" s="20" t="s">
        <v>161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77</v>
      </c>
      <c r="BK402" s="193">
        <f>ROUND(I402*H402,2)</f>
        <v>0</v>
      </c>
      <c r="BL402" s="20" t="s">
        <v>168</v>
      </c>
      <c r="BM402" s="192" t="s">
        <v>4935</v>
      </c>
    </row>
    <row r="403" spans="1:65" s="2" customFormat="1">
      <c r="A403" s="37"/>
      <c r="B403" s="38"/>
      <c r="C403" s="39"/>
      <c r="D403" s="194" t="s">
        <v>170</v>
      </c>
      <c r="E403" s="39"/>
      <c r="F403" s="195" t="s">
        <v>1155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170</v>
      </c>
      <c r="AU403" s="20" t="s">
        <v>79</v>
      </c>
    </row>
    <row r="404" spans="1:65" s="13" customFormat="1">
      <c r="B404" s="201"/>
      <c r="C404" s="202"/>
      <c r="D404" s="199" t="s">
        <v>178</v>
      </c>
      <c r="E404" s="202"/>
      <c r="F404" s="204" t="s">
        <v>4936</v>
      </c>
      <c r="G404" s="202"/>
      <c r="H404" s="205">
        <v>27900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178</v>
      </c>
      <c r="AU404" s="211" t="s">
        <v>79</v>
      </c>
      <c r="AV404" s="13" t="s">
        <v>79</v>
      </c>
      <c r="AW404" s="13" t="s">
        <v>4</v>
      </c>
      <c r="AX404" s="13" t="s">
        <v>77</v>
      </c>
      <c r="AY404" s="211" t="s">
        <v>161</v>
      </c>
    </row>
    <row r="405" spans="1:65" s="2" customFormat="1" ht="24.15" customHeight="1">
      <c r="A405" s="37"/>
      <c r="B405" s="38"/>
      <c r="C405" s="181" t="s">
        <v>1094</v>
      </c>
      <c r="D405" s="181" t="s">
        <v>163</v>
      </c>
      <c r="E405" s="182" t="s">
        <v>1159</v>
      </c>
      <c r="F405" s="183" t="s">
        <v>1160</v>
      </c>
      <c r="G405" s="184" t="s">
        <v>166</v>
      </c>
      <c r="H405" s="185">
        <v>186</v>
      </c>
      <c r="I405" s="186"/>
      <c r="J405" s="187">
        <f>ROUND(I405*H405,2)</f>
        <v>0</v>
      </c>
      <c r="K405" s="183" t="s">
        <v>167</v>
      </c>
      <c r="L405" s="42"/>
      <c r="M405" s="188" t="s">
        <v>19</v>
      </c>
      <c r="N405" s="189" t="s">
        <v>40</v>
      </c>
      <c r="O405" s="67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168</v>
      </c>
      <c r="AT405" s="192" t="s">
        <v>163</v>
      </c>
      <c r="AU405" s="192" t="s">
        <v>79</v>
      </c>
      <c r="AY405" s="20" t="s">
        <v>161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0" t="s">
        <v>77</v>
      </c>
      <c r="BK405" s="193">
        <f>ROUND(I405*H405,2)</f>
        <v>0</v>
      </c>
      <c r="BL405" s="20" t="s">
        <v>168</v>
      </c>
      <c r="BM405" s="192" t="s">
        <v>4937</v>
      </c>
    </row>
    <row r="406" spans="1:65" s="2" customFormat="1">
      <c r="A406" s="37"/>
      <c r="B406" s="38"/>
      <c r="C406" s="39"/>
      <c r="D406" s="194" t="s">
        <v>170</v>
      </c>
      <c r="E406" s="39"/>
      <c r="F406" s="195" t="s">
        <v>1162</v>
      </c>
      <c r="G406" s="39"/>
      <c r="H406" s="39"/>
      <c r="I406" s="196"/>
      <c r="J406" s="39"/>
      <c r="K406" s="39"/>
      <c r="L406" s="42"/>
      <c r="M406" s="197"/>
      <c r="N406" s="198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170</v>
      </c>
      <c r="AU406" s="20" t="s">
        <v>79</v>
      </c>
    </row>
    <row r="407" spans="1:65" s="2" customFormat="1" ht="16.5" customHeight="1">
      <c r="A407" s="37"/>
      <c r="B407" s="38"/>
      <c r="C407" s="181" t="s">
        <v>1100</v>
      </c>
      <c r="D407" s="181" t="s">
        <v>163</v>
      </c>
      <c r="E407" s="182" t="s">
        <v>1164</v>
      </c>
      <c r="F407" s="183" t="s">
        <v>1165</v>
      </c>
      <c r="G407" s="184" t="s">
        <v>166</v>
      </c>
      <c r="H407" s="185">
        <v>186</v>
      </c>
      <c r="I407" s="186"/>
      <c r="J407" s="187">
        <f>ROUND(I407*H407,2)</f>
        <v>0</v>
      </c>
      <c r="K407" s="183" t="s">
        <v>167</v>
      </c>
      <c r="L407" s="42"/>
      <c r="M407" s="188" t="s">
        <v>19</v>
      </c>
      <c r="N407" s="189" t="s">
        <v>40</v>
      </c>
      <c r="O407" s="67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168</v>
      </c>
      <c r="AT407" s="192" t="s">
        <v>163</v>
      </c>
      <c r="AU407" s="192" t="s">
        <v>79</v>
      </c>
      <c r="AY407" s="20" t="s">
        <v>161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77</v>
      </c>
      <c r="BK407" s="193">
        <f>ROUND(I407*H407,2)</f>
        <v>0</v>
      </c>
      <c r="BL407" s="20" t="s">
        <v>168</v>
      </c>
      <c r="BM407" s="192" t="s">
        <v>4938</v>
      </c>
    </row>
    <row r="408" spans="1:65" s="2" customFormat="1">
      <c r="A408" s="37"/>
      <c r="B408" s="38"/>
      <c r="C408" s="39"/>
      <c r="D408" s="194" t="s">
        <v>170</v>
      </c>
      <c r="E408" s="39"/>
      <c r="F408" s="195" t="s">
        <v>1167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170</v>
      </c>
      <c r="AU408" s="20" t="s">
        <v>79</v>
      </c>
    </row>
    <row r="409" spans="1:65" s="2" customFormat="1" ht="21.75" customHeight="1">
      <c r="A409" s="37"/>
      <c r="B409" s="38"/>
      <c r="C409" s="181" t="s">
        <v>1105</v>
      </c>
      <c r="D409" s="181" t="s">
        <v>163</v>
      </c>
      <c r="E409" s="182" t="s">
        <v>1169</v>
      </c>
      <c r="F409" s="183" t="s">
        <v>1170</v>
      </c>
      <c r="G409" s="184" t="s">
        <v>166</v>
      </c>
      <c r="H409" s="185">
        <v>27900</v>
      </c>
      <c r="I409" s="186"/>
      <c r="J409" s="187">
        <f>ROUND(I409*H409,2)</f>
        <v>0</v>
      </c>
      <c r="K409" s="183" t="s">
        <v>167</v>
      </c>
      <c r="L409" s="42"/>
      <c r="M409" s="188" t="s">
        <v>19</v>
      </c>
      <c r="N409" s="189" t="s">
        <v>40</v>
      </c>
      <c r="O409" s="67"/>
      <c r="P409" s="190">
        <f>O409*H409</f>
        <v>0</v>
      </c>
      <c r="Q409" s="190">
        <v>0</v>
      </c>
      <c r="R409" s="190">
        <f>Q409*H409</f>
        <v>0</v>
      </c>
      <c r="S409" s="190">
        <v>0</v>
      </c>
      <c r="T409" s="191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168</v>
      </c>
      <c r="AT409" s="192" t="s">
        <v>163</v>
      </c>
      <c r="AU409" s="192" t="s">
        <v>79</v>
      </c>
      <c r="AY409" s="20" t="s">
        <v>161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0" t="s">
        <v>77</v>
      </c>
      <c r="BK409" s="193">
        <f>ROUND(I409*H409,2)</f>
        <v>0</v>
      </c>
      <c r="BL409" s="20" t="s">
        <v>168</v>
      </c>
      <c r="BM409" s="192" t="s">
        <v>4939</v>
      </c>
    </row>
    <row r="410" spans="1:65" s="2" customFormat="1">
      <c r="A410" s="37"/>
      <c r="B410" s="38"/>
      <c r="C410" s="39"/>
      <c r="D410" s="194" t="s">
        <v>170</v>
      </c>
      <c r="E410" s="39"/>
      <c r="F410" s="195" t="s">
        <v>1172</v>
      </c>
      <c r="G410" s="39"/>
      <c r="H410" s="39"/>
      <c r="I410" s="196"/>
      <c r="J410" s="39"/>
      <c r="K410" s="39"/>
      <c r="L410" s="42"/>
      <c r="M410" s="197"/>
      <c r="N410" s="198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170</v>
      </c>
      <c r="AU410" s="20" t="s">
        <v>79</v>
      </c>
    </row>
    <row r="411" spans="1:65" s="13" customFormat="1">
      <c r="B411" s="201"/>
      <c r="C411" s="202"/>
      <c r="D411" s="199" t="s">
        <v>178</v>
      </c>
      <c r="E411" s="202"/>
      <c r="F411" s="204" t="s">
        <v>4936</v>
      </c>
      <c r="G411" s="202"/>
      <c r="H411" s="205">
        <v>27900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178</v>
      </c>
      <c r="AU411" s="211" t="s">
        <v>79</v>
      </c>
      <c r="AV411" s="13" t="s">
        <v>79</v>
      </c>
      <c r="AW411" s="13" t="s">
        <v>4</v>
      </c>
      <c r="AX411" s="13" t="s">
        <v>77</v>
      </c>
      <c r="AY411" s="211" t="s">
        <v>161</v>
      </c>
    </row>
    <row r="412" spans="1:65" s="2" customFormat="1" ht="16.5" customHeight="1">
      <c r="A412" s="37"/>
      <c r="B412" s="38"/>
      <c r="C412" s="181" t="s">
        <v>1110</v>
      </c>
      <c r="D412" s="181" t="s">
        <v>163</v>
      </c>
      <c r="E412" s="182" t="s">
        <v>1174</v>
      </c>
      <c r="F412" s="183" t="s">
        <v>1175</v>
      </c>
      <c r="G412" s="184" t="s">
        <v>166</v>
      </c>
      <c r="H412" s="185">
        <v>186</v>
      </c>
      <c r="I412" s="186"/>
      <c r="J412" s="187">
        <f>ROUND(I412*H412,2)</f>
        <v>0</v>
      </c>
      <c r="K412" s="183" t="s">
        <v>167</v>
      </c>
      <c r="L412" s="42"/>
      <c r="M412" s="188" t="s">
        <v>19</v>
      </c>
      <c r="N412" s="189" t="s">
        <v>40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168</v>
      </c>
      <c r="AT412" s="192" t="s">
        <v>163</v>
      </c>
      <c r="AU412" s="192" t="s">
        <v>79</v>
      </c>
      <c r="AY412" s="20" t="s">
        <v>161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77</v>
      </c>
      <c r="BK412" s="193">
        <f>ROUND(I412*H412,2)</f>
        <v>0</v>
      </c>
      <c r="BL412" s="20" t="s">
        <v>168</v>
      </c>
      <c r="BM412" s="192" t="s">
        <v>4940</v>
      </c>
    </row>
    <row r="413" spans="1:65" s="2" customFormat="1">
      <c r="A413" s="37"/>
      <c r="B413" s="38"/>
      <c r="C413" s="39"/>
      <c r="D413" s="194" t="s">
        <v>170</v>
      </c>
      <c r="E413" s="39"/>
      <c r="F413" s="195" t="s">
        <v>1177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170</v>
      </c>
      <c r="AU413" s="20" t="s">
        <v>79</v>
      </c>
    </row>
    <row r="414" spans="1:65" s="2" customFormat="1" ht="16.5" customHeight="1">
      <c r="A414" s="37"/>
      <c r="B414" s="38"/>
      <c r="C414" s="181" t="s">
        <v>1115</v>
      </c>
      <c r="D414" s="181" t="s">
        <v>163</v>
      </c>
      <c r="E414" s="182" t="s">
        <v>1179</v>
      </c>
      <c r="F414" s="183" t="s">
        <v>1180</v>
      </c>
      <c r="G414" s="184" t="s">
        <v>1181</v>
      </c>
      <c r="H414" s="185">
        <v>4</v>
      </c>
      <c r="I414" s="186"/>
      <c r="J414" s="187">
        <f>ROUND(I414*H414,2)</f>
        <v>0</v>
      </c>
      <c r="K414" s="183" t="s">
        <v>167</v>
      </c>
      <c r="L414" s="42"/>
      <c r="M414" s="188" t="s">
        <v>19</v>
      </c>
      <c r="N414" s="189" t="s">
        <v>40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168</v>
      </c>
      <c r="AT414" s="192" t="s">
        <v>163</v>
      </c>
      <c r="AU414" s="192" t="s">
        <v>79</v>
      </c>
      <c r="AY414" s="20" t="s">
        <v>161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77</v>
      </c>
      <c r="BK414" s="193">
        <f>ROUND(I414*H414,2)</f>
        <v>0</v>
      </c>
      <c r="BL414" s="20" t="s">
        <v>168</v>
      </c>
      <c r="BM414" s="192" t="s">
        <v>4941</v>
      </c>
    </row>
    <row r="415" spans="1:65" s="2" customFormat="1">
      <c r="A415" s="37"/>
      <c r="B415" s="38"/>
      <c r="C415" s="39"/>
      <c r="D415" s="194" t="s">
        <v>170</v>
      </c>
      <c r="E415" s="39"/>
      <c r="F415" s="195" t="s">
        <v>1183</v>
      </c>
      <c r="G415" s="39"/>
      <c r="H415" s="39"/>
      <c r="I415" s="196"/>
      <c r="J415" s="39"/>
      <c r="K415" s="39"/>
      <c r="L415" s="42"/>
      <c r="M415" s="197"/>
      <c r="N415" s="198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170</v>
      </c>
      <c r="AU415" s="20" t="s">
        <v>79</v>
      </c>
    </row>
    <row r="416" spans="1:65" s="13" customFormat="1">
      <c r="B416" s="201"/>
      <c r="C416" s="202"/>
      <c r="D416" s="199" t="s">
        <v>178</v>
      </c>
      <c r="E416" s="203" t="s">
        <v>19</v>
      </c>
      <c r="F416" s="204" t="s">
        <v>4942</v>
      </c>
      <c r="G416" s="202"/>
      <c r="H416" s="205">
        <v>4</v>
      </c>
      <c r="I416" s="206"/>
      <c r="J416" s="202"/>
      <c r="K416" s="202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178</v>
      </c>
      <c r="AU416" s="211" t="s">
        <v>79</v>
      </c>
      <c r="AV416" s="13" t="s">
        <v>79</v>
      </c>
      <c r="AW416" s="13" t="s">
        <v>31</v>
      </c>
      <c r="AX416" s="13" t="s">
        <v>77</v>
      </c>
      <c r="AY416" s="211" t="s">
        <v>161</v>
      </c>
    </row>
    <row r="417" spans="1:65" s="2" customFormat="1" ht="21.75" customHeight="1">
      <c r="A417" s="37"/>
      <c r="B417" s="38"/>
      <c r="C417" s="181" t="s">
        <v>1120</v>
      </c>
      <c r="D417" s="181" t="s">
        <v>163</v>
      </c>
      <c r="E417" s="182" t="s">
        <v>1186</v>
      </c>
      <c r="F417" s="183" t="s">
        <v>1187</v>
      </c>
      <c r="G417" s="184" t="s">
        <v>1181</v>
      </c>
      <c r="H417" s="185">
        <v>720</v>
      </c>
      <c r="I417" s="186"/>
      <c r="J417" s="187">
        <f>ROUND(I417*H417,2)</f>
        <v>0</v>
      </c>
      <c r="K417" s="183" t="s">
        <v>167</v>
      </c>
      <c r="L417" s="42"/>
      <c r="M417" s="188" t="s">
        <v>19</v>
      </c>
      <c r="N417" s="189" t="s">
        <v>40</v>
      </c>
      <c r="O417" s="67"/>
      <c r="P417" s="190">
        <f>O417*H417</f>
        <v>0</v>
      </c>
      <c r="Q417" s="190">
        <v>0</v>
      </c>
      <c r="R417" s="190">
        <f>Q417*H417</f>
        <v>0</v>
      </c>
      <c r="S417" s="190">
        <v>0</v>
      </c>
      <c r="T417" s="19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2" t="s">
        <v>168</v>
      </c>
      <c r="AT417" s="192" t="s">
        <v>163</v>
      </c>
      <c r="AU417" s="192" t="s">
        <v>79</v>
      </c>
      <c r="AY417" s="20" t="s">
        <v>161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20" t="s">
        <v>77</v>
      </c>
      <c r="BK417" s="193">
        <f>ROUND(I417*H417,2)</f>
        <v>0</v>
      </c>
      <c r="BL417" s="20" t="s">
        <v>168</v>
      </c>
      <c r="BM417" s="192" t="s">
        <v>4943</v>
      </c>
    </row>
    <row r="418" spans="1:65" s="2" customFormat="1">
      <c r="A418" s="37"/>
      <c r="B418" s="38"/>
      <c r="C418" s="39"/>
      <c r="D418" s="194" t="s">
        <v>170</v>
      </c>
      <c r="E418" s="39"/>
      <c r="F418" s="195" t="s">
        <v>1189</v>
      </c>
      <c r="G418" s="39"/>
      <c r="H418" s="39"/>
      <c r="I418" s="196"/>
      <c r="J418" s="39"/>
      <c r="K418" s="39"/>
      <c r="L418" s="42"/>
      <c r="M418" s="197"/>
      <c r="N418" s="198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170</v>
      </c>
      <c r="AU418" s="20" t="s">
        <v>79</v>
      </c>
    </row>
    <row r="419" spans="1:65" s="13" customFormat="1">
      <c r="B419" s="201"/>
      <c r="C419" s="202"/>
      <c r="D419" s="199" t="s">
        <v>178</v>
      </c>
      <c r="E419" s="202"/>
      <c r="F419" s="204" t="s">
        <v>4944</v>
      </c>
      <c r="G419" s="202"/>
      <c r="H419" s="205">
        <v>720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178</v>
      </c>
      <c r="AU419" s="211" t="s">
        <v>79</v>
      </c>
      <c r="AV419" s="13" t="s">
        <v>79</v>
      </c>
      <c r="AW419" s="13" t="s">
        <v>4</v>
      </c>
      <c r="AX419" s="13" t="s">
        <v>77</v>
      </c>
      <c r="AY419" s="211" t="s">
        <v>161</v>
      </c>
    </row>
    <row r="420" spans="1:65" s="2" customFormat="1" ht="16.5" customHeight="1">
      <c r="A420" s="37"/>
      <c r="B420" s="38"/>
      <c r="C420" s="181" t="s">
        <v>1125</v>
      </c>
      <c r="D420" s="181" t="s">
        <v>163</v>
      </c>
      <c r="E420" s="182" t="s">
        <v>1192</v>
      </c>
      <c r="F420" s="183" t="s">
        <v>1193</v>
      </c>
      <c r="G420" s="184" t="s">
        <v>1181</v>
      </c>
      <c r="H420" s="185">
        <v>4</v>
      </c>
      <c r="I420" s="186"/>
      <c r="J420" s="187">
        <f>ROUND(I420*H420,2)</f>
        <v>0</v>
      </c>
      <c r="K420" s="183" t="s">
        <v>167</v>
      </c>
      <c r="L420" s="42"/>
      <c r="M420" s="188" t="s">
        <v>19</v>
      </c>
      <c r="N420" s="189" t="s">
        <v>40</v>
      </c>
      <c r="O420" s="67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168</v>
      </c>
      <c r="AT420" s="192" t="s">
        <v>163</v>
      </c>
      <c r="AU420" s="192" t="s">
        <v>79</v>
      </c>
      <c r="AY420" s="20" t="s">
        <v>161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77</v>
      </c>
      <c r="BK420" s="193">
        <f>ROUND(I420*H420,2)</f>
        <v>0</v>
      </c>
      <c r="BL420" s="20" t="s">
        <v>168</v>
      </c>
      <c r="BM420" s="192" t="s">
        <v>4945</v>
      </c>
    </row>
    <row r="421" spans="1:65" s="2" customFormat="1">
      <c r="A421" s="37"/>
      <c r="B421" s="38"/>
      <c r="C421" s="39"/>
      <c r="D421" s="194" t="s">
        <v>170</v>
      </c>
      <c r="E421" s="39"/>
      <c r="F421" s="195" t="s">
        <v>1195</v>
      </c>
      <c r="G421" s="39"/>
      <c r="H421" s="39"/>
      <c r="I421" s="196"/>
      <c r="J421" s="39"/>
      <c r="K421" s="39"/>
      <c r="L421" s="42"/>
      <c r="M421" s="197"/>
      <c r="N421" s="198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170</v>
      </c>
      <c r="AU421" s="20" t="s">
        <v>79</v>
      </c>
    </row>
    <row r="422" spans="1:65" s="2" customFormat="1" ht="16.5" customHeight="1">
      <c r="A422" s="37"/>
      <c r="B422" s="38"/>
      <c r="C422" s="181" t="s">
        <v>1130</v>
      </c>
      <c r="D422" s="181" t="s">
        <v>163</v>
      </c>
      <c r="E422" s="182" t="s">
        <v>1197</v>
      </c>
      <c r="F422" s="183" t="s">
        <v>1198</v>
      </c>
      <c r="G422" s="184" t="s">
        <v>1181</v>
      </c>
      <c r="H422" s="185">
        <v>3</v>
      </c>
      <c r="I422" s="186"/>
      <c r="J422" s="187">
        <f>ROUND(I422*H422,2)</f>
        <v>0</v>
      </c>
      <c r="K422" s="183" t="s">
        <v>167</v>
      </c>
      <c r="L422" s="42"/>
      <c r="M422" s="188" t="s">
        <v>19</v>
      </c>
      <c r="N422" s="189" t="s">
        <v>40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168</v>
      </c>
      <c r="AT422" s="192" t="s">
        <v>163</v>
      </c>
      <c r="AU422" s="192" t="s">
        <v>79</v>
      </c>
      <c r="AY422" s="20" t="s">
        <v>161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77</v>
      </c>
      <c r="BK422" s="193">
        <f>ROUND(I422*H422,2)</f>
        <v>0</v>
      </c>
      <c r="BL422" s="20" t="s">
        <v>168</v>
      </c>
      <c r="BM422" s="192" t="s">
        <v>4946</v>
      </c>
    </row>
    <row r="423" spans="1:65" s="2" customFormat="1">
      <c r="A423" s="37"/>
      <c r="B423" s="38"/>
      <c r="C423" s="39"/>
      <c r="D423" s="194" t="s">
        <v>170</v>
      </c>
      <c r="E423" s="39"/>
      <c r="F423" s="195" t="s">
        <v>1200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170</v>
      </c>
      <c r="AU423" s="20" t="s">
        <v>79</v>
      </c>
    </row>
    <row r="424" spans="1:65" s="13" customFormat="1">
      <c r="B424" s="201"/>
      <c r="C424" s="202"/>
      <c r="D424" s="199" t="s">
        <v>178</v>
      </c>
      <c r="E424" s="203" t="s">
        <v>19</v>
      </c>
      <c r="F424" s="204" t="s">
        <v>4947</v>
      </c>
      <c r="G424" s="202"/>
      <c r="H424" s="205">
        <v>3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178</v>
      </c>
      <c r="AU424" s="211" t="s">
        <v>79</v>
      </c>
      <c r="AV424" s="13" t="s">
        <v>79</v>
      </c>
      <c r="AW424" s="13" t="s">
        <v>31</v>
      </c>
      <c r="AX424" s="13" t="s">
        <v>77</v>
      </c>
      <c r="AY424" s="211" t="s">
        <v>161</v>
      </c>
    </row>
    <row r="425" spans="1:65" s="2" customFormat="1" ht="24.15" customHeight="1">
      <c r="A425" s="37"/>
      <c r="B425" s="38"/>
      <c r="C425" s="181" t="s">
        <v>1135</v>
      </c>
      <c r="D425" s="181" t="s">
        <v>163</v>
      </c>
      <c r="E425" s="182" t="s">
        <v>1203</v>
      </c>
      <c r="F425" s="183" t="s">
        <v>1204</v>
      </c>
      <c r="G425" s="184" t="s">
        <v>1181</v>
      </c>
      <c r="H425" s="185">
        <v>540</v>
      </c>
      <c r="I425" s="186"/>
      <c r="J425" s="187">
        <f>ROUND(I425*H425,2)</f>
        <v>0</v>
      </c>
      <c r="K425" s="183" t="s">
        <v>167</v>
      </c>
      <c r="L425" s="42"/>
      <c r="M425" s="188" t="s">
        <v>19</v>
      </c>
      <c r="N425" s="189" t="s">
        <v>40</v>
      </c>
      <c r="O425" s="67"/>
      <c r="P425" s="190">
        <f>O425*H425</f>
        <v>0</v>
      </c>
      <c r="Q425" s="190">
        <v>0</v>
      </c>
      <c r="R425" s="190">
        <f>Q425*H425</f>
        <v>0</v>
      </c>
      <c r="S425" s="190">
        <v>0</v>
      </c>
      <c r="T425" s="19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2" t="s">
        <v>168</v>
      </c>
      <c r="AT425" s="192" t="s">
        <v>163</v>
      </c>
      <c r="AU425" s="192" t="s">
        <v>79</v>
      </c>
      <c r="AY425" s="20" t="s">
        <v>161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0" t="s">
        <v>77</v>
      </c>
      <c r="BK425" s="193">
        <f>ROUND(I425*H425,2)</f>
        <v>0</v>
      </c>
      <c r="BL425" s="20" t="s">
        <v>168</v>
      </c>
      <c r="BM425" s="192" t="s">
        <v>4948</v>
      </c>
    </row>
    <row r="426" spans="1:65" s="2" customFormat="1">
      <c r="A426" s="37"/>
      <c r="B426" s="38"/>
      <c r="C426" s="39"/>
      <c r="D426" s="194" t="s">
        <v>170</v>
      </c>
      <c r="E426" s="39"/>
      <c r="F426" s="195" t="s">
        <v>1206</v>
      </c>
      <c r="G426" s="39"/>
      <c r="H426" s="39"/>
      <c r="I426" s="196"/>
      <c r="J426" s="39"/>
      <c r="K426" s="39"/>
      <c r="L426" s="42"/>
      <c r="M426" s="197"/>
      <c r="N426" s="198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170</v>
      </c>
      <c r="AU426" s="20" t="s">
        <v>79</v>
      </c>
    </row>
    <row r="427" spans="1:65" s="13" customFormat="1">
      <c r="B427" s="201"/>
      <c r="C427" s="202"/>
      <c r="D427" s="199" t="s">
        <v>178</v>
      </c>
      <c r="E427" s="202"/>
      <c r="F427" s="204" t="s">
        <v>4949</v>
      </c>
      <c r="G427" s="202"/>
      <c r="H427" s="205">
        <v>540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178</v>
      </c>
      <c r="AU427" s="211" t="s">
        <v>79</v>
      </c>
      <c r="AV427" s="13" t="s">
        <v>79</v>
      </c>
      <c r="AW427" s="13" t="s">
        <v>4</v>
      </c>
      <c r="AX427" s="13" t="s">
        <v>77</v>
      </c>
      <c r="AY427" s="211" t="s">
        <v>161</v>
      </c>
    </row>
    <row r="428" spans="1:65" s="2" customFormat="1" ht="21.75" customHeight="1">
      <c r="A428" s="37"/>
      <c r="B428" s="38"/>
      <c r="C428" s="181" t="s">
        <v>1140</v>
      </c>
      <c r="D428" s="181" t="s">
        <v>163</v>
      </c>
      <c r="E428" s="182" t="s">
        <v>1209</v>
      </c>
      <c r="F428" s="183" t="s">
        <v>1210</v>
      </c>
      <c r="G428" s="184" t="s">
        <v>1181</v>
      </c>
      <c r="H428" s="185">
        <v>3</v>
      </c>
      <c r="I428" s="186"/>
      <c r="J428" s="187">
        <f>ROUND(I428*H428,2)</f>
        <v>0</v>
      </c>
      <c r="K428" s="183" t="s">
        <v>167</v>
      </c>
      <c r="L428" s="42"/>
      <c r="M428" s="188" t="s">
        <v>19</v>
      </c>
      <c r="N428" s="189" t="s">
        <v>40</v>
      </c>
      <c r="O428" s="67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168</v>
      </c>
      <c r="AT428" s="192" t="s">
        <v>163</v>
      </c>
      <c r="AU428" s="192" t="s">
        <v>79</v>
      </c>
      <c r="AY428" s="20" t="s">
        <v>161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77</v>
      </c>
      <c r="BK428" s="193">
        <f>ROUND(I428*H428,2)</f>
        <v>0</v>
      </c>
      <c r="BL428" s="20" t="s">
        <v>168</v>
      </c>
      <c r="BM428" s="192" t="s">
        <v>4950</v>
      </c>
    </row>
    <row r="429" spans="1:65" s="2" customFormat="1">
      <c r="A429" s="37"/>
      <c r="B429" s="38"/>
      <c r="C429" s="39"/>
      <c r="D429" s="194" t="s">
        <v>170</v>
      </c>
      <c r="E429" s="39"/>
      <c r="F429" s="195" t="s">
        <v>1212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170</v>
      </c>
      <c r="AU429" s="20" t="s">
        <v>79</v>
      </c>
    </row>
    <row r="430" spans="1:65" s="2" customFormat="1" ht="21.75" customHeight="1">
      <c r="A430" s="37"/>
      <c r="B430" s="38"/>
      <c r="C430" s="181" t="s">
        <v>1145</v>
      </c>
      <c r="D430" s="181" t="s">
        <v>163</v>
      </c>
      <c r="E430" s="182" t="s">
        <v>4951</v>
      </c>
      <c r="F430" s="183" t="s">
        <v>4952</v>
      </c>
      <c r="G430" s="184" t="s">
        <v>189</v>
      </c>
      <c r="H430" s="185">
        <v>14</v>
      </c>
      <c r="I430" s="186"/>
      <c r="J430" s="187">
        <f>ROUND(I430*H430,2)</f>
        <v>0</v>
      </c>
      <c r="K430" s="183" t="s">
        <v>167</v>
      </c>
      <c r="L430" s="42"/>
      <c r="M430" s="188" t="s">
        <v>19</v>
      </c>
      <c r="N430" s="189" t="s">
        <v>40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168</v>
      </c>
      <c r="AT430" s="192" t="s">
        <v>163</v>
      </c>
      <c r="AU430" s="192" t="s">
        <v>79</v>
      </c>
      <c r="AY430" s="20" t="s">
        <v>161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77</v>
      </c>
      <c r="BK430" s="193">
        <f>ROUND(I430*H430,2)</f>
        <v>0</v>
      </c>
      <c r="BL430" s="20" t="s">
        <v>168</v>
      </c>
      <c r="BM430" s="192" t="s">
        <v>4953</v>
      </c>
    </row>
    <row r="431" spans="1:65" s="2" customFormat="1">
      <c r="A431" s="37"/>
      <c r="B431" s="38"/>
      <c r="C431" s="39"/>
      <c r="D431" s="194" t="s">
        <v>170</v>
      </c>
      <c r="E431" s="39"/>
      <c r="F431" s="195" t="s">
        <v>4954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170</v>
      </c>
      <c r="AU431" s="20" t="s">
        <v>79</v>
      </c>
    </row>
    <row r="432" spans="1:65" s="13" customFormat="1">
      <c r="B432" s="201"/>
      <c r="C432" s="202"/>
      <c r="D432" s="199" t="s">
        <v>178</v>
      </c>
      <c r="E432" s="203" t="s">
        <v>19</v>
      </c>
      <c r="F432" s="204" t="s">
        <v>4955</v>
      </c>
      <c r="G432" s="202"/>
      <c r="H432" s="205">
        <v>14</v>
      </c>
      <c r="I432" s="206"/>
      <c r="J432" s="202"/>
      <c r="K432" s="202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178</v>
      </c>
      <c r="AU432" s="211" t="s">
        <v>79</v>
      </c>
      <c r="AV432" s="13" t="s">
        <v>79</v>
      </c>
      <c r="AW432" s="13" t="s">
        <v>31</v>
      </c>
      <c r="AX432" s="13" t="s">
        <v>77</v>
      </c>
      <c r="AY432" s="211" t="s">
        <v>161</v>
      </c>
    </row>
    <row r="433" spans="1:65" s="2" customFormat="1" ht="24.15" customHeight="1">
      <c r="A433" s="37"/>
      <c r="B433" s="38"/>
      <c r="C433" s="181" t="s">
        <v>1151</v>
      </c>
      <c r="D433" s="181" t="s">
        <v>163</v>
      </c>
      <c r="E433" s="182" t="s">
        <v>4956</v>
      </c>
      <c r="F433" s="183" t="s">
        <v>4957</v>
      </c>
      <c r="G433" s="184" t="s">
        <v>189</v>
      </c>
      <c r="H433" s="185">
        <v>2100</v>
      </c>
      <c r="I433" s="186"/>
      <c r="J433" s="187">
        <f>ROUND(I433*H433,2)</f>
        <v>0</v>
      </c>
      <c r="K433" s="183" t="s">
        <v>167</v>
      </c>
      <c r="L433" s="42"/>
      <c r="M433" s="188" t="s">
        <v>19</v>
      </c>
      <c r="N433" s="189" t="s">
        <v>40</v>
      </c>
      <c r="O433" s="67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2" t="s">
        <v>168</v>
      </c>
      <c r="AT433" s="192" t="s">
        <v>163</v>
      </c>
      <c r="AU433" s="192" t="s">
        <v>79</v>
      </c>
      <c r="AY433" s="20" t="s">
        <v>161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20" t="s">
        <v>77</v>
      </c>
      <c r="BK433" s="193">
        <f>ROUND(I433*H433,2)</f>
        <v>0</v>
      </c>
      <c r="BL433" s="20" t="s">
        <v>168</v>
      </c>
      <c r="BM433" s="192" t="s">
        <v>4958</v>
      </c>
    </row>
    <row r="434" spans="1:65" s="2" customFormat="1">
      <c r="A434" s="37"/>
      <c r="B434" s="38"/>
      <c r="C434" s="39"/>
      <c r="D434" s="194" t="s">
        <v>170</v>
      </c>
      <c r="E434" s="39"/>
      <c r="F434" s="195" t="s">
        <v>4959</v>
      </c>
      <c r="G434" s="39"/>
      <c r="H434" s="39"/>
      <c r="I434" s="196"/>
      <c r="J434" s="39"/>
      <c r="K434" s="39"/>
      <c r="L434" s="42"/>
      <c r="M434" s="197"/>
      <c r="N434" s="198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170</v>
      </c>
      <c r="AU434" s="20" t="s">
        <v>79</v>
      </c>
    </row>
    <row r="435" spans="1:65" s="13" customFormat="1">
      <c r="B435" s="201"/>
      <c r="C435" s="202"/>
      <c r="D435" s="199" t="s">
        <v>178</v>
      </c>
      <c r="E435" s="202"/>
      <c r="F435" s="204" t="s">
        <v>4960</v>
      </c>
      <c r="G435" s="202"/>
      <c r="H435" s="205">
        <v>2100</v>
      </c>
      <c r="I435" s="206"/>
      <c r="J435" s="202"/>
      <c r="K435" s="202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178</v>
      </c>
      <c r="AU435" s="211" t="s">
        <v>79</v>
      </c>
      <c r="AV435" s="13" t="s">
        <v>79</v>
      </c>
      <c r="AW435" s="13" t="s">
        <v>4</v>
      </c>
      <c r="AX435" s="13" t="s">
        <v>77</v>
      </c>
      <c r="AY435" s="211" t="s">
        <v>161</v>
      </c>
    </row>
    <row r="436" spans="1:65" s="2" customFormat="1" ht="24.15" customHeight="1">
      <c r="A436" s="37"/>
      <c r="B436" s="38"/>
      <c r="C436" s="181" t="s">
        <v>1158</v>
      </c>
      <c r="D436" s="181" t="s">
        <v>163</v>
      </c>
      <c r="E436" s="182" t="s">
        <v>4961</v>
      </c>
      <c r="F436" s="183" t="s">
        <v>4962</v>
      </c>
      <c r="G436" s="184" t="s">
        <v>189</v>
      </c>
      <c r="H436" s="185">
        <v>14</v>
      </c>
      <c r="I436" s="186"/>
      <c r="J436" s="187">
        <f>ROUND(I436*H436,2)</f>
        <v>0</v>
      </c>
      <c r="K436" s="183" t="s">
        <v>167</v>
      </c>
      <c r="L436" s="42"/>
      <c r="M436" s="188" t="s">
        <v>19</v>
      </c>
      <c r="N436" s="189" t="s">
        <v>40</v>
      </c>
      <c r="O436" s="67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2" t="s">
        <v>168</v>
      </c>
      <c r="AT436" s="192" t="s">
        <v>163</v>
      </c>
      <c r="AU436" s="192" t="s">
        <v>79</v>
      </c>
      <c r="AY436" s="20" t="s">
        <v>161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20" t="s">
        <v>77</v>
      </c>
      <c r="BK436" s="193">
        <f>ROUND(I436*H436,2)</f>
        <v>0</v>
      </c>
      <c r="BL436" s="20" t="s">
        <v>168</v>
      </c>
      <c r="BM436" s="192" t="s">
        <v>4963</v>
      </c>
    </row>
    <row r="437" spans="1:65" s="2" customFormat="1">
      <c r="A437" s="37"/>
      <c r="B437" s="38"/>
      <c r="C437" s="39"/>
      <c r="D437" s="194" t="s">
        <v>170</v>
      </c>
      <c r="E437" s="39"/>
      <c r="F437" s="195" t="s">
        <v>4964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170</v>
      </c>
      <c r="AU437" s="20" t="s">
        <v>79</v>
      </c>
    </row>
    <row r="438" spans="1:65" s="2" customFormat="1" ht="16.5" customHeight="1">
      <c r="A438" s="37"/>
      <c r="B438" s="38"/>
      <c r="C438" s="181" t="s">
        <v>1163</v>
      </c>
      <c r="D438" s="181" t="s">
        <v>163</v>
      </c>
      <c r="E438" s="182" t="s">
        <v>4965</v>
      </c>
      <c r="F438" s="183" t="s">
        <v>4966</v>
      </c>
      <c r="G438" s="184" t="s">
        <v>1476</v>
      </c>
      <c r="H438" s="185">
        <v>1</v>
      </c>
      <c r="I438" s="186"/>
      <c r="J438" s="187">
        <f>ROUND(I438*H438,2)</f>
        <v>0</v>
      </c>
      <c r="K438" s="183" t="s">
        <v>19</v>
      </c>
      <c r="L438" s="42"/>
      <c r="M438" s="188" t="s">
        <v>19</v>
      </c>
      <c r="N438" s="189" t="s">
        <v>40</v>
      </c>
      <c r="O438" s="67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168</v>
      </c>
      <c r="AT438" s="192" t="s">
        <v>163</v>
      </c>
      <c r="AU438" s="192" t="s">
        <v>79</v>
      </c>
      <c r="AY438" s="20" t="s">
        <v>161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77</v>
      </c>
      <c r="BK438" s="193">
        <f>ROUND(I438*H438,2)</f>
        <v>0</v>
      </c>
      <c r="BL438" s="20" t="s">
        <v>168</v>
      </c>
      <c r="BM438" s="192" t="s">
        <v>4967</v>
      </c>
    </row>
    <row r="439" spans="1:65" s="2" customFormat="1" ht="19.2">
      <c r="A439" s="37"/>
      <c r="B439" s="38"/>
      <c r="C439" s="39"/>
      <c r="D439" s="199" t="s">
        <v>176</v>
      </c>
      <c r="E439" s="39"/>
      <c r="F439" s="200" t="s">
        <v>4968</v>
      </c>
      <c r="G439" s="39"/>
      <c r="H439" s="39"/>
      <c r="I439" s="196"/>
      <c r="J439" s="39"/>
      <c r="K439" s="39"/>
      <c r="L439" s="42"/>
      <c r="M439" s="197"/>
      <c r="N439" s="198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176</v>
      </c>
      <c r="AU439" s="20" t="s">
        <v>79</v>
      </c>
    </row>
    <row r="440" spans="1:65" s="2" customFormat="1" ht="16.5" customHeight="1">
      <c r="A440" s="37"/>
      <c r="B440" s="38"/>
      <c r="C440" s="181" t="s">
        <v>1168</v>
      </c>
      <c r="D440" s="181" t="s">
        <v>163</v>
      </c>
      <c r="E440" s="182" t="s">
        <v>4969</v>
      </c>
      <c r="F440" s="183" t="s">
        <v>4970</v>
      </c>
      <c r="G440" s="184" t="s">
        <v>1476</v>
      </c>
      <c r="H440" s="185">
        <v>1</v>
      </c>
      <c r="I440" s="186"/>
      <c r="J440" s="187">
        <f>ROUND(I440*H440,2)</f>
        <v>0</v>
      </c>
      <c r="K440" s="183" t="s">
        <v>19</v>
      </c>
      <c r="L440" s="42"/>
      <c r="M440" s="188" t="s">
        <v>19</v>
      </c>
      <c r="N440" s="189" t="s">
        <v>40</v>
      </c>
      <c r="O440" s="67"/>
      <c r="P440" s="190">
        <f>O440*H440</f>
        <v>0</v>
      </c>
      <c r="Q440" s="190">
        <v>7.0898599999999998</v>
      </c>
      <c r="R440" s="190">
        <f>Q440*H440</f>
        <v>7.0898599999999998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168</v>
      </c>
      <c r="AT440" s="192" t="s">
        <v>163</v>
      </c>
      <c r="AU440" s="192" t="s">
        <v>79</v>
      </c>
      <c r="AY440" s="20" t="s">
        <v>161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77</v>
      </c>
      <c r="BK440" s="193">
        <f>ROUND(I440*H440,2)</f>
        <v>0</v>
      </c>
      <c r="BL440" s="20" t="s">
        <v>168</v>
      </c>
      <c r="BM440" s="192" t="s">
        <v>4971</v>
      </c>
    </row>
    <row r="441" spans="1:65" s="2" customFormat="1" ht="24.15" customHeight="1">
      <c r="A441" s="37"/>
      <c r="B441" s="38"/>
      <c r="C441" s="181" t="s">
        <v>1173</v>
      </c>
      <c r="D441" s="181" t="s">
        <v>163</v>
      </c>
      <c r="E441" s="182" t="s">
        <v>1214</v>
      </c>
      <c r="F441" s="183" t="s">
        <v>1215</v>
      </c>
      <c r="G441" s="184" t="s">
        <v>166</v>
      </c>
      <c r="H441" s="185">
        <v>135.97499999999999</v>
      </c>
      <c r="I441" s="186"/>
      <c r="J441" s="187">
        <f>ROUND(I441*H441,2)</f>
        <v>0</v>
      </c>
      <c r="K441" s="183" t="s">
        <v>167</v>
      </c>
      <c r="L441" s="42"/>
      <c r="M441" s="188" t="s">
        <v>19</v>
      </c>
      <c r="N441" s="189" t="s">
        <v>40</v>
      </c>
      <c r="O441" s="67"/>
      <c r="P441" s="190">
        <f>O441*H441</f>
        <v>0</v>
      </c>
      <c r="Q441" s="190">
        <v>4.0000000000000003E-5</v>
      </c>
      <c r="R441" s="190">
        <f>Q441*H441</f>
        <v>5.4390000000000003E-3</v>
      </c>
      <c r="S441" s="190">
        <v>0</v>
      </c>
      <c r="T441" s="19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2" t="s">
        <v>168</v>
      </c>
      <c r="AT441" s="192" t="s">
        <v>163</v>
      </c>
      <c r="AU441" s="192" t="s">
        <v>79</v>
      </c>
      <c r="AY441" s="20" t="s">
        <v>161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0" t="s">
        <v>77</v>
      </c>
      <c r="BK441" s="193">
        <f>ROUND(I441*H441,2)</f>
        <v>0</v>
      </c>
      <c r="BL441" s="20" t="s">
        <v>168</v>
      </c>
      <c r="BM441" s="192" t="s">
        <v>4972</v>
      </c>
    </row>
    <row r="442" spans="1:65" s="2" customFormat="1">
      <c r="A442" s="37"/>
      <c r="B442" s="38"/>
      <c r="C442" s="39"/>
      <c r="D442" s="194" t="s">
        <v>170</v>
      </c>
      <c r="E442" s="39"/>
      <c r="F442" s="195" t="s">
        <v>1217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170</v>
      </c>
      <c r="AU442" s="20" t="s">
        <v>79</v>
      </c>
    </row>
    <row r="443" spans="1:65" s="13" customFormat="1">
      <c r="B443" s="201"/>
      <c r="C443" s="202"/>
      <c r="D443" s="199" t="s">
        <v>178</v>
      </c>
      <c r="E443" s="203" t="s">
        <v>19</v>
      </c>
      <c r="F443" s="204" t="s">
        <v>4973</v>
      </c>
      <c r="G443" s="202"/>
      <c r="H443" s="205">
        <v>129.5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178</v>
      </c>
      <c r="AU443" s="211" t="s">
        <v>79</v>
      </c>
      <c r="AV443" s="13" t="s">
        <v>79</v>
      </c>
      <c r="AW443" s="13" t="s">
        <v>31</v>
      </c>
      <c r="AX443" s="13" t="s">
        <v>77</v>
      </c>
      <c r="AY443" s="211" t="s">
        <v>161</v>
      </c>
    </row>
    <row r="444" spans="1:65" s="13" customFormat="1">
      <c r="B444" s="201"/>
      <c r="C444" s="202"/>
      <c r="D444" s="199" t="s">
        <v>178</v>
      </c>
      <c r="E444" s="202"/>
      <c r="F444" s="204" t="s">
        <v>4974</v>
      </c>
      <c r="G444" s="202"/>
      <c r="H444" s="205">
        <v>135.97499999999999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178</v>
      </c>
      <c r="AU444" s="211" t="s">
        <v>79</v>
      </c>
      <c r="AV444" s="13" t="s">
        <v>79</v>
      </c>
      <c r="AW444" s="13" t="s">
        <v>4</v>
      </c>
      <c r="AX444" s="13" t="s">
        <v>77</v>
      </c>
      <c r="AY444" s="211" t="s">
        <v>161</v>
      </c>
    </row>
    <row r="445" spans="1:65" s="12" customFormat="1" ht="22.8" customHeight="1">
      <c r="B445" s="165"/>
      <c r="C445" s="166"/>
      <c r="D445" s="167" t="s">
        <v>68</v>
      </c>
      <c r="E445" s="179" t="s">
        <v>517</v>
      </c>
      <c r="F445" s="179" t="s">
        <v>518</v>
      </c>
      <c r="G445" s="166"/>
      <c r="H445" s="166"/>
      <c r="I445" s="169"/>
      <c r="J445" s="180">
        <f>BK445</f>
        <v>0</v>
      </c>
      <c r="K445" s="166"/>
      <c r="L445" s="171"/>
      <c r="M445" s="172"/>
      <c r="N445" s="173"/>
      <c r="O445" s="173"/>
      <c r="P445" s="174">
        <f>SUM(P446:P447)</f>
        <v>0</v>
      </c>
      <c r="Q445" s="173"/>
      <c r="R445" s="174">
        <f>SUM(R446:R447)</f>
        <v>0</v>
      </c>
      <c r="S445" s="173"/>
      <c r="T445" s="175">
        <f>SUM(T446:T447)</f>
        <v>0</v>
      </c>
      <c r="AR445" s="176" t="s">
        <v>77</v>
      </c>
      <c r="AT445" s="177" t="s">
        <v>68</v>
      </c>
      <c r="AU445" s="177" t="s">
        <v>77</v>
      </c>
      <c r="AY445" s="176" t="s">
        <v>161</v>
      </c>
      <c r="BK445" s="178">
        <f>SUM(BK446:BK447)</f>
        <v>0</v>
      </c>
    </row>
    <row r="446" spans="1:65" s="2" customFormat="1" ht="37.799999999999997" customHeight="1">
      <c r="A446" s="37"/>
      <c r="B446" s="38"/>
      <c r="C446" s="181" t="s">
        <v>1178</v>
      </c>
      <c r="D446" s="181" t="s">
        <v>163</v>
      </c>
      <c r="E446" s="182" t="s">
        <v>1228</v>
      </c>
      <c r="F446" s="183" t="s">
        <v>1229</v>
      </c>
      <c r="G446" s="184" t="s">
        <v>214</v>
      </c>
      <c r="H446" s="185">
        <v>264.58800000000002</v>
      </c>
      <c r="I446" s="186"/>
      <c r="J446" s="187">
        <f>ROUND(I446*H446,2)</f>
        <v>0</v>
      </c>
      <c r="K446" s="183" t="s">
        <v>167</v>
      </c>
      <c r="L446" s="42"/>
      <c r="M446" s="188" t="s">
        <v>19</v>
      </c>
      <c r="N446" s="189" t="s">
        <v>40</v>
      </c>
      <c r="O446" s="67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168</v>
      </c>
      <c r="AT446" s="192" t="s">
        <v>163</v>
      </c>
      <c r="AU446" s="192" t="s">
        <v>79</v>
      </c>
      <c r="AY446" s="20" t="s">
        <v>161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77</v>
      </c>
      <c r="BK446" s="193">
        <f>ROUND(I446*H446,2)</f>
        <v>0</v>
      </c>
      <c r="BL446" s="20" t="s">
        <v>168</v>
      </c>
      <c r="BM446" s="192" t="s">
        <v>4975</v>
      </c>
    </row>
    <row r="447" spans="1:65" s="2" customFormat="1">
      <c r="A447" s="37"/>
      <c r="B447" s="38"/>
      <c r="C447" s="39"/>
      <c r="D447" s="194" t="s">
        <v>170</v>
      </c>
      <c r="E447" s="39"/>
      <c r="F447" s="195" t="s">
        <v>1231</v>
      </c>
      <c r="G447" s="39"/>
      <c r="H447" s="39"/>
      <c r="I447" s="196"/>
      <c r="J447" s="39"/>
      <c r="K447" s="39"/>
      <c r="L447" s="42"/>
      <c r="M447" s="197"/>
      <c r="N447" s="198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170</v>
      </c>
      <c r="AU447" s="20" t="s">
        <v>79</v>
      </c>
    </row>
    <row r="448" spans="1:65" s="12" customFormat="1" ht="25.95" customHeight="1">
      <c r="B448" s="165"/>
      <c r="C448" s="166"/>
      <c r="D448" s="167" t="s">
        <v>68</v>
      </c>
      <c r="E448" s="168" t="s">
        <v>525</v>
      </c>
      <c r="F448" s="168" t="s">
        <v>526</v>
      </c>
      <c r="G448" s="166"/>
      <c r="H448" s="166"/>
      <c r="I448" s="169"/>
      <c r="J448" s="170">
        <f>BK448</f>
        <v>0</v>
      </c>
      <c r="K448" s="166"/>
      <c r="L448" s="171"/>
      <c r="M448" s="172"/>
      <c r="N448" s="173"/>
      <c r="O448" s="173"/>
      <c r="P448" s="174">
        <f>P449+P507+P536+P586+P609+P619+P649+P659+P670+P757+P782+P800+P805</f>
        <v>0</v>
      </c>
      <c r="Q448" s="173"/>
      <c r="R448" s="174">
        <f>R449+R507+R536+R586+R609+R619+R649+R659+R670+R757+R782+R800+R805</f>
        <v>20.982932479999999</v>
      </c>
      <c r="S448" s="173"/>
      <c r="T448" s="175">
        <f>T449+T507+T536+T586+T609+T619+T649+T659+T670+T757+T782+T800+T805</f>
        <v>3.9334799999999996E-2</v>
      </c>
      <c r="AR448" s="176" t="s">
        <v>77</v>
      </c>
      <c r="AT448" s="177" t="s">
        <v>68</v>
      </c>
      <c r="AU448" s="177" t="s">
        <v>69</v>
      </c>
      <c r="AY448" s="176" t="s">
        <v>161</v>
      </c>
      <c r="BK448" s="178">
        <f>BK449+BK507+BK536+BK586+BK609+BK619+BK649+BK659+BK670+BK757+BK782+BK800+BK805</f>
        <v>0</v>
      </c>
    </row>
    <row r="449" spans="1:65" s="12" customFormat="1" ht="22.8" customHeight="1">
      <c r="B449" s="165"/>
      <c r="C449" s="166"/>
      <c r="D449" s="167" t="s">
        <v>68</v>
      </c>
      <c r="E449" s="179" t="s">
        <v>1232</v>
      </c>
      <c r="F449" s="179" t="s">
        <v>1233</v>
      </c>
      <c r="G449" s="166"/>
      <c r="H449" s="166"/>
      <c r="I449" s="169"/>
      <c r="J449" s="180">
        <f>BK449</f>
        <v>0</v>
      </c>
      <c r="K449" s="166"/>
      <c r="L449" s="171"/>
      <c r="M449" s="172"/>
      <c r="N449" s="173"/>
      <c r="O449" s="173"/>
      <c r="P449" s="174">
        <f>SUM(P450:P506)</f>
        <v>0</v>
      </c>
      <c r="Q449" s="173"/>
      <c r="R449" s="174">
        <f>SUM(R450:R506)</f>
        <v>7.8624366600000002</v>
      </c>
      <c r="S449" s="173"/>
      <c r="T449" s="175">
        <f>SUM(T450:T506)</f>
        <v>0</v>
      </c>
      <c r="AR449" s="176" t="s">
        <v>77</v>
      </c>
      <c r="AT449" s="177" t="s">
        <v>68</v>
      </c>
      <c r="AU449" s="177" t="s">
        <v>77</v>
      </c>
      <c r="AY449" s="176" t="s">
        <v>161</v>
      </c>
      <c r="BK449" s="178">
        <f>SUM(BK450:BK506)</f>
        <v>0</v>
      </c>
    </row>
    <row r="450" spans="1:65" s="2" customFormat="1" ht="24.15" customHeight="1">
      <c r="A450" s="37"/>
      <c r="B450" s="38"/>
      <c r="C450" s="181" t="s">
        <v>1185</v>
      </c>
      <c r="D450" s="181" t="s">
        <v>163</v>
      </c>
      <c r="E450" s="182" t="s">
        <v>4976</v>
      </c>
      <c r="F450" s="183" t="s">
        <v>4977</v>
      </c>
      <c r="G450" s="184" t="s">
        <v>166</v>
      </c>
      <c r="H450" s="185">
        <v>36.142000000000003</v>
      </c>
      <c r="I450" s="186"/>
      <c r="J450" s="187">
        <f>ROUND(I450*H450,2)</f>
        <v>0</v>
      </c>
      <c r="K450" s="183" t="s">
        <v>19</v>
      </c>
      <c r="L450" s="42"/>
      <c r="M450" s="188" t="s">
        <v>19</v>
      </c>
      <c r="N450" s="189" t="s">
        <v>40</v>
      </c>
      <c r="O450" s="67"/>
      <c r="P450" s="190">
        <f>O450*H450</f>
        <v>0</v>
      </c>
      <c r="Q450" s="190">
        <v>4.4639999999999999E-2</v>
      </c>
      <c r="R450" s="190">
        <f>Q450*H450</f>
        <v>1.6133788800000002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279</v>
      </c>
      <c r="AT450" s="192" t="s">
        <v>163</v>
      </c>
      <c r="AU450" s="192" t="s">
        <v>79</v>
      </c>
      <c r="AY450" s="20" t="s">
        <v>161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77</v>
      </c>
      <c r="BK450" s="193">
        <f>ROUND(I450*H450,2)</f>
        <v>0</v>
      </c>
      <c r="BL450" s="20" t="s">
        <v>279</v>
      </c>
      <c r="BM450" s="192" t="s">
        <v>4978</v>
      </c>
    </row>
    <row r="451" spans="1:65" s="2" customFormat="1" ht="19.2">
      <c r="A451" s="37"/>
      <c r="B451" s="38"/>
      <c r="C451" s="39"/>
      <c r="D451" s="199" t="s">
        <v>176</v>
      </c>
      <c r="E451" s="39"/>
      <c r="F451" s="200" t="s">
        <v>4979</v>
      </c>
      <c r="G451" s="39"/>
      <c r="H451" s="39"/>
      <c r="I451" s="196"/>
      <c r="J451" s="39"/>
      <c r="K451" s="39"/>
      <c r="L451" s="42"/>
      <c r="M451" s="197"/>
      <c r="N451" s="198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176</v>
      </c>
      <c r="AU451" s="20" t="s">
        <v>79</v>
      </c>
    </row>
    <row r="452" spans="1:65" s="13" customFormat="1">
      <c r="B452" s="201"/>
      <c r="C452" s="202"/>
      <c r="D452" s="199" t="s">
        <v>178</v>
      </c>
      <c r="E452" s="203" t="s">
        <v>19</v>
      </c>
      <c r="F452" s="204" t="s">
        <v>4980</v>
      </c>
      <c r="G452" s="202"/>
      <c r="H452" s="205">
        <v>9.0299999999999994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178</v>
      </c>
      <c r="AU452" s="211" t="s">
        <v>79</v>
      </c>
      <c r="AV452" s="13" t="s">
        <v>79</v>
      </c>
      <c r="AW452" s="13" t="s">
        <v>31</v>
      </c>
      <c r="AX452" s="13" t="s">
        <v>69</v>
      </c>
      <c r="AY452" s="211" t="s">
        <v>161</v>
      </c>
    </row>
    <row r="453" spans="1:65" s="13" customFormat="1">
      <c r="B453" s="201"/>
      <c r="C453" s="202"/>
      <c r="D453" s="199" t="s">
        <v>178</v>
      </c>
      <c r="E453" s="203" t="s">
        <v>19</v>
      </c>
      <c r="F453" s="204" t="s">
        <v>4981</v>
      </c>
      <c r="G453" s="202"/>
      <c r="H453" s="205">
        <v>16.425999999999998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178</v>
      </c>
      <c r="AU453" s="211" t="s">
        <v>79</v>
      </c>
      <c r="AV453" s="13" t="s">
        <v>79</v>
      </c>
      <c r="AW453" s="13" t="s">
        <v>31</v>
      </c>
      <c r="AX453" s="13" t="s">
        <v>69</v>
      </c>
      <c r="AY453" s="211" t="s">
        <v>161</v>
      </c>
    </row>
    <row r="454" spans="1:65" s="13" customFormat="1">
      <c r="B454" s="201"/>
      <c r="C454" s="202"/>
      <c r="D454" s="199" t="s">
        <v>178</v>
      </c>
      <c r="E454" s="203" t="s">
        <v>19</v>
      </c>
      <c r="F454" s="204" t="s">
        <v>4982</v>
      </c>
      <c r="G454" s="202"/>
      <c r="H454" s="205">
        <v>7.633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178</v>
      </c>
      <c r="AU454" s="211" t="s">
        <v>79</v>
      </c>
      <c r="AV454" s="13" t="s">
        <v>79</v>
      </c>
      <c r="AW454" s="13" t="s">
        <v>31</v>
      </c>
      <c r="AX454" s="13" t="s">
        <v>69</v>
      </c>
      <c r="AY454" s="211" t="s">
        <v>161</v>
      </c>
    </row>
    <row r="455" spans="1:65" s="13" customFormat="1">
      <c r="B455" s="201"/>
      <c r="C455" s="202"/>
      <c r="D455" s="199" t="s">
        <v>178</v>
      </c>
      <c r="E455" s="203" t="s">
        <v>19</v>
      </c>
      <c r="F455" s="204" t="s">
        <v>4983</v>
      </c>
      <c r="G455" s="202"/>
      <c r="H455" s="205">
        <v>3.0529999999999999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178</v>
      </c>
      <c r="AU455" s="211" t="s">
        <v>79</v>
      </c>
      <c r="AV455" s="13" t="s">
        <v>79</v>
      </c>
      <c r="AW455" s="13" t="s">
        <v>31</v>
      </c>
      <c r="AX455" s="13" t="s">
        <v>69</v>
      </c>
      <c r="AY455" s="211" t="s">
        <v>161</v>
      </c>
    </row>
    <row r="456" spans="1:65" s="15" customFormat="1">
      <c r="B456" s="222"/>
      <c r="C456" s="223"/>
      <c r="D456" s="199" t="s">
        <v>178</v>
      </c>
      <c r="E456" s="224" t="s">
        <v>19</v>
      </c>
      <c r="F456" s="225" t="s">
        <v>221</v>
      </c>
      <c r="G456" s="223"/>
      <c r="H456" s="226">
        <v>36.142000000000003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178</v>
      </c>
      <c r="AU456" s="232" t="s">
        <v>79</v>
      </c>
      <c r="AV456" s="15" t="s">
        <v>168</v>
      </c>
      <c r="AW456" s="15" t="s">
        <v>31</v>
      </c>
      <c r="AX456" s="15" t="s">
        <v>77</v>
      </c>
      <c r="AY456" s="232" t="s">
        <v>161</v>
      </c>
    </row>
    <row r="457" spans="1:65" s="2" customFormat="1" ht="24.15" customHeight="1">
      <c r="A457" s="37"/>
      <c r="B457" s="38"/>
      <c r="C457" s="181" t="s">
        <v>1191</v>
      </c>
      <c r="D457" s="181" t="s">
        <v>163</v>
      </c>
      <c r="E457" s="182" t="s">
        <v>4984</v>
      </c>
      <c r="F457" s="183" t="s">
        <v>4985</v>
      </c>
      <c r="G457" s="184" t="s">
        <v>166</v>
      </c>
      <c r="H457" s="185">
        <v>16.77</v>
      </c>
      <c r="I457" s="186"/>
      <c r="J457" s="187">
        <f>ROUND(I457*H457,2)</f>
        <v>0</v>
      </c>
      <c r="K457" s="183" t="s">
        <v>19</v>
      </c>
      <c r="L457" s="42"/>
      <c r="M457" s="188" t="s">
        <v>19</v>
      </c>
      <c r="N457" s="189" t="s">
        <v>40</v>
      </c>
      <c r="O457" s="67"/>
      <c r="P457" s="190">
        <f>O457*H457</f>
        <v>0</v>
      </c>
      <c r="Q457" s="190">
        <v>4.9189999999999998E-2</v>
      </c>
      <c r="R457" s="190">
        <f>Q457*H457</f>
        <v>0.82491629999999994</v>
      </c>
      <c r="S457" s="190">
        <v>0</v>
      </c>
      <c r="T457" s="19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279</v>
      </c>
      <c r="AT457" s="192" t="s">
        <v>163</v>
      </c>
      <c r="AU457" s="192" t="s">
        <v>79</v>
      </c>
      <c r="AY457" s="20" t="s">
        <v>161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77</v>
      </c>
      <c r="BK457" s="193">
        <f>ROUND(I457*H457,2)</f>
        <v>0</v>
      </c>
      <c r="BL457" s="20" t="s">
        <v>279</v>
      </c>
      <c r="BM457" s="192" t="s">
        <v>4986</v>
      </c>
    </row>
    <row r="458" spans="1:65" s="2" customFormat="1" ht="28.8">
      <c r="A458" s="37"/>
      <c r="B458" s="38"/>
      <c r="C458" s="39"/>
      <c r="D458" s="199" t="s">
        <v>176</v>
      </c>
      <c r="E458" s="39"/>
      <c r="F458" s="200" t="s">
        <v>4987</v>
      </c>
      <c r="G458" s="39"/>
      <c r="H458" s="39"/>
      <c r="I458" s="196"/>
      <c r="J458" s="39"/>
      <c r="K458" s="39"/>
      <c r="L458" s="42"/>
      <c r="M458" s="197"/>
      <c r="N458" s="198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176</v>
      </c>
      <c r="AU458" s="20" t="s">
        <v>79</v>
      </c>
    </row>
    <row r="459" spans="1:65" s="13" customFormat="1">
      <c r="B459" s="201"/>
      <c r="C459" s="202"/>
      <c r="D459" s="199" t="s">
        <v>178</v>
      </c>
      <c r="E459" s="203" t="s">
        <v>19</v>
      </c>
      <c r="F459" s="204" t="s">
        <v>4988</v>
      </c>
      <c r="G459" s="202"/>
      <c r="H459" s="205">
        <v>16.77</v>
      </c>
      <c r="I459" s="206"/>
      <c r="J459" s="202"/>
      <c r="K459" s="202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178</v>
      </c>
      <c r="AU459" s="211" t="s">
        <v>79</v>
      </c>
      <c r="AV459" s="13" t="s">
        <v>79</v>
      </c>
      <c r="AW459" s="13" t="s">
        <v>31</v>
      </c>
      <c r="AX459" s="13" t="s">
        <v>77</v>
      </c>
      <c r="AY459" s="211" t="s">
        <v>161</v>
      </c>
    </row>
    <row r="460" spans="1:65" s="2" customFormat="1" ht="24.15" customHeight="1">
      <c r="A460" s="37"/>
      <c r="B460" s="38"/>
      <c r="C460" s="181" t="s">
        <v>1196</v>
      </c>
      <c r="D460" s="181" t="s">
        <v>163</v>
      </c>
      <c r="E460" s="182" t="s">
        <v>4989</v>
      </c>
      <c r="F460" s="183" t="s">
        <v>4990</v>
      </c>
      <c r="G460" s="184" t="s">
        <v>166</v>
      </c>
      <c r="H460" s="185">
        <v>42.36</v>
      </c>
      <c r="I460" s="186"/>
      <c r="J460" s="187">
        <f>ROUND(I460*H460,2)</f>
        <v>0</v>
      </c>
      <c r="K460" s="183" t="s">
        <v>19</v>
      </c>
      <c r="L460" s="42"/>
      <c r="M460" s="188" t="s">
        <v>19</v>
      </c>
      <c r="N460" s="189" t="s">
        <v>40</v>
      </c>
      <c r="O460" s="67"/>
      <c r="P460" s="190">
        <f>O460*H460</f>
        <v>0</v>
      </c>
      <c r="Q460" s="190">
        <v>1.9650000000000001E-2</v>
      </c>
      <c r="R460" s="190">
        <f>Q460*H460</f>
        <v>0.83237400000000006</v>
      </c>
      <c r="S460" s="190">
        <v>0</v>
      </c>
      <c r="T460" s="19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2" t="s">
        <v>279</v>
      </c>
      <c r="AT460" s="192" t="s">
        <v>163</v>
      </c>
      <c r="AU460" s="192" t="s">
        <v>79</v>
      </c>
      <c r="AY460" s="20" t="s">
        <v>161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0" t="s">
        <v>77</v>
      </c>
      <c r="BK460" s="193">
        <f>ROUND(I460*H460,2)</f>
        <v>0</v>
      </c>
      <c r="BL460" s="20" t="s">
        <v>279</v>
      </c>
      <c r="BM460" s="192" t="s">
        <v>4991</v>
      </c>
    </row>
    <row r="461" spans="1:65" s="2" customFormat="1" ht="38.4">
      <c r="A461" s="37"/>
      <c r="B461" s="38"/>
      <c r="C461" s="39"/>
      <c r="D461" s="199" t="s">
        <v>176</v>
      </c>
      <c r="E461" s="39"/>
      <c r="F461" s="200" t="s">
        <v>4992</v>
      </c>
      <c r="G461" s="39"/>
      <c r="H461" s="39"/>
      <c r="I461" s="196"/>
      <c r="J461" s="39"/>
      <c r="K461" s="39"/>
      <c r="L461" s="42"/>
      <c r="M461" s="197"/>
      <c r="N461" s="198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176</v>
      </c>
      <c r="AU461" s="20" t="s">
        <v>79</v>
      </c>
    </row>
    <row r="462" spans="1:65" s="13" customFormat="1">
      <c r="B462" s="201"/>
      <c r="C462" s="202"/>
      <c r="D462" s="199" t="s">
        <v>178</v>
      </c>
      <c r="E462" s="203" t="s">
        <v>19</v>
      </c>
      <c r="F462" s="204" t="s">
        <v>4993</v>
      </c>
      <c r="G462" s="202"/>
      <c r="H462" s="205">
        <v>26.74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178</v>
      </c>
      <c r="AU462" s="211" t="s">
        <v>79</v>
      </c>
      <c r="AV462" s="13" t="s">
        <v>79</v>
      </c>
      <c r="AW462" s="13" t="s">
        <v>31</v>
      </c>
      <c r="AX462" s="13" t="s">
        <v>69</v>
      </c>
      <c r="AY462" s="211" t="s">
        <v>161</v>
      </c>
    </row>
    <row r="463" spans="1:65" s="13" customFormat="1">
      <c r="B463" s="201"/>
      <c r="C463" s="202"/>
      <c r="D463" s="199" t="s">
        <v>178</v>
      </c>
      <c r="E463" s="203" t="s">
        <v>19</v>
      </c>
      <c r="F463" s="204" t="s">
        <v>4994</v>
      </c>
      <c r="G463" s="202"/>
      <c r="H463" s="205">
        <v>10.65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178</v>
      </c>
      <c r="AU463" s="211" t="s">
        <v>79</v>
      </c>
      <c r="AV463" s="13" t="s">
        <v>79</v>
      </c>
      <c r="AW463" s="13" t="s">
        <v>31</v>
      </c>
      <c r="AX463" s="13" t="s">
        <v>69</v>
      </c>
      <c r="AY463" s="211" t="s">
        <v>161</v>
      </c>
    </row>
    <row r="464" spans="1:65" s="13" customFormat="1">
      <c r="B464" s="201"/>
      <c r="C464" s="202"/>
      <c r="D464" s="199" t="s">
        <v>178</v>
      </c>
      <c r="E464" s="203" t="s">
        <v>19</v>
      </c>
      <c r="F464" s="204" t="s">
        <v>4995</v>
      </c>
      <c r="G464" s="202"/>
      <c r="H464" s="205">
        <v>4.97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178</v>
      </c>
      <c r="AU464" s="211" t="s">
        <v>79</v>
      </c>
      <c r="AV464" s="13" t="s">
        <v>79</v>
      </c>
      <c r="AW464" s="13" t="s">
        <v>31</v>
      </c>
      <c r="AX464" s="13" t="s">
        <v>69</v>
      </c>
      <c r="AY464" s="211" t="s">
        <v>161</v>
      </c>
    </row>
    <row r="465" spans="1:65" s="15" customFormat="1">
      <c r="B465" s="222"/>
      <c r="C465" s="223"/>
      <c r="D465" s="199" t="s">
        <v>178</v>
      </c>
      <c r="E465" s="224" t="s">
        <v>19</v>
      </c>
      <c r="F465" s="225" t="s">
        <v>221</v>
      </c>
      <c r="G465" s="223"/>
      <c r="H465" s="226">
        <v>42.36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178</v>
      </c>
      <c r="AU465" s="232" t="s">
        <v>79</v>
      </c>
      <c r="AV465" s="15" t="s">
        <v>168</v>
      </c>
      <c r="AW465" s="15" t="s">
        <v>31</v>
      </c>
      <c r="AX465" s="15" t="s">
        <v>77</v>
      </c>
      <c r="AY465" s="232" t="s">
        <v>161</v>
      </c>
    </row>
    <row r="466" spans="1:65" s="2" customFormat="1" ht="21.75" customHeight="1">
      <c r="A466" s="37"/>
      <c r="B466" s="38"/>
      <c r="C466" s="181" t="s">
        <v>1202</v>
      </c>
      <c r="D466" s="181" t="s">
        <v>163</v>
      </c>
      <c r="E466" s="182" t="s">
        <v>1235</v>
      </c>
      <c r="F466" s="183" t="s">
        <v>1236</v>
      </c>
      <c r="G466" s="184" t="s">
        <v>166</v>
      </c>
      <c r="H466" s="185">
        <v>123.28</v>
      </c>
      <c r="I466" s="186"/>
      <c r="J466" s="187">
        <f>ROUND(I466*H466,2)</f>
        <v>0</v>
      </c>
      <c r="K466" s="183" t="s">
        <v>167</v>
      </c>
      <c r="L466" s="42"/>
      <c r="M466" s="188" t="s">
        <v>19</v>
      </c>
      <c r="N466" s="189" t="s">
        <v>40</v>
      </c>
      <c r="O466" s="67"/>
      <c r="P466" s="190">
        <f>O466*H466</f>
        <v>0</v>
      </c>
      <c r="Q466" s="190">
        <v>4.3800000000000002E-3</v>
      </c>
      <c r="R466" s="190">
        <f>Q466*H466</f>
        <v>0.53996640000000007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168</v>
      </c>
      <c r="AT466" s="192" t="s">
        <v>163</v>
      </c>
      <c r="AU466" s="192" t="s">
        <v>79</v>
      </c>
      <c r="AY466" s="20" t="s">
        <v>161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77</v>
      </c>
      <c r="BK466" s="193">
        <f>ROUND(I466*H466,2)</f>
        <v>0</v>
      </c>
      <c r="BL466" s="20" t="s">
        <v>168</v>
      </c>
      <c r="BM466" s="192" t="s">
        <v>4996</v>
      </c>
    </row>
    <row r="467" spans="1:65" s="2" customFormat="1">
      <c r="A467" s="37"/>
      <c r="B467" s="38"/>
      <c r="C467" s="39"/>
      <c r="D467" s="194" t="s">
        <v>170</v>
      </c>
      <c r="E467" s="39"/>
      <c r="F467" s="195" t="s">
        <v>1238</v>
      </c>
      <c r="G467" s="39"/>
      <c r="H467" s="39"/>
      <c r="I467" s="196"/>
      <c r="J467" s="39"/>
      <c r="K467" s="39"/>
      <c r="L467" s="42"/>
      <c r="M467" s="197"/>
      <c r="N467" s="198"/>
      <c r="O467" s="67"/>
      <c r="P467" s="67"/>
      <c r="Q467" s="67"/>
      <c r="R467" s="67"/>
      <c r="S467" s="67"/>
      <c r="T467" s="6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170</v>
      </c>
      <c r="AU467" s="20" t="s">
        <v>79</v>
      </c>
    </row>
    <row r="468" spans="1:65" s="2" customFormat="1" ht="19.2">
      <c r="A468" s="37"/>
      <c r="B468" s="38"/>
      <c r="C468" s="39"/>
      <c r="D468" s="199" t="s">
        <v>176</v>
      </c>
      <c r="E468" s="39"/>
      <c r="F468" s="200" t="s">
        <v>1239</v>
      </c>
      <c r="G468" s="39"/>
      <c r="H468" s="39"/>
      <c r="I468" s="196"/>
      <c r="J468" s="39"/>
      <c r="K468" s="39"/>
      <c r="L468" s="42"/>
      <c r="M468" s="197"/>
      <c r="N468" s="198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176</v>
      </c>
      <c r="AU468" s="20" t="s">
        <v>79</v>
      </c>
    </row>
    <row r="469" spans="1:65" s="13" customFormat="1">
      <c r="B469" s="201"/>
      <c r="C469" s="202"/>
      <c r="D469" s="199" t="s">
        <v>178</v>
      </c>
      <c r="E469" s="203" t="s">
        <v>19</v>
      </c>
      <c r="F469" s="204" t="s">
        <v>4997</v>
      </c>
      <c r="G469" s="202"/>
      <c r="H469" s="205">
        <v>28.55</v>
      </c>
      <c r="I469" s="206"/>
      <c r="J469" s="202"/>
      <c r="K469" s="202"/>
      <c r="L469" s="207"/>
      <c r="M469" s="208"/>
      <c r="N469" s="209"/>
      <c r="O469" s="209"/>
      <c r="P469" s="209"/>
      <c r="Q469" s="209"/>
      <c r="R469" s="209"/>
      <c r="S469" s="209"/>
      <c r="T469" s="210"/>
      <c r="AT469" s="211" t="s">
        <v>178</v>
      </c>
      <c r="AU469" s="211" t="s">
        <v>79</v>
      </c>
      <c r="AV469" s="13" t="s">
        <v>79</v>
      </c>
      <c r="AW469" s="13" t="s">
        <v>31</v>
      </c>
      <c r="AX469" s="13" t="s">
        <v>69</v>
      </c>
      <c r="AY469" s="211" t="s">
        <v>161</v>
      </c>
    </row>
    <row r="470" spans="1:65" s="13" customFormat="1">
      <c r="B470" s="201"/>
      <c r="C470" s="202"/>
      <c r="D470" s="199" t="s">
        <v>178</v>
      </c>
      <c r="E470" s="203" t="s">
        <v>19</v>
      </c>
      <c r="F470" s="204" t="s">
        <v>1241</v>
      </c>
      <c r="G470" s="202"/>
      <c r="H470" s="205">
        <v>94.73</v>
      </c>
      <c r="I470" s="206"/>
      <c r="J470" s="202"/>
      <c r="K470" s="202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178</v>
      </c>
      <c r="AU470" s="211" t="s">
        <v>79</v>
      </c>
      <c r="AV470" s="13" t="s">
        <v>79</v>
      </c>
      <c r="AW470" s="13" t="s">
        <v>31</v>
      </c>
      <c r="AX470" s="13" t="s">
        <v>69</v>
      </c>
      <c r="AY470" s="211" t="s">
        <v>161</v>
      </c>
    </row>
    <row r="471" spans="1:65" s="15" customFormat="1">
      <c r="B471" s="222"/>
      <c r="C471" s="223"/>
      <c r="D471" s="199" t="s">
        <v>178</v>
      </c>
      <c r="E471" s="224" t="s">
        <v>19</v>
      </c>
      <c r="F471" s="225" t="s">
        <v>221</v>
      </c>
      <c r="G471" s="223"/>
      <c r="H471" s="226">
        <v>123.28</v>
      </c>
      <c r="I471" s="227"/>
      <c r="J471" s="223"/>
      <c r="K471" s="223"/>
      <c r="L471" s="228"/>
      <c r="M471" s="229"/>
      <c r="N471" s="230"/>
      <c r="O471" s="230"/>
      <c r="P471" s="230"/>
      <c r="Q471" s="230"/>
      <c r="R471" s="230"/>
      <c r="S471" s="230"/>
      <c r="T471" s="231"/>
      <c r="AT471" s="232" t="s">
        <v>178</v>
      </c>
      <c r="AU471" s="232" t="s">
        <v>79</v>
      </c>
      <c r="AV471" s="15" t="s">
        <v>168</v>
      </c>
      <c r="AW471" s="15" t="s">
        <v>31</v>
      </c>
      <c r="AX471" s="15" t="s">
        <v>77</v>
      </c>
      <c r="AY471" s="232" t="s">
        <v>161</v>
      </c>
    </row>
    <row r="472" spans="1:65" s="2" customFormat="1" ht="16.5" customHeight="1">
      <c r="A472" s="37"/>
      <c r="B472" s="38"/>
      <c r="C472" s="181" t="s">
        <v>1208</v>
      </c>
      <c r="D472" s="181" t="s">
        <v>163</v>
      </c>
      <c r="E472" s="182" t="s">
        <v>1243</v>
      </c>
      <c r="F472" s="183" t="s">
        <v>1244</v>
      </c>
      <c r="G472" s="184" t="s">
        <v>166</v>
      </c>
      <c r="H472" s="185">
        <v>129.44399999999999</v>
      </c>
      <c r="I472" s="186"/>
      <c r="J472" s="187">
        <f>ROUND(I472*H472,2)</f>
        <v>0</v>
      </c>
      <c r="K472" s="183" t="s">
        <v>167</v>
      </c>
      <c r="L472" s="42"/>
      <c r="M472" s="188" t="s">
        <v>19</v>
      </c>
      <c r="N472" s="189" t="s">
        <v>40</v>
      </c>
      <c r="O472" s="67"/>
      <c r="P472" s="190">
        <f>O472*H472</f>
        <v>0</v>
      </c>
      <c r="Q472" s="190">
        <v>2.2000000000000001E-4</v>
      </c>
      <c r="R472" s="190">
        <f>Q472*H472</f>
        <v>2.8477679999999998E-2</v>
      </c>
      <c r="S472" s="190">
        <v>0</v>
      </c>
      <c r="T472" s="19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2" t="s">
        <v>168</v>
      </c>
      <c r="AT472" s="192" t="s">
        <v>163</v>
      </c>
      <c r="AU472" s="192" t="s">
        <v>79</v>
      </c>
      <c r="AY472" s="20" t="s">
        <v>161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20" t="s">
        <v>77</v>
      </c>
      <c r="BK472" s="193">
        <f>ROUND(I472*H472,2)</f>
        <v>0</v>
      </c>
      <c r="BL472" s="20" t="s">
        <v>168</v>
      </c>
      <c r="BM472" s="192" t="s">
        <v>4998</v>
      </c>
    </row>
    <row r="473" spans="1:65" s="2" customFormat="1">
      <c r="A473" s="37"/>
      <c r="B473" s="38"/>
      <c r="C473" s="39"/>
      <c r="D473" s="194" t="s">
        <v>170</v>
      </c>
      <c r="E473" s="39"/>
      <c r="F473" s="195" t="s">
        <v>1246</v>
      </c>
      <c r="G473" s="39"/>
      <c r="H473" s="39"/>
      <c r="I473" s="196"/>
      <c r="J473" s="39"/>
      <c r="K473" s="39"/>
      <c r="L473" s="42"/>
      <c r="M473" s="197"/>
      <c r="N473" s="198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170</v>
      </c>
      <c r="AU473" s="20" t="s">
        <v>79</v>
      </c>
    </row>
    <row r="474" spans="1:65" s="13" customFormat="1">
      <c r="B474" s="201"/>
      <c r="C474" s="202"/>
      <c r="D474" s="199" t="s">
        <v>178</v>
      </c>
      <c r="E474" s="203" t="s">
        <v>19</v>
      </c>
      <c r="F474" s="204" t="s">
        <v>4999</v>
      </c>
      <c r="G474" s="202"/>
      <c r="H474" s="205">
        <v>123.28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178</v>
      </c>
      <c r="AU474" s="211" t="s">
        <v>79</v>
      </c>
      <c r="AV474" s="13" t="s">
        <v>79</v>
      </c>
      <c r="AW474" s="13" t="s">
        <v>31</v>
      </c>
      <c r="AX474" s="13" t="s">
        <v>77</v>
      </c>
      <c r="AY474" s="211" t="s">
        <v>161</v>
      </c>
    </row>
    <row r="475" spans="1:65" s="13" customFormat="1">
      <c r="B475" s="201"/>
      <c r="C475" s="202"/>
      <c r="D475" s="199" t="s">
        <v>178</v>
      </c>
      <c r="E475" s="202"/>
      <c r="F475" s="204" t="s">
        <v>5000</v>
      </c>
      <c r="G475" s="202"/>
      <c r="H475" s="205">
        <v>129.44399999999999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178</v>
      </c>
      <c r="AU475" s="211" t="s">
        <v>79</v>
      </c>
      <c r="AV475" s="13" t="s">
        <v>79</v>
      </c>
      <c r="AW475" s="13" t="s">
        <v>4</v>
      </c>
      <c r="AX475" s="13" t="s">
        <v>77</v>
      </c>
      <c r="AY475" s="211" t="s">
        <v>161</v>
      </c>
    </row>
    <row r="476" spans="1:65" s="2" customFormat="1" ht="16.5" customHeight="1">
      <c r="A476" s="37"/>
      <c r="B476" s="38"/>
      <c r="C476" s="181" t="s">
        <v>1213</v>
      </c>
      <c r="D476" s="181" t="s">
        <v>163</v>
      </c>
      <c r="E476" s="182" t="s">
        <v>1250</v>
      </c>
      <c r="F476" s="183" t="s">
        <v>1251</v>
      </c>
      <c r="G476" s="184" t="s">
        <v>166</v>
      </c>
      <c r="H476" s="185">
        <v>29.978000000000002</v>
      </c>
      <c r="I476" s="186"/>
      <c r="J476" s="187">
        <f>ROUND(I476*H476,2)</f>
        <v>0</v>
      </c>
      <c r="K476" s="183" t="s">
        <v>167</v>
      </c>
      <c r="L476" s="42"/>
      <c r="M476" s="188" t="s">
        <v>19</v>
      </c>
      <c r="N476" s="189" t="s">
        <v>40</v>
      </c>
      <c r="O476" s="67"/>
      <c r="P476" s="190">
        <f>O476*H476</f>
        <v>0</v>
      </c>
      <c r="Q476" s="190">
        <v>1.0500000000000001E-2</v>
      </c>
      <c r="R476" s="190">
        <f>Q476*H476</f>
        <v>0.31476900000000002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168</v>
      </c>
      <c r="AT476" s="192" t="s">
        <v>163</v>
      </c>
      <c r="AU476" s="192" t="s">
        <v>79</v>
      </c>
      <c r="AY476" s="20" t="s">
        <v>161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77</v>
      </c>
      <c r="BK476" s="193">
        <f>ROUND(I476*H476,2)</f>
        <v>0</v>
      </c>
      <c r="BL476" s="20" t="s">
        <v>168</v>
      </c>
      <c r="BM476" s="192" t="s">
        <v>5001</v>
      </c>
    </row>
    <row r="477" spans="1:65" s="2" customFormat="1">
      <c r="A477" s="37"/>
      <c r="B477" s="38"/>
      <c r="C477" s="39"/>
      <c r="D477" s="194" t="s">
        <v>170</v>
      </c>
      <c r="E477" s="39"/>
      <c r="F477" s="195" t="s">
        <v>1253</v>
      </c>
      <c r="G477" s="39"/>
      <c r="H477" s="39"/>
      <c r="I477" s="196"/>
      <c r="J477" s="39"/>
      <c r="K477" s="39"/>
      <c r="L477" s="42"/>
      <c r="M477" s="197"/>
      <c r="N477" s="198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170</v>
      </c>
      <c r="AU477" s="20" t="s">
        <v>79</v>
      </c>
    </row>
    <row r="478" spans="1:65" s="13" customFormat="1">
      <c r="B478" s="201"/>
      <c r="C478" s="202"/>
      <c r="D478" s="199" t="s">
        <v>178</v>
      </c>
      <c r="E478" s="203" t="s">
        <v>19</v>
      </c>
      <c r="F478" s="204" t="s">
        <v>5002</v>
      </c>
      <c r="G478" s="202"/>
      <c r="H478" s="205">
        <v>28.55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178</v>
      </c>
      <c r="AU478" s="211" t="s">
        <v>79</v>
      </c>
      <c r="AV478" s="13" t="s">
        <v>79</v>
      </c>
      <c r="AW478" s="13" t="s">
        <v>31</v>
      </c>
      <c r="AX478" s="13" t="s">
        <v>77</v>
      </c>
      <c r="AY478" s="211" t="s">
        <v>161</v>
      </c>
    </row>
    <row r="479" spans="1:65" s="13" customFormat="1">
      <c r="B479" s="201"/>
      <c r="C479" s="202"/>
      <c r="D479" s="199" t="s">
        <v>178</v>
      </c>
      <c r="E479" s="202"/>
      <c r="F479" s="204" t="s">
        <v>5003</v>
      </c>
      <c r="G479" s="202"/>
      <c r="H479" s="205">
        <v>29.978000000000002</v>
      </c>
      <c r="I479" s="206"/>
      <c r="J479" s="202"/>
      <c r="K479" s="202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178</v>
      </c>
      <c r="AU479" s="211" t="s">
        <v>79</v>
      </c>
      <c r="AV479" s="13" t="s">
        <v>79</v>
      </c>
      <c r="AW479" s="13" t="s">
        <v>4</v>
      </c>
      <c r="AX479" s="13" t="s">
        <v>77</v>
      </c>
      <c r="AY479" s="211" t="s">
        <v>161</v>
      </c>
    </row>
    <row r="480" spans="1:65" s="2" customFormat="1" ht="37.799999999999997" customHeight="1">
      <c r="A480" s="37"/>
      <c r="B480" s="38"/>
      <c r="C480" s="181" t="s">
        <v>1220</v>
      </c>
      <c r="D480" s="181" t="s">
        <v>163</v>
      </c>
      <c r="E480" s="182" t="s">
        <v>1257</v>
      </c>
      <c r="F480" s="183" t="s">
        <v>1258</v>
      </c>
      <c r="G480" s="184" t="s">
        <v>166</v>
      </c>
      <c r="H480" s="185">
        <v>28.55</v>
      </c>
      <c r="I480" s="186"/>
      <c r="J480" s="187">
        <f>ROUND(I480*H480,2)</f>
        <v>0</v>
      </c>
      <c r="K480" s="183" t="s">
        <v>167</v>
      </c>
      <c r="L480" s="42"/>
      <c r="M480" s="188" t="s">
        <v>19</v>
      </c>
      <c r="N480" s="189" t="s">
        <v>40</v>
      </c>
      <c r="O480" s="67"/>
      <c r="P480" s="190">
        <f>O480*H480</f>
        <v>0</v>
      </c>
      <c r="Q480" s="190">
        <v>8.8000000000000005E-3</v>
      </c>
      <c r="R480" s="190">
        <f>Q480*H480</f>
        <v>0.25124000000000002</v>
      </c>
      <c r="S480" s="190">
        <v>0</v>
      </c>
      <c r="T480" s="19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2" t="s">
        <v>168</v>
      </c>
      <c r="AT480" s="192" t="s">
        <v>163</v>
      </c>
      <c r="AU480" s="192" t="s">
        <v>79</v>
      </c>
      <c r="AY480" s="20" t="s">
        <v>161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0" t="s">
        <v>77</v>
      </c>
      <c r="BK480" s="193">
        <f>ROUND(I480*H480,2)</f>
        <v>0</v>
      </c>
      <c r="BL480" s="20" t="s">
        <v>168</v>
      </c>
      <c r="BM480" s="192" t="s">
        <v>5004</v>
      </c>
    </row>
    <row r="481" spans="1:65" s="2" customFormat="1">
      <c r="A481" s="37"/>
      <c r="B481" s="38"/>
      <c r="C481" s="39"/>
      <c r="D481" s="194" t="s">
        <v>170</v>
      </c>
      <c r="E481" s="39"/>
      <c r="F481" s="195" t="s">
        <v>1260</v>
      </c>
      <c r="G481" s="39"/>
      <c r="H481" s="39"/>
      <c r="I481" s="196"/>
      <c r="J481" s="39"/>
      <c r="K481" s="39"/>
      <c r="L481" s="42"/>
      <c r="M481" s="197"/>
      <c r="N481" s="198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170</v>
      </c>
      <c r="AU481" s="20" t="s">
        <v>79</v>
      </c>
    </row>
    <row r="482" spans="1:65" s="13" customFormat="1">
      <c r="B482" s="201"/>
      <c r="C482" s="202"/>
      <c r="D482" s="199" t="s">
        <v>178</v>
      </c>
      <c r="E482" s="203" t="s">
        <v>19</v>
      </c>
      <c r="F482" s="204" t="s">
        <v>5005</v>
      </c>
      <c r="G482" s="202"/>
      <c r="H482" s="205">
        <v>28.55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178</v>
      </c>
      <c r="AU482" s="211" t="s">
        <v>79</v>
      </c>
      <c r="AV482" s="13" t="s">
        <v>79</v>
      </c>
      <c r="AW482" s="13" t="s">
        <v>31</v>
      </c>
      <c r="AX482" s="13" t="s">
        <v>77</v>
      </c>
      <c r="AY482" s="211" t="s">
        <v>161</v>
      </c>
    </row>
    <row r="483" spans="1:65" s="2" customFormat="1" ht="16.5" customHeight="1">
      <c r="A483" s="37"/>
      <c r="B483" s="38"/>
      <c r="C483" s="237" t="s">
        <v>1227</v>
      </c>
      <c r="D483" s="237" t="s">
        <v>715</v>
      </c>
      <c r="E483" s="238" t="s">
        <v>1262</v>
      </c>
      <c r="F483" s="239" t="s">
        <v>1263</v>
      </c>
      <c r="G483" s="240" t="s">
        <v>166</v>
      </c>
      <c r="H483" s="241">
        <v>29.978000000000002</v>
      </c>
      <c r="I483" s="242"/>
      <c r="J483" s="243">
        <f>ROUND(I483*H483,2)</f>
        <v>0</v>
      </c>
      <c r="K483" s="239" t="s">
        <v>167</v>
      </c>
      <c r="L483" s="244"/>
      <c r="M483" s="245" t="s">
        <v>19</v>
      </c>
      <c r="N483" s="246" t="s">
        <v>40</v>
      </c>
      <c r="O483" s="67"/>
      <c r="P483" s="190">
        <f>O483*H483</f>
        <v>0</v>
      </c>
      <c r="Q483" s="190">
        <v>5.4000000000000003E-3</v>
      </c>
      <c r="R483" s="190">
        <f>Q483*H483</f>
        <v>0.16188120000000003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211</v>
      </c>
      <c r="AT483" s="192" t="s">
        <v>715</v>
      </c>
      <c r="AU483" s="192" t="s">
        <v>79</v>
      </c>
      <c r="AY483" s="20" t="s">
        <v>161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77</v>
      </c>
      <c r="BK483" s="193">
        <f>ROUND(I483*H483,2)</f>
        <v>0</v>
      </c>
      <c r="BL483" s="20" t="s">
        <v>168</v>
      </c>
      <c r="BM483" s="192" t="s">
        <v>5006</v>
      </c>
    </row>
    <row r="484" spans="1:65" s="13" customFormat="1">
      <c r="B484" s="201"/>
      <c r="C484" s="202"/>
      <c r="D484" s="199" t="s">
        <v>178</v>
      </c>
      <c r="E484" s="202"/>
      <c r="F484" s="204" t="s">
        <v>5003</v>
      </c>
      <c r="G484" s="202"/>
      <c r="H484" s="205">
        <v>29.978000000000002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178</v>
      </c>
      <c r="AU484" s="211" t="s">
        <v>79</v>
      </c>
      <c r="AV484" s="13" t="s">
        <v>79</v>
      </c>
      <c r="AW484" s="13" t="s">
        <v>4</v>
      </c>
      <c r="AX484" s="13" t="s">
        <v>77</v>
      </c>
      <c r="AY484" s="211" t="s">
        <v>161</v>
      </c>
    </row>
    <row r="485" spans="1:65" s="2" customFormat="1" ht="44.25" customHeight="1">
      <c r="A485" s="37"/>
      <c r="B485" s="38"/>
      <c r="C485" s="181" t="s">
        <v>1234</v>
      </c>
      <c r="D485" s="181" t="s">
        <v>163</v>
      </c>
      <c r="E485" s="182" t="s">
        <v>1267</v>
      </c>
      <c r="F485" s="183" t="s">
        <v>1268</v>
      </c>
      <c r="G485" s="184" t="s">
        <v>166</v>
      </c>
      <c r="H485" s="185">
        <v>94.73</v>
      </c>
      <c r="I485" s="186"/>
      <c r="J485" s="187">
        <f>ROUND(I485*H485,2)</f>
        <v>0</v>
      </c>
      <c r="K485" s="183" t="s">
        <v>167</v>
      </c>
      <c r="L485" s="42"/>
      <c r="M485" s="188" t="s">
        <v>19</v>
      </c>
      <c r="N485" s="189" t="s">
        <v>40</v>
      </c>
      <c r="O485" s="67"/>
      <c r="P485" s="190">
        <f>O485*H485</f>
        <v>0</v>
      </c>
      <c r="Q485" s="190">
        <v>1.1679999999999999E-2</v>
      </c>
      <c r="R485" s="190">
        <f>Q485*H485</f>
        <v>1.1064464000000001</v>
      </c>
      <c r="S485" s="190">
        <v>0</v>
      </c>
      <c r="T485" s="19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2" t="s">
        <v>168</v>
      </c>
      <c r="AT485" s="192" t="s">
        <v>163</v>
      </c>
      <c r="AU485" s="192" t="s">
        <v>79</v>
      </c>
      <c r="AY485" s="20" t="s">
        <v>161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20" t="s">
        <v>77</v>
      </c>
      <c r="BK485" s="193">
        <f>ROUND(I485*H485,2)</f>
        <v>0</v>
      </c>
      <c r="BL485" s="20" t="s">
        <v>168</v>
      </c>
      <c r="BM485" s="192" t="s">
        <v>5007</v>
      </c>
    </row>
    <row r="486" spans="1:65" s="2" customFormat="1">
      <c r="A486" s="37"/>
      <c r="B486" s="38"/>
      <c r="C486" s="39"/>
      <c r="D486" s="194" t="s">
        <v>170</v>
      </c>
      <c r="E486" s="39"/>
      <c r="F486" s="195" t="s">
        <v>1270</v>
      </c>
      <c r="G486" s="39"/>
      <c r="H486" s="39"/>
      <c r="I486" s="196"/>
      <c r="J486" s="39"/>
      <c r="K486" s="39"/>
      <c r="L486" s="42"/>
      <c r="M486" s="197"/>
      <c r="N486" s="198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170</v>
      </c>
      <c r="AU486" s="20" t="s">
        <v>79</v>
      </c>
    </row>
    <row r="487" spans="1:65" s="13" customFormat="1">
      <c r="B487" s="201"/>
      <c r="C487" s="202"/>
      <c r="D487" s="199" t="s">
        <v>178</v>
      </c>
      <c r="E487" s="203" t="s">
        <v>19</v>
      </c>
      <c r="F487" s="204" t="s">
        <v>599</v>
      </c>
      <c r="G487" s="202"/>
      <c r="H487" s="205">
        <v>94.73</v>
      </c>
      <c r="I487" s="206"/>
      <c r="J487" s="202"/>
      <c r="K487" s="202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178</v>
      </c>
      <c r="AU487" s="211" t="s">
        <v>79</v>
      </c>
      <c r="AV487" s="13" t="s">
        <v>79</v>
      </c>
      <c r="AW487" s="13" t="s">
        <v>31</v>
      </c>
      <c r="AX487" s="13" t="s">
        <v>77</v>
      </c>
      <c r="AY487" s="211" t="s">
        <v>161</v>
      </c>
    </row>
    <row r="488" spans="1:65" s="2" customFormat="1" ht="16.5" customHeight="1">
      <c r="A488" s="37"/>
      <c r="B488" s="38"/>
      <c r="C488" s="237" t="s">
        <v>1242</v>
      </c>
      <c r="D488" s="237" t="s">
        <v>715</v>
      </c>
      <c r="E488" s="238" t="s">
        <v>1272</v>
      </c>
      <c r="F488" s="239" t="s">
        <v>1273</v>
      </c>
      <c r="G488" s="240" t="s">
        <v>166</v>
      </c>
      <c r="H488" s="241">
        <v>99.466999999999999</v>
      </c>
      <c r="I488" s="242"/>
      <c r="J488" s="243">
        <f>ROUND(I488*H488,2)</f>
        <v>0</v>
      </c>
      <c r="K488" s="239" t="s">
        <v>167</v>
      </c>
      <c r="L488" s="244"/>
      <c r="M488" s="245" t="s">
        <v>19</v>
      </c>
      <c r="N488" s="246" t="s">
        <v>40</v>
      </c>
      <c r="O488" s="67"/>
      <c r="P488" s="190">
        <f>O488*H488</f>
        <v>0</v>
      </c>
      <c r="Q488" s="190">
        <v>0.02</v>
      </c>
      <c r="R488" s="190">
        <f>Q488*H488</f>
        <v>1.9893400000000001</v>
      </c>
      <c r="S488" s="190">
        <v>0</v>
      </c>
      <c r="T488" s="191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2" t="s">
        <v>211</v>
      </c>
      <c r="AT488" s="192" t="s">
        <v>715</v>
      </c>
      <c r="AU488" s="192" t="s">
        <v>79</v>
      </c>
      <c r="AY488" s="20" t="s">
        <v>161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0" t="s">
        <v>77</v>
      </c>
      <c r="BK488" s="193">
        <f>ROUND(I488*H488,2)</f>
        <v>0</v>
      </c>
      <c r="BL488" s="20" t="s">
        <v>168</v>
      </c>
      <c r="BM488" s="192" t="s">
        <v>5008</v>
      </c>
    </row>
    <row r="489" spans="1:65" s="13" customFormat="1">
      <c r="B489" s="201"/>
      <c r="C489" s="202"/>
      <c r="D489" s="199" t="s">
        <v>178</v>
      </c>
      <c r="E489" s="203" t="s">
        <v>19</v>
      </c>
      <c r="F489" s="204" t="s">
        <v>5009</v>
      </c>
      <c r="G489" s="202"/>
      <c r="H489" s="205">
        <v>44.33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178</v>
      </c>
      <c r="AU489" s="211" t="s">
        <v>79</v>
      </c>
      <c r="AV489" s="13" t="s">
        <v>79</v>
      </c>
      <c r="AW489" s="13" t="s">
        <v>31</v>
      </c>
      <c r="AX489" s="13" t="s">
        <v>69</v>
      </c>
      <c r="AY489" s="211" t="s">
        <v>161</v>
      </c>
    </row>
    <row r="490" spans="1:65" s="13" customFormat="1">
      <c r="B490" s="201"/>
      <c r="C490" s="202"/>
      <c r="D490" s="199" t="s">
        <v>178</v>
      </c>
      <c r="E490" s="203" t="s">
        <v>19</v>
      </c>
      <c r="F490" s="204" t="s">
        <v>5010</v>
      </c>
      <c r="G490" s="202"/>
      <c r="H490" s="205">
        <v>50.4</v>
      </c>
      <c r="I490" s="206"/>
      <c r="J490" s="202"/>
      <c r="K490" s="202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178</v>
      </c>
      <c r="AU490" s="211" t="s">
        <v>79</v>
      </c>
      <c r="AV490" s="13" t="s">
        <v>79</v>
      </c>
      <c r="AW490" s="13" t="s">
        <v>31</v>
      </c>
      <c r="AX490" s="13" t="s">
        <v>69</v>
      </c>
      <c r="AY490" s="211" t="s">
        <v>161</v>
      </c>
    </row>
    <row r="491" spans="1:65" s="15" customFormat="1">
      <c r="B491" s="222"/>
      <c r="C491" s="223"/>
      <c r="D491" s="199" t="s">
        <v>178</v>
      </c>
      <c r="E491" s="224" t="s">
        <v>599</v>
      </c>
      <c r="F491" s="225" t="s">
        <v>221</v>
      </c>
      <c r="G491" s="223"/>
      <c r="H491" s="226">
        <v>94.73</v>
      </c>
      <c r="I491" s="227"/>
      <c r="J491" s="223"/>
      <c r="K491" s="223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178</v>
      </c>
      <c r="AU491" s="232" t="s">
        <v>79</v>
      </c>
      <c r="AV491" s="15" t="s">
        <v>168</v>
      </c>
      <c r="AW491" s="15" t="s">
        <v>31</v>
      </c>
      <c r="AX491" s="15" t="s">
        <v>77</v>
      </c>
      <c r="AY491" s="232" t="s">
        <v>161</v>
      </c>
    </row>
    <row r="492" spans="1:65" s="13" customFormat="1">
      <c r="B492" s="201"/>
      <c r="C492" s="202"/>
      <c r="D492" s="199" t="s">
        <v>178</v>
      </c>
      <c r="E492" s="202"/>
      <c r="F492" s="204" t="s">
        <v>5011</v>
      </c>
      <c r="G492" s="202"/>
      <c r="H492" s="205">
        <v>99.466999999999999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178</v>
      </c>
      <c r="AU492" s="211" t="s">
        <v>79</v>
      </c>
      <c r="AV492" s="13" t="s">
        <v>79</v>
      </c>
      <c r="AW492" s="13" t="s">
        <v>4</v>
      </c>
      <c r="AX492" s="13" t="s">
        <v>77</v>
      </c>
      <c r="AY492" s="211" t="s">
        <v>161</v>
      </c>
    </row>
    <row r="493" spans="1:65" s="2" customFormat="1" ht="16.5" customHeight="1">
      <c r="A493" s="37"/>
      <c r="B493" s="38"/>
      <c r="C493" s="181" t="s">
        <v>1249</v>
      </c>
      <c r="D493" s="181" t="s">
        <v>163</v>
      </c>
      <c r="E493" s="182" t="s">
        <v>1284</v>
      </c>
      <c r="F493" s="183" t="s">
        <v>1285</v>
      </c>
      <c r="G493" s="184" t="s">
        <v>189</v>
      </c>
      <c r="H493" s="185">
        <v>8.9</v>
      </c>
      <c r="I493" s="186"/>
      <c r="J493" s="187">
        <f>ROUND(I493*H493,2)</f>
        <v>0</v>
      </c>
      <c r="K493" s="183" t="s">
        <v>167</v>
      </c>
      <c r="L493" s="42"/>
      <c r="M493" s="188" t="s">
        <v>19</v>
      </c>
      <c r="N493" s="189" t="s">
        <v>40</v>
      </c>
      <c r="O493" s="67"/>
      <c r="P493" s="190">
        <f>O493*H493</f>
        <v>0</v>
      </c>
      <c r="Q493" s="190">
        <v>5.0000000000000002E-5</v>
      </c>
      <c r="R493" s="190">
        <f>Q493*H493</f>
        <v>4.4500000000000003E-4</v>
      </c>
      <c r="S493" s="190">
        <v>0</v>
      </c>
      <c r="T493" s="19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2" t="s">
        <v>168</v>
      </c>
      <c r="AT493" s="192" t="s">
        <v>163</v>
      </c>
      <c r="AU493" s="192" t="s">
        <v>79</v>
      </c>
      <c r="AY493" s="20" t="s">
        <v>161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20" t="s">
        <v>77</v>
      </c>
      <c r="BK493" s="193">
        <f>ROUND(I493*H493,2)</f>
        <v>0</v>
      </c>
      <c r="BL493" s="20" t="s">
        <v>168</v>
      </c>
      <c r="BM493" s="192" t="s">
        <v>5012</v>
      </c>
    </row>
    <row r="494" spans="1:65" s="2" customFormat="1">
      <c r="A494" s="37"/>
      <c r="B494" s="38"/>
      <c r="C494" s="39"/>
      <c r="D494" s="194" t="s">
        <v>170</v>
      </c>
      <c r="E494" s="39"/>
      <c r="F494" s="195" t="s">
        <v>1287</v>
      </c>
      <c r="G494" s="39"/>
      <c r="H494" s="39"/>
      <c r="I494" s="196"/>
      <c r="J494" s="39"/>
      <c r="K494" s="39"/>
      <c r="L494" s="42"/>
      <c r="M494" s="197"/>
      <c r="N494" s="198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170</v>
      </c>
      <c r="AU494" s="20" t="s">
        <v>79</v>
      </c>
    </row>
    <row r="495" spans="1:65" s="13" customFormat="1">
      <c r="B495" s="201"/>
      <c r="C495" s="202"/>
      <c r="D495" s="199" t="s">
        <v>178</v>
      </c>
      <c r="E495" s="203" t="s">
        <v>19</v>
      </c>
      <c r="F495" s="204" t="s">
        <v>5013</v>
      </c>
      <c r="G495" s="202"/>
      <c r="H495" s="205">
        <v>8.9</v>
      </c>
      <c r="I495" s="206"/>
      <c r="J495" s="202"/>
      <c r="K495" s="202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178</v>
      </c>
      <c r="AU495" s="211" t="s">
        <v>79</v>
      </c>
      <c r="AV495" s="13" t="s">
        <v>79</v>
      </c>
      <c r="AW495" s="13" t="s">
        <v>31</v>
      </c>
      <c r="AX495" s="13" t="s">
        <v>77</v>
      </c>
      <c r="AY495" s="211" t="s">
        <v>161</v>
      </c>
    </row>
    <row r="496" spans="1:65" s="2" customFormat="1" ht="16.5" customHeight="1">
      <c r="A496" s="37"/>
      <c r="B496" s="38"/>
      <c r="C496" s="237" t="s">
        <v>1256</v>
      </c>
      <c r="D496" s="237" t="s">
        <v>715</v>
      </c>
      <c r="E496" s="238" t="s">
        <v>1290</v>
      </c>
      <c r="F496" s="239" t="s">
        <v>1291</v>
      </c>
      <c r="G496" s="240" t="s">
        <v>189</v>
      </c>
      <c r="H496" s="241">
        <v>9.3450000000000006</v>
      </c>
      <c r="I496" s="242"/>
      <c r="J496" s="243">
        <f>ROUND(I496*H496,2)</f>
        <v>0</v>
      </c>
      <c r="K496" s="239" t="s">
        <v>167</v>
      </c>
      <c r="L496" s="244"/>
      <c r="M496" s="245" t="s">
        <v>19</v>
      </c>
      <c r="N496" s="246" t="s">
        <v>40</v>
      </c>
      <c r="O496" s="67"/>
      <c r="P496" s="190">
        <f>O496*H496</f>
        <v>0</v>
      </c>
      <c r="Q496" s="190">
        <v>7.6000000000000004E-4</v>
      </c>
      <c r="R496" s="190">
        <f>Q496*H496</f>
        <v>7.1022000000000012E-3</v>
      </c>
      <c r="S496" s="190">
        <v>0</v>
      </c>
      <c r="T496" s="19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2" t="s">
        <v>211</v>
      </c>
      <c r="AT496" s="192" t="s">
        <v>715</v>
      </c>
      <c r="AU496" s="192" t="s">
        <v>79</v>
      </c>
      <c r="AY496" s="20" t="s">
        <v>161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0" t="s">
        <v>77</v>
      </c>
      <c r="BK496" s="193">
        <f>ROUND(I496*H496,2)</f>
        <v>0</v>
      </c>
      <c r="BL496" s="20" t="s">
        <v>168</v>
      </c>
      <c r="BM496" s="192" t="s">
        <v>5014</v>
      </c>
    </row>
    <row r="497" spans="1:65" s="13" customFormat="1">
      <c r="B497" s="201"/>
      <c r="C497" s="202"/>
      <c r="D497" s="199" t="s">
        <v>178</v>
      </c>
      <c r="E497" s="202"/>
      <c r="F497" s="204" t="s">
        <v>5015</v>
      </c>
      <c r="G497" s="202"/>
      <c r="H497" s="205">
        <v>9.3450000000000006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178</v>
      </c>
      <c r="AU497" s="211" t="s">
        <v>79</v>
      </c>
      <c r="AV497" s="13" t="s">
        <v>79</v>
      </c>
      <c r="AW497" s="13" t="s">
        <v>4</v>
      </c>
      <c r="AX497" s="13" t="s">
        <v>77</v>
      </c>
      <c r="AY497" s="211" t="s">
        <v>161</v>
      </c>
    </row>
    <row r="498" spans="1:65" s="2" customFormat="1" ht="16.5" customHeight="1">
      <c r="A498" s="37"/>
      <c r="B498" s="38"/>
      <c r="C498" s="181" t="s">
        <v>1261</v>
      </c>
      <c r="D498" s="181" t="s">
        <v>163</v>
      </c>
      <c r="E498" s="182" t="s">
        <v>1295</v>
      </c>
      <c r="F498" s="183" t="s">
        <v>1296</v>
      </c>
      <c r="G498" s="184" t="s">
        <v>1476</v>
      </c>
      <c r="H498" s="185">
        <v>1</v>
      </c>
      <c r="I498" s="186"/>
      <c r="J498" s="187">
        <f>ROUND(I498*H498,2)</f>
        <v>0</v>
      </c>
      <c r="K498" s="183" t="s">
        <v>5016</v>
      </c>
      <c r="L498" s="42"/>
      <c r="M498" s="188" t="s">
        <v>19</v>
      </c>
      <c r="N498" s="189" t="s">
        <v>40</v>
      </c>
      <c r="O498" s="67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2" t="s">
        <v>168</v>
      </c>
      <c r="AT498" s="192" t="s">
        <v>163</v>
      </c>
      <c r="AU498" s="192" t="s">
        <v>79</v>
      </c>
      <c r="AY498" s="20" t="s">
        <v>161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20" t="s">
        <v>77</v>
      </c>
      <c r="BK498" s="193">
        <f>ROUND(I498*H498,2)</f>
        <v>0</v>
      </c>
      <c r="BL498" s="20" t="s">
        <v>168</v>
      </c>
      <c r="BM498" s="192" t="s">
        <v>5017</v>
      </c>
    </row>
    <row r="499" spans="1:65" s="2" customFormat="1">
      <c r="A499" s="37"/>
      <c r="B499" s="38"/>
      <c r="C499" s="39"/>
      <c r="D499" s="194" t="s">
        <v>170</v>
      </c>
      <c r="E499" s="39"/>
      <c r="F499" s="195" t="s">
        <v>5018</v>
      </c>
      <c r="G499" s="39"/>
      <c r="H499" s="39"/>
      <c r="I499" s="196"/>
      <c r="J499" s="39"/>
      <c r="K499" s="39"/>
      <c r="L499" s="42"/>
      <c r="M499" s="197"/>
      <c r="N499" s="198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170</v>
      </c>
      <c r="AU499" s="20" t="s">
        <v>79</v>
      </c>
    </row>
    <row r="500" spans="1:65" s="2" customFormat="1" ht="19.2">
      <c r="A500" s="37"/>
      <c r="B500" s="38"/>
      <c r="C500" s="39"/>
      <c r="D500" s="199" t="s">
        <v>176</v>
      </c>
      <c r="E500" s="39"/>
      <c r="F500" s="200" t="s">
        <v>5019</v>
      </c>
      <c r="G500" s="39"/>
      <c r="H500" s="39"/>
      <c r="I500" s="196"/>
      <c r="J500" s="39"/>
      <c r="K500" s="39"/>
      <c r="L500" s="42"/>
      <c r="M500" s="197"/>
      <c r="N500" s="198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176</v>
      </c>
      <c r="AU500" s="20" t="s">
        <v>79</v>
      </c>
    </row>
    <row r="501" spans="1:65" s="2" customFormat="1" ht="24.15" customHeight="1">
      <c r="A501" s="37"/>
      <c r="B501" s="38"/>
      <c r="C501" s="181" t="s">
        <v>1266</v>
      </c>
      <c r="D501" s="181" t="s">
        <v>163</v>
      </c>
      <c r="E501" s="182" t="s">
        <v>1324</v>
      </c>
      <c r="F501" s="183" t="s">
        <v>1325</v>
      </c>
      <c r="G501" s="184" t="s">
        <v>166</v>
      </c>
      <c r="H501" s="185">
        <v>52.92</v>
      </c>
      <c r="I501" s="186"/>
      <c r="J501" s="187">
        <f>ROUND(I501*H501,2)</f>
        <v>0</v>
      </c>
      <c r="K501" s="183" t="s">
        <v>167</v>
      </c>
      <c r="L501" s="42"/>
      <c r="M501" s="188" t="s">
        <v>19</v>
      </c>
      <c r="N501" s="189" t="s">
        <v>40</v>
      </c>
      <c r="O501" s="67"/>
      <c r="P501" s="190">
        <f>O501*H501</f>
        <v>0</v>
      </c>
      <c r="Q501" s="190">
        <v>3.63E-3</v>
      </c>
      <c r="R501" s="190">
        <f>Q501*H501</f>
        <v>0.19209960000000001</v>
      </c>
      <c r="S501" s="190">
        <v>0</v>
      </c>
      <c r="T501" s="191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2" t="s">
        <v>168</v>
      </c>
      <c r="AT501" s="192" t="s">
        <v>163</v>
      </c>
      <c r="AU501" s="192" t="s">
        <v>79</v>
      </c>
      <c r="AY501" s="20" t="s">
        <v>161</v>
      </c>
      <c r="BE501" s="193">
        <f>IF(N501="základní",J501,0)</f>
        <v>0</v>
      </c>
      <c r="BF501" s="193">
        <f>IF(N501="snížená",J501,0)</f>
        <v>0</v>
      </c>
      <c r="BG501" s="193">
        <f>IF(N501="zákl. přenesená",J501,0)</f>
        <v>0</v>
      </c>
      <c r="BH501" s="193">
        <f>IF(N501="sníž. přenesená",J501,0)</f>
        <v>0</v>
      </c>
      <c r="BI501" s="193">
        <f>IF(N501="nulová",J501,0)</f>
        <v>0</v>
      </c>
      <c r="BJ501" s="20" t="s">
        <v>77</v>
      </c>
      <c r="BK501" s="193">
        <f>ROUND(I501*H501,2)</f>
        <v>0</v>
      </c>
      <c r="BL501" s="20" t="s">
        <v>168</v>
      </c>
      <c r="BM501" s="192" t="s">
        <v>5020</v>
      </c>
    </row>
    <row r="502" spans="1:65" s="2" customFormat="1">
      <c r="A502" s="37"/>
      <c r="B502" s="38"/>
      <c r="C502" s="39"/>
      <c r="D502" s="194" t="s">
        <v>170</v>
      </c>
      <c r="E502" s="39"/>
      <c r="F502" s="195" t="s">
        <v>1327</v>
      </c>
      <c r="G502" s="39"/>
      <c r="H502" s="39"/>
      <c r="I502" s="196"/>
      <c r="J502" s="39"/>
      <c r="K502" s="39"/>
      <c r="L502" s="42"/>
      <c r="M502" s="197"/>
      <c r="N502" s="198"/>
      <c r="O502" s="67"/>
      <c r="P502" s="67"/>
      <c r="Q502" s="67"/>
      <c r="R502" s="67"/>
      <c r="S502" s="67"/>
      <c r="T502" s="68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20" t="s">
        <v>170</v>
      </c>
      <c r="AU502" s="20" t="s">
        <v>79</v>
      </c>
    </row>
    <row r="503" spans="1:65" s="13" customFormat="1">
      <c r="B503" s="201"/>
      <c r="C503" s="202"/>
      <c r="D503" s="199" t="s">
        <v>178</v>
      </c>
      <c r="E503" s="203" t="s">
        <v>19</v>
      </c>
      <c r="F503" s="204" t="s">
        <v>599</v>
      </c>
      <c r="G503" s="202"/>
      <c r="H503" s="205">
        <v>94.73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178</v>
      </c>
      <c r="AU503" s="211" t="s">
        <v>79</v>
      </c>
      <c r="AV503" s="13" t="s">
        <v>79</v>
      </c>
      <c r="AW503" s="13" t="s">
        <v>31</v>
      </c>
      <c r="AX503" s="13" t="s">
        <v>69</v>
      </c>
      <c r="AY503" s="211" t="s">
        <v>161</v>
      </c>
    </row>
    <row r="504" spans="1:65" s="13" customFormat="1">
      <c r="B504" s="201"/>
      <c r="C504" s="202"/>
      <c r="D504" s="199" t="s">
        <v>178</v>
      </c>
      <c r="E504" s="203" t="s">
        <v>19</v>
      </c>
      <c r="F504" s="204" t="s">
        <v>5021</v>
      </c>
      <c r="G504" s="202"/>
      <c r="H504" s="205">
        <v>-44.33</v>
      </c>
      <c r="I504" s="206"/>
      <c r="J504" s="202"/>
      <c r="K504" s="202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178</v>
      </c>
      <c r="AU504" s="211" t="s">
        <v>79</v>
      </c>
      <c r="AV504" s="13" t="s">
        <v>79</v>
      </c>
      <c r="AW504" s="13" t="s">
        <v>31</v>
      </c>
      <c r="AX504" s="13" t="s">
        <v>69</v>
      </c>
      <c r="AY504" s="211" t="s">
        <v>161</v>
      </c>
    </row>
    <row r="505" spans="1:65" s="15" customFormat="1">
      <c r="B505" s="222"/>
      <c r="C505" s="223"/>
      <c r="D505" s="199" t="s">
        <v>178</v>
      </c>
      <c r="E505" s="224" t="s">
        <v>19</v>
      </c>
      <c r="F505" s="225" t="s">
        <v>221</v>
      </c>
      <c r="G505" s="223"/>
      <c r="H505" s="226">
        <v>50.4</v>
      </c>
      <c r="I505" s="227"/>
      <c r="J505" s="223"/>
      <c r="K505" s="223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178</v>
      </c>
      <c r="AU505" s="232" t="s">
        <v>79</v>
      </c>
      <c r="AV505" s="15" t="s">
        <v>168</v>
      </c>
      <c r="AW505" s="15" t="s">
        <v>31</v>
      </c>
      <c r="AX505" s="15" t="s">
        <v>77</v>
      </c>
      <c r="AY505" s="232" t="s">
        <v>161</v>
      </c>
    </row>
    <row r="506" spans="1:65" s="13" customFormat="1">
      <c r="B506" s="201"/>
      <c r="C506" s="202"/>
      <c r="D506" s="199" t="s">
        <v>178</v>
      </c>
      <c r="E506" s="202"/>
      <c r="F506" s="204" t="s">
        <v>5022</v>
      </c>
      <c r="G506" s="202"/>
      <c r="H506" s="205">
        <v>52.92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178</v>
      </c>
      <c r="AU506" s="211" t="s">
        <v>79</v>
      </c>
      <c r="AV506" s="13" t="s">
        <v>79</v>
      </c>
      <c r="AW506" s="13" t="s">
        <v>4</v>
      </c>
      <c r="AX506" s="13" t="s">
        <v>77</v>
      </c>
      <c r="AY506" s="211" t="s">
        <v>161</v>
      </c>
    </row>
    <row r="507" spans="1:65" s="12" customFormat="1" ht="22.8" customHeight="1">
      <c r="B507" s="165"/>
      <c r="C507" s="166"/>
      <c r="D507" s="167" t="s">
        <v>68</v>
      </c>
      <c r="E507" s="179" t="s">
        <v>1534</v>
      </c>
      <c r="F507" s="179" t="s">
        <v>1535</v>
      </c>
      <c r="G507" s="166"/>
      <c r="H507" s="166"/>
      <c r="I507" s="169"/>
      <c r="J507" s="180">
        <f>BK507</f>
        <v>0</v>
      </c>
      <c r="K507" s="166"/>
      <c r="L507" s="171"/>
      <c r="M507" s="172"/>
      <c r="N507" s="173"/>
      <c r="O507" s="173"/>
      <c r="P507" s="174">
        <f>SUM(P508:P535)</f>
        <v>0</v>
      </c>
      <c r="Q507" s="173"/>
      <c r="R507" s="174">
        <f>SUM(R508:R535)</f>
        <v>0.53335520000000003</v>
      </c>
      <c r="S507" s="173"/>
      <c r="T507" s="175">
        <f>SUM(T508:T535)</f>
        <v>0</v>
      </c>
      <c r="AR507" s="176" t="s">
        <v>79</v>
      </c>
      <c r="AT507" s="177" t="s">
        <v>68</v>
      </c>
      <c r="AU507" s="177" t="s">
        <v>77</v>
      </c>
      <c r="AY507" s="176" t="s">
        <v>161</v>
      </c>
      <c r="BK507" s="178">
        <f>SUM(BK508:BK535)</f>
        <v>0</v>
      </c>
    </row>
    <row r="508" spans="1:65" s="2" customFormat="1" ht="21.75" customHeight="1">
      <c r="A508" s="37"/>
      <c r="B508" s="38"/>
      <c r="C508" s="181" t="s">
        <v>1271</v>
      </c>
      <c r="D508" s="181" t="s">
        <v>163</v>
      </c>
      <c r="E508" s="182" t="s">
        <v>1537</v>
      </c>
      <c r="F508" s="183" t="s">
        <v>1538</v>
      </c>
      <c r="G508" s="184" t="s">
        <v>166</v>
      </c>
      <c r="H508" s="185">
        <v>18.100000000000001</v>
      </c>
      <c r="I508" s="186"/>
      <c r="J508" s="187">
        <f>ROUND(I508*H508,2)</f>
        <v>0</v>
      </c>
      <c r="K508" s="183" t="s">
        <v>167</v>
      </c>
      <c r="L508" s="42"/>
      <c r="M508" s="188" t="s">
        <v>19</v>
      </c>
      <c r="N508" s="189" t="s">
        <v>40</v>
      </c>
      <c r="O508" s="67"/>
      <c r="P508" s="190">
        <f>O508*H508</f>
        <v>0</v>
      </c>
      <c r="Q508" s="190">
        <v>0</v>
      </c>
      <c r="R508" s="190">
        <f>Q508*H508</f>
        <v>0</v>
      </c>
      <c r="S508" s="190">
        <v>0</v>
      </c>
      <c r="T508" s="191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2" t="s">
        <v>279</v>
      </c>
      <c r="AT508" s="192" t="s">
        <v>163</v>
      </c>
      <c r="AU508" s="192" t="s">
        <v>79</v>
      </c>
      <c r="AY508" s="20" t="s">
        <v>161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20" t="s">
        <v>77</v>
      </c>
      <c r="BK508" s="193">
        <f>ROUND(I508*H508,2)</f>
        <v>0</v>
      </c>
      <c r="BL508" s="20" t="s">
        <v>279</v>
      </c>
      <c r="BM508" s="192" t="s">
        <v>5023</v>
      </c>
    </row>
    <row r="509" spans="1:65" s="2" customFormat="1">
      <c r="A509" s="37"/>
      <c r="B509" s="38"/>
      <c r="C509" s="39"/>
      <c r="D509" s="194" t="s">
        <v>170</v>
      </c>
      <c r="E509" s="39"/>
      <c r="F509" s="195" t="s">
        <v>1540</v>
      </c>
      <c r="G509" s="39"/>
      <c r="H509" s="39"/>
      <c r="I509" s="196"/>
      <c r="J509" s="39"/>
      <c r="K509" s="39"/>
      <c r="L509" s="42"/>
      <c r="M509" s="197"/>
      <c r="N509" s="198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170</v>
      </c>
      <c r="AU509" s="20" t="s">
        <v>79</v>
      </c>
    </row>
    <row r="510" spans="1:65" s="13" customFormat="1">
      <c r="B510" s="201"/>
      <c r="C510" s="202"/>
      <c r="D510" s="199" t="s">
        <v>178</v>
      </c>
      <c r="E510" s="203" t="s">
        <v>19</v>
      </c>
      <c r="F510" s="204" t="s">
        <v>5024</v>
      </c>
      <c r="G510" s="202"/>
      <c r="H510" s="205">
        <v>18.100000000000001</v>
      </c>
      <c r="I510" s="206"/>
      <c r="J510" s="202"/>
      <c r="K510" s="202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178</v>
      </c>
      <c r="AU510" s="211" t="s">
        <v>79</v>
      </c>
      <c r="AV510" s="13" t="s">
        <v>79</v>
      </c>
      <c r="AW510" s="13" t="s">
        <v>31</v>
      </c>
      <c r="AX510" s="13" t="s">
        <v>77</v>
      </c>
      <c r="AY510" s="211" t="s">
        <v>161</v>
      </c>
    </row>
    <row r="511" spans="1:65" s="2" customFormat="1" ht="21.75" customHeight="1">
      <c r="A511" s="37"/>
      <c r="B511" s="38"/>
      <c r="C511" s="181" t="s">
        <v>1278</v>
      </c>
      <c r="D511" s="181" t="s">
        <v>163</v>
      </c>
      <c r="E511" s="182" t="s">
        <v>1368</v>
      </c>
      <c r="F511" s="183" t="s">
        <v>1369</v>
      </c>
      <c r="G511" s="184" t="s">
        <v>166</v>
      </c>
      <c r="H511" s="185">
        <v>28.55</v>
      </c>
      <c r="I511" s="186"/>
      <c r="J511" s="187">
        <f>ROUND(I511*H511,2)</f>
        <v>0</v>
      </c>
      <c r="K511" s="183" t="s">
        <v>167</v>
      </c>
      <c r="L511" s="42"/>
      <c r="M511" s="188" t="s">
        <v>19</v>
      </c>
      <c r="N511" s="189" t="s">
        <v>40</v>
      </c>
      <c r="O511" s="67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279</v>
      </c>
      <c r="AT511" s="192" t="s">
        <v>163</v>
      </c>
      <c r="AU511" s="192" t="s">
        <v>79</v>
      </c>
      <c r="AY511" s="20" t="s">
        <v>161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77</v>
      </c>
      <c r="BK511" s="193">
        <f>ROUND(I511*H511,2)</f>
        <v>0</v>
      </c>
      <c r="BL511" s="20" t="s">
        <v>279</v>
      </c>
      <c r="BM511" s="192" t="s">
        <v>5025</v>
      </c>
    </row>
    <row r="512" spans="1:65" s="2" customFormat="1">
      <c r="A512" s="37"/>
      <c r="B512" s="38"/>
      <c r="C512" s="39"/>
      <c r="D512" s="194" t="s">
        <v>170</v>
      </c>
      <c r="E512" s="39"/>
      <c r="F512" s="195" t="s">
        <v>1371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170</v>
      </c>
      <c r="AU512" s="20" t="s">
        <v>79</v>
      </c>
    </row>
    <row r="513" spans="1:65" s="13" customFormat="1">
      <c r="B513" s="201"/>
      <c r="C513" s="202"/>
      <c r="D513" s="199" t="s">
        <v>178</v>
      </c>
      <c r="E513" s="203" t="s">
        <v>4611</v>
      </c>
      <c r="F513" s="204" t="s">
        <v>5026</v>
      </c>
      <c r="G513" s="202"/>
      <c r="H513" s="205">
        <v>28.55</v>
      </c>
      <c r="I513" s="206"/>
      <c r="J513" s="202"/>
      <c r="K513" s="202"/>
      <c r="L513" s="207"/>
      <c r="M513" s="208"/>
      <c r="N513" s="209"/>
      <c r="O513" s="209"/>
      <c r="P513" s="209"/>
      <c r="Q513" s="209"/>
      <c r="R513" s="209"/>
      <c r="S513" s="209"/>
      <c r="T513" s="210"/>
      <c r="AT513" s="211" t="s">
        <v>178</v>
      </c>
      <c r="AU513" s="211" t="s">
        <v>79</v>
      </c>
      <c r="AV513" s="13" t="s">
        <v>79</v>
      </c>
      <c r="AW513" s="13" t="s">
        <v>31</v>
      </c>
      <c r="AX513" s="13" t="s">
        <v>69</v>
      </c>
      <c r="AY513" s="211" t="s">
        <v>161</v>
      </c>
    </row>
    <row r="514" spans="1:65" s="15" customFormat="1">
      <c r="B514" s="222"/>
      <c r="C514" s="223"/>
      <c r="D514" s="199" t="s">
        <v>178</v>
      </c>
      <c r="E514" s="224" t="s">
        <v>19</v>
      </c>
      <c r="F514" s="225" t="s">
        <v>221</v>
      </c>
      <c r="G514" s="223"/>
      <c r="H514" s="226">
        <v>28.55</v>
      </c>
      <c r="I514" s="227"/>
      <c r="J514" s="223"/>
      <c r="K514" s="223"/>
      <c r="L514" s="228"/>
      <c r="M514" s="229"/>
      <c r="N514" s="230"/>
      <c r="O514" s="230"/>
      <c r="P514" s="230"/>
      <c r="Q514" s="230"/>
      <c r="R514" s="230"/>
      <c r="S514" s="230"/>
      <c r="T514" s="231"/>
      <c r="AT514" s="232" t="s">
        <v>178</v>
      </c>
      <c r="AU514" s="232" t="s">
        <v>79</v>
      </c>
      <c r="AV514" s="15" t="s">
        <v>168</v>
      </c>
      <c r="AW514" s="15" t="s">
        <v>31</v>
      </c>
      <c r="AX514" s="15" t="s">
        <v>77</v>
      </c>
      <c r="AY514" s="232" t="s">
        <v>161</v>
      </c>
    </row>
    <row r="515" spans="1:65" s="2" customFormat="1" ht="16.5" customHeight="1">
      <c r="A515" s="37"/>
      <c r="B515" s="38"/>
      <c r="C515" s="237" t="s">
        <v>1283</v>
      </c>
      <c r="D515" s="237" t="s">
        <v>715</v>
      </c>
      <c r="E515" s="238" t="s">
        <v>1373</v>
      </c>
      <c r="F515" s="239" t="s">
        <v>1374</v>
      </c>
      <c r="G515" s="240" t="s">
        <v>214</v>
      </c>
      <c r="H515" s="241">
        <v>1.4E-2</v>
      </c>
      <c r="I515" s="242"/>
      <c r="J515" s="243">
        <f>ROUND(I515*H515,2)</f>
        <v>0</v>
      </c>
      <c r="K515" s="239" t="s">
        <v>167</v>
      </c>
      <c r="L515" s="244"/>
      <c r="M515" s="245" t="s">
        <v>19</v>
      </c>
      <c r="N515" s="246" t="s">
        <v>40</v>
      </c>
      <c r="O515" s="67"/>
      <c r="P515" s="190">
        <f>O515*H515</f>
        <v>0</v>
      </c>
      <c r="Q515" s="190">
        <v>1</v>
      </c>
      <c r="R515" s="190">
        <f>Q515*H515</f>
        <v>1.4E-2</v>
      </c>
      <c r="S515" s="190">
        <v>0</v>
      </c>
      <c r="T515" s="19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2" t="s">
        <v>406</v>
      </c>
      <c r="AT515" s="192" t="s">
        <v>715</v>
      </c>
      <c r="AU515" s="192" t="s">
        <v>79</v>
      </c>
      <c r="AY515" s="20" t="s">
        <v>161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0" t="s">
        <v>77</v>
      </c>
      <c r="BK515" s="193">
        <f>ROUND(I515*H515,2)</f>
        <v>0</v>
      </c>
      <c r="BL515" s="20" t="s">
        <v>279</v>
      </c>
      <c r="BM515" s="192" t="s">
        <v>5027</v>
      </c>
    </row>
    <row r="516" spans="1:65" s="2" customFormat="1" ht="19.2">
      <c r="A516" s="37"/>
      <c r="B516" s="38"/>
      <c r="C516" s="39"/>
      <c r="D516" s="199" t="s">
        <v>176</v>
      </c>
      <c r="E516" s="39"/>
      <c r="F516" s="200" t="s">
        <v>1376</v>
      </c>
      <c r="G516" s="39"/>
      <c r="H516" s="39"/>
      <c r="I516" s="196"/>
      <c r="J516" s="39"/>
      <c r="K516" s="39"/>
      <c r="L516" s="42"/>
      <c r="M516" s="197"/>
      <c r="N516" s="198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176</v>
      </c>
      <c r="AU516" s="20" t="s">
        <v>79</v>
      </c>
    </row>
    <row r="517" spans="1:65" s="13" customFormat="1">
      <c r="B517" s="201"/>
      <c r="C517" s="202"/>
      <c r="D517" s="199" t="s">
        <v>178</v>
      </c>
      <c r="E517" s="202"/>
      <c r="F517" s="204" t="s">
        <v>5028</v>
      </c>
      <c r="G517" s="202"/>
      <c r="H517" s="205">
        <v>1.4E-2</v>
      </c>
      <c r="I517" s="206"/>
      <c r="J517" s="202"/>
      <c r="K517" s="202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178</v>
      </c>
      <c r="AU517" s="211" t="s">
        <v>79</v>
      </c>
      <c r="AV517" s="13" t="s">
        <v>79</v>
      </c>
      <c r="AW517" s="13" t="s">
        <v>4</v>
      </c>
      <c r="AX517" s="13" t="s">
        <v>77</v>
      </c>
      <c r="AY517" s="211" t="s">
        <v>161</v>
      </c>
    </row>
    <row r="518" spans="1:65" s="2" customFormat="1" ht="16.5" customHeight="1">
      <c r="A518" s="37"/>
      <c r="B518" s="38"/>
      <c r="C518" s="181" t="s">
        <v>1289</v>
      </c>
      <c r="D518" s="181" t="s">
        <v>163</v>
      </c>
      <c r="E518" s="182" t="s">
        <v>1549</v>
      </c>
      <c r="F518" s="183" t="s">
        <v>1550</v>
      </c>
      <c r="G518" s="184" t="s">
        <v>166</v>
      </c>
      <c r="H518" s="185">
        <v>36.200000000000003</v>
      </c>
      <c r="I518" s="186"/>
      <c r="J518" s="187">
        <f>ROUND(I518*H518,2)</f>
        <v>0</v>
      </c>
      <c r="K518" s="183" t="s">
        <v>167</v>
      </c>
      <c r="L518" s="42"/>
      <c r="M518" s="188" t="s">
        <v>19</v>
      </c>
      <c r="N518" s="189" t="s">
        <v>40</v>
      </c>
      <c r="O518" s="67"/>
      <c r="P518" s="190">
        <f>O518*H518</f>
        <v>0</v>
      </c>
      <c r="Q518" s="190">
        <v>4.0000000000000002E-4</v>
      </c>
      <c r="R518" s="190">
        <f>Q518*H518</f>
        <v>1.4480000000000002E-2</v>
      </c>
      <c r="S518" s="190">
        <v>0</v>
      </c>
      <c r="T518" s="19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2" t="s">
        <v>279</v>
      </c>
      <c r="AT518" s="192" t="s">
        <v>163</v>
      </c>
      <c r="AU518" s="192" t="s">
        <v>79</v>
      </c>
      <c r="AY518" s="20" t="s">
        <v>161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20" t="s">
        <v>77</v>
      </c>
      <c r="BK518" s="193">
        <f>ROUND(I518*H518,2)</f>
        <v>0</v>
      </c>
      <c r="BL518" s="20" t="s">
        <v>279</v>
      </c>
      <c r="BM518" s="192" t="s">
        <v>5029</v>
      </c>
    </row>
    <row r="519" spans="1:65" s="2" customFormat="1">
      <c r="A519" s="37"/>
      <c r="B519" s="38"/>
      <c r="C519" s="39"/>
      <c r="D519" s="194" t="s">
        <v>170</v>
      </c>
      <c r="E519" s="39"/>
      <c r="F519" s="195" t="s">
        <v>1552</v>
      </c>
      <c r="G519" s="39"/>
      <c r="H519" s="39"/>
      <c r="I519" s="196"/>
      <c r="J519" s="39"/>
      <c r="K519" s="39"/>
      <c r="L519" s="42"/>
      <c r="M519" s="197"/>
      <c r="N519" s="198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170</v>
      </c>
      <c r="AU519" s="20" t="s">
        <v>79</v>
      </c>
    </row>
    <row r="520" spans="1:65" s="13" customFormat="1">
      <c r="B520" s="201"/>
      <c r="C520" s="202"/>
      <c r="D520" s="199" t="s">
        <v>178</v>
      </c>
      <c r="E520" s="203" t="s">
        <v>19</v>
      </c>
      <c r="F520" s="204" t="s">
        <v>5030</v>
      </c>
      <c r="G520" s="202"/>
      <c r="H520" s="205">
        <v>36.200000000000003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178</v>
      </c>
      <c r="AU520" s="211" t="s">
        <v>79</v>
      </c>
      <c r="AV520" s="13" t="s">
        <v>79</v>
      </c>
      <c r="AW520" s="13" t="s">
        <v>31</v>
      </c>
      <c r="AX520" s="13" t="s">
        <v>77</v>
      </c>
      <c r="AY520" s="211" t="s">
        <v>161</v>
      </c>
    </row>
    <row r="521" spans="1:65" s="2" customFormat="1" ht="16.5" customHeight="1">
      <c r="A521" s="37"/>
      <c r="B521" s="38"/>
      <c r="C521" s="181" t="s">
        <v>1294</v>
      </c>
      <c r="D521" s="181" t="s">
        <v>163</v>
      </c>
      <c r="E521" s="182" t="s">
        <v>1379</v>
      </c>
      <c r="F521" s="183" t="s">
        <v>1380</v>
      </c>
      <c r="G521" s="184" t="s">
        <v>166</v>
      </c>
      <c r="H521" s="185">
        <v>68.52</v>
      </c>
      <c r="I521" s="186"/>
      <c r="J521" s="187">
        <f>ROUND(I521*H521,2)</f>
        <v>0</v>
      </c>
      <c r="K521" s="183" t="s">
        <v>167</v>
      </c>
      <c r="L521" s="42"/>
      <c r="M521" s="188" t="s">
        <v>19</v>
      </c>
      <c r="N521" s="189" t="s">
        <v>40</v>
      </c>
      <c r="O521" s="67"/>
      <c r="P521" s="190">
        <f>O521*H521</f>
        <v>0</v>
      </c>
      <c r="Q521" s="190">
        <v>4.0000000000000002E-4</v>
      </c>
      <c r="R521" s="190">
        <f>Q521*H521</f>
        <v>2.7407999999999998E-2</v>
      </c>
      <c r="S521" s="190">
        <v>0</v>
      </c>
      <c r="T521" s="191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92" t="s">
        <v>279</v>
      </c>
      <c r="AT521" s="192" t="s">
        <v>163</v>
      </c>
      <c r="AU521" s="192" t="s">
        <v>79</v>
      </c>
      <c r="AY521" s="20" t="s">
        <v>161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0" t="s">
        <v>77</v>
      </c>
      <c r="BK521" s="193">
        <f>ROUND(I521*H521,2)</f>
        <v>0</v>
      </c>
      <c r="BL521" s="20" t="s">
        <v>279</v>
      </c>
      <c r="BM521" s="192" t="s">
        <v>5031</v>
      </c>
    </row>
    <row r="522" spans="1:65" s="2" customFormat="1">
      <c r="A522" s="37"/>
      <c r="B522" s="38"/>
      <c r="C522" s="39"/>
      <c r="D522" s="194" t="s">
        <v>170</v>
      </c>
      <c r="E522" s="39"/>
      <c r="F522" s="195" t="s">
        <v>1382</v>
      </c>
      <c r="G522" s="39"/>
      <c r="H522" s="39"/>
      <c r="I522" s="196"/>
      <c r="J522" s="39"/>
      <c r="K522" s="39"/>
      <c r="L522" s="42"/>
      <c r="M522" s="197"/>
      <c r="N522" s="198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20" t="s">
        <v>170</v>
      </c>
      <c r="AU522" s="20" t="s">
        <v>79</v>
      </c>
    </row>
    <row r="523" spans="1:65" s="13" customFormat="1">
      <c r="B523" s="201"/>
      <c r="C523" s="202"/>
      <c r="D523" s="199" t="s">
        <v>178</v>
      </c>
      <c r="E523" s="203" t="s">
        <v>19</v>
      </c>
      <c r="F523" s="204" t="s">
        <v>5032</v>
      </c>
      <c r="G523" s="202"/>
      <c r="H523" s="205">
        <v>68.52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178</v>
      </c>
      <c r="AU523" s="211" t="s">
        <v>79</v>
      </c>
      <c r="AV523" s="13" t="s">
        <v>79</v>
      </c>
      <c r="AW523" s="13" t="s">
        <v>31</v>
      </c>
      <c r="AX523" s="13" t="s">
        <v>77</v>
      </c>
      <c r="AY523" s="211" t="s">
        <v>161</v>
      </c>
    </row>
    <row r="524" spans="1:65" s="2" customFormat="1" ht="24.15" customHeight="1">
      <c r="A524" s="37"/>
      <c r="B524" s="38"/>
      <c r="C524" s="237" t="s">
        <v>1299</v>
      </c>
      <c r="D524" s="237" t="s">
        <v>715</v>
      </c>
      <c r="E524" s="238" t="s">
        <v>1385</v>
      </c>
      <c r="F524" s="239" t="s">
        <v>1386</v>
      </c>
      <c r="G524" s="240" t="s">
        <v>166</v>
      </c>
      <c r="H524" s="241">
        <v>53.648000000000003</v>
      </c>
      <c r="I524" s="242"/>
      <c r="J524" s="243">
        <f>ROUND(I524*H524,2)</f>
        <v>0</v>
      </c>
      <c r="K524" s="239" t="s">
        <v>167</v>
      </c>
      <c r="L524" s="244"/>
      <c r="M524" s="245" t="s">
        <v>19</v>
      </c>
      <c r="N524" s="246" t="s">
        <v>40</v>
      </c>
      <c r="O524" s="67"/>
      <c r="P524" s="190">
        <f>O524*H524</f>
        <v>0</v>
      </c>
      <c r="Q524" s="190">
        <v>4.4000000000000003E-3</v>
      </c>
      <c r="R524" s="190">
        <f>Q524*H524</f>
        <v>0.23605120000000002</v>
      </c>
      <c r="S524" s="190">
        <v>0</v>
      </c>
      <c r="T524" s="19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2" t="s">
        <v>406</v>
      </c>
      <c r="AT524" s="192" t="s">
        <v>715</v>
      </c>
      <c r="AU524" s="192" t="s">
        <v>79</v>
      </c>
      <c r="AY524" s="20" t="s">
        <v>161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0" t="s">
        <v>77</v>
      </c>
      <c r="BK524" s="193">
        <f>ROUND(I524*H524,2)</f>
        <v>0</v>
      </c>
      <c r="BL524" s="20" t="s">
        <v>279</v>
      </c>
      <c r="BM524" s="192" t="s">
        <v>5033</v>
      </c>
    </row>
    <row r="525" spans="1:65" s="13" customFormat="1">
      <c r="B525" s="201"/>
      <c r="C525" s="202"/>
      <c r="D525" s="199" t="s">
        <v>178</v>
      </c>
      <c r="E525" s="203" t="s">
        <v>19</v>
      </c>
      <c r="F525" s="204" t="s">
        <v>5034</v>
      </c>
      <c r="G525" s="202"/>
      <c r="H525" s="205">
        <v>18.100000000000001</v>
      </c>
      <c r="I525" s="206"/>
      <c r="J525" s="202"/>
      <c r="K525" s="202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178</v>
      </c>
      <c r="AU525" s="211" t="s">
        <v>79</v>
      </c>
      <c r="AV525" s="13" t="s">
        <v>79</v>
      </c>
      <c r="AW525" s="13" t="s">
        <v>31</v>
      </c>
      <c r="AX525" s="13" t="s">
        <v>69</v>
      </c>
      <c r="AY525" s="211" t="s">
        <v>161</v>
      </c>
    </row>
    <row r="526" spans="1:65" s="13" customFormat="1">
      <c r="B526" s="201"/>
      <c r="C526" s="202"/>
      <c r="D526" s="199" t="s">
        <v>178</v>
      </c>
      <c r="E526" s="203" t="s">
        <v>19</v>
      </c>
      <c r="F526" s="204" t="s">
        <v>4611</v>
      </c>
      <c r="G526" s="202"/>
      <c r="H526" s="205">
        <v>28.55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178</v>
      </c>
      <c r="AU526" s="211" t="s">
        <v>79</v>
      </c>
      <c r="AV526" s="13" t="s">
        <v>79</v>
      </c>
      <c r="AW526" s="13" t="s">
        <v>31</v>
      </c>
      <c r="AX526" s="13" t="s">
        <v>69</v>
      </c>
      <c r="AY526" s="211" t="s">
        <v>161</v>
      </c>
    </row>
    <row r="527" spans="1:65" s="15" customFormat="1">
      <c r="B527" s="222"/>
      <c r="C527" s="223"/>
      <c r="D527" s="199" t="s">
        <v>178</v>
      </c>
      <c r="E527" s="224" t="s">
        <v>19</v>
      </c>
      <c r="F527" s="225" t="s">
        <v>221</v>
      </c>
      <c r="G527" s="223"/>
      <c r="H527" s="226">
        <v>46.65</v>
      </c>
      <c r="I527" s="227"/>
      <c r="J527" s="223"/>
      <c r="K527" s="223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178</v>
      </c>
      <c r="AU527" s="232" t="s">
        <v>79</v>
      </c>
      <c r="AV527" s="15" t="s">
        <v>168</v>
      </c>
      <c r="AW527" s="15" t="s">
        <v>31</v>
      </c>
      <c r="AX527" s="15" t="s">
        <v>77</v>
      </c>
      <c r="AY527" s="232" t="s">
        <v>161</v>
      </c>
    </row>
    <row r="528" spans="1:65" s="13" customFormat="1">
      <c r="B528" s="201"/>
      <c r="C528" s="202"/>
      <c r="D528" s="199" t="s">
        <v>178</v>
      </c>
      <c r="E528" s="202"/>
      <c r="F528" s="204" t="s">
        <v>5035</v>
      </c>
      <c r="G528" s="202"/>
      <c r="H528" s="205">
        <v>53.648000000000003</v>
      </c>
      <c r="I528" s="206"/>
      <c r="J528" s="202"/>
      <c r="K528" s="202"/>
      <c r="L528" s="207"/>
      <c r="M528" s="208"/>
      <c r="N528" s="209"/>
      <c r="O528" s="209"/>
      <c r="P528" s="209"/>
      <c r="Q528" s="209"/>
      <c r="R528" s="209"/>
      <c r="S528" s="209"/>
      <c r="T528" s="210"/>
      <c r="AT528" s="211" t="s">
        <v>178</v>
      </c>
      <c r="AU528" s="211" t="s">
        <v>79</v>
      </c>
      <c r="AV528" s="13" t="s">
        <v>79</v>
      </c>
      <c r="AW528" s="13" t="s">
        <v>4</v>
      </c>
      <c r="AX528" s="13" t="s">
        <v>77</v>
      </c>
      <c r="AY528" s="211" t="s">
        <v>161</v>
      </c>
    </row>
    <row r="529" spans="1:65" s="2" customFormat="1" ht="24.15" customHeight="1">
      <c r="A529" s="37"/>
      <c r="B529" s="38"/>
      <c r="C529" s="237" t="s">
        <v>1305</v>
      </c>
      <c r="D529" s="237" t="s">
        <v>715</v>
      </c>
      <c r="E529" s="238" t="s">
        <v>1391</v>
      </c>
      <c r="F529" s="239" t="s">
        <v>1392</v>
      </c>
      <c r="G529" s="240" t="s">
        <v>166</v>
      </c>
      <c r="H529" s="241">
        <v>53.648000000000003</v>
      </c>
      <c r="I529" s="242"/>
      <c r="J529" s="243">
        <f>ROUND(I529*H529,2)</f>
        <v>0</v>
      </c>
      <c r="K529" s="239" t="s">
        <v>167</v>
      </c>
      <c r="L529" s="244"/>
      <c r="M529" s="245" t="s">
        <v>19</v>
      </c>
      <c r="N529" s="246" t="s">
        <v>40</v>
      </c>
      <c r="O529" s="67"/>
      <c r="P529" s="190">
        <f>O529*H529</f>
        <v>0</v>
      </c>
      <c r="Q529" s="190">
        <v>4.4999999999999997E-3</v>
      </c>
      <c r="R529" s="190">
        <f>Q529*H529</f>
        <v>0.24141599999999999</v>
      </c>
      <c r="S529" s="190">
        <v>0</v>
      </c>
      <c r="T529" s="191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2" t="s">
        <v>406</v>
      </c>
      <c r="AT529" s="192" t="s">
        <v>715</v>
      </c>
      <c r="AU529" s="192" t="s">
        <v>79</v>
      </c>
      <c r="AY529" s="20" t="s">
        <v>161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20" t="s">
        <v>77</v>
      </c>
      <c r="BK529" s="193">
        <f>ROUND(I529*H529,2)</f>
        <v>0</v>
      </c>
      <c r="BL529" s="20" t="s">
        <v>279</v>
      </c>
      <c r="BM529" s="192" t="s">
        <v>5036</v>
      </c>
    </row>
    <row r="530" spans="1:65" s="13" customFormat="1">
      <c r="B530" s="201"/>
      <c r="C530" s="202"/>
      <c r="D530" s="199" t="s">
        <v>178</v>
      </c>
      <c r="E530" s="203" t="s">
        <v>19</v>
      </c>
      <c r="F530" s="204" t="s">
        <v>5034</v>
      </c>
      <c r="G530" s="202"/>
      <c r="H530" s="205">
        <v>18.100000000000001</v>
      </c>
      <c r="I530" s="206"/>
      <c r="J530" s="202"/>
      <c r="K530" s="202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178</v>
      </c>
      <c r="AU530" s="211" t="s">
        <v>79</v>
      </c>
      <c r="AV530" s="13" t="s">
        <v>79</v>
      </c>
      <c r="AW530" s="13" t="s">
        <v>31</v>
      </c>
      <c r="AX530" s="13" t="s">
        <v>69</v>
      </c>
      <c r="AY530" s="211" t="s">
        <v>161</v>
      </c>
    </row>
    <row r="531" spans="1:65" s="13" customFormat="1">
      <c r="B531" s="201"/>
      <c r="C531" s="202"/>
      <c r="D531" s="199" t="s">
        <v>178</v>
      </c>
      <c r="E531" s="203" t="s">
        <v>19</v>
      </c>
      <c r="F531" s="204" t="s">
        <v>4611</v>
      </c>
      <c r="G531" s="202"/>
      <c r="H531" s="205">
        <v>28.55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178</v>
      </c>
      <c r="AU531" s="211" t="s">
        <v>79</v>
      </c>
      <c r="AV531" s="13" t="s">
        <v>79</v>
      </c>
      <c r="AW531" s="13" t="s">
        <v>31</v>
      </c>
      <c r="AX531" s="13" t="s">
        <v>69</v>
      </c>
      <c r="AY531" s="211" t="s">
        <v>161</v>
      </c>
    </row>
    <row r="532" spans="1:65" s="15" customFormat="1">
      <c r="B532" s="222"/>
      <c r="C532" s="223"/>
      <c r="D532" s="199" t="s">
        <v>178</v>
      </c>
      <c r="E532" s="224" t="s">
        <v>19</v>
      </c>
      <c r="F532" s="225" t="s">
        <v>221</v>
      </c>
      <c r="G532" s="223"/>
      <c r="H532" s="226">
        <v>46.65</v>
      </c>
      <c r="I532" s="227"/>
      <c r="J532" s="223"/>
      <c r="K532" s="223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178</v>
      </c>
      <c r="AU532" s="232" t="s">
        <v>79</v>
      </c>
      <c r="AV532" s="15" t="s">
        <v>168</v>
      </c>
      <c r="AW532" s="15" t="s">
        <v>31</v>
      </c>
      <c r="AX532" s="15" t="s">
        <v>77</v>
      </c>
      <c r="AY532" s="232" t="s">
        <v>161</v>
      </c>
    </row>
    <row r="533" spans="1:65" s="13" customFormat="1">
      <c r="B533" s="201"/>
      <c r="C533" s="202"/>
      <c r="D533" s="199" t="s">
        <v>178</v>
      </c>
      <c r="E533" s="202"/>
      <c r="F533" s="204" t="s">
        <v>5035</v>
      </c>
      <c r="G533" s="202"/>
      <c r="H533" s="205">
        <v>53.648000000000003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178</v>
      </c>
      <c r="AU533" s="211" t="s">
        <v>79</v>
      </c>
      <c r="AV533" s="13" t="s">
        <v>79</v>
      </c>
      <c r="AW533" s="13" t="s">
        <v>4</v>
      </c>
      <c r="AX533" s="13" t="s">
        <v>77</v>
      </c>
      <c r="AY533" s="211" t="s">
        <v>161</v>
      </c>
    </row>
    <row r="534" spans="1:65" s="2" customFormat="1" ht="24.15" customHeight="1">
      <c r="A534" s="37"/>
      <c r="B534" s="38"/>
      <c r="C534" s="181" t="s">
        <v>1311</v>
      </c>
      <c r="D534" s="181" t="s">
        <v>163</v>
      </c>
      <c r="E534" s="182" t="s">
        <v>1564</v>
      </c>
      <c r="F534" s="183" t="s">
        <v>1565</v>
      </c>
      <c r="G534" s="184" t="s">
        <v>214</v>
      </c>
      <c r="H534" s="185">
        <v>0.53300000000000003</v>
      </c>
      <c r="I534" s="186"/>
      <c r="J534" s="187">
        <f>ROUND(I534*H534,2)</f>
        <v>0</v>
      </c>
      <c r="K534" s="183" t="s">
        <v>167</v>
      </c>
      <c r="L534" s="42"/>
      <c r="M534" s="188" t="s">
        <v>19</v>
      </c>
      <c r="N534" s="189" t="s">
        <v>40</v>
      </c>
      <c r="O534" s="67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2" t="s">
        <v>279</v>
      </c>
      <c r="AT534" s="192" t="s">
        <v>163</v>
      </c>
      <c r="AU534" s="192" t="s">
        <v>79</v>
      </c>
      <c r="AY534" s="20" t="s">
        <v>161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20" t="s">
        <v>77</v>
      </c>
      <c r="BK534" s="193">
        <f>ROUND(I534*H534,2)</f>
        <v>0</v>
      </c>
      <c r="BL534" s="20" t="s">
        <v>279</v>
      </c>
      <c r="BM534" s="192" t="s">
        <v>5037</v>
      </c>
    </row>
    <row r="535" spans="1:65" s="2" customFormat="1">
      <c r="A535" s="37"/>
      <c r="B535" s="38"/>
      <c r="C535" s="39"/>
      <c r="D535" s="194" t="s">
        <v>170</v>
      </c>
      <c r="E535" s="39"/>
      <c r="F535" s="195" t="s">
        <v>1567</v>
      </c>
      <c r="G535" s="39"/>
      <c r="H535" s="39"/>
      <c r="I535" s="196"/>
      <c r="J535" s="39"/>
      <c r="K535" s="39"/>
      <c r="L535" s="42"/>
      <c r="M535" s="197"/>
      <c r="N535" s="198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170</v>
      </c>
      <c r="AU535" s="20" t="s">
        <v>79</v>
      </c>
    </row>
    <row r="536" spans="1:65" s="12" customFormat="1" ht="22.8" customHeight="1">
      <c r="B536" s="165"/>
      <c r="C536" s="166"/>
      <c r="D536" s="167" t="s">
        <v>68</v>
      </c>
      <c r="E536" s="179" t="s">
        <v>1418</v>
      </c>
      <c r="F536" s="179" t="s">
        <v>5038</v>
      </c>
      <c r="G536" s="166"/>
      <c r="H536" s="166"/>
      <c r="I536" s="169"/>
      <c r="J536" s="180">
        <f>BK536</f>
        <v>0</v>
      </c>
      <c r="K536" s="166"/>
      <c r="L536" s="171"/>
      <c r="M536" s="172"/>
      <c r="N536" s="173"/>
      <c r="O536" s="173"/>
      <c r="P536" s="174">
        <f>SUM(P537:P585)</f>
        <v>0</v>
      </c>
      <c r="Q536" s="173"/>
      <c r="R536" s="174">
        <f>SUM(R537:R585)</f>
        <v>1.695794</v>
      </c>
      <c r="S536" s="173"/>
      <c r="T536" s="175">
        <f>SUM(T537:T585)</f>
        <v>0</v>
      </c>
      <c r="AR536" s="176" t="s">
        <v>79</v>
      </c>
      <c r="AT536" s="177" t="s">
        <v>68</v>
      </c>
      <c r="AU536" s="177" t="s">
        <v>77</v>
      </c>
      <c r="AY536" s="176" t="s">
        <v>161</v>
      </c>
      <c r="BK536" s="178">
        <f>SUM(BK537:BK585)</f>
        <v>0</v>
      </c>
    </row>
    <row r="537" spans="1:65" s="2" customFormat="1" ht="24.15" customHeight="1">
      <c r="A537" s="37"/>
      <c r="B537" s="38"/>
      <c r="C537" s="181" t="s">
        <v>1317</v>
      </c>
      <c r="D537" s="181" t="s">
        <v>163</v>
      </c>
      <c r="E537" s="182" t="s">
        <v>1421</v>
      </c>
      <c r="F537" s="183" t="s">
        <v>1422</v>
      </c>
      <c r="G537" s="184" t="s">
        <v>166</v>
      </c>
      <c r="H537" s="185">
        <v>28.13</v>
      </c>
      <c r="I537" s="186"/>
      <c r="J537" s="187">
        <f>ROUND(I537*H537,2)</f>
        <v>0</v>
      </c>
      <c r="K537" s="183" t="s">
        <v>167</v>
      </c>
      <c r="L537" s="42"/>
      <c r="M537" s="188" t="s">
        <v>19</v>
      </c>
      <c r="N537" s="189" t="s">
        <v>40</v>
      </c>
      <c r="O537" s="67"/>
      <c r="P537" s="190">
        <f>O537*H537</f>
        <v>0</v>
      </c>
      <c r="Q537" s="190">
        <v>0</v>
      </c>
      <c r="R537" s="190">
        <f>Q537*H537</f>
        <v>0</v>
      </c>
      <c r="S537" s="190">
        <v>0</v>
      </c>
      <c r="T537" s="191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2" t="s">
        <v>279</v>
      </c>
      <c r="AT537" s="192" t="s">
        <v>163</v>
      </c>
      <c r="AU537" s="192" t="s">
        <v>79</v>
      </c>
      <c r="AY537" s="20" t="s">
        <v>161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20" t="s">
        <v>77</v>
      </c>
      <c r="BK537" s="193">
        <f>ROUND(I537*H537,2)</f>
        <v>0</v>
      </c>
      <c r="BL537" s="20" t="s">
        <v>279</v>
      </c>
      <c r="BM537" s="192" t="s">
        <v>5039</v>
      </c>
    </row>
    <row r="538" spans="1:65" s="2" customFormat="1">
      <c r="A538" s="37"/>
      <c r="B538" s="38"/>
      <c r="C538" s="39"/>
      <c r="D538" s="194" t="s">
        <v>170</v>
      </c>
      <c r="E538" s="39"/>
      <c r="F538" s="195" t="s">
        <v>1424</v>
      </c>
      <c r="G538" s="39"/>
      <c r="H538" s="39"/>
      <c r="I538" s="196"/>
      <c r="J538" s="39"/>
      <c r="K538" s="39"/>
      <c r="L538" s="42"/>
      <c r="M538" s="197"/>
      <c r="N538" s="198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170</v>
      </c>
      <c r="AU538" s="20" t="s">
        <v>79</v>
      </c>
    </row>
    <row r="539" spans="1:65" s="13" customFormat="1">
      <c r="B539" s="201"/>
      <c r="C539" s="202"/>
      <c r="D539" s="199" t="s">
        <v>178</v>
      </c>
      <c r="E539" s="203" t="s">
        <v>4623</v>
      </c>
      <c r="F539" s="204" t="s">
        <v>5040</v>
      </c>
      <c r="G539" s="202"/>
      <c r="H539" s="205">
        <v>28.13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178</v>
      </c>
      <c r="AU539" s="211" t="s">
        <v>79</v>
      </c>
      <c r="AV539" s="13" t="s">
        <v>79</v>
      </c>
      <c r="AW539" s="13" t="s">
        <v>31</v>
      </c>
      <c r="AX539" s="13" t="s">
        <v>77</v>
      </c>
      <c r="AY539" s="211" t="s">
        <v>161</v>
      </c>
    </row>
    <row r="540" spans="1:65" s="2" customFormat="1" ht="16.5" customHeight="1">
      <c r="A540" s="37"/>
      <c r="B540" s="38"/>
      <c r="C540" s="237" t="s">
        <v>1323</v>
      </c>
      <c r="D540" s="237" t="s">
        <v>715</v>
      </c>
      <c r="E540" s="238" t="s">
        <v>1427</v>
      </c>
      <c r="F540" s="239" t="s">
        <v>1428</v>
      </c>
      <c r="G540" s="240" t="s">
        <v>214</v>
      </c>
      <c r="H540" s="241">
        <v>8.9999999999999993E-3</v>
      </c>
      <c r="I540" s="242"/>
      <c r="J540" s="243">
        <f>ROUND(I540*H540,2)</f>
        <v>0</v>
      </c>
      <c r="K540" s="239" t="s">
        <v>167</v>
      </c>
      <c r="L540" s="244"/>
      <c r="M540" s="245" t="s">
        <v>19</v>
      </c>
      <c r="N540" s="246" t="s">
        <v>40</v>
      </c>
      <c r="O540" s="67"/>
      <c r="P540" s="190">
        <f>O540*H540</f>
        <v>0</v>
      </c>
      <c r="Q540" s="190">
        <v>1</v>
      </c>
      <c r="R540" s="190">
        <f>Q540*H540</f>
        <v>8.9999999999999993E-3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406</v>
      </c>
      <c r="AT540" s="192" t="s">
        <v>715</v>
      </c>
      <c r="AU540" s="192" t="s">
        <v>79</v>
      </c>
      <c r="AY540" s="20" t="s">
        <v>161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77</v>
      </c>
      <c r="BK540" s="193">
        <f>ROUND(I540*H540,2)</f>
        <v>0</v>
      </c>
      <c r="BL540" s="20" t="s">
        <v>279</v>
      </c>
      <c r="BM540" s="192" t="s">
        <v>5041</v>
      </c>
    </row>
    <row r="541" spans="1:65" s="13" customFormat="1">
      <c r="B541" s="201"/>
      <c r="C541" s="202"/>
      <c r="D541" s="199" t="s">
        <v>178</v>
      </c>
      <c r="E541" s="202"/>
      <c r="F541" s="204" t="s">
        <v>5042</v>
      </c>
      <c r="G541" s="202"/>
      <c r="H541" s="205">
        <v>8.9999999999999993E-3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178</v>
      </c>
      <c r="AU541" s="211" t="s">
        <v>79</v>
      </c>
      <c r="AV541" s="13" t="s">
        <v>79</v>
      </c>
      <c r="AW541" s="13" t="s">
        <v>4</v>
      </c>
      <c r="AX541" s="13" t="s">
        <v>77</v>
      </c>
      <c r="AY541" s="211" t="s">
        <v>161</v>
      </c>
    </row>
    <row r="542" spans="1:65" s="2" customFormat="1" ht="16.5" customHeight="1">
      <c r="A542" s="37"/>
      <c r="B542" s="38"/>
      <c r="C542" s="181" t="s">
        <v>1329</v>
      </c>
      <c r="D542" s="181" t="s">
        <v>163</v>
      </c>
      <c r="E542" s="182" t="s">
        <v>1432</v>
      </c>
      <c r="F542" s="183" t="s">
        <v>1433</v>
      </c>
      <c r="G542" s="184" t="s">
        <v>166</v>
      </c>
      <c r="H542" s="185">
        <v>28.13</v>
      </c>
      <c r="I542" s="186"/>
      <c r="J542" s="187">
        <f>ROUND(I542*H542,2)</f>
        <v>0</v>
      </c>
      <c r="K542" s="183" t="s">
        <v>167</v>
      </c>
      <c r="L542" s="42"/>
      <c r="M542" s="188" t="s">
        <v>19</v>
      </c>
      <c r="N542" s="189" t="s">
        <v>40</v>
      </c>
      <c r="O542" s="67"/>
      <c r="P542" s="190">
        <f>O542*H542</f>
        <v>0</v>
      </c>
      <c r="Q542" s="190">
        <v>8.8000000000000003E-4</v>
      </c>
      <c r="R542" s="190">
        <f>Q542*H542</f>
        <v>2.4754399999999999E-2</v>
      </c>
      <c r="S542" s="190">
        <v>0</v>
      </c>
      <c r="T542" s="19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2" t="s">
        <v>279</v>
      </c>
      <c r="AT542" s="192" t="s">
        <v>163</v>
      </c>
      <c r="AU542" s="192" t="s">
        <v>79</v>
      </c>
      <c r="AY542" s="20" t="s">
        <v>161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20" t="s">
        <v>77</v>
      </c>
      <c r="BK542" s="193">
        <f>ROUND(I542*H542,2)</f>
        <v>0</v>
      </c>
      <c r="BL542" s="20" t="s">
        <v>279</v>
      </c>
      <c r="BM542" s="192" t="s">
        <v>5043</v>
      </c>
    </row>
    <row r="543" spans="1:65" s="2" customFormat="1">
      <c r="A543" s="37"/>
      <c r="B543" s="38"/>
      <c r="C543" s="39"/>
      <c r="D543" s="194" t="s">
        <v>170</v>
      </c>
      <c r="E543" s="39"/>
      <c r="F543" s="195" t="s">
        <v>1435</v>
      </c>
      <c r="G543" s="39"/>
      <c r="H543" s="39"/>
      <c r="I543" s="196"/>
      <c r="J543" s="39"/>
      <c r="K543" s="39"/>
      <c r="L543" s="42"/>
      <c r="M543" s="197"/>
      <c r="N543" s="198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170</v>
      </c>
      <c r="AU543" s="20" t="s">
        <v>79</v>
      </c>
    </row>
    <row r="544" spans="1:65" s="13" customFormat="1">
      <c r="B544" s="201"/>
      <c r="C544" s="202"/>
      <c r="D544" s="199" t="s">
        <v>178</v>
      </c>
      <c r="E544" s="203" t="s">
        <v>19</v>
      </c>
      <c r="F544" s="204" t="s">
        <v>4623</v>
      </c>
      <c r="G544" s="202"/>
      <c r="H544" s="205">
        <v>28.13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178</v>
      </c>
      <c r="AU544" s="211" t="s">
        <v>79</v>
      </c>
      <c r="AV544" s="13" t="s">
        <v>79</v>
      </c>
      <c r="AW544" s="13" t="s">
        <v>31</v>
      </c>
      <c r="AX544" s="13" t="s">
        <v>77</v>
      </c>
      <c r="AY544" s="211" t="s">
        <v>161</v>
      </c>
    </row>
    <row r="545" spans="1:65" s="2" customFormat="1" ht="24.15" customHeight="1">
      <c r="A545" s="37"/>
      <c r="B545" s="38"/>
      <c r="C545" s="237" t="s">
        <v>1337</v>
      </c>
      <c r="D545" s="237" t="s">
        <v>715</v>
      </c>
      <c r="E545" s="238" t="s">
        <v>1437</v>
      </c>
      <c r="F545" s="239" t="s">
        <v>1438</v>
      </c>
      <c r="G545" s="240" t="s">
        <v>166</v>
      </c>
      <c r="H545" s="241">
        <v>32.35</v>
      </c>
      <c r="I545" s="242"/>
      <c r="J545" s="243">
        <f>ROUND(I545*H545,2)</f>
        <v>0</v>
      </c>
      <c r="K545" s="239" t="s">
        <v>167</v>
      </c>
      <c r="L545" s="244"/>
      <c r="M545" s="245" t="s">
        <v>19</v>
      </c>
      <c r="N545" s="246" t="s">
        <v>40</v>
      </c>
      <c r="O545" s="67"/>
      <c r="P545" s="190">
        <f>O545*H545</f>
        <v>0</v>
      </c>
      <c r="Q545" s="190">
        <v>5.4000000000000003E-3</v>
      </c>
      <c r="R545" s="190">
        <f>Q545*H545</f>
        <v>0.17469000000000001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406</v>
      </c>
      <c r="AT545" s="192" t="s">
        <v>715</v>
      </c>
      <c r="AU545" s="192" t="s">
        <v>79</v>
      </c>
      <c r="AY545" s="20" t="s">
        <v>161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77</v>
      </c>
      <c r="BK545" s="193">
        <f>ROUND(I545*H545,2)</f>
        <v>0</v>
      </c>
      <c r="BL545" s="20" t="s">
        <v>279</v>
      </c>
      <c r="BM545" s="192" t="s">
        <v>5044</v>
      </c>
    </row>
    <row r="546" spans="1:65" s="13" customFormat="1">
      <c r="B546" s="201"/>
      <c r="C546" s="202"/>
      <c r="D546" s="199" t="s">
        <v>178</v>
      </c>
      <c r="E546" s="202"/>
      <c r="F546" s="204" t="s">
        <v>5045</v>
      </c>
      <c r="G546" s="202"/>
      <c r="H546" s="205">
        <v>32.35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178</v>
      </c>
      <c r="AU546" s="211" t="s">
        <v>79</v>
      </c>
      <c r="AV546" s="13" t="s">
        <v>79</v>
      </c>
      <c r="AW546" s="13" t="s">
        <v>4</v>
      </c>
      <c r="AX546" s="13" t="s">
        <v>77</v>
      </c>
      <c r="AY546" s="211" t="s">
        <v>161</v>
      </c>
    </row>
    <row r="547" spans="1:65" s="2" customFormat="1" ht="37.799999999999997" customHeight="1">
      <c r="A547" s="37"/>
      <c r="B547" s="38"/>
      <c r="C547" s="181" t="s">
        <v>1345</v>
      </c>
      <c r="D547" s="181" t="s">
        <v>163</v>
      </c>
      <c r="E547" s="182" t="s">
        <v>1442</v>
      </c>
      <c r="F547" s="183" t="s">
        <v>1443</v>
      </c>
      <c r="G547" s="184" t="s">
        <v>166</v>
      </c>
      <c r="H547" s="185">
        <v>28.13</v>
      </c>
      <c r="I547" s="186"/>
      <c r="J547" s="187">
        <f>ROUND(I547*H547,2)</f>
        <v>0</v>
      </c>
      <c r="K547" s="183" t="s">
        <v>167</v>
      </c>
      <c r="L547" s="42"/>
      <c r="M547" s="188" t="s">
        <v>19</v>
      </c>
      <c r="N547" s="189" t="s">
        <v>40</v>
      </c>
      <c r="O547" s="67"/>
      <c r="P547" s="190">
        <f>O547*H547</f>
        <v>0</v>
      </c>
      <c r="Q547" s="190">
        <v>2.7999999999999998E-4</v>
      </c>
      <c r="R547" s="190">
        <f>Q547*H547</f>
        <v>7.8763999999999987E-3</v>
      </c>
      <c r="S547" s="190">
        <v>0</v>
      </c>
      <c r="T547" s="191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2" t="s">
        <v>279</v>
      </c>
      <c r="AT547" s="192" t="s">
        <v>163</v>
      </c>
      <c r="AU547" s="192" t="s">
        <v>79</v>
      </c>
      <c r="AY547" s="20" t="s">
        <v>161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20" t="s">
        <v>77</v>
      </c>
      <c r="BK547" s="193">
        <f>ROUND(I547*H547,2)</f>
        <v>0</v>
      </c>
      <c r="BL547" s="20" t="s">
        <v>279</v>
      </c>
      <c r="BM547" s="192" t="s">
        <v>5046</v>
      </c>
    </row>
    <row r="548" spans="1:65" s="2" customFormat="1">
      <c r="A548" s="37"/>
      <c r="B548" s="38"/>
      <c r="C548" s="39"/>
      <c r="D548" s="194" t="s">
        <v>170</v>
      </c>
      <c r="E548" s="39"/>
      <c r="F548" s="195" t="s">
        <v>1445</v>
      </c>
      <c r="G548" s="39"/>
      <c r="H548" s="39"/>
      <c r="I548" s="196"/>
      <c r="J548" s="39"/>
      <c r="K548" s="39"/>
      <c r="L548" s="42"/>
      <c r="M548" s="197"/>
      <c r="N548" s="198"/>
      <c r="O548" s="67"/>
      <c r="P548" s="67"/>
      <c r="Q548" s="67"/>
      <c r="R548" s="67"/>
      <c r="S548" s="67"/>
      <c r="T548" s="68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20" t="s">
        <v>170</v>
      </c>
      <c r="AU548" s="20" t="s">
        <v>79</v>
      </c>
    </row>
    <row r="549" spans="1:65" s="2" customFormat="1" ht="19.2">
      <c r="A549" s="37"/>
      <c r="B549" s="38"/>
      <c r="C549" s="39"/>
      <c r="D549" s="199" t="s">
        <v>176</v>
      </c>
      <c r="E549" s="39"/>
      <c r="F549" s="200" t="s">
        <v>1446</v>
      </c>
      <c r="G549" s="39"/>
      <c r="H549" s="39"/>
      <c r="I549" s="196"/>
      <c r="J549" s="39"/>
      <c r="K549" s="39"/>
      <c r="L549" s="42"/>
      <c r="M549" s="197"/>
      <c r="N549" s="198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176</v>
      </c>
      <c r="AU549" s="20" t="s">
        <v>79</v>
      </c>
    </row>
    <row r="550" spans="1:65" s="13" customFormat="1">
      <c r="B550" s="201"/>
      <c r="C550" s="202"/>
      <c r="D550" s="199" t="s">
        <v>178</v>
      </c>
      <c r="E550" s="203" t="s">
        <v>19</v>
      </c>
      <c r="F550" s="204" t="s">
        <v>4623</v>
      </c>
      <c r="G550" s="202"/>
      <c r="H550" s="205">
        <v>28.13</v>
      </c>
      <c r="I550" s="206"/>
      <c r="J550" s="202"/>
      <c r="K550" s="202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178</v>
      </c>
      <c r="AU550" s="211" t="s">
        <v>79</v>
      </c>
      <c r="AV550" s="13" t="s">
        <v>79</v>
      </c>
      <c r="AW550" s="13" t="s">
        <v>31</v>
      </c>
      <c r="AX550" s="13" t="s">
        <v>77</v>
      </c>
      <c r="AY550" s="211" t="s">
        <v>161</v>
      </c>
    </row>
    <row r="551" spans="1:65" s="2" customFormat="1" ht="16.5" customHeight="1">
      <c r="A551" s="37"/>
      <c r="B551" s="38"/>
      <c r="C551" s="237" t="s">
        <v>1351</v>
      </c>
      <c r="D551" s="237" t="s">
        <v>715</v>
      </c>
      <c r="E551" s="238" t="s">
        <v>1448</v>
      </c>
      <c r="F551" s="239" t="s">
        <v>1449</v>
      </c>
      <c r="G551" s="240" t="s">
        <v>166</v>
      </c>
      <c r="H551" s="241">
        <v>32.35</v>
      </c>
      <c r="I551" s="242"/>
      <c r="J551" s="243">
        <f>ROUND(I551*H551,2)</f>
        <v>0</v>
      </c>
      <c r="K551" s="239" t="s">
        <v>167</v>
      </c>
      <c r="L551" s="244"/>
      <c r="M551" s="245" t="s">
        <v>19</v>
      </c>
      <c r="N551" s="246" t="s">
        <v>40</v>
      </c>
      <c r="O551" s="67"/>
      <c r="P551" s="190">
        <f>O551*H551</f>
        <v>0</v>
      </c>
      <c r="Q551" s="190">
        <v>1.5200000000000001E-3</v>
      </c>
      <c r="R551" s="190">
        <f>Q551*H551</f>
        <v>4.9172000000000007E-2</v>
      </c>
      <c r="S551" s="190">
        <v>0</v>
      </c>
      <c r="T551" s="191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2" t="s">
        <v>406</v>
      </c>
      <c r="AT551" s="192" t="s">
        <v>715</v>
      </c>
      <c r="AU551" s="192" t="s">
        <v>79</v>
      </c>
      <c r="AY551" s="20" t="s">
        <v>161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20" t="s">
        <v>77</v>
      </c>
      <c r="BK551" s="193">
        <f>ROUND(I551*H551,2)</f>
        <v>0</v>
      </c>
      <c r="BL551" s="20" t="s">
        <v>279</v>
      </c>
      <c r="BM551" s="192" t="s">
        <v>5047</v>
      </c>
    </row>
    <row r="552" spans="1:65" s="13" customFormat="1">
      <c r="B552" s="201"/>
      <c r="C552" s="202"/>
      <c r="D552" s="199" t="s">
        <v>178</v>
      </c>
      <c r="E552" s="202"/>
      <c r="F552" s="204" t="s">
        <v>5045</v>
      </c>
      <c r="G552" s="202"/>
      <c r="H552" s="205">
        <v>32.35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178</v>
      </c>
      <c r="AU552" s="211" t="s">
        <v>79</v>
      </c>
      <c r="AV552" s="13" t="s">
        <v>79</v>
      </c>
      <c r="AW552" s="13" t="s">
        <v>4</v>
      </c>
      <c r="AX552" s="13" t="s">
        <v>77</v>
      </c>
      <c r="AY552" s="211" t="s">
        <v>161</v>
      </c>
    </row>
    <row r="553" spans="1:65" s="2" customFormat="1" ht="16.5" customHeight="1">
      <c r="A553" s="37"/>
      <c r="B553" s="38"/>
      <c r="C553" s="181" t="s">
        <v>1357</v>
      </c>
      <c r="D553" s="181" t="s">
        <v>163</v>
      </c>
      <c r="E553" s="182" t="s">
        <v>1452</v>
      </c>
      <c r="F553" s="183" t="s">
        <v>1453</v>
      </c>
      <c r="G553" s="184" t="s">
        <v>166</v>
      </c>
      <c r="H553" s="185">
        <v>28.13</v>
      </c>
      <c r="I553" s="186"/>
      <c r="J553" s="187">
        <f>ROUND(I553*H553,2)</f>
        <v>0</v>
      </c>
      <c r="K553" s="183" t="s">
        <v>167</v>
      </c>
      <c r="L553" s="42"/>
      <c r="M553" s="188" t="s">
        <v>19</v>
      </c>
      <c r="N553" s="189" t="s">
        <v>40</v>
      </c>
      <c r="O553" s="67"/>
      <c r="P553" s="190">
        <f>O553*H553</f>
        <v>0</v>
      </c>
      <c r="Q553" s="190">
        <v>1.2999999999999999E-4</v>
      </c>
      <c r="R553" s="190">
        <f>Q553*H553</f>
        <v>3.6568999999999994E-3</v>
      </c>
      <c r="S553" s="190">
        <v>0</v>
      </c>
      <c r="T553" s="191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2" t="s">
        <v>279</v>
      </c>
      <c r="AT553" s="192" t="s">
        <v>163</v>
      </c>
      <c r="AU553" s="192" t="s">
        <v>79</v>
      </c>
      <c r="AY553" s="20" t="s">
        <v>161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20" t="s">
        <v>77</v>
      </c>
      <c r="BK553" s="193">
        <f>ROUND(I553*H553,2)</f>
        <v>0</v>
      </c>
      <c r="BL553" s="20" t="s">
        <v>279</v>
      </c>
      <c r="BM553" s="192" t="s">
        <v>5048</v>
      </c>
    </row>
    <row r="554" spans="1:65" s="2" customFormat="1">
      <c r="A554" s="37"/>
      <c r="B554" s="38"/>
      <c r="C554" s="39"/>
      <c r="D554" s="194" t="s">
        <v>170</v>
      </c>
      <c r="E554" s="39"/>
      <c r="F554" s="195" t="s">
        <v>1455</v>
      </c>
      <c r="G554" s="39"/>
      <c r="H554" s="39"/>
      <c r="I554" s="196"/>
      <c r="J554" s="39"/>
      <c r="K554" s="39"/>
      <c r="L554" s="42"/>
      <c r="M554" s="197"/>
      <c r="N554" s="198"/>
      <c r="O554" s="67"/>
      <c r="P554" s="67"/>
      <c r="Q554" s="67"/>
      <c r="R554" s="67"/>
      <c r="S554" s="67"/>
      <c r="T554" s="68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20" t="s">
        <v>170</v>
      </c>
      <c r="AU554" s="20" t="s">
        <v>79</v>
      </c>
    </row>
    <row r="555" spans="1:65" s="13" customFormat="1">
      <c r="B555" s="201"/>
      <c r="C555" s="202"/>
      <c r="D555" s="199" t="s">
        <v>178</v>
      </c>
      <c r="E555" s="203" t="s">
        <v>19</v>
      </c>
      <c r="F555" s="204" t="s">
        <v>4623</v>
      </c>
      <c r="G555" s="202"/>
      <c r="H555" s="205">
        <v>28.13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178</v>
      </c>
      <c r="AU555" s="211" t="s">
        <v>79</v>
      </c>
      <c r="AV555" s="13" t="s">
        <v>79</v>
      </c>
      <c r="AW555" s="13" t="s">
        <v>31</v>
      </c>
      <c r="AX555" s="13" t="s">
        <v>77</v>
      </c>
      <c r="AY555" s="211" t="s">
        <v>161</v>
      </c>
    </row>
    <row r="556" spans="1:65" s="2" customFormat="1" ht="24.15" customHeight="1">
      <c r="A556" s="37"/>
      <c r="B556" s="38"/>
      <c r="C556" s="181" t="s">
        <v>1362</v>
      </c>
      <c r="D556" s="181" t="s">
        <v>163</v>
      </c>
      <c r="E556" s="182" t="s">
        <v>1457</v>
      </c>
      <c r="F556" s="183" t="s">
        <v>1458</v>
      </c>
      <c r="G556" s="184" t="s">
        <v>166</v>
      </c>
      <c r="H556" s="185">
        <v>28.13</v>
      </c>
      <c r="I556" s="186"/>
      <c r="J556" s="187">
        <f>ROUND(I556*H556,2)</f>
        <v>0</v>
      </c>
      <c r="K556" s="183" t="s">
        <v>167</v>
      </c>
      <c r="L556" s="42"/>
      <c r="M556" s="188" t="s">
        <v>19</v>
      </c>
      <c r="N556" s="189" t="s">
        <v>40</v>
      </c>
      <c r="O556" s="67"/>
      <c r="P556" s="190">
        <f>O556*H556</f>
        <v>0</v>
      </c>
      <c r="Q556" s="190">
        <v>1.16E-3</v>
      </c>
      <c r="R556" s="190">
        <f>Q556*H556</f>
        <v>3.2630800000000001E-2</v>
      </c>
      <c r="S556" s="190">
        <v>0</v>
      </c>
      <c r="T556" s="19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2" t="s">
        <v>279</v>
      </c>
      <c r="AT556" s="192" t="s">
        <v>163</v>
      </c>
      <c r="AU556" s="192" t="s">
        <v>79</v>
      </c>
      <c r="AY556" s="20" t="s">
        <v>161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0" t="s">
        <v>77</v>
      </c>
      <c r="BK556" s="193">
        <f>ROUND(I556*H556,2)</f>
        <v>0</v>
      </c>
      <c r="BL556" s="20" t="s">
        <v>279</v>
      </c>
      <c r="BM556" s="192" t="s">
        <v>5049</v>
      </c>
    </row>
    <row r="557" spans="1:65" s="2" customFormat="1">
      <c r="A557" s="37"/>
      <c r="B557" s="38"/>
      <c r="C557" s="39"/>
      <c r="D557" s="194" t="s">
        <v>170</v>
      </c>
      <c r="E557" s="39"/>
      <c r="F557" s="195" t="s">
        <v>1460</v>
      </c>
      <c r="G557" s="39"/>
      <c r="H557" s="39"/>
      <c r="I557" s="196"/>
      <c r="J557" s="39"/>
      <c r="K557" s="39"/>
      <c r="L557" s="42"/>
      <c r="M557" s="197"/>
      <c r="N557" s="198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170</v>
      </c>
      <c r="AU557" s="20" t="s">
        <v>79</v>
      </c>
    </row>
    <row r="558" spans="1:65" s="13" customFormat="1">
      <c r="B558" s="201"/>
      <c r="C558" s="202"/>
      <c r="D558" s="199" t="s">
        <v>178</v>
      </c>
      <c r="E558" s="203" t="s">
        <v>19</v>
      </c>
      <c r="F558" s="204" t="s">
        <v>4623</v>
      </c>
      <c r="G558" s="202"/>
      <c r="H558" s="205">
        <v>28.13</v>
      </c>
      <c r="I558" s="206"/>
      <c r="J558" s="202"/>
      <c r="K558" s="202"/>
      <c r="L558" s="207"/>
      <c r="M558" s="208"/>
      <c r="N558" s="209"/>
      <c r="O558" s="209"/>
      <c r="P558" s="209"/>
      <c r="Q558" s="209"/>
      <c r="R558" s="209"/>
      <c r="S558" s="209"/>
      <c r="T558" s="210"/>
      <c r="AT558" s="211" t="s">
        <v>178</v>
      </c>
      <c r="AU558" s="211" t="s">
        <v>79</v>
      </c>
      <c r="AV558" s="13" t="s">
        <v>79</v>
      </c>
      <c r="AW558" s="13" t="s">
        <v>31</v>
      </c>
      <c r="AX558" s="13" t="s">
        <v>77</v>
      </c>
      <c r="AY558" s="211" t="s">
        <v>161</v>
      </c>
    </row>
    <row r="559" spans="1:65" s="2" customFormat="1" ht="16.5" customHeight="1">
      <c r="A559" s="37"/>
      <c r="B559" s="38"/>
      <c r="C559" s="237" t="s">
        <v>1367</v>
      </c>
      <c r="D559" s="237" t="s">
        <v>715</v>
      </c>
      <c r="E559" s="238" t="s">
        <v>1462</v>
      </c>
      <c r="F559" s="239" t="s">
        <v>1463</v>
      </c>
      <c r="G559" s="240" t="s">
        <v>166</v>
      </c>
      <c r="H559" s="241">
        <v>29.536999999999999</v>
      </c>
      <c r="I559" s="242"/>
      <c r="J559" s="243">
        <f>ROUND(I559*H559,2)</f>
        <v>0</v>
      </c>
      <c r="K559" s="239" t="s">
        <v>167</v>
      </c>
      <c r="L559" s="244"/>
      <c r="M559" s="245" t="s">
        <v>19</v>
      </c>
      <c r="N559" s="246" t="s">
        <v>40</v>
      </c>
      <c r="O559" s="67"/>
      <c r="P559" s="190">
        <f>O559*H559</f>
        <v>0</v>
      </c>
      <c r="Q559" s="190">
        <v>2.4E-2</v>
      </c>
      <c r="R559" s="190">
        <f>Q559*H559</f>
        <v>0.70888799999999996</v>
      </c>
      <c r="S559" s="190">
        <v>0</v>
      </c>
      <c r="T559" s="191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2" t="s">
        <v>406</v>
      </c>
      <c r="AT559" s="192" t="s">
        <v>715</v>
      </c>
      <c r="AU559" s="192" t="s">
        <v>79</v>
      </c>
      <c r="AY559" s="20" t="s">
        <v>161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0" t="s">
        <v>77</v>
      </c>
      <c r="BK559" s="193">
        <f>ROUND(I559*H559,2)</f>
        <v>0</v>
      </c>
      <c r="BL559" s="20" t="s">
        <v>279</v>
      </c>
      <c r="BM559" s="192" t="s">
        <v>5050</v>
      </c>
    </row>
    <row r="560" spans="1:65" s="13" customFormat="1">
      <c r="B560" s="201"/>
      <c r="C560" s="202"/>
      <c r="D560" s="199" t="s">
        <v>178</v>
      </c>
      <c r="E560" s="202"/>
      <c r="F560" s="204" t="s">
        <v>5051</v>
      </c>
      <c r="G560" s="202"/>
      <c r="H560" s="205">
        <v>29.536999999999999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178</v>
      </c>
      <c r="AU560" s="211" t="s">
        <v>79</v>
      </c>
      <c r="AV560" s="13" t="s">
        <v>79</v>
      </c>
      <c r="AW560" s="13" t="s">
        <v>4</v>
      </c>
      <c r="AX560" s="13" t="s">
        <v>77</v>
      </c>
      <c r="AY560" s="211" t="s">
        <v>161</v>
      </c>
    </row>
    <row r="561" spans="1:65" s="2" customFormat="1" ht="16.5" customHeight="1">
      <c r="A561" s="37"/>
      <c r="B561" s="38"/>
      <c r="C561" s="181" t="s">
        <v>1372</v>
      </c>
      <c r="D561" s="181" t="s">
        <v>163</v>
      </c>
      <c r="E561" s="182" t="s">
        <v>1479</v>
      </c>
      <c r="F561" s="183" t="s">
        <v>1480</v>
      </c>
      <c r="G561" s="184" t="s">
        <v>166</v>
      </c>
      <c r="H561" s="185">
        <v>25.86</v>
      </c>
      <c r="I561" s="186"/>
      <c r="J561" s="187">
        <f>ROUND(I561*H561,2)</f>
        <v>0</v>
      </c>
      <c r="K561" s="183" t="s">
        <v>167</v>
      </c>
      <c r="L561" s="42"/>
      <c r="M561" s="188" t="s">
        <v>19</v>
      </c>
      <c r="N561" s="189" t="s">
        <v>40</v>
      </c>
      <c r="O561" s="67"/>
      <c r="P561" s="190">
        <f>O561*H561</f>
        <v>0</v>
      </c>
      <c r="Q561" s="190">
        <v>1.16E-3</v>
      </c>
      <c r="R561" s="190">
        <f>Q561*H561</f>
        <v>2.9997599999999999E-2</v>
      </c>
      <c r="S561" s="190">
        <v>0</v>
      </c>
      <c r="T561" s="191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2" t="s">
        <v>279</v>
      </c>
      <c r="AT561" s="192" t="s">
        <v>163</v>
      </c>
      <c r="AU561" s="192" t="s">
        <v>79</v>
      </c>
      <c r="AY561" s="20" t="s">
        <v>161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0" t="s">
        <v>77</v>
      </c>
      <c r="BK561" s="193">
        <f>ROUND(I561*H561,2)</f>
        <v>0</v>
      </c>
      <c r="BL561" s="20" t="s">
        <v>279</v>
      </c>
      <c r="BM561" s="192" t="s">
        <v>5052</v>
      </c>
    </row>
    <row r="562" spans="1:65" s="2" customFormat="1">
      <c r="A562" s="37"/>
      <c r="B562" s="38"/>
      <c r="C562" s="39"/>
      <c r="D562" s="194" t="s">
        <v>170</v>
      </c>
      <c r="E562" s="39"/>
      <c r="F562" s="195" t="s">
        <v>1482</v>
      </c>
      <c r="G562" s="39"/>
      <c r="H562" s="39"/>
      <c r="I562" s="196"/>
      <c r="J562" s="39"/>
      <c r="K562" s="39"/>
      <c r="L562" s="42"/>
      <c r="M562" s="197"/>
      <c r="N562" s="198"/>
      <c r="O562" s="67"/>
      <c r="P562" s="67"/>
      <c r="Q562" s="67"/>
      <c r="R562" s="67"/>
      <c r="S562" s="67"/>
      <c r="T562" s="68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20" t="s">
        <v>170</v>
      </c>
      <c r="AU562" s="20" t="s">
        <v>79</v>
      </c>
    </row>
    <row r="563" spans="1:65" s="2" customFormat="1" ht="16.5" customHeight="1">
      <c r="A563" s="37"/>
      <c r="B563" s="38"/>
      <c r="C563" s="237" t="s">
        <v>1378</v>
      </c>
      <c r="D563" s="237" t="s">
        <v>715</v>
      </c>
      <c r="E563" s="238" t="s">
        <v>1484</v>
      </c>
      <c r="F563" s="239" t="s">
        <v>1485</v>
      </c>
      <c r="G563" s="240" t="s">
        <v>166</v>
      </c>
      <c r="H563" s="241">
        <v>22.428000000000001</v>
      </c>
      <c r="I563" s="242"/>
      <c r="J563" s="243">
        <f>ROUND(I563*H563,2)</f>
        <v>0</v>
      </c>
      <c r="K563" s="239" t="s">
        <v>19</v>
      </c>
      <c r="L563" s="244"/>
      <c r="M563" s="245" t="s">
        <v>19</v>
      </c>
      <c r="N563" s="246" t="s">
        <v>40</v>
      </c>
      <c r="O563" s="67"/>
      <c r="P563" s="190">
        <f>O563*H563</f>
        <v>0</v>
      </c>
      <c r="Q563" s="190">
        <v>2.6249999999999999E-2</v>
      </c>
      <c r="R563" s="190">
        <f>Q563*H563</f>
        <v>0.58873500000000001</v>
      </c>
      <c r="S563" s="190">
        <v>0</v>
      </c>
      <c r="T563" s="19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92" t="s">
        <v>406</v>
      </c>
      <c r="AT563" s="192" t="s">
        <v>715</v>
      </c>
      <c r="AU563" s="192" t="s">
        <v>79</v>
      </c>
      <c r="AY563" s="20" t="s">
        <v>161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20" t="s">
        <v>77</v>
      </c>
      <c r="BK563" s="193">
        <f>ROUND(I563*H563,2)</f>
        <v>0</v>
      </c>
      <c r="BL563" s="20" t="s">
        <v>279</v>
      </c>
      <c r="BM563" s="192" t="s">
        <v>5053</v>
      </c>
    </row>
    <row r="564" spans="1:65" s="13" customFormat="1">
      <c r="B564" s="201"/>
      <c r="C564" s="202"/>
      <c r="D564" s="199" t="s">
        <v>178</v>
      </c>
      <c r="E564" s="203" t="s">
        <v>19</v>
      </c>
      <c r="F564" s="204" t="s">
        <v>5054</v>
      </c>
      <c r="G564" s="202"/>
      <c r="H564" s="205">
        <v>21.36</v>
      </c>
      <c r="I564" s="206"/>
      <c r="J564" s="202"/>
      <c r="K564" s="202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178</v>
      </c>
      <c r="AU564" s="211" t="s">
        <v>79</v>
      </c>
      <c r="AV564" s="13" t="s">
        <v>79</v>
      </c>
      <c r="AW564" s="13" t="s">
        <v>31</v>
      </c>
      <c r="AX564" s="13" t="s">
        <v>77</v>
      </c>
      <c r="AY564" s="211" t="s">
        <v>161</v>
      </c>
    </row>
    <row r="565" spans="1:65" s="13" customFormat="1">
      <c r="B565" s="201"/>
      <c r="C565" s="202"/>
      <c r="D565" s="199" t="s">
        <v>178</v>
      </c>
      <c r="E565" s="202"/>
      <c r="F565" s="204" t="s">
        <v>5055</v>
      </c>
      <c r="G565" s="202"/>
      <c r="H565" s="205">
        <v>22.428000000000001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178</v>
      </c>
      <c r="AU565" s="211" t="s">
        <v>79</v>
      </c>
      <c r="AV565" s="13" t="s">
        <v>79</v>
      </c>
      <c r="AW565" s="13" t="s">
        <v>4</v>
      </c>
      <c r="AX565" s="13" t="s">
        <v>77</v>
      </c>
      <c r="AY565" s="211" t="s">
        <v>161</v>
      </c>
    </row>
    <row r="566" spans="1:65" s="2" customFormat="1" ht="16.5" customHeight="1">
      <c r="A566" s="37"/>
      <c r="B566" s="38"/>
      <c r="C566" s="237" t="s">
        <v>1384</v>
      </c>
      <c r="D566" s="237" t="s">
        <v>715</v>
      </c>
      <c r="E566" s="238" t="s">
        <v>1490</v>
      </c>
      <c r="F566" s="239" t="s">
        <v>1491</v>
      </c>
      <c r="G566" s="240" t="s">
        <v>166</v>
      </c>
      <c r="H566" s="241">
        <v>4.7249999999999996</v>
      </c>
      <c r="I566" s="242"/>
      <c r="J566" s="243">
        <f>ROUND(I566*H566,2)</f>
        <v>0</v>
      </c>
      <c r="K566" s="239" t="s">
        <v>19</v>
      </c>
      <c r="L566" s="244"/>
      <c r="M566" s="245" t="s">
        <v>19</v>
      </c>
      <c r="N566" s="246" t="s">
        <v>40</v>
      </c>
      <c r="O566" s="67"/>
      <c r="P566" s="190">
        <f>O566*H566</f>
        <v>0</v>
      </c>
      <c r="Q566" s="190">
        <v>3.8000000000000002E-4</v>
      </c>
      <c r="R566" s="190">
        <f>Q566*H566</f>
        <v>1.7955E-3</v>
      </c>
      <c r="S566" s="190">
        <v>0</v>
      </c>
      <c r="T566" s="191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92" t="s">
        <v>406</v>
      </c>
      <c r="AT566" s="192" t="s">
        <v>715</v>
      </c>
      <c r="AU566" s="192" t="s">
        <v>79</v>
      </c>
      <c r="AY566" s="20" t="s">
        <v>161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20" t="s">
        <v>77</v>
      </c>
      <c r="BK566" s="193">
        <f>ROUND(I566*H566,2)</f>
        <v>0</v>
      </c>
      <c r="BL566" s="20" t="s">
        <v>279</v>
      </c>
      <c r="BM566" s="192" t="s">
        <v>5056</v>
      </c>
    </row>
    <row r="567" spans="1:65" s="13" customFormat="1">
      <c r="B567" s="201"/>
      <c r="C567" s="202"/>
      <c r="D567" s="199" t="s">
        <v>178</v>
      </c>
      <c r="E567" s="203" t="s">
        <v>19</v>
      </c>
      <c r="F567" s="204" t="s">
        <v>5057</v>
      </c>
      <c r="G567" s="202"/>
      <c r="H567" s="205">
        <v>4.5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178</v>
      </c>
      <c r="AU567" s="211" t="s">
        <v>79</v>
      </c>
      <c r="AV567" s="13" t="s">
        <v>79</v>
      </c>
      <c r="AW567" s="13" t="s">
        <v>31</v>
      </c>
      <c r="AX567" s="13" t="s">
        <v>77</v>
      </c>
      <c r="AY567" s="211" t="s">
        <v>161</v>
      </c>
    </row>
    <row r="568" spans="1:65" s="13" customFormat="1">
      <c r="B568" s="201"/>
      <c r="C568" s="202"/>
      <c r="D568" s="199" t="s">
        <v>178</v>
      </c>
      <c r="E568" s="202"/>
      <c r="F568" s="204" t="s">
        <v>5058</v>
      </c>
      <c r="G568" s="202"/>
      <c r="H568" s="205">
        <v>4.7249999999999996</v>
      </c>
      <c r="I568" s="206"/>
      <c r="J568" s="202"/>
      <c r="K568" s="202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178</v>
      </c>
      <c r="AU568" s="211" t="s">
        <v>79</v>
      </c>
      <c r="AV568" s="13" t="s">
        <v>79</v>
      </c>
      <c r="AW568" s="13" t="s">
        <v>4</v>
      </c>
      <c r="AX568" s="13" t="s">
        <v>77</v>
      </c>
      <c r="AY568" s="211" t="s">
        <v>161</v>
      </c>
    </row>
    <row r="569" spans="1:65" s="2" customFormat="1" ht="16.5" customHeight="1">
      <c r="A569" s="37"/>
      <c r="B569" s="38"/>
      <c r="C569" s="181" t="s">
        <v>1390</v>
      </c>
      <c r="D569" s="181" t="s">
        <v>163</v>
      </c>
      <c r="E569" s="182" t="s">
        <v>1474</v>
      </c>
      <c r="F569" s="183" t="s">
        <v>5059</v>
      </c>
      <c r="G569" s="184" t="s">
        <v>1476</v>
      </c>
      <c r="H569" s="185">
        <v>1</v>
      </c>
      <c r="I569" s="186"/>
      <c r="J569" s="187">
        <f>ROUND(I569*H569,2)</f>
        <v>0</v>
      </c>
      <c r="K569" s="183" t="s">
        <v>19</v>
      </c>
      <c r="L569" s="42"/>
      <c r="M569" s="188" t="s">
        <v>19</v>
      </c>
      <c r="N569" s="189" t="s">
        <v>40</v>
      </c>
      <c r="O569" s="67"/>
      <c r="P569" s="190">
        <f>O569*H569</f>
        <v>0</v>
      </c>
      <c r="Q569" s="190">
        <v>0</v>
      </c>
      <c r="R569" s="190">
        <f>Q569*H569</f>
        <v>0</v>
      </c>
      <c r="S569" s="190">
        <v>0</v>
      </c>
      <c r="T569" s="191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2" t="s">
        <v>279</v>
      </c>
      <c r="AT569" s="192" t="s">
        <v>163</v>
      </c>
      <c r="AU569" s="192" t="s">
        <v>79</v>
      </c>
      <c r="AY569" s="20" t="s">
        <v>161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20" t="s">
        <v>77</v>
      </c>
      <c r="BK569" s="193">
        <f>ROUND(I569*H569,2)</f>
        <v>0</v>
      </c>
      <c r="BL569" s="20" t="s">
        <v>279</v>
      </c>
      <c r="BM569" s="192" t="s">
        <v>5060</v>
      </c>
    </row>
    <row r="570" spans="1:65" s="2" customFormat="1" ht="21.75" customHeight="1">
      <c r="A570" s="37"/>
      <c r="B570" s="38"/>
      <c r="C570" s="181" t="s">
        <v>610</v>
      </c>
      <c r="D570" s="181" t="s">
        <v>163</v>
      </c>
      <c r="E570" s="182" t="s">
        <v>5061</v>
      </c>
      <c r="F570" s="183" t="s">
        <v>5062</v>
      </c>
      <c r="G570" s="184" t="s">
        <v>1476</v>
      </c>
      <c r="H570" s="185">
        <v>1</v>
      </c>
      <c r="I570" s="186"/>
      <c r="J570" s="187">
        <f>ROUND(I570*H570,2)</f>
        <v>0</v>
      </c>
      <c r="K570" s="183" t="s">
        <v>19</v>
      </c>
      <c r="L570" s="42"/>
      <c r="M570" s="188" t="s">
        <v>19</v>
      </c>
      <c r="N570" s="189" t="s">
        <v>40</v>
      </c>
      <c r="O570" s="67"/>
      <c r="P570" s="190">
        <f>O570*H570</f>
        <v>0</v>
      </c>
      <c r="Q570" s="190">
        <v>3.0000000000000001E-5</v>
      </c>
      <c r="R570" s="190">
        <f>Q570*H570</f>
        <v>3.0000000000000001E-5</v>
      </c>
      <c r="S570" s="190">
        <v>0</v>
      </c>
      <c r="T570" s="191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92" t="s">
        <v>279</v>
      </c>
      <c r="AT570" s="192" t="s">
        <v>163</v>
      </c>
      <c r="AU570" s="192" t="s">
        <v>79</v>
      </c>
      <c r="AY570" s="20" t="s">
        <v>161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0" t="s">
        <v>77</v>
      </c>
      <c r="BK570" s="193">
        <f>ROUND(I570*H570,2)</f>
        <v>0</v>
      </c>
      <c r="BL570" s="20" t="s">
        <v>279</v>
      </c>
      <c r="BM570" s="192" t="s">
        <v>5063</v>
      </c>
    </row>
    <row r="571" spans="1:65" s="2" customFormat="1" ht="24.15" customHeight="1">
      <c r="A571" s="37"/>
      <c r="B571" s="38"/>
      <c r="C571" s="181" t="s">
        <v>1398</v>
      </c>
      <c r="D571" s="181" t="s">
        <v>163</v>
      </c>
      <c r="E571" s="182" t="s">
        <v>1502</v>
      </c>
      <c r="F571" s="183" t="s">
        <v>1503</v>
      </c>
      <c r="G571" s="184" t="s">
        <v>189</v>
      </c>
      <c r="H571" s="185">
        <v>25.99</v>
      </c>
      <c r="I571" s="186"/>
      <c r="J571" s="187">
        <f>ROUND(I571*H571,2)</f>
        <v>0</v>
      </c>
      <c r="K571" s="183" t="s">
        <v>167</v>
      </c>
      <c r="L571" s="42"/>
      <c r="M571" s="188" t="s">
        <v>19</v>
      </c>
      <c r="N571" s="189" t="s">
        <v>40</v>
      </c>
      <c r="O571" s="67"/>
      <c r="P571" s="190">
        <f>O571*H571</f>
        <v>0</v>
      </c>
      <c r="Q571" s="190">
        <v>1.15E-3</v>
      </c>
      <c r="R571" s="190">
        <f>Q571*H571</f>
        <v>2.9888499999999998E-2</v>
      </c>
      <c r="S571" s="190">
        <v>0</v>
      </c>
      <c r="T571" s="191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92" t="s">
        <v>279</v>
      </c>
      <c r="AT571" s="192" t="s">
        <v>163</v>
      </c>
      <c r="AU571" s="192" t="s">
        <v>79</v>
      </c>
      <c r="AY571" s="20" t="s">
        <v>161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20" t="s">
        <v>77</v>
      </c>
      <c r="BK571" s="193">
        <f>ROUND(I571*H571,2)</f>
        <v>0</v>
      </c>
      <c r="BL571" s="20" t="s">
        <v>279</v>
      </c>
      <c r="BM571" s="192" t="s">
        <v>5064</v>
      </c>
    </row>
    <row r="572" spans="1:65" s="2" customFormat="1">
      <c r="A572" s="37"/>
      <c r="B572" s="38"/>
      <c r="C572" s="39"/>
      <c r="D572" s="194" t="s">
        <v>170</v>
      </c>
      <c r="E572" s="39"/>
      <c r="F572" s="195" t="s">
        <v>1505</v>
      </c>
      <c r="G572" s="39"/>
      <c r="H572" s="39"/>
      <c r="I572" s="196"/>
      <c r="J572" s="39"/>
      <c r="K572" s="39"/>
      <c r="L572" s="42"/>
      <c r="M572" s="197"/>
      <c r="N572" s="198"/>
      <c r="O572" s="67"/>
      <c r="P572" s="67"/>
      <c r="Q572" s="67"/>
      <c r="R572" s="67"/>
      <c r="S572" s="67"/>
      <c r="T572" s="68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20" t="s">
        <v>170</v>
      </c>
      <c r="AU572" s="20" t="s">
        <v>79</v>
      </c>
    </row>
    <row r="573" spans="1:65" s="13" customFormat="1">
      <c r="B573" s="201"/>
      <c r="C573" s="202"/>
      <c r="D573" s="199" t="s">
        <v>178</v>
      </c>
      <c r="E573" s="203" t="s">
        <v>19</v>
      </c>
      <c r="F573" s="204" t="s">
        <v>5065</v>
      </c>
      <c r="G573" s="202"/>
      <c r="H573" s="205">
        <v>25.99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178</v>
      </c>
      <c r="AU573" s="211" t="s">
        <v>79</v>
      </c>
      <c r="AV573" s="13" t="s">
        <v>79</v>
      </c>
      <c r="AW573" s="13" t="s">
        <v>31</v>
      </c>
      <c r="AX573" s="13" t="s">
        <v>77</v>
      </c>
      <c r="AY573" s="211" t="s">
        <v>161</v>
      </c>
    </row>
    <row r="574" spans="1:65" s="2" customFormat="1" ht="24.15" customHeight="1">
      <c r="A574" s="37"/>
      <c r="B574" s="38"/>
      <c r="C574" s="181" t="s">
        <v>1403</v>
      </c>
      <c r="D574" s="181" t="s">
        <v>163</v>
      </c>
      <c r="E574" s="182" t="s">
        <v>1508</v>
      </c>
      <c r="F574" s="183" t="s">
        <v>1509</v>
      </c>
      <c r="G574" s="184" t="s">
        <v>189</v>
      </c>
      <c r="H574" s="185">
        <v>25.99</v>
      </c>
      <c r="I574" s="186"/>
      <c r="J574" s="187">
        <f>ROUND(I574*H574,2)</f>
        <v>0</v>
      </c>
      <c r="K574" s="183" t="s">
        <v>167</v>
      </c>
      <c r="L574" s="42"/>
      <c r="M574" s="188" t="s">
        <v>19</v>
      </c>
      <c r="N574" s="189" t="s">
        <v>40</v>
      </c>
      <c r="O574" s="67"/>
      <c r="P574" s="190">
        <f>O574*H574</f>
        <v>0</v>
      </c>
      <c r="Q574" s="190">
        <v>6.3000000000000003E-4</v>
      </c>
      <c r="R574" s="190">
        <f>Q574*H574</f>
        <v>1.6373699999999998E-2</v>
      </c>
      <c r="S574" s="190">
        <v>0</v>
      </c>
      <c r="T574" s="191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2" t="s">
        <v>279</v>
      </c>
      <c r="AT574" s="192" t="s">
        <v>163</v>
      </c>
      <c r="AU574" s="192" t="s">
        <v>79</v>
      </c>
      <c r="AY574" s="20" t="s">
        <v>161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20" t="s">
        <v>77</v>
      </c>
      <c r="BK574" s="193">
        <f>ROUND(I574*H574,2)</f>
        <v>0</v>
      </c>
      <c r="BL574" s="20" t="s">
        <v>279</v>
      </c>
      <c r="BM574" s="192" t="s">
        <v>5066</v>
      </c>
    </row>
    <row r="575" spans="1:65" s="2" customFormat="1">
      <c r="A575" s="37"/>
      <c r="B575" s="38"/>
      <c r="C575" s="39"/>
      <c r="D575" s="194" t="s">
        <v>170</v>
      </c>
      <c r="E575" s="39"/>
      <c r="F575" s="195" t="s">
        <v>1511</v>
      </c>
      <c r="G575" s="39"/>
      <c r="H575" s="39"/>
      <c r="I575" s="196"/>
      <c r="J575" s="39"/>
      <c r="K575" s="39"/>
      <c r="L575" s="42"/>
      <c r="M575" s="197"/>
      <c r="N575" s="198"/>
      <c r="O575" s="67"/>
      <c r="P575" s="67"/>
      <c r="Q575" s="67"/>
      <c r="R575" s="67"/>
      <c r="S575" s="67"/>
      <c r="T575" s="68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170</v>
      </c>
      <c r="AU575" s="20" t="s">
        <v>79</v>
      </c>
    </row>
    <row r="576" spans="1:65" s="2" customFormat="1" ht="21.75" customHeight="1">
      <c r="A576" s="37"/>
      <c r="B576" s="38"/>
      <c r="C576" s="181" t="s">
        <v>1409</v>
      </c>
      <c r="D576" s="181" t="s">
        <v>163</v>
      </c>
      <c r="E576" s="182" t="s">
        <v>1513</v>
      </c>
      <c r="F576" s="183" t="s">
        <v>1514</v>
      </c>
      <c r="G576" s="184" t="s">
        <v>189</v>
      </c>
      <c r="H576" s="185">
        <v>29.67</v>
      </c>
      <c r="I576" s="186"/>
      <c r="J576" s="187">
        <f>ROUND(I576*H576,2)</f>
        <v>0</v>
      </c>
      <c r="K576" s="183" t="s">
        <v>167</v>
      </c>
      <c r="L576" s="42"/>
      <c r="M576" s="188" t="s">
        <v>19</v>
      </c>
      <c r="N576" s="189" t="s">
        <v>40</v>
      </c>
      <c r="O576" s="67"/>
      <c r="P576" s="190">
        <f>O576*H576</f>
        <v>0</v>
      </c>
      <c r="Q576" s="190">
        <v>5.5999999999999995E-4</v>
      </c>
      <c r="R576" s="190">
        <f>Q576*H576</f>
        <v>1.66152E-2</v>
      </c>
      <c r="S576" s="190">
        <v>0</v>
      </c>
      <c r="T576" s="191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2" t="s">
        <v>279</v>
      </c>
      <c r="AT576" s="192" t="s">
        <v>163</v>
      </c>
      <c r="AU576" s="192" t="s">
        <v>79</v>
      </c>
      <c r="AY576" s="20" t="s">
        <v>161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0" t="s">
        <v>77</v>
      </c>
      <c r="BK576" s="193">
        <f>ROUND(I576*H576,2)</f>
        <v>0</v>
      </c>
      <c r="BL576" s="20" t="s">
        <v>279</v>
      </c>
      <c r="BM576" s="192" t="s">
        <v>5067</v>
      </c>
    </row>
    <row r="577" spans="1:65" s="2" customFormat="1">
      <c r="A577" s="37"/>
      <c r="B577" s="38"/>
      <c r="C577" s="39"/>
      <c r="D577" s="194" t="s">
        <v>170</v>
      </c>
      <c r="E577" s="39"/>
      <c r="F577" s="195" t="s">
        <v>1516</v>
      </c>
      <c r="G577" s="39"/>
      <c r="H577" s="39"/>
      <c r="I577" s="196"/>
      <c r="J577" s="39"/>
      <c r="K577" s="39"/>
      <c r="L577" s="42"/>
      <c r="M577" s="197"/>
      <c r="N577" s="198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170</v>
      </c>
      <c r="AU577" s="20" t="s">
        <v>79</v>
      </c>
    </row>
    <row r="578" spans="1:65" s="13" customFormat="1">
      <c r="B578" s="201"/>
      <c r="C578" s="202"/>
      <c r="D578" s="199" t="s">
        <v>178</v>
      </c>
      <c r="E578" s="203" t="s">
        <v>19</v>
      </c>
      <c r="F578" s="204" t="s">
        <v>5068</v>
      </c>
      <c r="G578" s="202"/>
      <c r="H578" s="205">
        <v>29.67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178</v>
      </c>
      <c r="AU578" s="211" t="s">
        <v>79</v>
      </c>
      <c r="AV578" s="13" t="s">
        <v>79</v>
      </c>
      <c r="AW578" s="13" t="s">
        <v>31</v>
      </c>
      <c r="AX578" s="13" t="s">
        <v>77</v>
      </c>
      <c r="AY578" s="211" t="s">
        <v>161</v>
      </c>
    </row>
    <row r="579" spans="1:65" s="2" customFormat="1" ht="24.15" customHeight="1">
      <c r="A579" s="37"/>
      <c r="B579" s="38"/>
      <c r="C579" s="181" t="s">
        <v>1414</v>
      </c>
      <c r="D579" s="181" t="s">
        <v>163</v>
      </c>
      <c r="E579" s="182" t="s">
        <v>1519</v>
      </c>
      <c r="F579" s="183" t="s">
        <v>1520</v>
      </c>
      <c r="G579" s="184" t="s">
        <v>387</v>
      </c>
      <c r="H579" s="185">
        <v>1</v>
      </c>
      <c r="I579" s="186"/>
      <c r="J579" s="187">
        <f>ROUND(I579*H579,2)</f>
        <v>0</v>
      </c>
      <c r="K579" s="183" t="s">
        <v>167</v>
      </c>
      <c r="L579" s="42"/>
      <c r="M579" s="188" t="s">
        <v>19</v>
      </c>
      <c r="N579" s="189" t="s">
        <v>40</v>
      </c>
      <c r="O579" s="67"/>
      <c r="P579" s="190">
        <f>O579*H579</f>
        <v>0</v>
      </c>
      <c r="Q579" s="190">
        <v>5.0000000000000002E-5</v>
      </c>
      <c r="R579" s="190">
        <f>Q579*H579</f>
        <v>5.0000000000000002E-5</v>
      </c>
      <c r="S579" s="190">
        <v>0</v>
      </c>
      <c r="T579" s="191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2" t="s">
        <v>279</v>
      </c>
      <c r="AT579" s="192" t="s">
        <v>163</v>
      </c>
      <c r="AU579" s="192" t="s">
        <v>79</v>
      </c>
      <c r="AY579" s="20" t="s">
        <v>161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20" t="s">
        <v>77</v>
      </c>
      <c r="BK579" s="193">
        <f>ROUND(I579*H579,2)</f>
        <v>0</v>
      </c>
      <c r="BL579" s="20" t="s">
        <v>279</v>
      </c>
      <c r="BM579" s="192" t="s">
        <v>5069</v>
      </c>
    </row>
    <row r="580" spans="1:65" s="2" customFormat="1">
      <c r="A580" s="37"/>
      <c r="B580" s="38"/>
      <c r="C580" s="39"/>
      <c r="D580" s="194" t="s">
        <v>170</v>
      </c>
      <c r="E580" s="39"/>
      <c r="F580" s="195" t="s">
        <v>1522</v>
      </c>
      <c r="G580" s="39"/>
      <c r="H580" s="39"/>
      <c r="I580" s="196"/>
      <c r="J580" s="39"/>
      <c r="K580" s="39"/>
      <c r="L580" s="42"/>
      <c r="M580" s="197"/>
      <c r="N580" s="198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170</v>
      </c>
      <c r="AU580" s="20" t="s">
        <v>79</v>
      </c>
    </row>
    <row r="581" spans="1:65" s="13" customFormat="1">
      <c r="B581" s="201"/>
      <c r="C581" s="202"/>
      <c r="D581" s="199" t="s">
        <v>178</v>
      </c>
      <c r="E581" s="203" t="s">
        <v>19</v>
      </c>
      <c r="F581" s="204" t="s">
        <v>1523</v>
      </c>
      <c r="G581" s="202"/>
      <c r="H581" s="205">
        <v>1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178</v>
      </c>
      <c r="AU581" s="211" t="s">
        <v>79</v>
      </c>
      <c r="AV581" s="13" t="s">
        <v>79</v>
      </c>
      <c r="AW581" s="13" t="s">
        <v>31</v>
      </c>
      <c r="AX581" s="13" t="s">
        <v>77</v>
      </c>
      <c r="AY581" s="211" t="s">
        <v>161</v>
      </c>
    </row>
    <row r="582" spans="1:65" s="2" customFormat="1" ht="21.75" customHeight="1">
      <c r="A582" s="37"/>
      <c r="B582" s="38"/>
      <c r="C582" s="237" t="s">
        <v>1420</v>
      </c>
      <c r="D582" s="237" t="s">
        <v>715</v>
      </c>
      <c r="E582" s="238" t="s">
        <v>1525</v>
      </c>
      <c r="F582" s="239" t="s">
        <v>1526</v>
      </c>
      <c r="G582" s="240" t="s">
        <v>387</v>
      </c>
      <c r="H582" s="241">
        <v>1</v>
      </c>
      <c r="I582" s="242"/>
      <c r="J582" s="243">
        <f>ROUND(I582*H582,2)</f>
        <v>0</v>
      </c>
      <c r="K582" s="239" t="s">
        <v>167</v>
      </c>
      <c r="L582" s="244"/>
      <c r="M582" s="245" t="s">
        <v>19</v>
      </c>
      <c r="N582" s="246" t="s">
        <v>40</v>
      </c>
      <c r="O582" s="67"/>
      <c r="P582" s="190">
        <f>O582*H582</f>
        <v>0</v>
      </c>
      <c r="Q582" s="190">
        <v>1.64E-3</v>
      </c>
      <c r="R582" s="190">
        <f>Q582*H582</f>
        <v>1.64E-3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406</v>
      </c>
      <c r="AT582" s="192" t="s">
        <v>715</v>
      </c>
      <c r="AU582" s="192" t="s">
        <v>79</v>
      </c>
      <c r="AY582" s="20" t="s">
        <v>161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77</v>
      </c>
      <c r="BK582" s="193">
        <f>ROUND(I582*H582,2)</f>
        <v>0</v>
      </c>
      <c r="BL582" s="20" t="s">
        <v>279</v>
      </c>
      <c r="BM582" s="192" t="s">
        <v>5070</v>
      </c>
    </row>
    <row r="583" spans="1:65" s="2" customFormat="1" ht="19.2">
      <c r="A583" s="37"/>
      <c r="B583" s="38"/>
      <c r="C583" s="39"/>
      <c r="D583" s="199" t="s">
        <v>176</v>
      </c>
      <c r="E583" s="39"/>
      <c r="F583" s="200" t="s">
        <v>1528</v>
      </c>
      <c r="G583" s="39"/>
      <c r="H583" s="39"/>
      <c r="I583" s="196"/>
      <c r="J583" s="39"/>
      <c r="K583" s="39"/>
      <c r="L583" s="42"/>
      <c r="M583" s="197"/>
      <c r="N583" s="198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176</v>
      </c>
      <c r="AU583" s="20" t="s">
        <v>79</v>
      </c>
    </row>
    <row r="584" spans="1:65" s="2" customFormat="1" ht="24.15" customHeight="1">
      <c r="A584" s="37"/>
      <c r="B584" s="38"/>
      <c r="C584" s="181" t="s">
        <v>1426</v>
      </c>
      <c r="D584" s="181" t="s">
        <v>163</v>
      </c>
      <c r="E584" s="182" t="s">
        <v>1530</v>
      </c>
      <c r="F584" s="183" t="s">
        <v>1531</v>
      </c>
      <c r="G584" s="184" t="s">
        <v>214</v>
      </c>
      <c r="H584" s="185">
        <v>1.696</v>
      </c>
      <c r="I584" s="186"/>
      <c r="J584" s="187">
        <f>ROUND(I584*H584,2)</f>
        <v>0</v>
      </c>
      <c r="K584" s="183" t="s">
        <v>167</v>
      </c>
      <c r="L584" s="42"/>
      <c r="M584" s="188" t="s">
        <v>19</v>
      </c>
      <c r="N584" s="189" t="s">
        <v>40</v>
      </c>
      <c r="O584" s="67"/>
      <c r="P584" s="190">
        <f>O584*H584</f>
        <v>0</v>
      </c>
      <c r="Q584" s="190">
        <v>0</v>
      </c>
      <c r="R584" s="190">
        <f>Q584*H584</f>
        <v>0</v>
      </c>
      <c r="S584" s="190">
        <v>0</v>
      </c>
      <c r="T584" s="191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92" t="s">
        <v>279</v>
      </c>
      <c r="AT584" s="192" t="s">
        <v>163</v>
      </c>
      <c r="AU584" s="192" t="s">
        <v>79</v>
      </c>
      <c r="AY584" s="20" t="s">
        <v>161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20" t="s">
        <v>77</v>
      </c>
      <c r="BK584" s="193">
        <f>ROUND(I584*H584,2)</f>
        <v>0</v>
      </c>
      <c r="BL584" s="20" t="s">
        <v>279</v>
      </c>
      <c r="BM584" s="192" t="s">
        <v>5071</v>
      </c>
    </row>
    <row r="585" spans="1:65" s="2" customFormat="1">
      <c r="A585" s="37"/>
      <c r="B585" s="38"/>
      <c r="C585" s="39"/>
      <c r="D585" s="194" t="s">
        <v>170</v>
      </c>
      <c r="E585" s="39"/>
      <c r="F585" s="195" t="s">
        <v>1533</v>
      </c>
      <c r="G585" s="39"/>
      <c r="H585" s="39"/>
      <c r="I585" s="196"/>
      <c r="J585" s="39"/>
      <c r="K585" s="39"/>
      <c r="L585" s="42"/>
      <c r="M585" s="197"/>
      <c r="N585" s="198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170</v>
      </c>
      <c r="AU585" s="20" t="s">
        <v>79</v>
      </c>
    </row>
    <row r="586" spans="1:65" s="12" customFormat="1" ht="22.8" customHeight="1">
      <c r="B586" s="165"/>
      <c r="C586" s="166"/>
      <c r="D586" s="167" t="s">
        <v>68</v>
      </c>
      <c r="E586" s="179" t="s">
        <v>1568</v>
      </c>
      <c r="F586" s="179" t="s">
        <v>1569</v>
      </c>
      <c r="G586" s="166"/>
      <c r="H586" s="166"/>
      <c r="I586" s="169"/>
      <c r="J586" s="180">
        <f>BK586</f>
        <v>0</v>
      </c>
      <c r="K586" s="166"/>
      <c r="L586" s="171"/>
      <c r="M586" s="172"/>
      <c r="N586" s="173"/>
      <c r="O586" s="173"/>
      <c r="P586" s="174">
        <f>SUM(P587:P608)</f>
        <v>0</v>
      </c>
      <c r="Q586" s="173"/>
      <c r="R586" s="174">
        <f>SUM(R587:R608)</f>
        <v>0.39639289999999999</v>
      </c>
      <c r="S586" s="173"/>
      <c r="T586" s="175">
        <f>SUM(T587:T608)</f>
        <v>0</v>
      </c>
      <c r="AR586" s="176" t="s">
        <v>79</v>
      </c>
      <c r="AT586" s="177" t="s">
        <v>68</v>
      </c>
      <c r="AU586" s="177" t="s">
        <v>77</v>
      </c>
      <c r="AY586" s="176" t="s">
        <v>161</v>
      </c>
      <c r="BK586" s="178">
        <f>SUM(BK587:BK608)</f>
        <v>0</v>
      </c>
    </row>
    <row r="587" spans="1:65" s="2" customFormat="1" ht="24.15" customHeight="1">
      <c r="A587" s="37"/>
      <c r="B587" s="38"/>
      <c r="C587" s="181" t="s">
        <v>1431</v>
      </c>
      <c r="D587" s="181" t="s">
        <v>163</v>
      </c>
      <c r="E587" s="182" t="s">
        <v>1571</v>
      </c>
      <c r="F587" s="183" t="s">
        <v>1572</v>
      </c>
      <c r="G587" s="184" t="s">
        <v>166</v>
      </c>
      <c r="H587" s="185">
        <v>59</v>
      </c>
      <c r="I587" s="186"/>
      <c r="J587" s="187">
        <f>ROUND(I587*H587,2)</f>
        <v>0</v>
      </c>
      <c r="K587" s="183" t="s">
        <v>167</v>
      </c>
      <c r="L587" s="42"/>
      <c r="M587" s="188" t="s">
        <v>19</v>
      </c>
      <c r="N587" s="189" t="s">
        <v>40</v>
      </c>
      <c r="O587" s="67"/>
      <c r="P587" s="190">
        <f>O587*H587</f>
        <v>0</v>
      </c>
      <c r="Q587" s="190">
        <v>0</v>
      </c>
      <c r="R587" s="190">
        <f>Q587*H587</f>
        <v>0</v>
      </c>
      <c r="S587" s="190">
        <v>0</v>
      </c>
      <c r="T587" s="191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92" t="s">
        <v>279</v>
      </c>
      <c r="AT587" s="192" t="s">
        <v>163</v>
      </c>
      <c r="AU587" s="192" t="s">
        <v>79</v>
      </c>
      <c r="AY587" s="20" t="s">
        <v>161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0" t="s">
        <v>77</v>
      </c>
      <c r="BK587" s="193">
        <f>ROUND(I587*H587,2)</f>
        <v>0</v>
      </c>
      <c r="BL587" s="20" t="s">
        <v>279</v>
      </c>
      <c r="BM587" s="192" t="s">
        <v>5072</v>
      </c>
    </row>
    <row r="588" spans="1:65" s="2" customFormat="1">
      <c r="A588" s="37"/>
      <c r="B588" s="38"/>
      <c r="C588" s="39"/>
      <c r="D588" s="194" t="s">
        <v>170</v>
      </c>
      <c r="E588" s="39"/>
      <c r="F588" s="195" t="s">
        <v>1574</v>
      </c>
      <c r="G588" s="39"/>
      <c r="H588" s="39"/>
      <c r="I588" s="196"/>
      <c r="J588" s="39"/>
      <c r="K588" s="39"/>
      <c r="L588" s="42"/>
      <c r="M588" s="197"/>
      <c r="N588" s="198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170</v>
      </c>
      <c r="AU588" s="20" t="s">
        <v>79</v>
      </c>
    </row>
    <row r="589" spans="1:65" s="13" customFormat="1">
      <c r="B589" s="201"/>
      <c r="C589" s="202"/>
      <c r="D589" s="199" t="s">
        <v>178</v>
      </c>
      <c r="E589" s="203" t="s">
        <v>19</v>
      </c>
      <c r="F589" s="204" t="s">
        <v>5073</v>
      </c>
      <c r="G589" s="202"/>
      <c r="H589" s="205">
        <v>59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178</v>
      </c>
      <c r="AU589" s="211" t="s">
        <v>79</v>
      </c>
      <c r="AV589" s="13" t="s">
        <v>79</v>
      </c>
      <c r="AW589" s="13" t="s">
        <v>31</v>
      </c>
      <c r="AX589" s="13" t="s">
        <v>77</v>
      </c>
      <c r="AY589" s="211" t="s">
        <v>161</v>
      </c>
    </row>
    <row r="590" spans="1:65" s="2" customFormat="1" ht="16.5" customHeight="1">
      <c r="A590" s="37"/>
      <c r="B590" s="38"/>
      <c r="C590" s="237" t="s">
        <v>1436</v>
      </c>
      <c r="D590" s="237" t="s">
        <v>715</v>
      </c>
      <c r="E590" s="238" t="s">
        <v>1582</v>
      </c>
      <c r="F590" s="239" t="s">
        <v>1583</v>
      </c>
      <c r="G590" s="240" t="s">
        <v>166</v>
      </c>
      <c r="H590" s="241">
        <v>19.004999999999999</v>
      </c>
      <c r="I590" s="242"/>
      <c r="J590" s="243">
        <f>ROUND(I590*H590,2)</f>
        <v>0</v>
      </c>
      <c r="K590" s="239" t="s">
        <v>167</v>
      </c>
      <c r="L590" s="244"/>
      <c r="M590" s="245" t="s">
        <v>19</v>
      </c>
      <c r="N590" s="246" t="s">
        <v>40</v>
      </c>
      <c r="O590" s="67"/>
      <c r="P590" s="190">
        <f>O590*H590</f>
        <v>0</v>
      </c>
      <c r="Q590" s="190">
        <v>4.0000000000000001E-3</v>
      </c>
      <c r="R590" s="190">
        <f>Q590*H590</f>
        <v>7.6020000000000004E-2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406</v>
      </c>
      <c r="AT590" s="192" t="s">
        <v>715</v>
      </c>
      <c r="AU590" s="192" t="s">
        <v>79</v>
      </c>
      <c r="AY590" s="20" t="s">
        <v>161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77</v>
      </c>
      <c r="BK590" s="193">
        <f>ROUND(I590*H590,2)</f>
        <v>0</v>
      </c>
      <c r="BL590" s="20" t="s">
        <v>279</v>
      </c>
      <c r="BM590" s="192" t="s">
        <v>5074</v>
      </c>
    </row>
    <row r="591" spans="1:65" s="13" customFormat="1">
      <c r="B591" s="201"/>
      <c r="C591" s="202"/>
      <c r="D591" s="199" t="s">
        <v>178</v>
      </c>
      <c r="E591" s="203" t="s">
        <v>19</v>
      </c>
      <c r="F591" s="204" t="s">
        <v>5075</v>
      </c>
      <c r="G591" s="202"/>
      <c r="H591" s="205">
        <v>18.100000000000001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178</v>
      </c>
      <c r="AU591" s="211" t="s">
        <v>79</v>
      </c>
      <c r="AV591" s="13" t="s">
        <v>79</v>
      </c>
      <c r="AW591" s="13" t="s">
        <v>31</v>
      </c>
      <c r="AX591" s="13" t="s">
        <v>77</v>
      </c>
      <c r="AY591" s="211" t="s">
        <v>161</v>
      </c>
    </row>
    <row r="592" spans="1:65" s="13" customFormat="1">
      <c r="B592" s="201"/>
      <c r="C592" s="202"/>
      <c r="D592" s="199" t="s">
        <v>178</v>
      </c>
      <c r="E592" s="202"/>
      <c r="F592" s="204" t="s">
        <v>5076</v>
      </c>
      <c r="G592" s="202"/>
      <c r="H592" s="205">
        <v>19.004999999999999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178</v>
      </c>
      <c r="AU592" s="211" t="s">
        <v>79</v>
      </c>
      <c r="AV592" s="13" t="s">
        <v>79</v>
      </c>
      <c r="AW592" s="13" t="s">
        <v>4</v>
      </c>
      <c r="AX592" s="13" t="s">
        <v>77</v>
      </c>
      <c r="AY592" s="211" t="s">
        <v>161</v>
      </c>
    </row>
    <row r="593" spans="1:65" s="2" customFormat="1" ht="16.5" customHeight="1">
      <c r="A593" s="37"/>
      <c r="B593" s="38"/>
      <c r="C593" s="237" t="s">
        <v>1441</v>
      </c>
      <c r="D593" s="237" t="s">
        <v>715</v>
      </c>
      <c r="E593" s="238" t="s">
        <v>1601</v>
      </c>
      <c r="F593" s="239" t="s">
        <v>1602</v>
      </c>
      <c r="G593" s="240" t="s">
        <v>166</v>
      </c>
      <c r="H593" s="241">
        <v>42.945</v>
      </c>
      <c r="I593" s="242"/>
      <c r="J593" s="243">
        <f>ROUND(I593*H593,2)</f>
        <v>0</v>
      </c>
      <c r="K593" s="239" t="s">
        <v>167</v>
      </c>
      <c r="L593" s="244"/>
      <c r="M593" s="245" t="s">
        <v>19</v>
      </c>
      <c r="N593" s="246" t="s">
        <v>40</v>
      </c>
      <c r="O593" s="67"/>
      <c r="P593" s="190">
        <f>O593*H593</f>
        <v>0</v>
      </c>
      <c r="Q593" s="190">
        <v>5.1999999999999995E-4</v>
      </c>
      <c r="R593" s="190">
        <f>Q593*H593</f>
        <v>2.2331399999999998E-2</v>
      </c>
      <c r="S593" s="190">
        <v>0</v>
      </c>
      <c r="T593" s="191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92" t="s">
        <v>406</v>
      </c>
      <c r="AT593" s="192" t="s">
        <v>715</v>
      </c>
      <c r="AU593" s="192" t="s">
        <v>79</v>
      </c>
      <c r="AY593" s="20" t="s">
        <v>161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0" t="s">
        <v>77</v>
      </c>
      <c r="BK593" s="193">
        <f>ROUND(I593*H593,2)</f>
        <v>0</v>
      </c>
      <c r="BL593" s="20" t="s">
        <v>279</v>
      </c>
      <c r="BM593" s="192" t="s">
        <v>5077</v>
      </c>
    </row>
    <row r="594" spans="1:65" s="13" customFormat="1">
      <c r="B594" s="201"/>
      <c r="C594" s="202"/>
      <c r="D594" s="199" t="s">
        <v>178</v>
      </c>
      <c r="E594" s="203" t="s">
        <v>19</v>
      </c>
      <c r="F594" s="204" t="s">
        <v>5078</v>
      </c>
      <c r="G594" s="202"/>
      <c r="H594" s="205">
        <v>40.9</v>
      </c>
      <c r="I594" s="206"/>
      <c r="J594" s="202"/>
      <c r="K594" s="202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178</v>
      </c>
      <c r="AU594" s="211" t="s">
        <v>79</v>
      </c>
      <c r="AV594" s="13" t="s">
        <v>79</v>
      </c>
      <c r="AW594" s="13" t="s">
        <v>31</v>
      </c>
      <c r="AX594" s="13" t="s">
        <v>77</v>
      </c>
      <c r="AY594" s="211" t="s">
        <v>161</v>
      </c>
    </row>
    <row r="595" spans="1:65" s="13" customFormat="1">
      <c r="B595" s="201"/>
      <c r="C595" s="202"/>
      <c r="D595" s="199" t="s">
        <v>178</v>
      </c>
      <c r="E595" s="202"/>
      <c r="F595" s="204" t="s">
        <v>5079</v>
      </c>
      <c r="G595" s="202"/>
      <c r="H595" s="205">
        <v>42.945</v>
      </c>
      <c r="I595" s="206"/>
      <c r="J595" s="202"/>
      <c r="K595" s="202"/>
      <c r="L595" s="207"/>
      <c r="M595" s="208"/>
      <c r="N595" s="209"/>
      <c r="O595" s="209"/>
      <c r="P595" s="209"/>
      <c r="Q595" s="209"/>
      <c r="R595" s="209"/>
      <c r="S595" s="209"/>
      <c r="T595" s="210"/>
      <c r="AT595" s="211" t="s">
        <v>178</v>
      </c>
      <c r="AU595" s="211" t="s">
        <v>79</v>
      </c>
      <c r="AV595" s="13" t="s">
        <v>79</v>
      </c>
      <c r="AW595" s="13" t="s">
        <v>4</v>
      </c>
      <c r="AX595" s="13" t="s">
        <v>77</v>
      </c>
      <c r="AY595" s="211" t="s">
        <v>161</v>
      </c>
    </row>
    <row r="596" spans="1:65" s="2" customFormat="1" ht="24.15" customHeight="1">
      <c r="A596" s="37"/>
      <c r="B596" s="38"/>
      <c r="C596" s="181" t="s">
        <v>1447</v>
      </c>
      <c r="D596" s="181" t="s">
        <v>163</v>
      </c>
      <c r="E596" s="182" t="s">
        <v>1394</v>
      </c>
      <c r="F596" s="183" t="s">
        <v>1395</v>
      </c>
      <c r="G596" s="184" t="s">
        <v>166</v>
      </c>
      <c r="H596" s="185">
        <v>36.25</v>
      </c>
      <c r="I596" s="186"/>
      <c r="J596" s="187">
        <f>ROUND(I596*H596,2)</f>
        <v>0</v>
      </c>
      <c r="K596" s="183" t="s">
        <v>167</v>
      </c>
      <c r="L596" s="42"/>
      <c r="M596" s="188" t="s">
        <v>19</v>
      </c>
      <c r="N596" s="189" t="s">
        <v>40</v>
      </c>
      <c r="O596" s="67"/>
      <c r="P596" s="190">
        <f>O596*H596</f>
        <v>0</v>
      </c>
      <c r="Q596" s="190">
        <v>6.0000000000000001E-3</v>
      </c>
      <c r="R596" s="190">
        <f>Q596*H596</f>
        <v>0.2175</v>
      </c>
      <c r="S596" s="190">
        <v>0</v>
      </c>
      <c r="T596" s="19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92" t="s">
        <v>279</v>
      </c>
      <c r="AT596" s="192" t="s">
        <v>163</v>
      </c>
      <c r="AU596" s="192" t="s">
        <v>79</v>
      </c>
      <c r="AY596" s="20" t="s">
        <v>161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0" t="s">
        <v>77</v>
      </c>
      <c r="BK596" s="193">
        <f>ROUND(I596*H596,2)</f>
        <v>0</v>
      </c>
      <c r="BL596" s="20" t="s">
        <v>279</v>
      </c>
      <c r="BM596" s="192" t="s">
        <v>5080</v>
      </c>
    </row>
    <row r="597" spans="1:65" s="2" customFormat="1">
      <c r="A597" s="37"/>
      <c r="B597" s="38"/>
      <c r="C597" s="39"/>
      <c r="D597" s="194" t="s">
        <v>170</v>
      </c>
      <c r="E597" s="39"/>
      <c r="F597" s="195" t="s">
        <v>1397</v>
      </c>
      <c r="G597" s="39"/>
      <c r="H597" s="39"/>
      <c r="I597" s="196"/>
      <c r="J597" s="39"/>
      <c r="K597" s="39"/>
      <c r="L597" s="42"/>
      <c r="M597" s="197"/>
      <c r="N597" s="198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170</v>
      </c>
      <c r="AU597" s="20" t="s">
        <v>79</v>
      </c>
    </row>
    <row r="598" spans="1:65" s="13" customFormat="1">
      <c r="B598" s="201"/>
      <c r="C598" s="202"/>
      <c r="D598" s="199" t="s">
        <v>178</v>
      </c>
      <c r="E598" s="203" t="s">
        <v>19</v>
      </c>
      <c r="F598" s="204" t="s">
        <v>5081</v>
      </c>
      <c r="G598" s="202"/>
      <c r="H598" s="205">
        <v>36.25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178</v>
      </c>
      <c r="AU598" s="211" t="s">
        <v>79</v>
      </c>
      <c r="AV598" s="13" t="s">
        <v>79</v>
      </c>
      <c r="AW598" s="13" t="s">
        <v>31</v>
      </c>
      <c r="AX598" s="13" t="s">
        <v>77</v>
      </c>
      <c r="AY598" s="211" t="s">
        <v>161</v>
      </c>
    </row>
    <row r="599" spans="1:65" s="2" customFormat="1" ht="16.5" customHeight="1">
      <c r="A599" s="37"/>
      <c r="B599" s="38"/>
      <c r="C599" s="237" t="s">
        <v>1451</v>
      </c>
      <c r="D599" s="237" t="s">
        <v>715</v>
      </c>
      <c r="E599" s="238" t="s">
        <v>5082</v>
      </c>
      <c r="F599" s="239" t="s">
        <v>5083</v>
      </c>
      <c r="G599" s="240" t="s">
        <v>166</v>
      </c>
      <c r="H599" s="241">
        <v>36.975000000000001</v>
      </c>
      <c r="I599" s="242"/>
      <c r="J599" s="243">
        <f>ROUND(I599*H599,2)</f>
        <v>0</v>
      </c>
      <c r="K599" s="239" t="s">
        <v>167</v>
      </c>
      <c r="L599" s="244"/>
      <c r="M599" s="245" t="s">
        <v>19</v>
      </c>
      <c r="N599" s="246" t="s">
        <v>40</v>
      </c>
      <c r="O599" s="67"/>
      <c r="P599" s="190">
        <f>O599*H599</f>
        <v>0</v>
      </c>
      <c r="Q599" s="190">
        <v>1.5399999999999999E-3</v>
      </c>
      <c r="R599" s="190">
        <f>Q599*H599</f>
        <v>5.6941499999999999E-2</v>
      </c>
      <c r="S599" s="190">
        <v>0</v>
      </c>
      <c r="T599" s="191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192" t="s">
        <v>406</v>
      </c>
      <c r="AT599" s="192" t="s">
        <v>715</v>
      </c>
      <c r="AU599" s="192" t="s">
        <v>79</v>
      </c>
      <c r="AY599" s="20" t="s">
        <v>161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20" t="s">
        <v>77</v>
      </c>
      <c r="BK599" s="193">
        <f>ROUND(I599*H599,2)</f>
        <v>0</v>
      </c>
      <c r="BL599" s="20" t="s">
        <v>279</v>
      </c>
      <c r="BM599" s="192" t="s">
        <v>5084</v>
      </c>
    </row>
    <row r="600" spans="1:65" s="13" customFormat="1">
      <c r="B600" s="201"/>
      <c r="C600" s="202"/>
      <c r="D600" s="199" t="s">
        <v>178</v>
      </c>
      <c r="E600" s="202"/>
      <c r="F600" s="204" t="s">
        <v>5085</v>
      </c>
      <c r="G600" s="202"/>
      <c r="H600" s="205">
        <v>36.975000000000001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178</v>
      </c>
      <c r="AU600" s="211" t="s">
        <v>79</v>
      </c>
      <c r="AV600" s="13" t="s">
        <v>79</v>
      </c>
      <c r="AW600" s="13" t="s">
        <v>4</v>
      </c>
      <c r="AX600" s="13" t="s">
        <v>77</v>
      </c>
      <c r="AY600" s="211" t="s">
        <v>161</v>
      </c>
    </row>
    <row r="601" spans="1:65" s="2" customFormat="1" ht="24.15" customHeight="1">
      <c r="A601" s="37"/>
      <c r="B601" s="38"/>
      <c r="C601" s="181" t="s">
        <v>1456</v>
      </c>
      <c r="D601" s="181" t="s">
        <v>163</v>
      </c>
      <c r="E601" s="182" t="s">
        <v>1606</v>
      </c>
      <c r="F601" s="183" t="s">
        <v>1607</v>
      </c>
      <c r="G601" s="184" t="s">
        <v>166</v>
      </c>
      <c r="H601" s="185">
        <v>59</v>
      </c>
      <c r="I601" s="186"/>
      <c r="J601" s="187">
        <f>ROUND(I601*H601,2)</f>
        <v>0</v>
      </c>
      <c r="K601" s="183" t="s">
        <v>167</v>
      </c>
      <c r="L601" s="42"/>
      <c r="M601" s="188" t="s">
        <v>19</v>
      </c>
      <c r="N601" s="189" t="s">
        <v>40</v>
      </c>
      <c r="O601" s="67"/>
      <c r="P601" s="190">
        <f>O601*H601</f>
        <v>0</v>
      </c>
      <c r="Q601" s="190">
        <v>0</v>
      </c>
      <c r="R601" s="190">
        <f>Q601*H601</f>
        <v>0</v>
      </c>
      <c r="S601" s="190">
        <v>0</v>
      </c>
      <c r="T601" s="191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2" t="s">
        <v>279</v>
      </c>
      <c r="AT601" s="192" t="s">
        <v>163</v>
      </c>
      <c r="AU601" s="192" t="s">
        <v>79</v>
      </c>
      <c r="AY601" s="20" t="s">
        <v>161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20" t="s">
        <v>77</v>
      </c>
      <c r="BK601" s="193">
        <f>ROUND(I601*H601,2)</f>
        <v>0</v>
      </c>
      <c r="BL601" s="20" t="s">
        <v>279</v>
      </c>
      <c r="BM601" s="192" t="s">
        <v>5086</v>
      </c>
    </row>
    <row r="602" spans="1:65" s="2" customFormat="1">
      <c r="A602" s="37"/>
      <c r="B602" s="38"/>
      <c r="C602" s="39"/>
      <c r="D602" s="194" t="s">
        <v>170</v>
      </c>
      <c r="E602" s="39"/>
      <c r="F602" s="195" t="s">
        <v>1609</v>
      </c>
      <c r="G602" s="39"/>
      <c r="H602" s="39"/>
      <c r="I602" s="196"/>
      <c r="J602" s="39"/>
      <c r="K602" s="39"/>
      <c r="L602" s="42"/>
      <c r="M602" s="197"/>
      <c r="N602" s="198"/>
      <c r="O602" s="67"/>
      <c r="P602" s="67"/>
      <c r="Q602" s="67"/>
      <c r="R602" s="67"/>
      <c r="S602" s="67"/>
      <c r="T602" s="68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20" t="s">
        <v>170</v>
      </c>
      <c r="AU602" s="20" t="s">
        <v>79</v>
      </c>
    </row>
    <row r="603" spans="1:65" s="13" customFormat="1">
      <c r="B603" s="201"/>
      <c r="C603" s="202"/>
      <c r="D603" s="199" t="s">
        <v>178</v>
      </c>
      <c r="E603" s="203" t="s">
        <v>19</v>
      </c>
      <c r="F603" s="204" t="s">
        <v>5087</v>
      </c>
      <c r="G603" s="202"/>
      <c r="H603" s="205">
        <v>5.4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178</v>
      </c>
      <c r="AU603" s="211" t="s">
        <v>79</v>
      </c>
      <c r="AV603" s="13" t="s">
        <v>79</v>
      </c>
      <c r="AW603" s="13" t="s">
        <v>31</v>
      </c>
      <c r="AX603" s="13" t="s">
        <v>69</v>
      </c>
      <c r="AY603" s="211" t="s">
        <v>161</v>
      </c>
    </row>
    <row r="604" spans="1:65" s="13" customFormat="1">
      <c r="B604" s="201"/>
      <c r="C604" s="202"/>
      <c r="D604" s="199" t="s">
        <v>178</v>
      </c>
      <c r="E604" s="203" t="s">
        <v>19</v>
      </c>
      <c r="F604" s="204" t="s">
        <v>5088</v>
      </c>
      <c r="G604" s="202"/>
      <c r="H604" s="205">
        <v>53.6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178</v>
      </c>
      <c r="AU604" s="211" t="s">
        <v>79</v>
      </c>
      <c r="AV604" s="13" t="s">
        <v>79</v>
      </c>
      <c r="AW604" s="13" t="s">
        <v>31</v>
      </c>
      <c r="AX604" s="13" t="s">
        <v>69</v>
      </c>
      <c r="AY604" s="211" t="s">
        <v>161</v>
      </c>
    </row>
    <row r="605" spans="1:65" s="15" customFormat="1">
      <c r="B605" s="222"/>
      <c r="C605" s="223"/>
      <c r="D605" s="199" t="s">
        <v>178</v>
      </c>
      <c r="E605" s="224" t="s">
        <v>19</v>
      </c>
      <c r="F605" s="225" t="s">
        <v>221</v>
      </c>
      <c r="G605" s="223"/>
      <c r="H605" s="226">
        <v>59</v>
      </c>
      <c r="I605" s="227"/>
      <c r="J605" s="223"/>
      <c r="K605" s="223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178</v>
      </c>
      <c r="AU605" s="232" t="s">
        <v>79</v>
      </c>
      <c r="AV605" s="15" t="s">
        <v>168</v>
      </c>
      <c r="AW605" s="15" t="s">
        <v>31</v>
      </c>
      <c r="AX605" s="15" t="s">
        <v>77</v>
      </c>
      <c r="AY605" s="232" t="s">
        <v>161</v>
      </c>
    </row>
    <row r="606" spans="1:65" s="2" customFormat="1" ht="16.5" customHeight="1">
      <c r="A606" s="37"/>
      <c r="B606" s="38"/>
      <c r="C606" s="237" t="s">
        <v>1461</v>
      </c>
      <c r="D606" s="237" t="s">
        <v>715</v>
      </c>
      <c r="E606" s="238" t="s">
        <v>1614</v>
      </c>
      <c r="F606" s="239" t="s">
        <v>1615</v>
      </c>
      <c r="G606" s="240" t="s">
        <v>166</v>
      </c>
      <c r="H606" s="241">
        <v>59</v>
      </c>
      <c r="I606" s="242"/>
      <c r="J606" s="243">
        <f>ROUND(I606*H606,2)</f>
        <v>0</v>
      </c>
      <c r="K606" s="239" t="s">
        <v>167</v>
      </c>
      <c r="L606" s="244"/>
      <c r="M606" s="245" t="s">
        <v>19</v>
      </c>
      <c r="N606" s="246" t="s">
        <v>40</v>
      </c>
      <c r="O606" s="67"/>
      <c r="P606" s="190">
        <f>O606*H606</f>
        <v>0</v>
      </c>
      <c r="Q606" s="190">
        <v>4.0000000000000002E-4</v>
      </c>
      <c r="R606" s="190">
        <f>Q606*H606</f>
        <v>2.3599999999999999E-2</v>
      </c>
      <c r="S606" s="190">
        <v>0</v>
      </c>
      <c r="T606" s="191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92" t="s">
        <v>406</v>
      </c>
      <c r="AT606" s="192" t="s">
        <v>715</v>
      </c>
      <c r="AU606" s="192" t="s">
        <v>79</v>
      </c>
      <c r="AY606" s="20" t="s">
        <v>161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0" t="s">
        <v>77</v>
      </c>
      <c r="BK606" s="193">
        <f>ROUND(I606*H606,2)</f>
        <v>0</v>
      </c>
      <c r="BL606" s="20" t="s">
        <v>279</v>
      </c>
      <c r="BM606" s="192" t="s">
        <v>5089</v>
      </c>
    </row>
    <row r="607" spans="1:65" s="2" customFormat="1" ht="24.15" customHeight="1">
      <c r="A607" s="37"/>
      <c r="B607" s="38"/>
      <c r="C607" s="181" t="s">
        <v>1467</v>
      </c>
      <c r="D607" s="181" t="s">
        <v>163</v>
      </c>
      <c r="E607" s="182" t="s">
        <v>1619</v>
      </c>
      <c r="F607" s="183" t="s">
        <v>1620</v>
      </c>
      <c r="G607" s="184" t="s">
        <v>214</v>
      </c>
      <c r="H607" s="185">
        <v>0.39600000000000002</v>
      </c>
      <c r="I607" s="186"/>
      <c r="J607" s="187">
        <f>ROUND(I607*H607,2)</f>
        <v>0</v>
      </c>
      <c r="K607" s="183" t="s">
        <v>167</v>
      </c>
      <c r="L607" s="42"/>
      <c r="M607" s="188" t="s">
        <v>19</v>
      </c>
      <c r="N607" s="189" t="s">
        <v>40</v>
      </c>
      <c r="O607" s="67"/>
      <c r="P607" s="190">
        <f>O607*H607</f>
        <v>0</v>
      </c>
      <c r="Q607" s="190">
        <v>0</v>
      </c>
      <c r="R607" s="190">
        <f>Q607*H607</f>
        <v>0</v>
      </c>
      <c r="S607" s="190">
        <v>0</v>
      </c>
      <c r="T607" s="191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92" t="s">
        <v>279</v>
      </c>
      <c r="AT607" s="192" t="s">
        <v>163</v>
      </c>
      <c r="AU607" s="192" t="s">
        <v>79</v>
      </c>
      <c r="AY607" s="20" t="s">
        <v>161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20" t="s">
        <v>77</v>
      </c>
      <c r="BK607" s="193">
        <f>ROUND(I607*H607,2)</f>
        <v>0</v>
      </c>
      <c r="BL607" s="20" t="s">
        <v>279</v>
      </c>
      <c r="BM607" s="192" t="s">
        <v>5090</v>
      </c>
    </row>
    <row r="608" spans="1:65" s="2" customFormat="1">
      <c r="A608" s="37"/>
      <c r="B608" s="38"/>
      <c r="C608" s="39"/>
      <c r="D608" s="194" t="s">
        <v>170</v>
      </c>
      <c r="E608" s="39"/>
      <c r="F608" s="195" t="s">
        <v>1622</v>
      </c>
      <c r="G608" s="39"/>
      <c r="H608" s="39"/>
      <c r="I608" s="196"/>
      <c r="J608" s="39"/>
      <c r="K608" s="39"/>
      <c r="L608" s="42"/>
      <c r="M608" s="197"/>
      <c r="N608" s="198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170</v>
      </c>
      <c r="AU608" s="20" t="s">
        <v>79</v>
      </c>
    </row>
    <row r="609" spans="1:65" s="12" customFormat="1" ht="22.8" customHeight="1">
      <c r="B609" s="165"/>
      <c r="C609" s="166"/>
      <c r="D609" s="167" t="s">
        <v>68</v>
      </c>
      <c r="E609" s="179" t="s">
        <v>5091</v>
      </c>
      <c r="F609" s="179" t="s">
        <v>5092</v>
      </c>
      <c r="G609" s="166"/>
      <c r="H609" s="166"/>
      <c r="I609" s="169"/>
      <c r="J609" s="180">
        <f>BK609</f>
        <v>0</v>
      </c>
      <c r="K609" s="166"/>
      <c r="L609" s="171"/>
      <c r="M609" s="172"/>
      <c r="N609" s="173"/>
      <c r="O609" s="173"/>
      <c r="P609" s="174">
        <f>SUM(P610:P618)</f>
        <v>0</v>
      </c>
      <c r="Q609" s="173"/>
      <c r="R609" s="174">
        <f>SUM(R610:R618)</f>
        <v>0.98819999999999997</v>
      </c>
      <c r="S609" s="173"/>
      <c r="T609" s="175">
        <f>SUM(T610:T618)</f>
        <v>0</v>
      </c>
      <c r="AR609" s="176" t="s">
        <v>79</v>
      </c>
      <c r="AT609" s="177" t="s">
        <v>68</v>
      </c>
      <c r="AU609" s="177" t="s">
        <v>77</v>
      </c>
      <c r="AY609" s="176" t="s">
        <v>161</v>
      </c>
      <c r="BK609" s="178">
        <f>SUM(BK610:BK618)</f>
        <v>0</v>
      </c>
    </row>
    <row r="610" spans="1:65" s="2" customFormat="1" ht="24.15" customHeight="1">
      <c r="A610" s="37"/>
      <c r="B610" s="38"/>
      <c r="C610" s="181" t="s">
        <v>1473</v>
      </c>
      <c r="D610" s="181" t="s">
        <v>163</v>
      </c>
      <c r="E610" s="182" t="s">
        <v>5093</v>
      </c>
      <c r="F610" s="183" t="s">
        <v>5094</v>
      </c>
      <c r="G610" s="184" t="s">
        <v>166</v>
      </c>
      <c r="H610" s="185">
        <v>39.213999999999999</v>
      </c>
      <c r="I610" s="186"/>
      <c r="J610" s="187">
        <f>ROUND(I610*H610,2)</f>
        <v>0</v>
      </c>
      <c r="K610" s="183" t="s">
        <v>167</v>
      </c>
      <c r="L610" s="42"/>
      <c r="M610" s="188" t="s">
        <v>19</v>
      </c>
      <c r="N610" s="189" t="s">
        <v>40</v>
      </c>
      <c r="O610" s="67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92" t="s">
        <v>279</v>
      </c>
      <c r="AT610" s="192" t="s">
        <v>163</v>
      </c>
      <c r="AU610" s="192" t="s">
        <v>79</v>
      </c>
      <c r="AY610" s="20" t="s">
        <v>161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0" t="s">
        <v>77</v>
      </c>
      <c r="BK610" s="193">
        <f>ROUND(I610*H610,2)</f>
        <v>0</v>
      </c>
      <c r="BL610" s="20" t="s">
        <v>279</v>
      </c>
      <c r="BM610" s="192" t="s">
        <v>5095</v>
      </c>
    </row>
    <row r="611" spans="1:65" s="2" customFormat="1">
      <c r="A611" s="37"/>
      <c r="B611" s="38"/>
      <c r="C611" s="39"/>
      <c r="D611" s="194" t="s">
        <v>170</v>
      </c>
      <c r="E611" s="39"/>
      <c r="F611" s="195" t="s">
        <v>5096</v>
      </c>
      <c r="G611" s="39"/>
      <c r="H611" s="39"/>
      <c r="I611" s="196"/>
      <c r="J611" s="39"/>
      <c r="K611" s="39"/>
      <c r="L611" s="42"/>
      <c r="M611" s="197"/>
      <c r="N611" s="198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170</v>
      </c>
      <c r="AU611" s="20" t="s">
        <v>79</v>
      </c>
    </row>
    <row r="612" spans="1:65" s="13" customFormat="1">
      <c r="B612" s="201"/>
      <c r="C612" s="202"/>
      <c r="D612" s="199" t="s">
        <v>178</v>
      </c>
      <c r="E612" s="203" t="s">
        <v>19</v>
      </c>
      <c r="F612" s="204" t="s">
        <v>5097</v>
      </c>
      <c r="G612" s="202"/>
      <c r="H612" s="205">
        <v>24.5</v>
      </c>
      <c r="I612" s="206"/>
      <c r="J612" s="202"/>
      <c r="K612" s="202"/>
      <c r="L612" s="207"/>
      <c r="M612" s="208"/>
      <c r="N612" s="209"/>
      <c r="O612" s="209"/>
      <c r="P612" s="209"/>
      <c r="Q612" s="209"/>
      <c r="R612" s="209"/>
      <c r="S612" s="209"/>
      <c r="T612" s="210"/>
      <c r="AT612" s="211" t="s">
        <v>178</v>
      </c>
      <c r="AU612" s="211" t="s">
        <v>79</v>
      </c>
      <c r="AV612" s="13" t="s">
        <v>79</v>
      </c>
      <c r="AW612" s="13" t="s">
        <v>31</v>
      </c>
      <c r="AX612" s="13" t="s">
        <v>69</v>
      </c>
      <c r="AY612" s="211" t="s">
        <v>161</v>
      </c>
    </row>
    <row r="613" spans="1:65" s="13" customFormat="1">
      <c r="B613" s="201"/>
      <c r="C613" s="202"/>
      <c r="D613" s="199" t="s">
        <v>178</v>
      </c>
      <c r="E613" s="203" t="s">
        <v>19</v>
      </c>
      <c r="F613" s="204" t="s">
        <v>5098</v>
      </c>
      <c r="G613" s="202"/>
      <c r="H613" s="205">
        <v>14.714</v>
      </c>
      <c r="I613" s="206"/>
      <c r="J613" s="202"/>
      <c r="K613" s="202"/>
      <c r="L613" s="207"/>
      <c r="M613" s="208"/>
      <c r="N613" s="209"/>
      <c r="O613" s="209"/>
      <c r="P613" s="209"/>
      <c r="Q613" s="209"/>
      <c r="R613" s="209"/>
      <c r="S613" s="209"/>
      <c r="T613" s="210"/>
      <c r="AT613" s="211" t="s">
        <v>178</v>
      </c>
      <c r="AU613" s="211" t="s">
        <v>79</v>
      </c>
      <c r="AV613" s="13" t="s">
        <v>79</v>
      </c>
      <c r="AW613" s="13" t="s">
        <v>31</v>
      </c>
      <c r="AX613" s="13" t="s">
        <v>69</v>
      </c>
      <c r="AY613" s="211" t="s">
        <v>161</v>
      </c>
    </row>
    <row r="614" spans="1:65" s="15" customFormat="1">
      <c r="B614" s="222"/>
      <c r="C614" s="223"/>
      <c r="D614" s="199" t="s">
        <v>178</v>
      </c>
      <c r="E614" s="224" t="s">
        <v>19</v>
      </c>
      <c r="F614" s="225" t="s">
        <v>221</v>
      </c>
      <c r="G614" s="223"/>
      <c r="H614" s="226">
        <v>39.213999999999999</v>
      </c>
      <c r="I614" s="227"/>
      <c r="J614" s="223"/>
      <c r="K614" s="223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178</v>
      </c>
      <c r="AU614" s="232" t="s">
        <v>79</v>
      </c>
      <c r="AV614" s="15" t="s">
        <v>168</v>
      </c>
      <c r="AW614" s="15" t="s">
        <v>31</v>
      </c>
      <c r="AX614" s="15" t="s">
        <v>77</v>
      </c>
      <c r="AY614" s="232" t="s">
        <v>161</v>
      </c>
    </row>
    <row r="615" spans="1:65" s="2" customFormat="1" ht="16.5" customHeight="1">
      <c r="A615" s="37"/>
      <c r="B615" s="38"/>
      <c r="C615" s="237" t="s">
        <v>1478</v>
      </c>
      <c r="D615" s="237" t="s">
        <v>715</v>
      </c>
      <c r="E615" s="238" t="s">
        <v>5099</v>
      </c>
      <c r="F615" s="239" t="s">
        <v>5100</v>
      </c>
      <c r="G615" s="240" t="s">
        <v>166</v>
      </c>
      <c r="H615" s="241">
        <v>41.174999999999997</v>
      </c>
      <c r="I615" s="242"/>
      <c r="J615" s="243">
        <f>ROUND(I615*H615,2)</f>
        <v>0</v>
      </c>
      <c r="K615" s="239" t="s">
        <v>167</v>
      </c>
      <c r="L615" s="244"/>
      <c r="M615" s="245" t="s">
        <v>19</v>
      </c>
      <c r="N615" s="246" t="s">
        <v>40</v>
      </c>
      <c r="O615" s="67"/>
      <c r="P615" s="190">
        <f>O615*H615</f>
        <v>0</v>
      </c>
      <c r="Q615" s="190">
        <v>2.4E-2</v>
      </c>
      <c r="R615" s="190">
        <f>Q615*H615</f>
        <v>0.98819999999999997</v>
      </c>
      <c r="S615" s="190">
        <v>0</v>
      </c>
      <c r="T615" s="191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92" t="s">
        <v>406</v>
      </c>
      <c r="AT615" s="192" t="s">
        <v>715</v>
      </c>
      <c r="AU615" s="192" t="s">
        <v>79</v>
      </c>
      <c r="AY615" s="20" t="s">
        <v>161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0" t="s">
        <v>77</v>
      </c>
      <c r="BK615" s="193">
        <f>ROUND(I615*H615,2)</f>
        <v>0</v>
      </c>
      <c r="BL615" s="20" t="s">
        <v>279</v>
      </c>
      <c r="BM615" s="192" t="s">
        <v>5101</v>
      </c>
    </row>
    <row r="616" spans="1:65" s="13" customFormat="1">
      <c r="B616" s="201"/>
      <c r="C616" s="202"/>
      <c r="D616" s="199" t="s">
        <v>178</v>
      </c>
      <c r="E616" s="202"/>
      <c r="F616" s="204" t="s">
        <v>5102</v>
      </c>
      <c r="G616" s="202"/>
      <c r="H616" s="205">
        <v>41.174999999999997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178</v>
      </c>
      <c r="AU616" s="211" t="s">
        <v>79</v>
      </c>
      <c r="AV616" s="13" t="s">
        <v>79</v>
      </c>
      <c r="AW616" s="13" t="s">
        <v>4</v>
      </c>
      <c r="AX616" s="13" t="s">
        <v>77</v>
      </c>
      <c r="AY616" s="211" t="s">
        <v>161</v>
      </c>
    </row>
    <row r="617" spans="1:65" s="2" customFormat="1" ht="24.15" customHeight="1">
      <c r="A617" s="37"/>
      <c r="B617" s="38"/>
      <c r="C617" s="181" t="s">
        <v>1483</v>
      </c>
      <c r="D617" s="181" t="s">
        <v>163</v>
      </c>
      <c r="E617" s="182" t="s">
        <v>5103</v>
      </c>
      <c r="F617" s="183" t="s">
        <v>5104</v>
      </c>
      <c r="G617" s="184" t="s">
        <v>214</v>
      </c>
      <c r="H617" s="185">
        <v>0.98799999999999999</v>
      </c>
      <c r="I617" s="186"/>
      <c r="J617" s="187">
        <f>ROUND(I617*H617,2)</f>
        <v>0</v>
      </c>
      <c r="K617" s="183" t="s">
        <v>167</v>
      </c>
      <c r="L617" s="42"/>
      <c r="M617" s="188" t="s">
        <v>19</v>
      </c>
      <c r="N617" s="189" t="s">
        <v>40</v>
      </c>
      <c r="O617" s="67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279</v>
      </c>
      <c r="AT617" s="192" t="s">
        <v>163</v>
      </c>
      <c r="AU617" s="192" t="s">
        <v>79</v>
      </c>
      <c r="AY617" s="20" t="s">
        <v>161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77</v>
      </c>
      <c r="BK617" s="193">
        <f>ROUND(I617*H617,2)</f>
        <v>0</v>
      </c>
      <c r="BL617" s="20" t="s">
        <v>279</v>
      </c>
      <c r="BM617" s="192" t="s">
        <v>5105</v>
      </c>
    </row>
    <row r="618" spans="1:65" s="2" customFormat="1">
      <c r="A618" s="37"/>
      <c r="B618" s="38"/>
      <c r="C618" s="39"/>
      <c r="D618" s="194" t="s">
        <v>170</v>
      </c>
      <c r="E618" s="39"/>
      <c r="F618" s="195" t="s">
        <v>5106</v>
      </c>
      <c r="G618" s="39"/>
      <c r="H618" s="39"/>
      <c r="I618" s="196"/>
      <c r="J618" s="39"/>
      <c r="K618" s="39"/>
      <c r="L618" s="42"/>
      <c r="M618" s="197"/>
      <c r="N618" s="198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170</v>
      </c>
      <c r="AU618" s="20" t="s">
        <v>79</v>
      </c>
    </row>
    <row r="619" spans="1:65" s="12" customFormat="1" ht="22.8" customHeight="1">
      <c r="B619" s="165"/>
      <c r="C619" s="166"/>
      <c r="D619" s="167" t="s">
        <v>68</v>
      </c>
      <c r="E619" s="179" t="s">
        <v>545</v>
      </c>
      <c r="F619" s="179" t="s">
        <v>546</v>
      </c>
      <c r="G619" s="166"/>
      <c r="H619" s="166"/>
      <c r="I619" s="169"/>
      <c r="J619" s="180">
        <f>BK619</f>
        <v>0</v>
      </c>
      <c r="K619" s="166"/>
      <c r="L619" s="171"/>
      <c r="M619" s="172"/>
      <c r="N619" s="173"/>
      <c r="O619" s="173"/>
      <c r="P619" s="174">
        <f>SUM(P620:P648)</f>
        <v>0</v>
      </c>
      <c r="Q619" s="173"/>
      <c r="R619" s="174">
        <f>SUM(R620:R648)</f>
        <v>1.2588545500000001</v>
      </c>
      <c r="S619" s="173"/>
      <c r="T619" s="175">
        <f>SUM(T620:T648)</f>
        <v>0</v>
      </c>
      <c r="AR619" s="176" t="s">
        <v>79</v>
      </c>
      <c r="AT619" s="177" t="s">
        <v>68</v>
      </c>
      <c r="AU619" s="177" t="s">
        <v>77</v>
      </c>
      <c r="AY619" s="176" t="s">
        <v>161</v>
      </c>
      <c r="BK619" s="178">
        <f>SUM(BK620:BK648)</f>
        <v>0</v>
      </c>
    </row>
    <row r="620" spans="1:65" s="2" customFormat="1" ht="33" customHeight="1">
      <c r="A620" s="37"/>
      <c r="B620" s="38"/>
      <c r="C620" s="181" t="s">
        <v>1489</v>
      </c>
      <c r="D620" s="181" t="s">
        <v>163</v>
      </c>
      <c r="E620" s="182" t="s">
        <v>5107</v>
      </c>
      <c r="F620" s="183" t="s">
        <v>5108</v>
      </c>
      <c r="G620" s="184" t="s">
        <v>166</v>
      </c>
      <c r="H620" s="185">
        <v>6.7469999999999999</v>
      </c>
      <c r="I620" s="186"/>
      <c r="J620" s="187">
        <f>ROUND(I620*H620,2)</f>
        <v>0</v>
      </c>
      <c r="K620" s="183" t="s">
        <v>19</v>
      </c>
      <c r="L620" s="42"/>
      <c r="M620" s="188" t="s">
        <v>19</v>
      </c>
      <c r="N620" s="189" t="s">
        <v>40</v>
      </c>
      <c r="O620" s="67"/>
      <c r="P620" s="190">
        <f>O620*H620</f>
        <v>0</v>
      </c>
      <c r="Q620" s="190">
        <v>2.4649999999999998E-2</v>
      </c>
      <c r="R620" s="190">
        <f>Q620*H620</f>
        <v>0.16631354999999998</v>
      </c>
      <c r="S620" s="190">
        <v>0</v>
      </c>
      <c r="T620" s="191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192" t="s">
        <v>279</v>
      </c>
      <c r="AT620" s="192" t="s">
        <v>163</v>
      </c>
      <c r="AU620" s="192" t="s">
        <v>79</v>
      </c>
      <c r="AY620" s="20" t="s">
        <v>161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20" t="s">
        <v>77</v>
      </c>
      <c r="BK620" s="193">
        <f>ROUND(I620*H620,2)</f>
        <v>0</v>
      </c>
      <c r="BL620" s="20" t="s">
        <v>279</v>
      </c>
      <c r="BM620" s="192" t="s">
        <v>5109</v>
      </c>
    </row>
    <row r="621" spans="1:65" s="14" customFormat="1">
      <c r="B621" s="212"/>
      <c r="C621" s="213"/>
      <c r="D621" s="199" t="s">
        <v>178</v>
      </c>
      <c r="E621" s="214" t="s">
        <v>19</v>
      </c>
      <c r="F621" s="215" t="s">
        <v>5110</v>
      </c>
      <c r="G621" s="213"/>
      <c r="H621" s="214" t="s">
        <v>19</v>
      </c>
      <c r="I621" s="216"/>
      <c r="J621" s="213"/>
      <c r="K621" s="213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178</v>
      </c>
      <c r="AU621" s="221" t="s">
        <v>79</v>
      </c>
      <c r="AV621" s="14" t="s">
        <v>77</v>
      </c>
      <c r="AW621" s="14" t="s">
        <v>31</v>
      </c>
      <c r="AX621" s="14" t="s">
        <v>69</v>
      </c>
      <c r="AY621" s="221" t="s">
        <v>161</v>
      </c>
    </row>
    <row r="622" spans="1:65" s="13" customFormat="1">
      <c r="B622" s="201"/>
      <c r="C622" s="202"/>
      <c r="D622" s="199" t="s">
        <v>178</v>
      </c>
      <c r="E622" s="203" t="s">
        <v>19</v>
      </c>
      <c r="F622" s="204" t="s">
        <v>5111</v>
      </c>
      <c r="G622" s="202"/>
      <c r="H622" s="205">
        <v>6.7469999999999999</v>
      </c>
      <c r="I622" s="206"/>
      <c r="J622" s="202"/>
      <c r="K622" s="202"/>
      <c r="L622" s="207"/>
      <c r="M622" s="208"/>
      <c r="N622" s="209"/>
      <c r="O622" s="209"/>
      <c r="P622" s="209"/>
      <c r="Q622" s="209"/>
      <c r="R622" s="209"/>
      <c r="S622" s="209"/>
      <c r="T622" s="210"/>
      <c r="AT622" s="211" t="s">
        <v>178</v>
      </c>
      <c r="AU622" s="211" t="s">
        <v>79</v>
      </c>
      <c r="AV622" s="13" t="s">
        <v>79</v>
      </c>
      <c r="AW622" s="13" t="s">
        <v>31</v>
      </c>
      <c r="AX622" s="13" t="s">
        <v>77</v>
      </c>
      <c r="AY622" s="211" t="s">
        <v>161</v>
      </c>
    </row>
    <row r="623" spans="1:65" s="2" customFormat="1" ht="44.25" customHeight="1">
      <c r="A623" s="37"/>
      <c r="B623" s="38"/>
      <c r="C623" s="181" t="s">
        <v>1495</v>
      </c>
      <c r="D623" s="181" t="s">
        <v>163</v>
      </c>
      <c r="E623" s="182" t="s">
        <v>5112</v>
      </c>
      <c r="F623" s="183" t="s">
        <v>5113</v>
      </c>
      <c r="G623" s="184" t="s">
        <v>166</v>
      </c>
      <c r="H623" s="185">
        <v>9.3800000000000008</v>
      </c>
      <c r="I623" s="186"/>
      <c r="J623" s="187">
        <f>ROUND(I623*H623,2)</f>
        <v>0</v>
      </c>
      <c r="K623" s="183" t="s">
        <v>19</v>
      </c>
      <c r="L623" s="42"/>
      <c r="M623" s="188" t="s">
        <v>19</v>
      </c>
      <c r="N623" s="189" t="s">
        <v>40</v>
      </c>
      <c r="O623" s="67"/>
      <c r="P623" s="190">
        <f>O623*H623</f>
        <v>0</v>
      </c>
      <c r="Q623" s="190">
        <v>2.93E-2</v>
      </c>
      <c r="R623" s="190">
        <f>Q623*H623</f>
        <v>0.27483400000000002</v>
      </c>
      <c r="S623" s="190">
        <v>0</v>
      </c>
      <c r="T623" s="191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192" t="s">
        <v>279</v>
      </c>
      <c r="AT623" s="192" t="s">
        <v>163</v>
      </c>
      <c r="AU623" s="192" t="s">
        <v>79</v>
      </c>
      <c r="AY623" s="20" t="s">
        <v>161</v>
      </c>
      <c r="BE623" s="193">
        <f>IF(N623="základní",J623,0)</f>
        <v>0</v>
      </c>
      <c r="BF623" s="193">
        <f>IF(N623="snížená",J623,0)</f>
        <v>0</v>
      </c>
      <c r="BG623" s="193">
        <f>IF(N623="zákl. přenesená",J623,0)</f>
        <v>0</v>
      </c>
      <c r="BH623" s="193">
        <f>IF(N623="sníž. přenesená",J623,0)</f>
        <v>0</v>
      </c>
      <c r="BI623" s="193">
        <f>IF(N623="nulová",J623,0)</f>
        <v>0</v>
      </c>
      <c r="BJ623" s="20" t="s">
        <v>77</v>
      </c>
      <c r="BK623" s="193">
        <f>ROUND(I623*H623,2)</f>
        <v>0</v>
      </c>
      <c r="BL623" s="20" t="s">
        <v>279</v>
      </c>
      <c r="BM623" s="192" t="s">
        <v>5114</v>
      </c>
    </row>
    <row r="624" spans="1:65" s="13" customFormat="1">
      <c r="B624" s="201"/>
      <c r="C624" s="202"/>
      <c r="D624" s="199" t="s">
        <v>178</v>
      </c>
      <c r="E624" s="203" t="s">
        <v>19</v>
      </c>
      <c r="F624" s="204" t="s">
        <v>5115</v>
      </c>
      <c r="G624" s="202"/>
      <c r="H624" s="205">
        <v>9.3800000000000008</v>
      </c>
      <c r="I624" s="206"/>
      <c r="J624" s="202"/>
      <c r="K624" s="202"/>
      <c r="L624" s="207"/>
      <c r="M624" s="208"/>
      <c r="N624" s="209"/>
      <c r="O624" s="209"/>
      <c r="P624" s="209"/>
      <c r="Q624" s="209"/>
      <c r="R624" s="209"/>
      <c r="S624" s="209"/>
      <c r="T624" s="210"/>
      <c r="AT624" s="211" t="s">
        <v>178</v>
      </c>
      <c r="AU624" s="211" t="s">
        <v>79</v>
      </c>
      <c r="AV624" s="13" t="s">
        <v>79</v>
      </c>
      <c r="AW624" s="13" t="s">
        <v>31</v>
      </c>
      <c r="AX624" s="13" t="s">
        <v>77</v>
      </c>
      <c r="AY624" s="211" t="s">
        <v>161</v>
      </c>
    </row>
    <row r="625" spans="1:65" s="2" customFormat="1" ht="24.15" customHeight="1">
      <c r="A625" s="37"/>
      <c r="B625" s="38"/>
      <c r="C625" s="181" t="s">
        <v>1501</v>
      </c>
      <c r="D625" s="181" t="s">
        <v>163</v>
      </c>
      <c r="E625" s="182" t="s">
        <v>1747</v>
      </c>
      <c r="F625" s="183" t="s">
        <v>1748</v>
      </c>
      <c r="G625" s="184" t="s">
        <v>166</v>
      </c>
      <c r="H625" s="185">
        <v>57.59</v>
      </c>
      <c r="I625" s="186"/>
      <c r="J625" s="187">
        <f>ROUND(I625*H625,2)</f>
        <v>0</v>
      </c>
      <c r="K625" s="183" t="s">
        <v>167</v>
      </c>
      <c r="L625" s="42"/>
      <c r="M625" s="188" t="s">
        <v>19</v>
      </c>
      <c r="N625" s="189" t="s">
        <v>40</v>
      </c>
      <c r="O625" s="67"/>
      <c r="P625" s="190">
        <f>O625*H625</f>
        <v>0</v>
      </c>
      <c r="Q625" s="190">
        <v>4.0600000000000002E-3</v>
      </c>
      <c r="R625" s="190">
        <f>Q625*H625</f>
        <v>0.23381540000000003</v>
      </c>
      <c r="S625" s="190">
        <v>0</v>
      </c>
      <c r="T625" s="191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2" t="s">
        <v>279</v>
      </c>
      <c r="AT625" s="192" t="s">
        <v>163</v>
      </c>
      <c r="AU625" s="192" t="s">
        <v>79</v>
      </c>
      <c r="AY625" s="20" t="s">
        <v>161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0" t="s">
        <v>77</v>
      </c>
      <c r="BK625" s="193">
        <f>ROUND(I625*H625,2)</f>
        <v>0</v>
      </c>
      <c r="BL625" s="20" t="s">
        <v>279</v>
      </c>
      <c r="BM625" s="192" t="s">
        <v>5116</v>
      </c>
    </row>
    <row r="626" spans="1:65" s="2" customFormat="1">
      <c r="A626" s="37"/>
      <c r="B626" s="38"/>
      <c r="C626" s="39"/>
      <c r="D626" s="194" t="s">
        <v>170</v>
      </c>
      <c r="E626" s="39"/>
      <c r="F626" s="195" t="s">
        <v>1750</v>
      </c>
      <c r="G626" s="39"/>
      <c r="H626" s="39"/>
      <c r="I626" s="196"/>
      <c r="J626" s="39"/>
      <c r="K626" s="39"/>
      <c r="L626" s="42"/>
      <c r="M626" s="197"/>
      <c r="N626" s="198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170</v>
      </c>
      <c r="AU626" s="20" t="s">
        <v>79</v>
      </c>
    </row>
    <row r="627" spans="1:65" s="2" customFormat="1" ht="16.5" customHeight="1">
      <c r="A627" s="37"/>
      <c r="B627" s="38"/>
      <c r="C627" s="237" t="s">
        <v>1507</v>
      </c>
      <c r="D627" s="237" t="s">
        <v>715</v>
      </c>
      <c r="E627" s="238" t="s">
        <v>1769</v>
      </c>
      <c r="F627" s="239" t="s">
        <v>5117</v>
      </c>
      <c r="G627" s="240" t="s">
        <v>166</v>
      </c>
      <c r="H627" s="241">
        <v>57.59</v>
      </c>
      <c r="I627" s="242"/>
      <c r="J627" s="243">
        <f>ROUND(I627*H627,2)</f>
        <v>0</v>
      </c>
      <c r="K627" s="239" t="s">
        <v>19</v>
      </c>
      <c r="L627" s="244"/>
      <c r="M627" s="245" t="s">
        <v>19</v>
      </c>
      <c r="N627" s="246" t="s">
        <v>40</v>
      </c>
      <c r="O627" s="67"/>
      <c r="P627" s="190">
        <f>O627*H627</f>
        <v>0</v>
      </c>
      <c r="Q627" s="190">
        <v>4.0000000000000001E-3</v>
      </c>
      <c r="R627" s="190">
        <f>Q627*H627</f>
        <v>0.23036000000000001</v>
      </c>
      <c r="S627" s="190">
        <v>0</v>
      </c>
      <c r="T627" s="191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192" t="s">
        <v>406</v>
      </c>
      <c r="AT627" s="192" t="s">
        <v>715</v>
      </c>
      <c r="AU627" s="192" t="s">
        <v>79</v>
      </c>
      <c r="AY627" s="20" t="s">
        <v>161</v>
      </c>
      <c r="BE627" s="193">
        <f>IF(N627="základní",J627,0)</f>
        <v>0</v>
      </c>
      <c r="BF627" s="193">
        <f>IF(N627="snížená",J627,0)</f>
        <v>0</v>
      </c>
      <c r="BG627" s="193">
        <f>IF(N627="zákl. přenesená",J627,0)</f>
        <v>0</v>
      </c>
      <c r="BH627" s="193">
        <f>IF(N627="sníž. přenesená",J627,0)</f>
        <v>0</v>
      </c>
      <c r="BI627" s="193">
        <f>IF(N627="nulová",J627,0)</f>
        <v>0</v>
      </c>
      <c r="BJ627" s="20" t="s">
        <v>77</v>
      </c>
      <c r="BK627" s="193">
        <f>ROUND(I627*H627,2)</f>
        <v>0</v>
      </c>
      <c r="BL627" s="20" t="s">
        <v>279</v>
      </c>
      <c r="BM627" s="192" t="s">
        <v>5118</v>
      </c>
    </row>
    <row r="628" spans="1:65" s="14" customFormat="1">
      <c r="B628" s="212"/>
      <c r="C628" s="213"/>
      <c r="D628" s="199" t="s">
        <v>178</v>
      </c>
      <c r="E628" s="214" t="s">
        <v>19</v>
      </c>
      <c r="F628" s="215" t="s">
        <v>286</v>
      </c>
      <c r="G628" s="213"/>
      <c r="H628" s="214" t="s">
        <v>19</v>
      </c>
      <c r="I628" s="216"/>
      <c r="J628" s="213"/>
      <c r="K628" s="213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178</v>
      </c>
      <c r="AU628" s="221" t="s">
        <v>79</v>
      </c>
      <c r="AV628" s="14" t="s">
        <v>77</v>
      </c>
      <c r="AW628" s="14" t="s">
        <v>31</v>
      </c>
      <c r="AX628" s="14" t="s">
        <v>69</v>
      </c>
      <c r="AY628" s="221" t="s">
        <v>161</v>
      </c>
    </row>
    <row r="629" spans="1:65" s="13" customFormat="1">
      <c r="B629" s="201"/>
      <c r="C629" s="202"/>
      <c r="D629" s="199" t="s">
        <v>178</v>
      </c>
      <c r="E629" s="203" t="s">
        <v>19</v>
      </c>
      <c r="F629" s="204" t="s">
        <v>5119</v>
      </c>
      <c r="G629" s="202"/>
      <c r="H629" s="205">
        <v>3.99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178</v>
      </c>
      <c r="AU629" s="211" t="s">
        <v>79</v>
      </c>
      <c r="AV629" s="13" t="s">
        <v>79</v>
      </c>
      <c r="AW629" s="13" t="s">
        <v>31</v>
      </c>
      <c r="AX629" s="13" t="s">
        <v>69</v>
      </c>
      <c r="AY629" s="211" t="s">
        <v>161</v>
      </c>
    </row>
    <row r="630" spans="1:65" s="14" customFormat="1">
      <c r="B630" s="212"/>
      <c r="C630" s="213"/>
      <c r="D630" s="199" t="s">
        <v>178</v>
      </c>
      <c r="E630" s="214" t="s">
        <v>19</v>
      </c>
      <c r="F630" s="215" t="s">
        <v>305</v>
      </c>
      <c r="G630" s="213"/>
      <c r="H630" s="214" t="s">
        <v>19</v>
      </c>
      <c r="I630" s="216"/>
      <c r="J630" s="213"/>
      <c r="K630" s="213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178</v>
      </c>
      <c r="AU630" s="221" t="s">
        <v>79</v>
      </c>
      <c r="AV630" s="14" t="s">
        <v>77</v>
      </c>
      <c r="AW630" s="14" t="s">
        <v>31</v>
      </c>
      <c r="AX630" s="14" t="s">
        <v>69</v>
      </c>
      <c r="AY630" s="221" t="s">
        <v>161</v>
      </c>
    </row>
    <row r="631" spans="1:65" s="13" customFormat="1">
      <c r="B631" s="201"/>
      <c r="C631" s="202"/>
      <c r="D631" s="199" t="s">
        <v>178</v>
      </c>
      <c r="E631" s="203" t="s">
        <v>19</v>
      </c>
      <c r="F631" s="204" t="s">
        <v>5120</v>
      </c>
      <c r="G631" s="202"/>
      <c r="H631" s="205">
        <v>18.2</v>
      </c>
      <c r="I631" s="206"/>
      <c r="J631" s="202"/>
      <c r="K631" s="202"/>
      <c r="L631" s="207"/>
      <c r="M631" s="208"/>
      <c r="N631" s="209"/>
      <c r="O631" s="209"/>
      <c r="P631" s="209"/>
      <c r="Q631" s="209"/>
      <c r="R631" s="209"/>
      <c r="S631" s="209"/>
      <c r="T631" s="210"/>
      <c r="AT631" s="211" t="s">
        <v>178</v>
      </c>
      <c r="AU631" s="211" t="s">
        <v>79</v>
      </c>
      <c r="AV631" s="13" t="s">
        <v>79</v>
      </c>
      <c r="AW631" s="13" t="s">
        <v>31</v>
      </c>
      <c r="AX631" s="13" t="s">
        <v>69</v>
      </c>
      <c r="AY631" s="211" t="s">
        <v>161</v>
      </c>
    </row>
    <row r="632" spans="1:65" s="14" customFormat="1">
      <c r="B632" s="212"/>
      <c r="C632" s="213"/>
      <c r="D632" s="199" t="s">
        <v>178</v>
      </c>
      <c r="E632" s="214" t="s">
        <v>19</v>
      </c>
      <c r="F632" s="215" t="s">
        <v>307</v>
      </c>
      <c r="G632" s="213"/>
      <c r="H632" s="214" t="s">
        <v>19</v>
      </c>
      <c r="I632" s="216"/>
      <c r="J632" s="213"/>
      <c r="K632" s="213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178</v>
      </c>
      <c r="AU632" s="221" t="s">
        <v>79</v>
      </c>
      <c r="AV632" s="14" t="s">
        <v>77</v>
      </c>
      <c r="AW632" s="14" t="s">
        <v>31</v>
      </c>
      <c r="AX632" s="14" t="s">
        <v>69</v>
      </c>
      <c r="AY632" s="221" t="s">
        <v>161</v>
      </c>
    </row>
    <row r="633" spans="1:65" s="13" customFormat="1">
      <c r="B633" s="201"/>
      <c r="C633" s="202"/>
      <c r="D633" s="199" t="s">
        <v>178</v>
      </c>
      <c r="E633" s="203" t="s">
        <v>19</v>
      </c>
      <c r="F633" s="204" t="s">
        <v>5121</v>
      </c>
      <c r="G633" s="202"/>
      <c r="H633" s="205">
        <v>17.7</v>
      </c>
      <c r="I633" s="206"/>
      <c r="J633" s="202"/>
      <c r="K633" s="202"/>
      <c r="L633" s="207"/>
      <c r="M633" s="208"/>
      <c r="N633" s="209"/>
      <c r="O633" s="209"/>
      <c r="P633" s="209"/>
      <c r="Q633" s="209"/>
      <c r="R633" s="209"/>
      <c r="S633" s="209"/>
      <c r="T633" s="210"/>
      <c r="AT633" s="211" t="s">
        <v>178</v>
      </c>
      <c r="AU633" s="211" t="s">
        <v>79</v>
      </c>
      <c r="AV633" s="13" t="s">
        <v>79</v>
      </c>
      <c r="AW633" s="13" t="s">
        <v>31</v>
      </c>
      <c r="AX633" s="13" t="s">
        <v>69</v>
      </c>
      <c r="AY633" s="211" t="s">
        <v>161</v>
      </c>
    </row>
    <row r="634" spans="1:65" s="14" customFormat="1">
      <c r="B634" s="212"/>
      <c r="C634" s="213"/>
      <c r="D634" s="199" t="s">
        <v>178</v>
      </c>
      <c r="E634" s="214" t="s">
        <v>19</v>
      </c>
      <c r="F634" s="215" t="s">
        <v>309</v>
      </c>
      <c r="G634" s="213"/>
      <c r="H634" s="214" t="s">
        <v>19</v>
      </c>
      <c r="I634" s="216"/>
      <c r="J634" s="213"/>
      <c r="K634" s="213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178</v>
      </c>
      <c r="AU634" s="221" t="s">
        <v>79</v>
      </c>
      <c r="AV634" s="14" t="s">
        <v>77</v>
      </c>
      <c r="AW634" s="14" t="s">
        <v>31</v>
      </c>
      <c r="AX634" s="14" t="s">
        <v>69</v>
      </c>
      <c r="AY634" s="221" t="s">
        <v>161</v>
      </c>
    </row>
    <row r="635" spans="1:65" s="13" customFormat="1">
      <c r="B635" s="201"/>
      <c r="C635" s="202"/>
      <c r="D635" s="199" t="s">
        <v>178</v>
      </c>
      <c r="E635" s="203" t="s">
        <v>19</v>
      </c>
      <c r="F635" s="204" t="s">
        <v>5122</v>
      </c>
      <c r="G635" s="202"/>
      <c r="H635" s="205">
        <v>17.7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178</v>
      </c>
      <c r="AU635" s="211" t="s">
        <v>79</v>
      </c>
      <c r="AV635" s="13" t="s">
        <v>79</v>
      </c>
      <c r="AW635" s="13" t="s">
        <v>31</v>
      </c>
      <c r="AX635" s="13" t="s">
        <v>69</v>
      </c>
      <c r="AY635" s="211" t="s">
        <v>161</v>
      </c>
    </row>
    <row r="636" spans="1:65" s="15" customFormat="1">
      <c r="B636" s="222"/>
      <c r="C636" s="223"/>
      <c r="D636" s="199" t="s">
        <v>178</v>
      </c>
      <c r="E636" s="224" t="s">
        <v>19</v>
      </c>
      <c r="F636" s="225" t="s">
        <v>221</v>
      </c>
      <c r="G636" s="223"/>
      <c r="H636" s="226">
        <v>57.59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178</v>
      </c>
      <c r="AU636" s="232" t="s">
        <v>79</v>
      </c>
      <c r="AV636" s="15" t="s">
        <v>168</v>
      </c>
      <c r="AW636" s="15" t="s">
        <v>31</v>
      </c>
      <c r="AX636" s="15" t="s">
        <v>77</v>
      </c>
      <c r="AY636" s="232" t="s">
        <v>161</v>
      </c>
    </row>
    <row r="637" spans="1:65" s="2" customFormat="1" ht="24.15" customHeight="1">
      <c r="A637" s="37"/>
      <c r="B637" s="38"/>
      <c r="C637" s="181" t="s">
        <v>1512</v>
      </c>
      <c r="D637" s="181" t="s">
        <v>163</v>
      </c>
      <c r="E637" s="182" t="s">
        <v>1669</v>
      </c>
      <c r="F637" s="183" t="s">
        <v>1670</v>
      </c>
      <c r="G637" s="184" t="s">
        <v>166</v>
      </c>
      <c r="H637" s="185">
        <v>28.978000000000002</v>
      </c>
      <c r="I637" s="186"/>
      <c r="J637" s="187">
        <f>ROUND(I637*H637,2)</f>
        <v>0</v>
      </c>
      <c r="K637" s="183" t="s">
        <v>19</v>
      </c>
      <c r="L637" s="42"/>
      <c r="M637" s="188" t="s">
        <v>19</v>
      </c>
      <c r="N637" s="189" t="s">
        <v>40</v>
      </c>
      <c r="O637" s="67"/>
      <c r="P637" s="190">
        <f>O637*H637</f>
        <v>0</v>
      </c>
      <c r="Q637" s="190">
        <v>1.2200000000000001E-2</v>
      </c>
      <c r="R637" s="190">
        <f>Q637*H637</f>
        <v>0.35353160000000006</v>
      </c>
      <c r="S637" s="190">
        <v>0</v>
      </c>
      <c r="T637" s="191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2" t="s">
        <v>279</v>
      </c>
      <c r="AT637" s="192" t="s">
        <v>163</v>
      </c>
      <c r="AU637" s="192" t="s">
        <v>79</v>
      </c>
      <c r="AY637" s="20" t="s">
        <v>161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20" t="s">
        <v>77</v>
      </c>
      <c r="BK637" s="193">
        <f>ROUND(I637*H637,2)</f>
        <v>0</v>
      </c>
      <c r="BL637" s="20" t="s">
        <v>279</v>
      </c>
      <c r="BM637" s="192" t="s">
        <v>5123</v>
      </c>
    </row>
    <row r="638" spans="1:65" s="2" customFormat="1" ht="38.4">
      <c r="A638" s="37"/>
      <c r="B638" s="38"/>
      <c r="C638" s="39"/>
      <c r="D638" s="199" t="s">
        <v>176</v>
      </c>
      <c r="E638" s="39"/>
      <c r="F638" s="200" t="s">
        <v>1672</v>
      </c>
      <c r="G638" s="39"/>
      <c r="H638" s="39"/>
      <c r="I638" s="196"/>
      <c r="J638" s="39"/>
      <c r="K638" s="39"/>
      <c r="L638" s="42"/>
      <c r="M638" s="197"/>
      <c r="N638" s="198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176</v>
      </c>
      <c r="AU638" s="20" t="s">
        <v>79</v>
      </c>
    </row>
    <row r="639" spans="1:65" s="14" customFormat="1">
      <c r="B639" s="212"/>
      <c r="C639" s="213"/>
      <c r="D639" s="199" t="s">
        <v>178</v>
      </c>
      <c r="E639" s="214" t="s">
        <v>19</v>
      </c>
      <c r="F639" s="215" t="s">
        <v>305</v>
      </c>
      <c r="G639" s="213"/>
      <c r="H639" s="214" t="s">
        <v>19</v>
      </c>
      <c r="I639" s="216"/>
      <c r="J639" s="213"/>
      <c r="K639" s="213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178</v>
      </c>
      <c r="AU639" s="221" t="s">
        <v>79</v>
      </c>
      <c r="AV639" s="14" t="s">
        <v>77</v>
      </c>
      <c r="AW639" s="14" t="s">
        <v>31</v>
      </c>
      <c r="AX639" s="14" t="s">
        <v>69</v>
      </c>
      <c r="AY639" s="221" t="s">
        <v>161</v>
      </c>
    </row>
    <row r="640" spans="1:65" s="13" customFormat="1">
      <c r="B640" s="201"/>
      <c r="C640" s="202"/>
      <c r="D640" s="199" t="s">
        <v>178</v>
      </c>
      <c r="E640" s="203" t="s">
        <v>19</v>
      </c>
      <c r="F640" s="204" t="s">
        <v>5124</v>
      </c>
      <c r="G640" s="202"/>
      <c r="H640" s="205">
        <v>8.25</v>
      </c>
      <c r="I640" s="206"/>
      <c r="J640" s="202"/>
      <c r="K640" s="202"/>
      <c r="L640" s="207"/>
      <c r="M640" s="208"/>
      <c r="N640" s="209"/>
      <c r="O640" s="209"/>
      <c r="P640" s="209"/>
      <c r="Q640" s="209"/>
      <c r="R640" s="209"/>
      <c r="S640" s="209"/>
      <c r="T640" s="210"/>
      <c r="AT640" s="211" t="s">
        <v>178</v>
      </c>
      <c r="AU640" s="211" t="s">
        <v>79</v>
      </c>
      <c r="AV640" s="13" t="s">
        <v>79</v>
      </c>
      <c r="AW640" s="13" t="s">
        <v>31</v>
      </c>
      <c r="AX640" s="13" t="s">
        <v>69</v>
      </c>
      <c r="AY640" s="211" t="s">
        <v>161</v>
      </c>
    </row>
    <row r="641" spans="1:65" s="14" customFormat="1">
      <c r="B641" s="212"/>
      <c r="C641" s="213"/>
      <c r="D641" s="199" t="s">
        <v>178</v>
      </c>
      <c r="E641" s="214" t="s">
        <v>19</v>
      </c>
      <c r="F641" s="215" t="s">
        <v>307</v>
      </c>
      <c r="G641" s="213"/>
      <c r="H641" s="214" t="s">
        <v>19</v>
      </c>
      <c r="I641" s="216"/>
      <c r="J641" s="213"/>
      <c r="K641" s="213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178</v>
      </c>
      <c r="AU641" s="221" t="s">
        <v>79</v>
      </c>
      <c r="AV641" s="14" t="s">
        <v>77</v>
      </c>
      <c r="AW641" s="14" t="s">
        <v>31</v>
      </c>
      <c r="AX641" s="14" t="s">
        <v>69</v>
      </c>
      <c r="AY641" s="221" t="s">
        <v>161</v>
      </c>
    </row>
    <row r="642" spans="1:65" s="13" customFormat="1">
      <c r="B642" s="201"/>
      <c r="C642" s="202"/>
      <c r="D642" s="199" t="s">
        <v>178</v>
      </c>
      <c r="E642" s="203" t="s">
        <v>19</v>
      </c>
      <c r="F642" s="204" t="s">
        <v>5125</v>
      </c>
      <c r="G642" s="202"/>
      <c r="H642" s="205">
        <v>3.484</v>
      </c>
      <c r="I642" s="206"/>
      <c r="J642" s="202"/>
      <c r="K642" s="202"/>
      <c r="L642" s="207"/>
      <c r="M642" s="208"/>
      <c r="N642" s="209"/>
      <c r="O642" s="209"/>
      <c r="P642" s="209"/>
      <c r="Q642" s="209"/>
      <c r="R642" s="209"/>
      <c r="S642" s="209"/>
      <c r="T642" s="210"/>
      <c r="AT642" s="211" t="s">
        <v>178</v>
      </c>
      <c r="AU642" s="211" t="s">
        <v>79</v>
      </c>
      <c r="AV642" s="13" t="s">
        <v>79</v>
      </c>
      <c r="AW642" s="13" t="s">
        <v>31</v>
      </c>
      <c r="AX642" s="13" t="s">
        <v>69</v>
      </c>
      <c r="AY642" s="211" t="s">
        <v>161</v>
      </c>
    </row>
    <row r="643" spans="1:65" s="13" customFormat="1">
      <c r="B643" s="201"/>
      <c r="C643" s="202"/>
      <c r="D643" s="199" t="s">
        <v>178</v>
      </c>
      <c r="E643" s="203" t="s">
        <v>19</v>
      </c>
      <c r="F643" s="204" t="s">
        <v>5126</v>
      </c>
      <c r="G643" s="202"/>
      <c r="H643" s="205">
        <v>8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178</v>
      </c>
      <c r="AU643" s="211" t="s">
        <v>79</v>
      </c>
      <c r="AV643" s="13" t="s">
        <v>79</v>
      </c>
      <c r="AW643" s="13" t="s">
        <v>31</v>
      </c>
      <c r="AX643" s="13" t="s">
        <v>69</v>
      </c>
      <c r="AY643" s="211" t="s">
        <v>161</v>
      </c>
    </row>
    <row r="644" spans="1:65" s="14" customFormat="1">
      <c r="B644" s="212"/>
      <c r="C644" s="213"/>
      <c r="D644" s="199" t="s">
        <v>178</v>
      </c>
      <c r="E644" s="214" t="s">
        <v>19</v>
      </c>
      <c r="F644" s="215" t="s">
        <v>309</v>
      </c>
      <c r="G644" s="213"/>
      <c r="H644" s="214" t="s">
        <v>19</v>
      </c>
      <c r="I644" s="216"/>
      <c r="J644" s="213"/>
      <c r="K644" s="213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178</v>
      </c>
      <c r="AU644" s="221" t="s">
        <v>79</v>
      </c>
      <c r="AV644" s="14" t="s">
        <v>77</v>
      </c>
      <c r="AW644" s="14" t="s">
        <v>31</v>
      </c>
      <c r="AX644" s="14" t="s">
        <v>69</v>
      </c>
      <c r="AY644" s="221" t="s">
        <v>161</v>
      </c>
    </row>
    <row r="645" spans="1:65" s="13" customFormat="1">
      <c r="B645" s="201"/>
      <c r="C645" s="202"/>
      <c r="D645" s="199" t="s">
        <v>178</v>
      </c>
      <c r="E645" s="203" t="s">
        <v>19</v>
      </c>
      <c r="F645" s="204" t="s">
        <v>5127</v>
      </c>
      <c r="G645" s="202"/>
      <c r="H645" s="205">
        <v>9.2439999999999998</v>
      </c>
      <c r="I645" s="206"/>
      <c r="J645" s="202"/>
      <c r="K645" s="202"/>
      <c r="L645" s="207"/>
      <c r="M645" s="208"/>
      <c r="N645" s="209"/>
      <c r="O645" s="209"/>
      <c r="P645" s="209"/>
      <c r="Q645" s="209"/>
      <c r="R645" s="209"/>
      <c r="S645" s="209"/>
      <c r="T645" s="210"/>
      <c r="AT645" s="211" t="s">
        <v>178</v>
      </c>
      <c r="AU645" s="211" t="s">
        <v>79</v>
      </c>
      <c r="AV645" s="13" t="s">
        <v>79</v>
      </c>
      <c r="AW645" s="13" t="s">
        <v>31</v>
      </c>
      <c r="AX645" s="13" t="s">
        <v>69</v>
      </c>
      <c r="AY645" s="211" t="s">
        <v>161</v>
      </c>
    </row>
    <row r="646" spans="1:65" s="15" customFormat="1">
      <c r="B646" s="222"/>
      <c r="C646" s="223"/>
      <c r="D646" s="199" t="s">
        <v>178</v>
      </c>
      <c r="E646" s="224" t="s">
        <v>19</v>
      </c>
      <c r="F646" s="225" t="s">
        <v>221</v>
      </c>
      <c r="G646" s="223"/>
      <c r="H646" s="226">
        <v>28.978000000000002</v>
      </c>
      <c r="I646" s="227"/>
      <c r="J646" s="223"/>
      <c r="K646" s="223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178</v>
      </c>
      <c r="AU646" s="232" t="s">
        <v>79</v>
      </c>
      <c r="AV646" s="15" t="s">
        <v>168</v>
      </c>
      <c r="AW646" s="15" t="s">
        <v>31</v>
      </c>
      <c r="AX646" s="15" t="s">
        <v>77</v>
      </c>
      <c r="AY646" s="232" t="s">
        <v>161</v>
      </c>
    </row>
    <row r="647" spans="1:65" s="2" customFormat="1" ht="37.799999999999997" customHeight="1">
      <c r="A647" s="37"/>
      <c r="B647" s="38"/>
      <c r="C647" s="181" t="s">
        <v>1518</v>
      </c>
      <c r="D647" s="181" t="s">
        <v>163</v>
      </c>
      <c r="E647" s="182" t="s">
        <v>1777</v>
      </c>
      <c r="F647" s="183" t="s">
        <v>1778</v>
      </c>
      <c r="G647" s="184" t="s">
        <v>214</v>
      </c>
      <c r="H647" s="185">
        <v>1.2589999999999999</v>
      </c>
      <c r="I647" s="186"/>
      <c r="J647" s="187">
        <f>ROUND(I647*H647,2)</f>
        <v>0</v>
      </c>
      <c r="K647" s="183" t="s">
        <v>167</v>
      </c>
      <c r="L647" s="42"/>
      <c r="M647" s="188" t="s">
        <v>19</v>
      </c>
      <c r="N647" s="189" t="s">
        <v>40</v>
      </c>
      <c r="O647" s="67"/>
      <c r="P647" s="190">
        <f>O647*H647</f>
        <v>0</v>
      </c>
      <c r="Q647" s="190">
        <v>0</v>
      </c>
      <c r="R647" s="190">
        <f>Q647*H647</f>
        <v>0</v>
      </c>
      <c r="S647" s="190">
        <v>0</v>
      </c>
      <c r="T647" s="191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92" t="s">
        <v>279</v>
      </c>
      <c r="AT647" s="192" t="s">
        <v>163</v>
      </c>
      <c r="AU647" s="192" t="s">
        <v>79</v>
      </c>
      <c r="AY647" s="20" t="s">
        <v>161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20" t="s">
        <v>77</v>
      </c>
      <c r="BK647" s="193">
        <f>ROUND(I647*H647,2)</f>
        <v>0</v>
      </c>
      <c r="BL647" s="20" t="s">
        <v>279</v>
      </c>
      <c r="BM647" s="192" t="s">
        <v>5128</v>
      </c>
    </row>
    <row r="648" spans="1:65" s="2" customFormat="1">
      <c r="A648" s="37"/>
      <c r="B648" s="38"/>
      <c r="C648" s="39"/>
      <c r="D648" s="194" t="s">
        <v>170</v>
      </c>
      <c r="E648" s="39"/>
      <c r="F648" s="195" t="s">
        <v>1780</v>
      </c>
      <c r="G648" s="39"/>
      <c r="H648" s="39"/>
      <c r="I648" s="196"/>
      <c r="J648" s="39"/>
      <c r="K648" s="39"/>
      <c r="L648" s="42"/>
      <c r="M648" s="197"/>
      <c r="N648" s="198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170</v>
      </c>
      <c r="AU648" s="20" t="s">
        <v>79</v>
      </c>
    </row>
    <row r="649" spans="1:65" s="12" customFormat="1" ht="22.8" customHeight="1">
      <c r="B649" s="165"/>
      <c r="C649" s="166"/>
      <c r="D649" s="167" t="s">
        <v>68</v>
      </c>
      <c r="E649" s="179" t="s">
        <v>1781</v>
      </c>
      <c r="F649" s="179" t="s">
        <v>1782</v>
      </c>
      <c r="G649" s="166"/>
      <c r="H649" s="166"/>
      <c r="I649" s="169"/>
      <c r="J649" s="180">
        <f>BK649</f>
        <v>0</v>
      </c>
      <c r="K649" s="166"/>
      <c r="L649" s="171"/>
      <c r="M649" s="172"/>
      <c r="N649" s="173"/>
      <c r="O649" s="173"/>
      <c r="P649" s="174">
        <f>SUM(P650:P658)</f>
        <v>0</v>
      </c>
      <c r="Q649" s="173"/>
      <c r="R649" s="174">
        <f>SUM(R650:R658)</f>
        <v>9.8510999999999987E-2</v>
      </c>
      <c r="S649" s="173"/>
      <c r="T649" s="175">
        <f>SUM(T650:T658)</f>
        <v>0</v>
      </c>
      <c r="AR649" s="176" t="s">
        <v>79</v>
      </c>
      <c r="AT649" s="177" t="s">
        <v>68</v>
      </c>
      <c r="AU649" s="177" t="s">
        <v>77</v>
      </c>
      <c r="AY649" s="176" t="s">
        <v>161</v>
      </c>
      <c r="BK649" s="178">
        <f>SUM(BK650:BK658)</f>
        <v>0</v>
      </c>
    </row>
    <row r="650" spans="1:65" s="2" customFormat="1" ht="24.15" customHeight="1">
      <c r="A650" s="37"/>
      <c r="B650" s="38"/>
      <c r="C650" s="181" t="s">
        <v>1524</v>
      </c>
      <c r="D650" s="181" t="s">
        <v>163</v>
      </c>
      <c r="E650" s="182" t="s">
        <v>5129</v>
      </c>
      <c r="F650" s="183" t="s">
        <v>5130</v>
      </c>
      <c r="G650" s="184" t="s">
        <v>189</v>
      </c>
      <c r="H650" s="185">
        <v>8.9</v>
      </c>
      <c r="I650" s="186"/>
      <c r="J650" s="187">
        <f>ROUND(I650*H650,2)</f>
        <v>0</v>
      </c>
      <c r="K650" s="183" t="s">
        <v>167</v>
      </c>
      <c r="L650" s="42"/>
      <c r="M650" s="188" t="s">
        <v>19</v>
      </c>
      <c r="N650" s="189" t="s">
        <v>40</v>
      </c>
      <c r="O650" s="67"/>
      <c r="P650" s="190">
        <f>O650*H650</f>
        <v>0</v>
      </c>
      <c r="Q650" s="190">
        <v>4.79E-3</v>
      </c>
      <c r="R650" s="190">
        <f>Q650*H650</f>
        <v>4.2631000000000002E-2</v>
      </c>
      <c r="S650" s="190">
        <v>0</v>
      </c>
      <c r="T650" s="191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192" t="s">
        <v>279</v>
      </c>
      <c r="AT650" s="192" t="s">
        <v>163</v>
      </c>
      <c r="AU650" s="192" t="s">
        <v>79</v>
      </c>
      <c r="AY650" s="20" t="s">
        <v>161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20" t="s">
        <v>77</v>
      </c>
      <c r="BK650" s="193">
        <f>ROUND(I650*H650,2)</f>
        <v>0</v>
      </c>
      <c r="BL650" s="20" t="s">
        <v>279</v>
      </c>
      <c r="BM650" s="192" t="s">
        <v>5131</v>
      </c>
    </row>
    <row r="651" spans="1:65" s="2" customFormat="1">
      <c r="A651" s="37"/>
      <c r="B651" s="38"/>
      <c r="C651" s="39"/>
      <c r="D651" s="194" t="s">
        <v>170</v>
      </c>
      <c r="E651" s="39"/>
      <c r="F651" s="195" t="s">
        <v>5132</v>
      </c>
      <c r="G651" s="39"/>
      <c r="H651" s="39"/>
      <c r="I651" s="196"/>
      <c r="J651" s="39"/>
      <c r="K651" s="39"/>
      <c r="L651" s="42"/>
      <c r="M651" s="197"/>
      <c r="N651" s="198"/>
      <c r="O651" s="67"/>
      <c r="P651" s="67"/>
      <c r="Q651" s="67"/>
      <c r="R651" s="67"/>
      <c r="S651" s="67"/>
      <c r="T651" s="68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20" t="s">
        <v>170</v>
      </c>
      <c r="AU651" s="20" t="s">
        <v>79</v>
      </c>
    </row>
    <row r="652" spans="1:65" s="13" customFormat="1">
      <c r="B652" s="201"/>
      <c r="C652" s="202"/>
      <c r="D652" s="199" t="s">
        <v>178</v>
      </c>
      <c r="E652" s="203" t="s">
        <v>19</v>
      </c>
      <c r="F652" s="204" t="s">
        <v>5133</v>
      </c>
      <c r="G652" s="202"/>
      <c r="H652" s="205">
        <v>8.9</v>
      </c>
      <c r="I652" s="206"/>
      <c r="J652" s="202"/>
      <c r="K652" s="202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178</v>
      </c>
      <c r="AU652" s="211" t="s">
        <v>79</v>
      </c>
      <c r="AV652" s="13" t="s">
        <v>79</v>
      </c>
      <c r="AW652" s="13" t="s">
        <v>31</v>
      </c>
      <c r="AX652" s="13" t="s">
        <v>77</v>
      </c>
      <c r="AY652" s="211" t="s">
        <v>161</v>
      </c>
    </row>
    <row r="653" spans="1:65" s="2" customFormat="1" ht="21.75" customHeight="1">
      <c r="A653" s="37"/>
      <c r="B653" s="38"/>
      <c r="C653" s="181" t="s">
        <v>1529</v>
      </c>
      <c r="D653" s="181" t="s">
        <v>163</v>
      </c>
      <c r="E653" s="182" t="s">
        <v>5134</v>
      </c>
      <c r="F653" s="183" t="s">
        <v>5135</v>
      </c>
      <c r="G653" s="184" t="s">
        <v>189</v>
      </c>
      <c r="H653" s="185">
        <v>23.7</v>
      </c>
      <c r="I653" s="186"/>
      <c r="J653" s="187">
        <f>ROUND(I653*H653,2)</f>
        <v>0</v>
      </c>
      <c r="K653" s="183" t="s">
        <v>19</v>
      </c>
      <c r="L653" s="42"/>
      <c r="M653" s="188" t="s">
        <v>19</v>
      </c>
      <c r="N653" s="189" t="s">
        <v>40</v>
      </c>
      <c r="O653" s="67"/>
      <c r="P653" s="190">
        <f>O653*H653</f>
        <v>0</v>
      </c>
      <c r="Q653" s="190">
        <v>2.2000000000000001E-3</v>
      </c>
      <c r="R653" s="190">
        <f>Q653*H653</f>
        <v>5.2139999999999999E-2</v>
      </c>
      <c r="S653" s="190">
        <v>0</v>
      </c>
      <c r="T653" s="191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2" t="s">
        <v>279</v>
      </c>
      <c r="AT653" s="192" t="s">
        <v>163</v>
      </c>
      <c r="AU653" s="192" t="s">
        <v>79</v>
      </c>
      <c r="AY653" s="20" t="s">
        <v>161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0" t="s">
        <v>77</v>
      </c>
      <c r="BK653" s="193">
        <f>ROUND(I653*H653,2)</f>
        <v>0</v>
      </c>
      <c r="BL653" s="20" t="s">
        <v>279</v>
      </c>
      <c r="BM653" s="192" t="s">
        <v>5136</v>
      </c>
    </row>
    <row r="654" spans="1:65" s="13" customFormat="1">
      <c r="B654" s="201"/>
      <c r="C654" s="202"/>
      <c r="D654" s="199" t="s">
        <v>178</v>
      </c>
      <c r="E654" s="203" t="s">
        <v>19</v>
      </c>
      <c r="F654" s="204" t="s">
        <v>5137</v>
      </c>
      <c r="G654" s="202"/>
      <c r="H654" s="205">
        <v>23.7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178</v>
      </c>
      <c r="AU654" s="211" t="s">
        <v>79</v>
      </c>
      <c r="AV654" s="13" t="s">
        <v>79</v>
      </c>
      <c r="AW654" s="13" t="s">
        <v>31</v>
      </c>
      <c r="AX654" s="13" t="s">
        <v>77</v>
      </c>
      <c r="AY654" s="211" t="s">
        <v>161</v>
      </c>
    </row>
    <row r="655" spans="1:65" s="2" customFormat="1" ht="24.15" customHeight="1">
      <c r="A655" s="37"/>
      <c r="B655" s="38"/>
      <c r="C655" s="181" t="s">
        <v>1536</v>
      </c>
      <c r="D655" s="181" t="s">
        <v>163</v>
      </c>
      <c r="E655" s="182" t="s">
        <v>1813</v>
      </c>
      <c r="F655" s="183" t="s">
        <v>1814</v>
      </c>
      <c r="G655" s="184" t="s">
        <v>1476</v>
      </c>
      <c r="H655" s="185">
        <v>1</v>
      </c>
      <c r="I655" s="186"/>
      <c r="J655" s="187">
        <f>ROUND(I655*H655,2)</f>
        <v>0</v>
      </c>
      <c r="K655" s="183" t="s">
        <v>19</v>
      </c>
      <c r="L655" s="42"/>
      <c r="M655" s="188" t="s">
        <v>19</v>
      </c>
      <c r="N655" s="189" t="s">
        <v>40</v>
      </c>
      <c r="O655" s="67"/>
      <c r="P655" s="190">
        <f>O655*H655</f>
        <v>0</v>
      </c>
      <c r="Q655" s="190">
        <v>3.7399999999999998E-3</v>
      </c>
      <c r="R655" s="190">
        <f>Q655*H655</f>
        <v>3.7399999999999998E-3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279</v>
      </c>
      <c r="AT655" s="192" t="s">
        <v>163</v>
      </c>
      <c r="AU655" s="192" t="s">
        <v>79</v>
      </c>
      <c r="AY655" s="20" t="s">
        <v>161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77</v>
      </c>
      <c r="BK655" s="193">
        <f>ROUND(I655*H655,2)</f>
        <v>0</v>
      </c>
      <c r="BL655" s="20" t="s">
        <v>279</v>
      </c>
      <c r="BM655" s="192" t="s">
        <v>5138</v>
      </c>
    </row>
    <row r="656" spans="1:65" s="2" customFormat="1" ht="19.2">
      <c r="A656" s="37"/>
      <c r="B656" s="38"/>
      <c r="C656" s="39"/>
      <c r="D656" s="199" t="s">
        <v>176</v>
      </c>
      <c r="E656" s="39"/>
      <c r="F656" s="200" t="s">
        <v>1816</v>
      </c>
      <c r="G656" s="39"/>
      <c r="H656" s="39"/>
      <c r="I656" s="196"/>
      <c r="J656" s="39"/>
      <c r="K656" s="39"/>
      <c r="L656" s="42"/>
      <c r="M656" s="197"/>
      <c r="N656" s="198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20" t="s">
        <v>176</v>
      </c>
      <c r="AU656" s="20" t="s">
        <v>79</v>
      </c>
    </row>
    <row r="657" spans="1:65" s="2" customFormat="1" ht="24.15" customHeight="1">
      <c r="A657" s="37"/>
      <c r="B657" s="38"/>
      <c r="C657" s="181" t="s">
        <v>1542</v>
      </c>
      <c r="D657" s="181" t="s">
        <v>163</v>
      </c>
      <c r="E657" s="182" t="s">
        <v>1818</v>
      </c>
      <c r="F657" s="183" t="s">
        <v>1819</v>
      </c>
      <c r="G657" s="184" t="s">
        <v>214</v>
      </c>
      <c r="H657" s="185">
        <v>9.9000000000000005E-2</v>
      </c>
      <c r="I657" s="186"/>
      <c r="J657" s="187">
        <f>ROUND(I657*H657,2)</f>
        <v>0</v>
      </c>
      <c r="K657" s="183" t="s">
        <v>167</v>
      </c>
      <c r="L657" s="42"/>
      <c r="M657" s="188" t="s">
        <v>19</v>
      </c>
      <c r="N657" s="189" t="s">
        <v>40</v>
      </c>
      <c r="O657" s="67"/>
      <c r="P657" s="190">
        <f>O657*H657</f>
        <v>0</v>
      </c>
      <c r="Q657" s="190">
        <v>0</v>
      </c>
      <c r="R657" s="190">
        <f>Q657*H657</f>
        <v>0</v>
      </c>
      <c r="S657" s="190">
        <v>0</v>
      </c>
      <c r="T657" s="191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192" t="s">
        <v>279</v>
      </c>
      <c r="AT657" s="192" t="s">
        <v>163</v>
      </c>
      <c r="AU657" s="192" t="s">
        <v>79</v>
      </c>
      <c r="AY657" s="20" t="s">
        <v>161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20" t="s">
        <v>77</v>
      </c>
      <c r="BK657" s="193">
        <f>ROUND(I657*H657,2)</f>
        <v>0</v>
      </c>
      <c r="BL657" s="20" t="s">
        <v>279</v>
      </c>
      <c r="BM657" s="192" t="s">
        <v>5139</v>
      </c>
    </row>
    <row r="658" spans="1:65" s="2" customFormat="1">
      <c r="A658" s="37"/>
      <c r="B658" s="38"/>
      <c r="C658" s="39"/>
      <c r="D658" s="194" t="s">
        <v>170</v>
      </c>
      <c r="E658" s="39"/>
      <c r="F658" s="195" t="s">
        <v>1821</v>
      </c>
      <c r="G658" s="39"/>
      <c r="H658" s="39"/>
      <c r="I658" s="196"/>
      <c r="J658" s="39"/>
      <c r="K658" s="39"/>
      <c r="L658" s="42"/>
      <c r="M658" s="197"/>
      <c r="N658" s="198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170</v>
      </c>
      <c r="AU658" s="20" t="s">
        <v>79</v>
      </c>
    </row>
    <row r="659" spans="1:65" s="12" customFormat="1" ht="22.8" customHeight="1">
      <c r="B659" s="165"/>
      <c r="C659" s="166"/>
      <c r="D659" s="167" t="s">
        <v>68</v>
      </c>
      <c r="E659" s="179" t="s">
        <v>559</v>
      </c>
      <c r="F659" s="179" t="s">
        <v>560</v>
      </c>
      <c r="G659" s="166"/>
      <c r="H659" s="166"/>
      <c r="I659" s="169"/>
      <c r="J659" s="180">
        <f>BK659</f>
        <v>0</v>
      </c>
      <c r="K659" s="166"/>
      <c r="L659" s="171"/>
      <c r="M659" s="172"/>
      <c r="N659" s="173"/>
      <c r="O659" s="173"/>
      <c r="P659" s="174">
        <f>SUM(P660:P669)</f>
        <v>0</v>
      </c>
      <c r="Q659" s="173"/>
      <c r="R659" s="174">
        <f>SUM(R660:R669)</f>
        <v>5.61638E-2</v>
      </c>
      <c r="S659" s="173"/>
      <c r="T659" s="175">
        <f>SUM(T660:T669)</f>
        <v>0</v>
      </c>
      <c r="AR659" s="176" t="s">
        <v>79</v>
      </c>
      <c r="AT659" s="177" t="s">
        <v>68</v>
      </c>
      <c r="AU659" s="177" t="s">
        <v>77</v>
      </c>
      <c r="AY659" s="176" t="s">
        <v>161</v>
      </c>
      <c r="BK659" s="178">
        <f>SUM(BK660:BK669)</f>
        <v>0</v>
      </c>
    </row>
    <row r="660" spans="1:65" s="2" customFormat="1" ht="24.15" customHeight="1">
      <c r="A660" s="37"/>
      <c r="B660" s="38"/>
      <c r="C660" s="181" t="s">
        <v>1545</v>
      </c>
      <c r="D660" s="181" t="s">
        <v>163</v>
      </c>
      <c r="E660" s="182" t="s">
        <v>5140</v>
      </c>
      <c r="F660" s="183" t="s">
        <v>5141</v>
      </c>
      <c r="G660" s="184" t="s">
        <v>166</v>
      </c>
      <c r="H660" s="185">
        <v>0.753</v>
      </c>
      <c r="I660" s="186"/>
      <c r="J660" s="187">
        <f>ROUND(I660*H660,2)</f>
        <v>0</v>
      </c>
      <c r="K660" s="183" t="s">
        <v>167</v>
      </c>
      <c r="L660" s="42"/>
      <c r="M660" s="188" t="s">
        <v>19</v>
      </c>
      <c r="N660" s="189" t="s">
        <v>40</v>
      </c>
      <c r="O660" s="67"/>
      <c r="P660" s="190">
        <f>O660*H660</f>
        <v>0</v>
      </c>
      <c r="Q660" s="190">
        <v>5.4600000000000003E-2</v>
      </c>
      <c r="R660" s="190">
        <f>Q660*H660</f>
        <v>4.1113799999999999E-2</v>
      </c>
      <c r="S660" s="190">
        <v>0</v>
      </c>
      <c r="T660" s="191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92" t="s">
        <v>279</v>
      </c>
      <c r="AT660" s="192" t="s">
        <v>163</v>
      </c>
      <c r="AU660" s="192" t="s">
        <v>79</v>
      </c>
      <c r="AY660" s="20" t="s">
        <v>161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0" t="s">
        <v>77</v>
      </c>
      <c r="BK660" s="193">
        <f>ROUND(I660*H660,2)</f>
        <v>0</v>
      </c>
      <c r="BL660" s="20" t="s">
        <v>279</v>
      </c>
      <c r="BM660" s="192" t="s">
        <v>5142</v>
      </c>
    </row>
    <row r="661" spans="1:65" s="2" customFormat="1">
      <c r="A661" s="37"/>
      <c r="B661" s="38"/>
      <c r="C661" s="39"/>
      <c r="D661" s="194" t="s">
        <v>170</v>
      </c>
      <c r="E661" s="39"/>
      <c r="F661" s="195" t="s">
        <v>5143</v>
      </c>
      <c r="G661" s="39"/>
      <c r="H661" s="39"/>
      <c r="I661" s="196"/>
      <c r="J661" s="39"/>
      <c r="K661" s="39"/>
      <c r="L661" s="42"/>
      <c r="M661" s="197"/>
      <c r="N661" s="198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170</v>
      </c>
      <c r="AU661" s="20" t="s">
        <v>79</v>
      </c>
    </row>
    <row r="662" spans="1:65" s="13" customFormat="1">
      <c r="B662" s="201"/>
      <c r="C662" s="202"/>
      <c r="D662" s="199" t="s">
        <v>178</v>
      </c>
      <c r="E662" s="203" t="s">
        <v>19</v>
      </c>
      <c r="F662" s="204" t="s">
        <v>5144</v>
      </c>
      <c r="G662" s="202"/>
      <c r="H662" s="205">
        <v>0.753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178</v>
      </c>
      <c r="AU662" s="211" t="s">
        <v>79</v>
      </c>
      <c r="AV662" s="13" t="s">
        <v>79</v>
      </c>
      <c r="AW662" s="13" t="s">
        <v>31</v>
      </c>
      <c r="AX662" s="13" t="s">
        <v>77</v>
      </c>
      <c r="AY662" s="211" t="s">
        <v>161</v>
      </c>
    </row>
    <row r="663" spans="1:65" s="2" customFormat="1" ht="21.75" customHeight="1">
      <c r="A663" s="37"/>
      <c r="B663" s="38"/>
      <c r="C663" s="181" t="s">
        <v>1548</v>
      </c>
      <c r="D663" s="181" t="s">
        <v>163</v>
      </c>
      <c r="E663" s="182" t="s">
        <v>1853</v>
      </c>
      <c r="F663" s="183" t="s">
        <v>1854</v>
      </c>
      <c r="G663" s="184" t="s">
        <v>189</v>
      </c>
      <c r="H663" s="185">
        <v>2</v>
      </c>
      <c r="I663" s="186"/>
      <c r="J663" s="187">
        <f>ROUND(I663*H663,2)</f>
        <v>0</v>
      </c>
      <c r="K663" s="183" t="s">
        <v>167</v>
      </c>
      <c r="L663" s="42"/>
      <c r="M663" s="188" t="s">
        <v>19</v>
      </c>
      <c r="N663" s="189" t="s">
        <v>40</v>
      </c>
      <c r="O663" s="67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2" t="s">
        <v>279</v>
      </c>
      <c r="AT663" s="192" t="s">
        <v>163</v>
      </c>
      <c r="AU663" s="192" t="s">
        <v>79</v>
      </c>
      <c r="AY663" s="20" t="s">
        <v>161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20" t="s">
        <v>77</v>
      </c>
      <c r="BK663" s="193">
        <f>ROUND(I663*H663,2)</f>
        <v>0</v>
      </c>
      <c r="BL663" s="20" t="s">
        <v>279</v>
      </c>
      <c r="BM663" s="192" t="s">
        <v>5145</v>
      </c>
    </row>
    <row r="664" spans="1:65" s="2" customFormat="1">
      <c r="A664" s="37"/>
      <c r="B664" s="38"/>
      <c r="C664" s="39"/>
      <c r="D664" s="194" t="s">
        <v>170</v>
      </c>
      <c r="E664" s="39"/>
      <c r="F664" s="195" t="s">
        <v>1856</v>
      </c>
      <c r="G664" s="39"/>
      <c r="H664" s="39"/>
      <c r="I664" s="196"/>
      <c r="J664" s="39"/>
      <c r="K664" s="39"/>
      <c r="L664" s="42"/>
      <c r="M664" s="197"/>
      <c r="N664" s="198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170</v>
      </c>
      <c r="AU664" s="20" t="s">
        <v>79</v>
      </c>
    </row>
    <row r="665" spans="1:65" s="13" customFormat="1">
      <c r="B665" s="201"/>
      <c r="C665" s="202"/>
      <c r="D665" s="199" t="s">
        <v>178</v>
      </c>
      <c r="E665" s="203" t="s">
        <v>19</v>
      </c>
      <c r="F665" s="204" t="s">
        <v>5146</v>
      </c>
      <c r="G665" s="202"/>
      <c r="H665" s="205">
        <v>2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178</v>
      </c>
      <c r="AU665" s="211" t="s">
        <v>79</v>
      </c>
      <c r="AV665" s="13" t="s">
        <v>79</v>
      </c>
      <c r="AW665" s="13" t="s">
        <v>31</v>
      </c>
      <c r="AX665" s="13" t="s">
        <v>77</v>
      </c>
      <c r="AY665" s="211" t="s">
        <v>161</v>
      </c>
    </row>
    <row r="666" spans="1:65" s="2" customFormat="1" ht="16.5" customHeight="1">
      <c r="A666" s="37"/>
      <c r="B666" s="38"/>
      <c r="C666" s="237" t="s">
        <v>1554</v>
      </c>
      <c r="D666" s="237" t="s">
        <v>715</v>
      </c>
      <c r="E666" s="238" t="s">
        <v>1863</v>
      </c>
      <c r="F666" s="239" t="s">
        <v>1864</v>
      </c>
      <c r="G666" s="240" t="s">
        <v>189</v>
      </c>
      <c r="H666" s="241">
        <v>2.15</v>
      </c>
      <c r="I666" s="242"/>
      <c r="J666" s="243">
        <f>ROUND(I666*H666,2)</f>
        <v>0</v>
      </c>
      <c r="K666" s="239" t="s">
        <v>167</v>
      </c>
      <c r="L666" s="244"/>
      <c r="M666" s="245" t="s">
        <v>19</v>
      </c>
      <c r="N666" s="246" t="s">
        <v>40</v>
      </c>
      <c r="O666" s="67"/>
      <c r="P666" s="190">
        <f>O666*H666</f>
        <v>0</v>
      </c>
      <c r="Q666" s="190">
        <v>7.0000000000000001E-3</v>
      </c>
      <c r="R666" s="190">
        <f>Q666*H666</f>
        <v>1.5049999999999999E-2</v>
      </c>
      <c r="S666" s="190">
        <v>0</v>
      </c>
      <c r="T666" s="191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192" t="s">
        <v>406</v>
      </c>
      <c r="AT666" s="192" t="s">
        <v>715</v>
      </c>
      <c r="AU666" s="192" t="s">
        <v>79</v>
      </c>
      <c r="AY666" s="20" t="s">
        <v>161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20" t="s">
        <v>77</v>
      </c>
      <c r="BK666" s="193">
        <f>ROUND(I666*H666,2)</f>
        <v>0</v>
      </c>
      <c r="BL666" s="20" t="s">
        <v>279</v>
      </c>
      <c r="BM666" s="192" t="s">
        <v>5147</v>
      </c>
    </row>
    <row r="667" spans="1:65" s="13" customFormat="1">
      <c r="B667" s="201"/>
      <c r="C667" s="202"/>
      <c r="D667" s="199" t="s">
        <v>178</v>
      </c>
      <c r="E667" s="203" t="s">
        <v>19</v>
      </c>
      <c r="F667" s="204" t="s">
        <v>5148</v>
      </c>
      <c r="G667" s="202"/>
      <c r="H667" s="205">
        <v>2.15</v>
      </c>
      <c r="I667" s="206"/>
      <c r="J667" s="202"/>
      <c r="K667" s="202"/>
      <c r="L667" s="207"/>
      <c r="M667" s="208"/>
      <c r="N667" s="209"/>
      <c r="O667" s="209"/>
      <c r="P667" s="209"/>
      <c r="Q667" s="209"/>
      <c r="R667" s="209"/>
      <c r="S667" s="209"/>
      <c r="T667" s="210"/>
      <c r="AT667" s="211" t="s">
        <v>178</v>
      </c>
      <c r="AU667" s="211" t="s">
        <v>79</v>
      </c>
      <c r="AV667" s="13" t="s">
        <v>79</v>
      </c>
      <c r="AW667" s="13" t="s">
        <v>31</v>
      </c>
      <c r="AX667" s="13" t="s">
        <v>77</v>
      </c>
      <c r="AY667" s="211" t="s">
        <v>161</v>
      </c>
    </row>
    <row r="668" spans="1:65" s="2" customFormat="1" ht="24.15" customHeight="1">
      <c r="A668" s="37"/>
      <c r="B668" s="38"/>
      <c r="C668" s="181" t="s">
        <v>1557</v>
      </c>
      <c r="D668" s="181" t="s">
        <v>163</v>
      </c>
      <c r="E668" s="182" t="s">
        <v>1903</v>
      </c>
      <c r="F668" s="183" t="s">
        <v>1904</v>
      </c>
      <c r="G668" s="184" t="s">
        <v>214</v>
      </c>
      <c r="H668" s="185">
        <v>5.6000000000000001E-2</v>
      </c>
      <c r="I668" s="186"/>
      <c r="J668" s="187">
        <f>ROUND(I668*H668,2)</f>
        <v>0</v>
      </c>
      <c r="K668" s="183" t="s">
        <v>167</v>
      </c>
      <c r="L668" s="42"/>
      <c r="M668" s="188" t="s">
        <v>19</v>
      </c>
      <c r="N668" s="189" t="s">
        <v>40</v>
      </c>
      <c r="O668" s="67"/>
      <c r="P668" s="190">
        <f>O668*H668</f>
        <v>0</v>
      </c>
      <c r="Q668" s="190">
        <v>0</v>
      </c>
      <c r="R668" s="190">
        <f>Q668*H668</f>
        <v>0</v>
      </c>
      <c r="S668" s="190">
        <v>0</v>
      </c>
      <c r="T668" s="191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92" t="s">
        <v>279</v>
      </c>
      <c r="AT668" s="192" t="s">
        <v>163</v>
      </c>
      <c r="AU668" s="192" t="s">
        <v>79</v>
      </c>
      <c r="AY668" s="20" t="s">
        <v>161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20" t="s">
        <v>77</v>
      </c>
      <c r="BK668" s="193">
        <f>ROUND(I668*H668,2)</f>
        <v>0</v>
      </c>
      <c r="BL668" s="20" t="s">
        <v>279</v>
      </c>
      <c r="BM668" s="192" t="s">
        <v>5149</v>
      </c>
    </row>
    <row r="669" spans="1:65" s="2" customFormat="1">
      <c r="A669" s="37"/>
      <c r="B669" s="38"/>
      <c r="C669" s="39"/>
      <c r="D669" s="194" t="s">
        <v>170</v>
      </c>
      <c r="E669" s="39"/>
      <c r="F669" s="195" t="s">
        <v>1906</v>
      </c>
      <c r="G669" s="39"/>
      <c r="H669" s="39"/>
      <c r="I669" s="196"/>
      <c r="J669" s="39"/>
      <c r="K669" s="39"/>
      <c r="L669" s="42"/>
      <c r="M669" s="197"/>
      <c r="N669" s="198"/>
      <c r="O669" s="67"/>
      <c r="P669" s="67"/>
      <c r="Q669" s="67"/>
      <c r="R669" s="67"/>
      <c r="S669" s="67"/>
      <c r="T669" s="68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20" t="s">
        <v>170</v>
      </c>
      <c r="AU669" s="20" t="s">
        <v>79</v>
      </c>
    </row>
    <row r="670" spans="1:65" s="12" customFormat="1" ht="22.8" customHeight="1">
      <c r="B670" s="165"/>
      <c r="C670" s="166"/>
      <c r="D670" s="167" t="s">
        <v>68</v>
      </c>
      <c r="E670" s="179" t="s">
        <v>1907</v>
      </c>
      <c r="F670" s="179" t="s">
        <v>1908</v>
      </c>
      <c r="G670" s="166"/>
      <c r="H670" s="166"/>
      <c r="I670" s="169"/>
      <c r="J670" s="180">
        <f>BK670</f>
        <v>0</v>
      </c>
      <c r="K670" s="166"/>
      <c r="L670" s="171"/>
      <c r="M670" s="172"/>
      <c r="N670" s="173"/>
      <c r="O670" s="173"/>
      <c r="P670" s="174">
        <f>SUM(P671:P756)</f>
        <v>0</v>
      </c>
      <c r="Q670" s="173"/>
      <c r="R670" s="174">
        <f>SUM(R671:R756)</f>
        <v>1.6110671700000001</v>
      </c>
      <c r="S670" s="173"/>
      <c r="T670" s="175">
        <f>SUM(T671:T756)</f>
        <v>0</v>
      </c>
      <c r="AR670" s="176" t="s">
        <v>79</v>
      </c>
      <c r="AT670" s="177" t="s">
        <v>68</v>
      </c>
      <c r="AU670" s="177" t="s">
        <v>77</v>
      </c>
      <c r="AY670" s="176" t="s">
        <v>161</v>
      </c>
      <c r="BK670" s="178">
        <f>SUM(BK671:BK756)</f>
        <v>0</v>
      </c>
    </row>
    <row r="671" spans="1:65" s="2" customFormat="1" ht="24.15" customHeight="1">
      <c r="A671" s="37"/>
      <c r="B671" s="38"/>
      <c r="C671" s="181" t="s">
        <v>1561</v>
      </c>
      <c r="D671" s="181" t="s">
        <v>163</v>
      </c>
      <c r="E671" s="182" t="s">
        <v>1918</v>
      </c>
      <c r="F671" s="183" t="s">
        <v>1919</v>
      </c>
      <c r="G671" s="184" t="s">
        <v>166</v>
      </c>
      <c r="H671" s="185">
        <v>8.6980000000000004</v>
      </c>
      <c r="I671" s="186"/>
      <c r="J671" s="187">
        <f>ROUND(I671*H671,2)</f>
        <v>0</v>
      </c>
      <c r="K671" s="183" t="s">
        <v>167</v>
      </c>
      <c r="L671" s="42"/>
      <c r="M671" s="188" t="s">
        <v>19</v>
      </c>
      <c r="N671" s="189" t="s">
        <v>40</v>
      </c>
      <c r="O671" s="67"/>
      <c r="P671" s="190">
        <f>O671*H671</f>
        <v>0</v>
      </c>
      <c r="Q671" s="190">
        <v>2.3000000000000001E-4</v>
      </c>
      <c r="R671" s="190">
        <f>Q671*H671</f>
        <v>2.0005400000000003E-3</v>
      </c>
      <c r="S671" s="190">
        <v>0</v>
      </c>
      <c r="T671" s="191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92" t="s">
        <v>279</v>
      </c>
      <c r="AT671" s="192" t="s">
        <v>163</v>
      </c>
      <c r="AU671" s="192" t="s">
        <v>79</v>
      </c>
      <c r="AY671" s="20" t="s">
        <v>161</v>
      </c>
      <c r="BE671" s="193">
        <f>IF(N671="základní",J671,0)</f>
        <v>0</v>
      </c>
      <c r="BF671" s="193">
        <f>IF(N671="snížená",J671,0)</f>
        <v>0</v>
      </c>
      <c r="BG671" s="193">
        <f>IF(N671="zákl. přenesená",J671,0)</f>
        <v>0</v>
      </c>
      <c r="BH671" s="193">
        <f>IF(N671="sníž. přenesená",J671,0)</f>
        <v>0</v>
      </c>
      <c r="BI671" s="193">
        <f>IF(N671="nulová",J671,0)</f>
        <v>0</v>
      </c>
      <c r="BJ671" s="20" t="s">
        <v>77</v>
      </c>
      <c r="BK671" s="193">
        <f>ROUND(I671*H671,2)</f>
        <v>0</v>
      </c>
      <c r="BL671" s="20" t="s">
        <v>279</v>
      </c>
      <c r="BM671" s="192" t="s">
        <v>5150</v>
      </c>
    </row>
    <row r="672" spans="1:65" s="2" customFormat="1">
      <c r="A672" s="37"/>
      <c r="B672" s="38"/>
      <c r="C672" s="39"/>
      <c r="D672" s="194" t="s">
        <v>170</v>
      </c>
      <c r="E672" s="39"/>
      <c r="F672" s="195" t="s">
        <v>1921</v>
      </c>
      <c r="G672" s="39"/>
      <c r="H672" s="39"/>
      <c r="I672" s="196"/>
      <c r="J672" s="39"/>
      <c r="K672" s="39"/>
      <c r="L672" s="42"/>
      <c r="M672" s="197"/>
      <c r="N672" s="198"/>
      <c r="O672" s="67"/>
      <c r="P672" s="67"/>
      <c r="Q672" s="67"/>
      <c r="R672" s="67"/>
      <c r="S672" s="67"/>
      <c r="T672" s="68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T672" s="20" t="s">
        <v>170</v>
      </c>
      <c r="AU672" s="20" t="s">
        <v>79</v>
      </c>
    </row>
    <row r="673" spans="1:65" s="14" customFormat="1">
      <c r="B673" s="212"/>
      <c r="C673" s="213"/>
      <c r="D673" s="199" t="s">
        <v>178</v>
      </c>
      <c r="E673" s="214" t="s">
        <v>19</v>
      </c>
      <c r="F673" s="215" t="s">
        <v>1914</v>
      </c>
      <c r="G673" s="213"/>
      <c r="H673" s="214" t="s">
        <v>19</v>
      </c>
      <c r="I673" s="216"/>
      <c r="J673" s="213"/>
      <c r="K673" s="213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178</v>
      </c>
      <c r="AU673" s="221" t="s">
        <v>79</v>
      </c>
      <c r="AV673" s="14" t="s">
        <v>77</v>
      </c>
      <c r="AW673" s="14" t="s">
        <v>31</v>
      </c>
      <c r="AX673" s="14" t="s">
        <v>69</v>
      </c>
      <c r="AY673" s="221" t="s">
        <v>161</v>
      </c>
    </row>
    <row r="674" spans="1:65" s="13" customFormat="1">
      <c r="B674" s="201"/>
      <c r="C674" s="202"/>
      <c r="D674" s="199" t="s">
        <v>178</v>
      </c>
      <c r="E674" s="203" t="s">
        <v>19</v>
      </c>
      <c r="F674" s="204" t="s">
        <v>5151</v>
      </c>
      <c r="G674" s="202"/>
      <c r="H674" s="205">
        <v>8.6980000000000004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178</v>
      </c>
      <c r="AU674" s="211" t="s">
        <v>79</v>
      </c>
      <c r="AV674" s="13" t="s">
        <v>79</v>
      </c>
      <c r="AW674" s="13" t="s">
        <v>31</v>
      </c>
      <c r="AX674" s="13" t="s">
        <v>69</v>
      </c>
      <c r="AY674" s="211" t="s">
        <v>161</v>
      </c>
    </row>
    <row r="675" spans="1:65" s="15" customFormat="1">
      <c r="B675" s="222"/>
      <c r="C675" s="223"/>
      <c r="D675" s="199" t="s">
        <v>178</v>
      </c>
      <c r="E675" s="224" t="s">
        <v>19</v>
      </c>
      <c r="F675" s="225" t="s">
        <v>221</v>
      </c>
      <c r="G675" s="223"/>
      <c r="H675" s="226">
        <v>8.6980000000000004</v>
      </c>
      <c r="I675" s="227"/>
      <c r="J675" s="223"/>
      <c r="K675" s="223"/>
      <c r="L675" s="228"/>
      <c r="M675" s="229"/>
      <c r="N675" s="230"/>
      <c r="O675" s="230"/>
      <c r="P675" s="230"/>
      <c r="Q675" s="230"/>
      <c r="R675" s="230"/>
      <c r="S675" s="230"/>
      <c r="T675" s="231"/>
      <c r="AT675" s="232" t="s">
        <v>178</v>
      </c>
      <c r="AU675" s="232" t="s">
        <v>79</v>
      </c>
      <c r="AV675" s="15" t="s">
        <v>168</v>
      </c>
      <c r="AW675" s="15" t="s">
        <v>31</v>
      </c>
      <c r="AX675" s="15" t="s">
        <v>77</v>
      </c>
      <c r="AY675" s="232" t="s">
        <v>161</v>
      </c>
    </row>
    <row r="676" spans="1:65" s="2" customFormat="1" ht="24.15" customHeight="1">
      <c r="A676" s="37"/>
      <c r="B676" s="38"/>
      <c r="C676" s="237" t="s">
        <v>1563</v>
      </c>
      <c r="D676" s="237" t="s">
        <v>715</v>
      </c>
      <c r="E676" s="238" t="s">
        <v>1943</v>
      </c>
      <c r="F676" s="239" t="s">
        <v>5152</v>
      </c>
      <c r="G676" s="240" t="s">
        <v>166</v>
      </c>
      <c r="H676" s="241">
        <v>8.6980000000000004</v>
      </c>
      <c r="I676" s="242"/>
      <c r="J676" s="243">
        <f>ROUND(I676*H676,2)</f>
        <v>0</v>
      </c>
      <c r="K676" s="239" t="s">
        <v>19</v>
      </c>
      <c r="L676" s="244"/>
      <c r="M676" s="245" t="s">
        <v>19</v>
      </c>
      <c r="N676" s="246" t="s">
        <v>40</v>
      </c>
      <c r="O676" s="67"/>
      <c r="P676" s="190">
        <f>O676*H676</f>
        <v>0</v>
      </c>
      <c r="Q676" s="190">
        <v>0.03</v>
      </c>
      <c r="R676" s="190">
        <f>Q676*H676</f>
        <v>0.26094000000000001</v>
      </c>
      <c r="S676" s="190">
        <v>0</v>
      </c>
      <c r="T676" s="191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92" t="s">
        <v>406</v>
      </c>
      <c r="AT676" s="192" t="s">
        <v>715</v>
      </c>
      <c r="AU676" s="192" t="s">
        <v>79</v>
      </c>
      <c r="AY676" s="20" t="s">
        <v>161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20" t="s">
        <v>77</v>
      </c>
      <c r="BK676" s="193">
        <f>ROUND(I676*H676,2)</f>
        <v>0</v>
      </c>
      <c r="BL676" s="20" t="s">
        <v>279</v>
      </c>
      <c r="BM676" s="192" t="s">
        <v>5153</v>
      </c>
    </row>
    <row r="677" spans="1:65" s="2" customFormat="1" ht="48">
      <c r="A677" s="37"/>
      <c r="B677" s="38"/>
      <c r="C677" s="39"/>
      <c r="D677" s="199" t="s">
        <v>176</v>
      </c>
      <c r="E677" s="39"/>
      <c r="F677" s="200" t="s">
        <v>5154</v>
      </c>
      <c r="G677" s="39"/>
      <c r="H677" s="39"/>
      <c r="I677" s="196"/>
      <c r="J677" s="39"/>
      <c r="K677" s="39"/>
      <c r="L677" s="42"/>
      <c r="M677" s="197"/>
      <c r="N677" s="198"/>
      <c r="O677" s="67"/>
      <c r="P677" s="67"/>
      <c r="Q677" s="67"/>
      <c r="R677" s="67"/>
      <c r="S677" s="67"/>
      <c r="T677" s="68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20" t="s">
        <v>176</v>
      </c>
      <c r="AU677" s="20" t="s">
        <v>79</v>
      </c>
    </row>
    <row r="678" spans="1:65" s="13" customFormat="1">
      <c r="B678" s="201"/>
      <c r="C678" s="202"/>
      <c r="D678" s="199" t="s">
        <v>178</v>
      </c>
      <c r="E678" s="203" t="s">
        <v>19</v>
      </c>
      <c r="F678" s="204" t="s">
        <v>5155</v>
      </c>
      <c r="G678" s="202"/>
      <c r="H678" s="205">
        <v>8.6980000000000004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178</v>
      </c>
      <c r="AU678" s="211" t="s">
        <v>79</v>
      </c>
      <c r="AV678" s="13" t="s">
        <v>79</v>
      </c>
      <c r="AW678" s="13" t="s">
        <v>31</v>
      </c>
      <c r="AX678" s="13" t="s">
        <v>69</v>
      </c>
      <c r="AY678" s="211" t="s">
        <v>161</v>
      </c>
    </row>
    <row r="679" spans="1:65" s="15" customFormat="1">
      <c r="B679" s="222"/>
      <c r="C679" s="223"/>
      <c r="D679" s="199" t="s">
        <v>178</v>
      </c>
      <c r="E679" s="224" t="s">
        <v>19</v>
      </c>
      <c r="F679" s="225" t="s">
        <v>221</v>
      </c>
      <c r="G679" s="223"/>
      <c r="H679" s="226">
        <v>8.6980000000000004</v>
      </c>
      <c r="I679" s="227"/>
      <c r="J679" s="223"/>
      <c r="K679" s="223"/>
      <c r="L679" s="228"/>
      <c r="M679" s="229"/>
      <c r="N679" s="230"/>
      <c r="O679" s="230"/>
      <c r="P679" s="230"/>
      <c r="Q679" s="230"/>
      <c r="R679" s="230"/>
      <c r="S679" s="230"/>
      <c r="T679" s="231"/>
      <c r="AT679" s="232" t="s">
        <v>178</v>
      </c>
      <c r="AU679" s="232" t="s">
        <v>79</v>
      </c>
      <c r="AV679" s="15" t="s">
        <v>168</v>
      </c>
      <c r="AW679" s="15" t="s">
        <v>31</v>
      </c>
      <c r="AX679" s="15" t="s">
        <v>77</v>
      </c>
      <c r="AY679" s="232" t="s">
        <v>161</v>
      </c>
    </row>
    <row r="680" spans="1:65" s="2" customFormat="1" ht="21.75" customHeight="1">
      <c r="A680" s="37"/>
      <c r="B680" s="38"/>
      <c r="C680" s="181" t="s">
        <v>1570</v>
      </c>
      <c r="D680" s="181" t="s">
        <v>163</v>
      </c>
      <c r="E680" s="182" t="s">
        <v>5156</v>
      </c>
      <c r="F680" s="183" t="s">
        <v>5157</v>
      </c>
      <c r="G680" s="184" t="s">
        <v>189</v>
      </c>
      <c r="H680" s="185">
        <v>10.025</v>
      </c>
      <c r="I680" s="186"/>
      <c r="J680" s="187">
        <f>ROUND(I680*H680,2)</f>
        <v>0</v>
      </c>
      <c r="K680" s="183" t="s">
        <v>167</v>
      </c>
      <c r="L680" s="42"/>
      <c r="M680" s="188" t="s">
        <v>19</v>
      </c>
      <c r="N680" s="189" t="s">
        <v>40</v>
      </c>
      <c r="O680" s="67"/>
      <c r="P680" s="190">
        <f>O680*H680</f>
        <v>0</v>
      </c>
      <c r="Q680" s="190">
        <v>6.7000000000000002E-4</v>
      </c>
      <c r="R680" s="190">
        <f>Q680*H680</f>
        <v>6.7167500000000005E-3</v>
      </c>
      <c r="S680" s="190">
        <v>0</v>
      </c>
      <c r="T680" s="191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92" t="s">
        <v>279</v>
      </c>
      <c r="AT680" s="192" t="s">
        <v>163</v>
      </c>
      <c r="AU680" s="192" t="s">
        <v>79</v>
      </c>
      <c r="AY680" s="20" t="s">
        <v>161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20" t="s">
        <v>77</v>
      </c>
      <c r="BK680" s="193">
        <f>ROUND(I680*H680,2)</f>
        <v>0</v>
      </c>
      <c r="BL680" s="20" t="s">
        <v>279</v>
      </c>
      <c r="BM680" s="192" t="s">
        <v>5158</v>
      </c>
    </row>
    <row r="681" spans="1:65" s="2" customFormat="1">
      <c r="A681" s="37"/>
      <c r="B681" s="38"/>
      <c r="C681" s="39"/>
      <c r="D681" s="194" t="s">
        <v>170</v>
      </c>
      <c r="E681" s="39"/>
      <c r="F681" s="195" t="s">
        <v>5159</v>
      </c>
      <c r="G681" s="39"/>
      <c r="H681" s="39"/>
      <c r="I681" s="196"/>
      <c r="J681" s="39"/>
      <c r="K681" s="39"/>
      <c r="L681" s="42"/>
      <c r="M681" s="197"/>
      <c r="N681" s="198"/>
      <c r="O681" s="67"/>
      <c r="P681" s="67"/>
      <c r="Q681" s="67"/>
      <c r="R681" s="67"/>
      <c r="S681" s="67"/>
      <c r="T681" s="68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20" t="s">
        <v>170</v>
      </c>
      <c r="AU681" s="20" t="s">
        <v>79</v>
      </c>
    </row>
    <row r="682" spans="1:65" s="2" customFormat="1" ht="16.5" customHeight="1">
      <c r="A682" s="37"/>
      <c r="B682" s="38"/>
      <c r="C682" s="237" t="s">
        <v>1575</v>
      </c>
      <c r="D682" s="237" t="s">
        <v>715</v>
      </c>
      <c r="E682" s="238" t="s">
        <v>5160</v>
      </c>
      <c r="F682" s="239" t="s">
        <v>5161</v>
      </c>
      <c r="G682" s="240" t="s">
        <v>189</v>
      </c>
      <c r="H682" s="241">
        <v>3.2250000000000001</v>
      </c>
      <c r="I682" s="242"/>
      <c r="J682" s="243">
        <f>ROUND(I682*H682,2)</f>
        <v>0</v>
      </c>
      <c r="K682" s="239" t="s">
        <v>167</v>
      </c>
      <c r="L682" s="244"/>
      <c r="M682" s="245" t="s">
        <v>19</v>
      </c>
      <c r="N682" s="246" t="s">
        <v>40</v>
      </c>
      <c r="O682" s="67"/>
      <c r="P682" s="190">
        <f>O682*H682</f>
        <v>0</v>
      </c>
      <c r="Q682" s="190">
        <v>6.0000000000000001E-3</v>
      </c>
      <c r="R682" s="190">
        <f>Q682*H682</f>
        <v>1.9350000000000003E-2</v>
      </c>
      <c r="S682" s="190">
        <v>0</v>
      </c>
      <c r="T682" s="191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192" t="s">
        <v>406</v>
      </c>
      <c r="AT682" s="192" t="s">
        <v>715</v>
      </c>
      <c r="AU682" s="192" t="s">
        <v>79</v>
      </c>
      <c r="AY682" s="20" t="s">
        <v>161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20" t="s">
        <v>77</v>
      </c>
      <c r="BK682" s="193">
        <f>ROUND(I682*H682,2)</f>
        <v>0</v>
      </c>
      <c r="BL682" s="20" t="s">
        <v>279</v>
      </c>
      <c r="BM682" s="192" t="s">
        <v>5162</v>
      </c>
    </row>
    <row r="683" spans="1:65" s="13" customFormat="1">
      <c r="B683" s="201"/>
      <c r="C683" s="202"/>
      <c r="D683" s="199" t="s">
        <v>178</v>
      </c>
      <c r="E683" s="203" t="s">
        <v>19</v>
      </c>
      <c r="F683" s="204" t="s">
        <v>5163</v>
      </c>
      <c r="G683" s="202"/>
      <c r="H683" s="205">
        <v>3.2250000000000001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178</v>
      </c>
      <c r="AU683" s="211" t="s">
        <v>79</v>
      </c>
      <c r="AV683" s="13" t="s">
        <v>79</v>
      </c>
      <c r="AW683" s="13" t="s">
        <v>31</v>
      </c>
      <c r="AX683" s="13" t="s">
        <v>77</v>
      </c>
      <c r="AY683" s="211" t="s">
        <v>161</v>
      </c>
    </row>
    <row r="684" spans="1:65" s="2" customFormat="1" ht="16.5" customHeight="1">
      <c r="A684" s="37"/>
      <c r="B684" s="38"/>
      <c r="C684" s="237" t="s">
        <v>1581</v>
      </c>
      <c r="D684" s="237" t="s">
        <v>715</v>
      </c>
      <c r="E684" s="238" t="s">
        <v>5164</v>
      </c>
      <c r="F684" s="239" t="s">
        <v>5165</v>
      </c>
      <c r="G684" s="240" t="s">
        <v>189</v>
      </c>
      <c r="H684" s="241">
        <v>2.3199999999999998</v>
      </c>
      <c r="I684" s="242"/>
      <c r="J684" s="243">
        <f>ROUND(I684*H684,2)</f>
        <v>0</v>
      </c>
      <c r="K684" s="239" t="s">
        <v>19</v>
      </c>
      <c r="L684" s="244"/>
      <c r="M684" s="245" t="s">
        <v>19</v>
      </c>
      <c r="N684" s="246" t="s">
        <v>40</v>
      </c>
      <c r="O684" s="67"/>
      <c r="P684" s="190">
        <f>O684*H684</f>
        <v>0</v>
      </c>
      <c r="Q684" s="190">
        <v>5.7000000000000002E-3</v>
      </c>
      <c r="R684" s="190">
        <f>Q684*H684</f>
        <v>1.3224E-2</v>
      </c>
      <c r="S684" s="190">
        <v>0</v>
      </c>
      <c r="T684" s="191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192" t="s">
        <v>406</v>
      </c>
      <c r="AT684" s="192" t="s">
        <v>715</v>
      </c>
      <c r="AU684" s="192" t="s">
        <v>79</v>
      </c>
      <c r="AY684" s="20" t="s">
        <v>161</v>
      </c>
      <c r="BE684" s="193">
        <f>IF(N684="základní",J684,0)</f>
        <v>0</v>
      </c>
      <c r="BF684" s="193">
        <f>IF(N684="snížená",J684,0)</f>
        <v>0</v>
      </c>
      <c r="BG684" s="193">
        <f>IF(N684="zákl. přenesená",J684,0)</f>
        <v>0</v>
      </c>
      <c r="BH684" s="193">
        <f>IF(N684="sníž. přenesená",J684,0)</f>
        <v>0</v>
      </c>
      <c r="BI684" s="193">
        <f>IF(N684="nulová",J684,0)</f>
        <v>0</v>
      </c>
      <c r="BJ684" s="20" t="s">
        <v>77</v>
      </c>
      <c r="BK684" s="193">
        <f>ROUND(I684*H684,2)</f>
        <v>0</v>
      </c>
      <c r="BL684" s="20" t="s">
        <v>279</v>
      </c>
      <c r="BM684" s="192" t="s">
        <v>5166</v>
      </c>
    </row>
    <row r="685" spans="1:65" s="13" customFormat="1">
      <c r="B685" s="201"/>
      <c r="C685" s="202"/>
      <c r="D685" s="199" t="s">
        <v>178</v>
      </c>
      <c r="E685" s="203" t="s">
        <v>19</v>
      </c>
      <c r="F685" s="204" t="s">
        <v>5167</v>
      </c>
      <c r="G685" s="202"/>
      <c r="H685" s="205">
        <v>2.3199999999999998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178</v>
      </c>
      <c r="AU685" s="211" t="s">
        <v>79</v>
      </c>
      <c r="AV685" s="13" t="s">
        <v>79</v>
      </c>
      <c r="AW685" s="13" t="s">
        <v>31</v>
      </c>
      <c r="AX685" s="13" t="s">
        <v>77</v>
      </c>
      <c r="AY685" s="211" t="s">
        <v>161</v>
      </c>
    </row>
    <row r="686" spans="1:65" s="2" customFormat="1" ht="16.5" customHeight="1">
      <c r="A686" s="37"/>
      <c r="B686" s="38"/>
      <c r="C686" s="237" t="s">
        <v>1587</v>
      </c>
      <c r="D686" s="237" t="s">
        <v>715</v>
      </c>
      <c r="E686" s="238" t="s">
        <v>5168</v>
      </c>
      <c r="F686" s="239" t="s">
        <v>5169</v>
      </c>
      <c r="G686" s="240" t="s">
        <v>189</v>
      </c>
      <c r="H686" s="241">
        <v>4.4800000000000004</v>
      </c>
      <c r="I686" s="242"/>
      <c r="J686" s="243">
        <f>ROUND(I686*H686,2)</f>
        <v>0</v>
      </c>
      <c r="K686" s="239" t="s">
        <v>19</v>
      </c>
      <c r="L686" s="244"/>
      <c r="M686" s="245" t="s">
        <v>19</v>
      </c>
      <c r="N686" s="246" t="s">
        <v>40</v>
      </c>
      <c r="O686" s="67"/>
      <c r="P686" s="190">
        <f>O686*H686</f>
        <v>0</v>
      </c>
      <c r="Q686" s="190">
        <v>6.1999999999999998E-3</v>
      </c>
      <c r="R686" s="190">
        <f>Q686*H686</f>
        <v>2.7776000000000002E-2</v>
      </c>
      <c r="S686" s="190">
        <v>0</v>
      </c>
      <c r="T686" s="191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92" t="s">
        <v>406</v>
      </c>
      <c r="AT686" s="192" t="s">
        <v>715</v>
      </c>
      <c r="AU686" s="192" t="s">
        <v>79</v>
      </c>
      <c r="AY686" s="20" t="s">
        <v>161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20" t="s">
        <v>77</v>
      </c>
      <c r="BK686" s="193">
        <f>ROUND(I686*H686,2)</f>
        <v>0</v>
      </c>
      <c r="BL686" s="20" t="s">
        <v>279</v>
      </c>
      <c r="BM686" s="192" t="s">
        <v>5170</v>
      </c>
    </row>
    <row r="687" spans="1:65" s="13" customFormat="1">
      <c r="B687" s="201"/>
      <c r="C687" s="202"/>
      <c r="D687" s="199" t="s">
        <v>178</v>
      </c>
      <c r="E687" s="203" t="s">
        <v>19</v>
      </c>
      <c r="F687" s="204" t="s">
        <v>5171</v>
      </c>
      <c r="G687" s="202"/>
      <c r="H687" s="205">
        <v>4.4800000000000004</v>
      </c>
      <c r="I687" s="206"/>
      <c r="J687" s="202"/>
      <c r="K687" s="202"/>
      <c r="L687" s="207"/>
      <c r="M687" s="208"/>
      <c r="N687" s="209"/>
      <c r="O687" s="209"/>
      <c r="P687" s="209"/>
      <c r="Q687" s="209"/>
      <c r="R687" s="209"/>
      <c r="S687" s="209"/>
      <c r="T687" s="210"/>
      <c r="AT687" s="211" t="s">
        <v>178</v>
      </c>
      <c r="AU687" s="211" t="s">
        <v>79</v>
      </c>
      <c r="AV687" s="13" t="s">
        <v>79</v>
      </c>
      <c r="AW687" s="13" t="s">
        <v>31</v>
      </c>
      <c r="AX687" s="13" t="s">
        <v>77</v>
      </c>
      <c r="AY687" s="211" t="s">
        <v>161</v>
      </c>
    </row>
    <row r="688" spans="1:65" s="2" customFormat="1" ht="16.5" customHeight="1">
      <c r="A688" s="37"/>
      <c r="B688" s="38"/>
      <c r="C688" s="181" t="s">
        <v>1593</v>
      </c>
      <c r="D688" s="181" t="s">
        <v>163</v>
      </c>
      <c r="E688" s="182" t="s">
        <v>5172</v>
      </c>
      <c r="F688" s="183" t="s">
        <v>5173</v>
      </c>
      <c r="G688" s="184" t="s">
        <v>189</v>
      </c>
      <c r="H688" s="185">
        <v>11.897</v>
      </c>
      <c r="I688" s="186"/>
      <c r="J688" s="187">
        <f>ROUND(I688*H688,2)</f>
        <v>0</v>
      </c>
      <c r="K688" s="183" t="s">
        <v>167</v>
      </c>
      <c r="L688" s="42"/>
      <c r="M688" s="188" t="s">
        <v>19</v>
      </c>
      <c r="N688" s="189" t="s">
        <v>40</v>
      </c>
      <c r="O688" s="67"/>
      <c r="P688" s="190">
        <f>O688*H688</f>
        <v>0</v>
      </c>
      <c r="Q688" s="190">
        <v>0</v>
      </c>
      <c r="R688" s="190">
        <f>Q688*H688</f>
        <v>0</v>
      </c>
      <c r="S688" s="190">
        <v>0</v>
      </c>
      <c r="T688" s="191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92" t="s">
        <v>279</v>
      </c>
      <c r="AT688" s="192" t="s">
        <v>163</v>
      </c>
      <c r="AU688" s="192" t="s">
        <v>79</v>
      </c>
      <c r="AY688" s="20" t="s">
        <v>161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20" t="s">
        <v>77</v>
      </c>
      <c r="BK688" s="193">
        <f>ROUND(I688*H688,2)</f>
        <v>0</v>
      </c>
      <c r="BL688" s="20" t="s">
        <v>279</v>
      </c>
      <c r="BM688" s="192" t="s">
        <v>5174</v>
      </c>
    </row>
    <row r="689" spans="1:65" s="2" customFormat="1">
      <c r="A689" s="37"/>
      <c r="B689" s="38"/>
      <c r="C689" s="39"/>
      <c r="D689" s="194" t="s">
        <v>170</v>
      </c>
      <c r="E689" s="39"/>
      <c r="F689" s="195" t="s">
        <v>5175</v>
      </c>
      <c r="G689" s="39"/>
      <c r="H689" s="39"/>
      <c r="I689" s="196"/>
      <c r="J689" s="39"/>
      <c r="K689" s="39"/>
      <c r="L689" s="42"/>
      <c r="M689" s="197"/>
      <c r="N689" s="198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170</v>
      </c>
      <c r="AU689" s="20" t="s">
        <v>79</v>
      </c>
    </row>
    <row r="690" spans="1:65" s="2" customFormat="1" ht="16.5" customHeight="1">
      <c r="A690" s="37"/>
      <c r="B690" s="38"/>
      <c r="C690" s="237" t="s">
        <v>1600</v>
      </c>
      <c r="D690" s="237" t="s">
        <v>715</v>
      </c>
      <c r="E690" s="238" t="s">
        <v>1960</v>
      </c>
      <c r="F690" s="239" t="s">
        <v>5176</v>
      </c>
      <c r="G690" s="240" t="s">
        <v>189</v>
      </c>
      <c r="H690" s="241">
        <v>11.897</v>
      </c>
      <c r="I690" s="242"/>
      <c r="J690" s="243">
        <f>ROUND(I690*H690,2)</f>
        <v>0</v>
      </c>
      <c r="K690" s="239" t="s">
        <v>19</v>
      </c>
      <c r="L690" s="244"/>
      <c r="M690" s="245" t="s">
        <v>19</v>
      </c>
      <c r="N690" s="246" t="s">
        <v>40</v>
      </c>
      <c r="O690" s="67"/>
      <c r="P690" s="190">
        <f>O690*H690</f>
        <v>0</v>
      </c>
      <c r="Q690" s="190">
        <v>5.0000000000000001E-4</v>
      </c>
      <c r="R690" s="190">
        <f>Q690*H690</f>
        <v>5.9485000000000007E-3</v>
      </c>
      <c r="S690" s="190">
        <v>0</v>
      </c>
      <c r="T690" s="191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92" t="s">
        <v>406</v>
      </c>
      <c r="AT690" s="192" t="s">
        <v>715</v>
      </c>
      <c r="AU690" s="192" t="s">
        <v>79</v>
      </c>
      <c r="AY690" s="20" t="s">
        <v>161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20" t="s">
        <v>77</v>
      </c>
      <c r="BK690" s="193">
        <f>ROUND(I690*H690,2)</f>
        <v>0</v>
      </c>
      <c r="BL690" s="20" t="s">
        <v>279</v>
      </c>
      <c r="BM690" s="192" t="s">
        <v>5177</v>
      </c>
    </row>
    <row r="691" spans="1:65" s="2" customFormat="1" ht="48">
      <c r="A691" s="37"/>
      <c r="B691" s="38"/>
      <c r="C691" s="39"/>
      <c r="D691" s="199" t="s">
        <v>176</v>
      </c>
      <c r="E691" s="39"/>
      <c r="F691" s="200" t="s">
        <v>1963</v>
      </c>
      <c r="G691" s="39"/>
      <c r="H691" s="39"/>
      <c r="I691" s="196"/>
      <c r="J691" s="39"/>
      <c r="K691" s="39"/>
      <c r="L691" s="42"/>
      <c r="M691" s="197"/>
      <c r="N691" s="198"/>
      <c r="O691" s="67"/>
      <c r="P691" s="67"/>
      <c r="Q691" s="67"/>
      <c r="R691" s="67"/>
      <c r="S691" s="67"/>
      <c r="T691" s="68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20" t="s">
        <v>176</v>
      </c>
      <c r="AU691" s="20" t="s">
        <v>79</v>
      </c>
    </row>
    <row r="692" spans="1:65" s="13" customFormat="1">
      <c r="B692" s="201"/>
      <c r="C692" s="202"/>
      <c r="D692" s="199" t="s">
        <v>178</v>
      </c>
      <c r="E692" s="203" t="s">
        <v>19</v>
      </c>
      <c r="F692" s="204" t="s">
        <v>5178</v>
      </c>
      <c r="G692" s="202"/>
      <c r="H692" s="205">
        <v>7.59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178</v>
      </c>
      <c r="AU692" s="211" t="s">
        <v>79</v>
      </c>
      <c r="AV692" s="13" t="s">
        <v>79</v>
      </c>
      <c r="AW692" s="13" t="s">
        <v>31</v>
      </c>
      <c r="AX692" s="13" t="s">
        <v>69</v>
      </c>
      <c r="AY692" s="211" t="s">
        <v>161</v>
      </c>
    </row>
    <row r="693" spans="1:65" s="13" customFormat="1">
      <c r="B693" s="201"/>
      <c r="C693" s="202"/>
      <c r="D693" s="199" t="s">
        <v>178</v>
      </c>
      <c r="E693" s="203" t="s">
        <v>19</v>
      </c>
      <c r="F693" s="204" t="s">
        <v>5179</v>
      </c>
      <c r="G693" s="202"/>
      <c r="H693" s="205">
        <v>3.2250000000000001</v>
      </c>
      <c r="I693" s="206"/>
      <c r="J693" s="202"/>
      <c r="K693" s="202"/>
      <c r="L693" s="207"/>
      <c r="M693" s="208"/>
      <c r="N693" s="209"/>
      <c r="O693" s="209"/>
      <c r="P693" s="209"/>
      <c r="Q693" s="209"/>
      <c r="R693" s="209"/>
      <c r="S693" s="209"/>
      <c r="T693" s="210"/>
      <c r="AT693" s="211" t="s">
        <v>178</v>
      </c>
      <c r="AU693" s="211" t="s">
        <v>79</v>
      </c>
      <c r="AV693" s="13" t="s">
        <v>79</v>
      </c>
      <c r="AW693" s="13" t="s">
        <v>31</v>
      </c>
      <c r="AX693" s="13" t="s">
        <v>69</v>
      </c>
      <c r="AY693" s="211" t="s">
        <v>161</v>
      </c>
    </row>
    <row r="694" spans="1:65" s="15" customFormat="1">
      <c r="B694" s="222"/>
      <c r="C694" s="223"/>
      <c r="D694" s="199" t="s">
        <v>178</v>
      </c>
      <c r="E694" s="224" t="s">
        <v>19</v>
      </c>
      <c r="F694" s="225" t="s">
        <v>221</v>
      </c>
      <c r="G694" s="223"/>
      <c r="H694" s="226">
        <v>10.815</v>
      </c>
      <c r="I694" s="227"/>
      <c r="J694" s="223"/>
      <c r="K694" s="223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178</v>
      </c>
      <c r="AU694" s="232" t="s">
        <v>79</v>
      </c>
      <c r="AV694" s="15" t="s">
        <v>168</v>
      </c>
      <c r="AW694" s="15" t="s">
        <v>31</v>
      </c>
      <c r="AX694" s="15" t="s">
        <v>77</v>
      </c>
      <c r="AY694" s="232" t="s">
        <v>161</v>
      </c>
    </row>
    <row r="695" spans="1:65" s="13" customFormat="1">
      <c r="B695" s="201"/>
      <c r="C695" s="202"/>
      <c r="D695" s="199" t="s">
        <v>178</v>
      </c>
      <c r="E695" s="202"/>
      <c r="F695" s="204" t="s">
        <v>5180</v>
      </c>
      <c r="G695" s="202"/>
      <c r="H695" s="205">
        <v>11.897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178</v>
      </c>
      <c r="AU695" s="211" t="s">
        <v>79</v>
      </c>
      <c r="AV695" s="13" t="s">
        <v>79</v>
      </c>
      <c r="AW695" s="13" t="s">
        <v>4</v>
      </c>
      <c r="AX695" s="13" t="s">
        <v>77</v>
      </c>
      <c r="AY695" s="211" t="s">
        <v>161</v>
      </c>
    </row>
    <row r="696" spans="1:65" s="2" customFormat="1" ht="16.5" customHeight="1">
      <c r="A696" s="37"/>
      <c r="B696" s="38"/>
      <c r="C696" s="181" t="s">
        <v>1605</v>
      </c>
      <c r="D696" s="181" t="s">
        <v>163</v>
      </c>
      <c r="E696" s="182" t="s">
        <v>5181</v>
      </c>
      <c r="F696" s="183" t="s">
        <v>5182</v>
      </c>
      <c r="G696" s="184" t="s">
        <v>387</v>
      </c>
      <c r="H696" s="185">
        <v>1</v>
      </c>
      <c r="I696" s="186"/>
      <c r="J696" s="187">
        <f>ROUND(I696*H696,2)</f>
        <v>0</v>
      </c>
      <c r="K696" s="183" t="s">
        <v>167</v>
      </c>
      <c r="L696" s="42"/>
      <c r="M696" s="188" t="s">
        <v>19</v>
      </c>
      <c r="N696" s="189" t="s">
        <v>40</v>
      </c>
      <c r="O696" s="67"/>
      <c r="P696" s="190">
        <f>O696*H696</f>
        <v>0</v>
      </c>
      <c r="Q696" s="190">
        <v>0</v>
      </c>
      <c r="R696" s="190">
        <f>Q696*H696</f>
        <v>0</v>
      </c>
      <c r="S696" s="190">
        <v>0</v>
      </c>
      <c r="T696" s="191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192" t="s">
        <v>279</v>
      </c>
      <c r="AT696" s="192" t="s">
        <v>163</v>
      </c>
      <c r="AU696" s="192" t="s">
        <v>79</v>
      </c>
      <c r="AY696" s="20" t="s">
        <v>161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0" t="s">
        <v>77</v>
      </c>
      <c r="BK696" s="193">
        <f>ROUND(I696*H696,2)</f>
        <v>0</v>
      </c>
      <c r="BL696" s="20" t="s">
        <v>279</v>
      </c>
      <c r="BM696" s="192" t="s">
        <v>5183</v>
      </c>
    </row>
    <row r="697" spans="1:65" s="2" customFormat="1">
      <c r="A697" s="37"/>
      <c r="B697" s="38"/>
      <c r="C697" s="39"/>
      <c r="D697" s="194" t="s">
        <v>170</v>
      </c>
      <c r="E697" s="39"/>
      <c r="F697" s="195" t="s">
        <v>5184</v>
      </c>
      <c r="G697" s="39"/>
      <c r="H697" s="39"/>
      <c r="I697" s="196"/>
      <c r="J697" s="39"/>
      <c r="K697" s="39"/>
      <c r="L697" s="42"/>
      <c r="M697" s="197"/>
      <c r="N697" s="198"/>
      <c r="O697" s="67"/>
      <c r="P697" s="67"/>
      <c r="Q697" s="67"/>
      <c r="R697" s="67"/>
      <c r="S697" s="67"/>
      <c r="T697" s="68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20" t="s">
        <v>170</v>
      </c>
      <c r="AU697" s="20" t="s">
        <v>79</v>
      </c>
    </row>
    <row r="698" spans="1:65" s="2" customFormat="1" ht="16.5" customHeight="1">
      <c r="A698" s="37"/>
      <c r="B698" s="38"/>
      <c r="C698" s="237" t="s">
        <v>1613</v>
      </c>
      <c r="D698" s="237" t="s">
        <v>715</v>
      </c>
      <c r="E698" s="238" t="s">
        <v>5185</v>
      </c>
      <c r="F698" s="239" t="s">
        <v>5186</v>
      </c>
      <c r="G698" s="240" t="s">
        <v>387</v>
      </c>
      <c r="H698" s="241">
        <v>1</v>
      </c>
      <c r="I698" s="242"/>
      <c r="J698" s="243">
        <f>ROUND(I698*H698,2)</f>
        <v>0</v>
      </c>
      <c r="K698" s="239" t="s">
        <v>167</v>
      </c>
      <c r="L698" s="244"/>
      <c r="M698" s="245" t="s">
        <v>19</v>
      </c>
      <c r="N698" s="246" t="s">
        <v>40</v>
      </c>
      <c r="O698" s="67"/>
      <c r="P698" s="190">
        <f>O698*H698</f>
        <v>0</v>
      </c>
      <c r="Q698" s="190">
        <v>4.6000000000000001E-4</v>
      </c>
      <c r="R698" s="190">
        <f>Q698*H698</f>
        <v>4.6000000000000001E-4</v>
      </c>
      <c r="S698" s="190">
        <v>0</v>
      </c>
      <c r="T698" s="191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192" t="s">
        <v>406</v>
      </c>
      <c r="AT698" s="192" t="s">
        <v>715</v>
      </c>
      <c r="AU698" s="192" t="s">
        <v>79</v>
      </c>
      <c r="AY698" s="20" t="s">
        <v>161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20" t="s">
        <v>77</v>
      </c>
      <c r="BK698" s="193">
        <f>ROUND(I698*H698,2)</f>
        <v>0</v>
      </c>
      <c r="BL698" s="20" t="s">
        <v>279</v>
      </c>
      <c r="BM698" s="192" t="s">
        <v>5187</v>
      </c>
    </row>
    <row r="699" spans="1:65" s="2" customFormat="1" ht="19.2">
      <c r="A699" s="37"/>
      <c r="B699" s="38"/>
      <c r="C699" s="39"/>
      <c r="D699" s="199" t="s">
        <v>176</v>
      </c>
      <c r="E699" s="39"/>
      <c r="F699" s="200" t="s">
        <v>5188</v>
      </c>
      <c r="G699" s="39"/>
      <c r="H699" s="39"/>
      <c r="I699" s="196"/>
      <c r="J699" s="39"/>
      <c r="K699" s="39"/>
      <c r="L699" s="42"/>
      <c r="M699" s="197"/>
      <c r="N699" s="198"/>
      <c r="O699" s="67"/>
      <c r="P699" s="67"/>
      <c r="Q699" s="67"/>
      <c r="R699" s="67"/>
      <c r="S699" s="67"/>
      <c r="T699" s="68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20" t="s">
        <v>176</v>
      </c>
      <c r="AU699" s="20" t="s">
        <v>79</v>
      </c>
    </row>
    <row r="700" spans="1:65" s="13" customFormat="1">
      <c r="B700" s="201"/>
      <c r="C700" s="202"/>
      <c r="D700" s="199" t="s">
        <v>178</v>
      </c>
      <c r="E700" s="203" t="s">
        <v>19</v>
      </c>
      <c r="F700" s="204" t="s">
        <v>5189</v>
      </c>
      <c r="G700" s="202"/>
      <c r="H700" s="205">
        <v>1</v>
      </c>
      <c r="I700" s="206"/>
      <c r="J700" s="202"/>
      <c r="K700" s="202"/>
      <c r="L700" s="207"/>
      <c r="M700" s="208"/>
      <c r="N700" s="209"/>
      <c r="O700" s="209"/>
      <c r="P700" s="209"/>
      <c r="Q700" s="209"/>
      <c r="R700" s="209"/>
      <c r="S700" s="209"/>
      <c r="T700" s="210"/>
      <c r="AT700" s="211" t="s">
        <v>178</v>
      </c>
      <c r="AU700" s="211" t="s">
        <v>79</v>
      </c>
      <c r="AV700" s="13" t="s">
        <v>79</v>
      </c>
      <c r="AW700" s="13" t="s">
        <v>31</v>
      </c>
      <c r="AX700" s="13" t="s">
        <v>77</v>
      </c>
      <c r="AY700" s="211" t="s">
        <v>161</v>
      </c>
    </row>
    <row r="701" spans="1:65" s="2" customFormat="1" ht="24.15" customHeight="1">
      <c r="A701" s="37"/>
      <c r="B701" s="38"/>
      <c r="C701" s="181" t="s">
        <v>1618</v>
      </c>
      <c r="D701" s="181" t="s">
        <v>163</v>
      </c>
      <c r="E701" s="182" t="s">
        <v>1973</v>
      </c>
      <c r="F701" s="183" t="s">
        <v>1974</v>
      </c>
      <c r="G701" s="184" t="s">
        <v>387</v>
      </c>
      <c r="H701" s="185">
        <v>2</v>
      </c>
      <c r="I701" s="186"/>
      <c r="J701" s="187">
        <f>ROUND(I701*H701,2)</f>
        <v>0</v>
      </c>
      <c r="K701" s="183" t="s">
        <v>167</v>
      </c>
      <c r="L701" s="42"/>
      <c r="M701" s="188" t="s">
        <v>19</v>
      </c>
      <c r="N701" s="189" t="s">
        <v>40</v>
      </c>
      <c r="O701" s="67"/>
      <c r="P701" s="190">
        <f>O701*H701</f>
        <v>0</v>
      </c>
      <c r="Q701" s="190">
        <v>1.0000000000000001E-5</v>
      </c>
      <c r="R701" s="190">
        <f>Q701*H701</f>
        <v>2.0000000000000002E-5</v>
      </c>
      <c r="S701" s="190">
        <v>0</v>
      </c>
      <c r="T701" s="191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192" t="s">
        <v>168</v>
      </c>
      <c r="AT701" s="192" t="s">
        <v>163</v>
      </c>
      <c r="AU701" s="192" t="s">
        <v>79</v>
      </c>
      <c r="AY701" s="20" t="s">
        <v>161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20" t="s">
        <v>77</v>
      </c>
      <c r="BK701" s="193">
        <f>ROUND(I701*H701,2)</f>
        <v>0</v>
      </c>
      <c r="BL701" s="20" t="s">
        <v>168</v>
      </c>
      <c r="BM701" s="192" t="s">
        <v>5190</v>
      </c>
    </row>
    <row r="702" spans="1:65" s="2" customFormat="1">
      <c r="A702" s="37"/>
      <c r="B702" s="38"/>
      <c r="C702" s="39"/>
      <c r="D702" s="194" t="s">
        <v>170</v>
      </c>
      <c r="E702" s="39"/>
      <c r="F702" s="195" t="s">
        <v>1976</v>
      </c>
      <c r="G702" s="39"/>
      <c r="H702" s="39"/>
      <c r="I702" s="196"/>
      <c r="J702" s="39"/>
      <c r="K702" s="39"/>
      <c r="L702" s="42"/>
      <c r="M702" s="197"/>
      <c r="N702" s="198"/>
      <c r="O702" s="67"/>
      <c r="P702" s="67"/>
      <c r="Q702" s="67"/>
      <c r="R702" s="67"/>
      <c r="S702" s="67"/>
      <c r="T702" s="68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20" t="s">
        <v>170</v>
      </c>
      <c r="AU702" s="20" t="s">
        <v>79</v>
      </c>
    </row>
    <row r="703" spans="1:65" s="2" customFormat="1" ht="16.5" customHeight="1">
      <c r="A703" s="37"/>
      <c r="B703" s="38"/>
      <c r="C703" s="237" t="s">
        <v>1625</v>
      </c>
      <c r="D703" s="237" t="s">
        <v>715</v>
      </c>
      <c r="E703" s="238" t="s">
        <v>1978</v>
      </c>
      <c r="F703" s="239" t="s">
        <v>1979</v>
      </c>
      <c r="G703" s="240" t="s">
        <v>387</v>
      </c>
      <c r="H703" s="241">
        <v>2</v>
      </c>
      <c r="I703" s="242"/>
      <c r="J703" s="243">
        <f>ROUND(I703*H703,2)</f>
        <v>0</v>
      </c>
      <c r="K703" s="239" t="s">
        <v>19</v>
      </c>
      <c r="L703" s="244"/>
      <c r="M703" s="245" t="s">
        <v>19</v>
      </c>
      <c r="N703" s="246" t="s">
        <v>40</v>
      </c>
      <c r="O703" s="67"/>
      <c r="P703" s="190">
        <f>O703*H703</f>
        <v>0</v>
      </c>
      <c r="Q703" s="190">
        <v>6.8599999999999998E-3</v>
      </c>
      <c r="R703" s="190">
        <f>Q703*H703</f>
        <v>1.372E-2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211</v>
      </c>
      <c r="AT703" s="192" t="s">
        <v>715</v>
      </c>
      <c r="AU703" s="192" t="s">
        <v>79</v>
      </c>
      <c r="AY703" s="20" t="s">
        <v>161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77</v>
      </c>
      <c r="BK703" s="193">
        <f>ROUND(I703*H703,2)</f>
        <v>0</v>
      </c>
      <c r="BL703" s="20" t="s">
        <v>168</v>
      </c>
      <c r="BM703" s="192" t="s">
        <v>5191</v>
      </c>
    </row>
    <row r="704" spans="1:65" s="2" customFormat="1" ht="28.8">
      <c r="A704" s="37"/>
      <c r="B704" s="38"/>
      <c r="C704" s="39"/>
      <c r="D704" s="199" t="s">
        <v>176</v>
      </c>
      <c r="E704" s="39"/>
      <c r="F704" s="200" t="s">
        <v>1981</v>
      </c>
      <c r="G704" s="39"/>
      <c r="H704" s="39"/>
      <c r="I704" s="196"/>
      <c r="J704" s="39"/>
      <c r="K704" s="39"/>
      <c r="L704" s="42"/>
      <c r="M704" s="197"/>
      <c r="N704" s="198"/>
      <c r="O704" s="67"/>
      <c r="P704" s="67"/>
      <c r="Q704" s="67"/>
      <c r="R704" s="67"/>
      <c r="S704" s="67"/>
      <c r="T704" s="68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20" t="s">
        <v>176</v>
      </c>
      <c r="AU704" s="20" t="s">
        <v>79</v>
      </c>
    </row>
    <row r="705" spans="1:65" s="13" customFormat="1">
      <c r="B705" s="201"/>
      <c r="C705" s="202"/>
      <c r="D705" s="199" t="s">
        <v>178</v>
      </c>
      <c r="E705" s="203" t="s">
        <v>19</v>
      </c>
      <c r="F705" s="204" t="s">
        <v>5192</v>
      </c>
      <c r="G705" s="202"/>
      <c r="H705" s="205">
        <v>2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178</v>
      </c>
      <c r="AU705" s="211" t="s">
        <v>79</v>
      </c>
      <c r="AV705" s="13" t="s">
        <v>79</v>
      </c>
      <c r="AW705" s="13" t="s">
        <v>31</v>
      </c>
      <c r="AX705" s="13" t="s">
        <v>77</v>
      </c>
      <c r="AY705" s="211" t="s">
        <v>161</v>
      </c>
    </row>
    <row r="706" spans="1:65" s="2" customFormat="1" ht="24.15" customHeight="1">
      <c r="A706" s="37"/>
      <c r="B706" s="38"/>
      <c r="C706" s="181" t="s">
        <v>1631</v>
      </c>
      <c r="D706" s="181" t="s">
        <v>163</v>
      </c>
      <c r="E706" s="182" t="s">
        <v>1984</v>
      </c>
      <c r="F706" s="183" t="s">
        <v>1985</v>
      </c>
      <c r="G706" s="184" t="s">
        <v>387</v>
      </c>
      <c r="H706" s="185">
        <v>4.5</v>
      </c>
      <c r="I706" s="186"/>
      <c r="J706" s="187">
        <f>ROUND(I706*H706,2)</f>
        <v>0</v>
      </c>
      <c r="K706" s="183" t="s">
        <v>167</v>
      </c>
      <c r="L706" s="42"/>
      <c r="M706" s="188" t="s">
        <v>19</v>
      </c>
      <c r="N706" s="189" t="s">
        <v>40</v>
      </c>
      <c r="O706" s="67"/>
      <c r="P706" s="190">
        <f>O706*H706</f>
        <v>0</v>
      </c>
      <c r="Q706" s="190">
        <v>0</v>
      </c>
      <c r="R706" s="190">
        <f>Q706*H706</f>
        <v>0</v>
      </c>
      <c r="S706" s="190">
        <v>0</v>
      </c>
      <c r="T706" s="191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92" t="s">
        <v>279</v>
      </c>
      <c r="AT706" s="192" t="s">
        <v>163</v>
      </c>
      <c r="AU706" s="192" t="s">
        <v>79</v>
      </c>
      <c r="AY706" s="20" t="s">
        <v>161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20" t="s">
        <v>77</v>
      </c>
      <c r="BK706" s="193">
        <f>ROUND(I706*H706,2)</f>
        <v>0</v>
      </c>
      <c r="BL706" s="20" t="s">
        <v>279</v>
      </c>
      <c r="BM706" s="192" t="s">
        <v>5193</v>
      </c>
    </row>
    <row r="707" spans="1:65" s="2" customFormat="1">
      <c r="A707" s="37"/>
      <c r="B707" s="38"/>
      <c r="C707" s="39"/>
      <c r="D707" s="194" t="s">
        <v>170</v>
      </c>
      <c r="E707" s="39"/>
      <c r="F707" s="195" t="s">
        <v>1987</v>
      </c>
      <c r="G707" s="39"/>
      <c r="H707" s="39"/>
      <c r="I707" s="196"/>
      <c r="J707" s="39"/>
      <c r="K707" s="39"/>
      <c r="L707" s="42"/>
      <c r="M707" s="197"/>
      <c r="N707" s="198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170</v>
      </c>
      <c r="AU707" s="20" t="s">
        <v>79</v>
      </c>
    </row>
    <row r="708" spans="1:65" s="2" customFormat="1" ht="19.2">
      <c r="A708" s="37"/>
      <c r="B708" s="38"/>
      <c r="C708" s="39"/>
      <c r="D708" s="199" t="s">
        <v>176</v>
      </c>
      <c r="E708" s="39"/>
      <c r="F708" s="200" t="s">
        <v>1988</v>
      </c>
      <c r="G708" s="39"/>
      <c r="H708" s="39"/>
      <c r="I708" s="196"/>
      <c r="J708" s="39"/>
      <c r="K708" s="39"/>
      <c r="L708" s="42"/>
      <c r="M708" s="197"/>
      <c r="N708" s="198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176</v>
      </c>
      <c r="AU708" s="20" t="s">
        <v>79</v>
      </c>
    </row>
    <row r="709" spans="1:65" s="13" customFormat="1">
      <c r="B709" s="201"/>
      <c r="C709" s="202"/>
      <c r="D709" s="199" t="s">
        <v>178</v>
      </c>
      <c r="E709" s="203" t="s">
        <v>19</v>
      </c>
      <c r="F709" s="204" t="s">
        <v>5194</v>
      </c>
      <c r="G709" s="202"/>
      <c r="H709" s="205">
        <v>4.5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178</v>
      </c>
      <c r="AU709" s="211" t="s">
        <v>79</v>
      </c>
      <c r="AV709" s="13" t="s">
        <v>79</v>
      </c>
      <c r="AW709" s="13" t="s">
        <v>31</v>
      </c>
      <c r="AX709" s="13" t="s">
        <v>77</v>
      </c>
      <c r="AY709" s="211" t="s">
        <v>161</v>
      </c>
    </row>
    <row r="710" spans="1:65" s="2" customFormat="1" ht="16.5" customHeight="1">
      <c r="A710" s="37"/>
      <c r="B710" s="38"/>
      <c r="C710" s="237" t="s">
        <v>1636</v>
      </c>
      <c r="D710" s="237" t="s">
        <v>715</v>
      </c>
      <c r="E710" s="238" t="s">
        <v>1991</v>
      </c>
      <c r="F710" s="239" t="s">
        <v>1992</v>
      </c>
      <c r="G710" s="240" t="s">
        <v>189</v>
      </c>
      <c r="H710" s="241">
        <v>4.5</v>
      </c>
      <c r="I710" s="242"/>
      <c r="J710" s="243">
        <f>ROUND(I710*H710,2)</f>
        <v>0</v>
      </c>
      <c r="K710" s="239" t="s">
        <v>167</v>
      </c>
      <c r="L710" s="244"/>
      <c r="M710" s="245" t="s">
        <v>19</v>
      </c>
      <c r="N710" s="246" t="s">
        <v>40</v>
      </c>
      <c r="O710" s="67"/>
      <c r="P710" s="190">
        <f>O710*H710</f>
        <v>0</v>
      </c>
      <c r="Q710" s="190">
        <v>1.4999999999999999E-4</v>
      </c>
      <c r="R710" s="190">
        <f>Q710*H710</f>
        <v>6.7499999999999993E-4</v>
      </c>
      <c r="S710" s="190">
        <v>0</v>
      </c>
      <c r="T710" s="191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192" t="s">
        <v>406</v>
      </c>
      <c r="AT710" s="192" t="s">
        <v>715</v>
      </c>
      <c r="AU710" s="192" t="s">
        <v>79</v>
      </c>
      <c r="AY710" s="20" t="s">
        <v>161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20" t="s">
        <v>77</v>
      </c>
      <c r="BK710" s="193">
        <f>ROUND(I710*H710,2)</f>
        <v>0</v>
      </c>
      <c r="BL710" s="20" t="s">
        <v>279</v>
      </c>
      <c r="BM710" s="192" t="s">
        <v>5195</v>
      </c>
    </row>
    <row r="711" spans="1:65" s="2" customFormat="1" ht="24.15" customHeight="1">
      <c r="A711" s="37"/>
      <c r="B711" s="38"/>
      <c r="C711" s="181" t="s">
        <v>1642</v>
      </c>
      <c r="D711" s="181" t="s">
        <v>163</v>
      </c>
      <c r="E711" s="182" t="s">
        <v>1995</v>
      </c>
      <c r="F711" s="183" t="s">
        <v>1996</v>
      </c>
      <c r="G711" s="184" t="s">
        <v>387</v>
      </c>
      <c r="H711" s="185">
        <v>273</v>
      </c>
      <c r="I711" s="186"/>
      <c r="J711" s="187">
        <f>ROUND(I711*H711,2)</f>
        <v>0</v>
      </c>
      <c r="K711" s="183" t="s">
        <v>167</v>
      </c>
      <c r="L711" s="42"/>
      <c r="M711" s="188" t="s">
        <v>19</v>
      </c>
      <c r="N711" s="189" t="s">
        <v>40</v>
      </c>
      <c r="O711" s="67"/>
      <c r="P711" s="190">
        <f>O711*H711</f>
        <v>0</v>
      </c>
      <c r="Q711" s="190">
        <v>1.0000000000000001E-5</v>
      </c>
      <c r="R711" s="190">
        <f>Q711*H711</f>
        <v>2.7300000000000002E-3</v>
      </c>
      <c r="S711" s="190">
        <v>0</v>
      </c>
      <c r="T711" s="191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92" t="s">
        <v>279</v>
      </c>
      <c r="AT711" s="192" t="s">
        <v>163</v>
      </c>
      <c r="AU711" s="192" t="s">
        <v>79</v>
      </c>
      <c r="AY711" s="20" t="s">
        <v>161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20" t="s">
        <v>77</v>
      </c>
      <c r="BK711" s="193">
        <f>ROUND(I711*H711,2)</f>
        <v>0</v>
      </c>
      <c r="BL711" s="20" t="s">
        <v>279</v>
      </c>
      <c r="BM711" s="192" t="s">
        <v>5196</v>
      </c>
    </row>
    <row r="712" spans="1:65" s="2" customFormat="1">
      <c r="A712" s="37"/>
      <c r="B712" s="38"/>
      <c r="C712" s="39"/>
      <c r="D712" s="194" t="s">
        <v>170</v>
      </c>
      <c r="E712" s="39"/>
      <c r="F712" s="195" t="s">
        <v>1998</v>
      </c>
      <c r="G712" s="39"/>
      <c r="H712" s="39"/>
      <c r="I712" s="196"/>
      <c r="J712" s="39"/>
      <c r="K712" s="39"/>
      <c r="L712" s="42"/>
      <c r="M712" s="197"/>
      <c r="N712" s="198"/>
      <c r="O712" s="67"/>
      <c r="P712" s="67"/>
      <c r="Q712" s="67"/>
      <c r="R712" s="67"/>
      <c r="S712" s="67"/>
      <c r="T712" s="68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20" t="s">
        <v>170</v>
      </c>
      <c r="AU712" s="20" t="s">
        <v>79</v>
      </c>
    </row>
    <row r="713" spans="1:65" s="13" customFormat="1">
      <c r="B713" s="201"/>
      <c r="C713" s="202"/>
      <c r="D713" s="199" t="s">
        <v>178</v>
      </c>
      <c r="E713" s="203" t="s">
        <v>19</v>
      </c>
      <c r="F713" s="204" t="s">
        <v>5197</v>
      </c>
      <c r="G713" s="202"/>
      <c r="H713" s="205">
        <v>40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178</v>
      </c>
      <c r="AU713" s="211" t="s">
        <v>79</v>
      </c>
      <c r="AV713" s="13" t="s">
        <v>79</v>
      </c>
      <c r="AW713" s="13" t="s">
        <v>31</v>
      </c>
      <c r="AX713" s="13" t="s">
        <v>69</v>
      </c>
      <c r="AY713" s="211" t="s">
        <v>161</v>
      </c>
    </row>
    <row r="714" spans="1:65" s="13" customFormat="1">
      <c r="B714" s="201"/>
      <c r="C714" s="202"/>
      <c r="D714" s="199" t="s">
        <v>178</v>
      </c>
      <c r="E714" s="203" t="s">
        <v>19</v>
      </c>
      <c r="F714" s="204" t="s">
        <v>5198</v>
      </c>
      <c r="G714" s="202"/>
      <c r="H714" s="205">
        <v>34</v>
      </c>
      <c r="I714" s="206"/>
      <c r="J714" s="202"/>
      <c r="K714" s="202"/>
      <c r="L714" s="207"/>
      <c r="M714" s="208"/>
      <c r="N714" s="209"/>
      <c r="O714" s="209"/>
      <c r="P714" s="209"/>
      <c r="Q714" s="209"/>
      <c r="R714" s="209"/>
      <c r="S714" s="209"/>
      <c r="T714" s="210"/>
      <c r="AT714" s="211" t="s">
        <v>178</v>
      </c>
      <c r="AU714" s="211" t="s">
        <v>79</v>
      </c>
      <c r="AV714" s="13" t="s">
        <v>79</v>
      </c>
      <c r="AW714" s="13" t="s">
        <v>31</v>
      </c>
      <c r="AX714" s="13" t="s">
        <v>69</v>
      </c>
      <c r="AY714" s="211" t="s">
        <v>161</v>
      </c>
    </row>
    <row r="715" spans="1:65" s="13" customFormat="1">
      <c r="B715" s="201"/>
      <c r="C715" s="202"/>
      <c r="D715" s="199" t="s">
        <v>178</v>
      </c>
      <c r="E715" s="203" t="s">
        <v>19</v>
      </c>
      <c r="F715" s="204" t="s">
        <v>5199</v>
      </c>
      <c r="G715" s="202"/>
      <c r="H715" s="205">
        <v>130</v>
      </c>
      <c r="I715" s="206"/>
      <c r="J715" s="202"/>
      <c r="K715" s="202"/>
      <c r="L715" s="207"/>
      <c r="M715" s="208"/>
      <c r="N715" s="209"/>
      <c r="O715" s="209"/>
      <c r="P715" s="209"/>
      <c r="Q715" s="209"/>
      <c r="R715" s="209"/>
      <c r="S715" s="209"/>
      <c r="T715" s="210"/>
      <c r="AT715" s="211" t="s">
        <v>178</v>
      </c>
      <c r="AU715" s="211" t="s">
        <v>79</v>
      </c>
      <c r="AV715" s="13" t="s">
        <v>79</v>
      </c>
      <c r="AW715" s="13" t="s">
        <v>31</v>
      </c>
      <c r="AX715" s="13" t="s">
        <v>69</v>
      </c>
      <c r="AY715" s="211" t="s">
        <v>161</v>
      </c>
    </row>
    <row r="716" spans="1:65" s="13" customFormat="1">
      <c r="B716" s="201"/>
      <c r="C716" s="202"/>
      <c r="D716" s="199" t="s">
        <v>178</v>
      </c>
      <c r="E716" s="203" t="s">
        <v>19</v>
      </c>
      <c r="F716" s="204" t="s">
        <v>5200</v>
      </c>
      <c r="G716" s="202"/>
      <c r="H716" s="205">
        <v>37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178</v>
      </c>
      <c r="AU716" s="211" t="s">
        <v>79</v>
      </c>
      <c r="AV716" s="13" t="s">
        <v>79</v>
      </c>
      <c r="AW716" s="13" t="s">
        <v>31</v>
      </c>
      <c r="AX716" s="13" t="s">
        <v>69</v>
      </c>
      <c r="AY716" s="211" t="s">
        <v>161</v>
      </c>
    </row>
    <row r="717" spans="1:65" s="13" customFormat="1">
      <c r="B717" s="201"/>
      <c r="C717" s="202"/>
      <c r="D717" s="199" t="s">
        <v>178</v>
      </c>
      <c r="E717" s="203" t="s">
        <v>19</v>
      </c>
      <c r="F717" s="204" t="s">
        <v>5201</v>
      </c>
      <c r="G717" s="202"/>
      <c r="H717" s="205">
        <v>20</v>
      </c>
      <c r="I717" s="206"/>
      <c r="J717" s="202"/>
      <c r="K717" s="202"/>
      <c r="L717" s="207"/>
      <c r="M717" s="208"/>
      <c r="N717" s="209"/>
      <c r="O717" s="209"/>
      <c r="P717" s="209"/>
      <c r="Q717" s="209"/>
      <c r="R717" s="209"/>
      <c r="S717" s="209"/>
      <c r="T717" s="210"/>
      <c r="AT717" s="211" t="s">
        <v>178</v>
      </c>
      <c r="AU717" s="211" t="s">
        <v>79</v>
      </c>
      <c r="AV717" s="13" t="s">
        <v>79</v>
      </c>
      <c r="AW717" s="13" t="s">
        <v>31</v>
      </c>
      <c r="AX717" s="13" t="s">
        <v>69</v>
      </c>
      <c r="AY717" s="211" t="s">
        <v>161</v>
      </c>
    </row>
    <row r="718" spans="1:65" s="13" customFormat="1">
      <c r="B718" s="201"/>
      <c r="C718" s="202"/>
      <c r="D718" s="199" t="s">
        <v>178</v>
      </c>
      <c r="E718" s="203" t="s">
        <v>19</v>
      </c>
      <c r="F718" s="204" t="s">
        <v>5202</v>
      </c>
      <c r="G718" s="202"/>
      <c r="H718" s="205">
        <v>12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178</v>
      </c>
      <c r="AU718" s="211" t="s">
        <v>79</v>
      </c>
      <c r="AV718" s="13" t="s">
        <v>79</v>
      </c>
      <c r="AW718" s="13" t="s">
        <v>31</v>
      </c>
      <c r="AX718" s="13" t="s">
        <v>69</v>
      </c>
      <c r="AY718" s="211" t="s">
        <v>161</v>
      </c>
    </row>
    <row r="719" spans="1:65" s="15" customFormat="1">
      <c r="B719" s="222"/>
      <c r="C719" s="223"/>
      <c r="D719" s="199" t="s">
        <v>178</v>
      </c>
      <c r="E719" s="224" t="s">
        <v>19</v>
      </c>
      <c r="F719" s="225" t="s">
        <v>221</v>
      </c>
      <c r="G719" s="223"/>
      <c r="H719" s="226">
        <v>273</v>
      </c>
      <c r="I719" s="227"/>
      <c r="J719" s="223"/>
      <c r="K719" s="223"/>
      <c r="L719" s="228"/>
      <c r="M719" s="229"/>
      <c r="N719" s="230"/>
      <c r="O719" s="230"/>
      <c r="P719" s="230"/>
      <c r="Q719" s="230"/>
      <c r="R719" s="230"/>
      <c r="S719" s="230"/>
      <c r="T719" s="231"/>
      <c r="AT719" s="232" t="s">
        <v>178</v>
      </c>
      <c r="AU719" s="232" t="s">
        <v>79</v>
      </c>
      <c r="AV719" s="15" t="s">
        <v>168</v>
      </c>
      <c r="AW719" s="15" t="s">
        <v>31</v>
      </c>
      <c r="AX719" s="15" t="s">
        <v>77</v>
      </c>
      <c r="AY719" s="232" t="s">
        <v>161</v>
      </c>
    </row>
    <row r="720" spans="1:65" s="2" customFormat="1" ht="24.15" customHeight="1">
      <c r="A720" s="37"/>
      <c r="B720" s="38"/>
      <c r="C720" s="181" t="s">
        <v>1649</v>
      </c>
      <c r="D720" s="181" t="s">
        <v>163</v>
      </c>
      <c r="E720" s="182" t="s">
        <v>5203</v>
      </c>
      <c r="F720" s="183" t="s">
        <v>5204</v>
      </c>
      <c r="G720" s="184" t="s">
        <v>166</v>
      </c>
      <c r="H720" s="185">
        <v>43.537999999999997</v>
      </c>
      <c r="I720" s="186"/>
      <c r="J720" s="187">
        <f>ROUND(I720*H720,2)</f>
        <v>0</v>
      </c>
      <c r="K720" s="183" t="s">
        <v>167</v>
      </c>
      <c r="L720" s="42"/>
      <c r="M720" s="188" t="s">
        <v>19</v>
      </c>
      <c r="N720" s="189" t="s">
        <v>40</v>
      </c>
      <c r="O720" s="67"/>
      <c r="P720" s="190">
        <f>O720*H720</f>
        <v>0</v>
      </c>
      <c r="Q720" s="190">
        <v>2.5999999999999998E-4</v>
      </c>
      <c r="R720" s="190">
        <f>Q720*H720</f>
        <v>1.1319879999999997E-2</v>
      </c>
      <c r="S720" s="190">
        <v>0</v>
      </c>
      <c r="T720" s="191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92" t="s">
        <v>279</v>
      </c>
      <c r="AT720" s="192" t="s">
        <v>163</v>
      </c>
      <c r="AU720" s="192" t="s">
        <v>79</v>
      </c>
      <c r="AY720" s="20" t="s">
        <v>161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20" t="s">
        <v>77</v>
      </c>
      <c r="BK720" s="193">
        <f>ROUND(I720*H720,2)</f>
        <v>0</v>
      </c>
      <c r="BL720" s="20" t="s">
        <v>279</v>
      </c>
      <c r="BM720" s="192" t="s">
        <v>5205</v>
      </c>
    </row>
    <row r="721" spans="1:65" s="2" customFormat="1">
      <c r="A721" s="37"/>
      <c r="B721" s="38"/>
      <c r="C721" s="39"/>
      <c r="D721" s="194" t="s">
        <v>170</v>
      </c>
      <c r="E721" s="39"/>
      <c r="F721" s="195" t="s">
        <v>5206</v>
      </c>
      <c r="G721" s="39"/>
      <c r="H721" s="39"/>
      <c r="I721" s="196"/>
      <c r="J721" s="39"/>
      <c r="K721" s="39"/>
      <c r="L721" s="42"/>
      <c r="M721" s="197"/>
      <c r="N721" s="198"/>
      <c r="O721" s="67"/>
      <c r="P721" s="67"/>
      <c r="Q721" s="67"/>
      <c r="R721" s="67"/>
      <c r="S721" s="67"/>
      <c r="T721" s="68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T721" s="20" t="s">
        <v>170</v>
      </c>
      <c r="AU721" s="20" t="s">
        <v>79</v>
      </c>
    </row>
    <row r="722" spans="1:65" s="2" customFormat="1" ht="28.8">
      <c r="A722" s="37"/>
      <c r="B722" s="38"/>
      <c r="C722" s="39"/>
      <c r="D722" s="199" t="s">
        <v>176</v>
      </c>
      <c r="E722" s="39"/>
      <c r="F722" s="200" t="s">
        <v>5207</v>
      </c>
      <c r="G722" s="39"/>
      <c r="H722" s="39"/>
      <c r="I722" s="196"/>
      <c r="J722" s="39"/>
      <c r="K722" s="39"/>
      <c r="L722" s="42"/>
      <c r="M722" s="197"/>
      <c r="N722" s="198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176</v>
      </c>
      <c r="AU722" s="20" t="s">
        <v>79</v>
      </c>
    </row>
    <row r="723" spans="1:65" s="2" customFormat="1" ht="16.5" customHeight="1">
      <c r="A723" s="37"/>
      <c r="B723" s="38"/>
      <c r="C723" s="237" t="s">
        <v>1654</v>
      </c>
      <c r="D723" s="237" t="s">
        <v>715</v>
      </c>
      <c r="E723" s="238" t="s">
        <v>5208</v>
      </c>
      <c r="F723" s="239" t="s">
        <v>5209</v>
      </c>
      <c r="G723" s="240" t="s">
        <v>166</v>
      </c>
      <c r="H723" s="241">
        <v>3.0529999999999999</v>
      </c>
      <c r="I723" s="242"/>
      <c r="J723" s="243">
        <f>ROUND(I723*H723,2)</f>
        <v>0</v>
      </c>
      <c r="K723" s="239" t="s">
        <v>167</v>
      </c>
      <c r="L723" s="244"/>
      <c r="M723" s="245" t="s">
        <v>19</v>
      </c>
      <c r="N723" s="246" t="s">
        <v>40</v>
      </c>
      <c r="O723" s="67"/>
      <c r="P723" s="190">
        <f>O723*H723</f>
        <v>0</v>
      </c>
      <c r="Q723" s="190">
        <v>1.7999999999999999E-2</v>
      </c>
      <c r="R723" s="190">
        <f>Q723*H723</f>
        <v>5.4953999999999996E-2</v>
      </c>
      <c r="S723" s="190">
        <v>0</v>
      </c>
      <c r="T723" s="191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92" t="s">
        <v>406</v>
      </c>
      <c r="AT723" s="192" t="s">
        <v>715</v>
      </c>
      <c r="AU723" s="192" t="s">
        <v>79</v>
      </c>
      <c r="AY723" s="20" t="s">
        <v>161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0" t="s">
        <v>77</v>
      </c>
      <c r="BK723" s="193">
        <f>ROUND(I723*H723,2)</f>
        <v>0</v>
      </c>
      <c r="BL723" s="20" t="s">
        <v>279</v>
      </c>
      <c r="BM723" s="192" t="s">
        <v>5210</v>
      </c>
    </row>
    <row r="724" spans="1:65" s="13" customFormat="1">
      <c r="B724" s="201"/>
      <c r="C724" s="202"/>
      <c r="D724" s="199" t="s">
        <v>178</v>
      </c>
      <c r="E724" s="203" t="s">
        <v>19</v>
      </c>
      <c r="F724" s="204" t="s">
        <v>5211</v>
      </c>
      <c r="G724" s="202"/>
      <c r="H724" s="205">
        <v>3.0529999999999999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178</v>
      </c>
      <c r="AU724" s="211" t="s">
        <v>79</v>
      </c>
      <c r="AV724" s="13" t="s">
        <v>79</v>
      </c>
      <c r="AW724" s="13" t="s">
        <v>31</v>
      </c>
      <c r="AX724" s="13" t="s">
        <v>69</v>
      </c>
      <c r="AY724" s="211" t="s">
        <v>161</v>
      </c>
    </row>
    <row r="725" spans="1:65" s="15" customFormat="1">
      <c r="B725" s="222"/>
      <c r="C725" s="223"/>
      <c r="D725" s="199" t="s">
        <v>178</v>
      </c>
      <c r="E725" s="224" t="s">
        <v>19</v>
      </c>
      <c r="F725" s="225" t="s">
        <v>221</v>
      </c>
      <c r="G725" s="223"/>
      <c r="H725" s="226">
        <v>3.0529999999999999</v>
      </c>
      <c r="I725" s="227"/>
      <c r="J725" s="223"/>
      <c r="K725" s="223"/>
      <c r="L725" s="228"/>
      <c r="M725" s="229"/>
      <c r="N725" s="230"/>
      <c r="O725" s="230"/>
      <c r="P725" s="230"/>
      <c r="Q725" s="230"/>
      <c r="R725" s="230"/>
      <c r="S725" s="230"/>
      <c r="T725" s="231"/>
      <c r="AT725" s="232" t="s">
        <v>178</v>
      </c>
      <c r="AU725" s="232" t="s">
        <v>79</v>
      </c>
      <c r="AV725" s="15" t="s">
        <v>168</v>
      </c>
      <c r="AW725" s="15" t="s">
        <v>31</v>
      </c>
      <c r="AX725" s="15" t="s">
        <v>77</v>
      </c>
      <c r="AY725" s="232" t="s">
        <v>161</v>
      </c>
    </row>
    <row r="726" spans="1:65" s="2" customFormat="1" ht="16.5" customHeight="1">
      <c r="A726" s="37"/>
      <c r="B726" s="38"/>
      <c r="C726" s="237" t="s">
        <v>1662</v>
      </c>
      <c r="D726" s="237" t="s">
        <v>715</v>
      </c>
      <c r="E726" s="238" t="s">
        <v>5212</v>
      </c>
      <c r="F726" s="239" t="s">
        <v>5213</v>
      </c>
      <c r="G726" s="240" t="s">
        <v>166</v>
      </c>
      <c r="H726" s="241">
        <v>40.484999999999999</v>
      </c>
      <c r="I726" s="242"/>
      <c r="J726" s="243">
        <f>ROUND(I726*H726,2)</f>
        <v>0</v>
      </c>
      <c r="K726" s="239" t="s">
        <v>167</v>
      </c>
      <c r="L726" s="244"/>
      <c r="M726" s="245" t="s">
        <v>19</v>
      </c>
      <c r="N726" s="246" t="s">
        <v>40</v>
      </c>
      <c r="O726" s="67"/>
      <c r="P726" s="190">
        <f>O726*H726</f>
        <v>0</v>
      </c>
      <c r="Q726" s="190">
        <v>1.7840000000000002E-2</v>
      </c>
      <c r="R726" s="190">
        <f>Q726*H726</f>
        <v>0.72225240000000002</v>
      </c>
      <c r="S726" s="190">
        <v>0</v>
      </c>
      <c r="T726" s="191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92" t="s">
        <v>406</v>
      </c>
      <c r="AT726" s="192" t="s">
        <v>715</v>
      </c>
      <c r="AU726" s="192" t="s">
        <v>79</v>
      </c>
      <c r="AY726" s="20" t="s">
        <v>161</v>
      </c>
      <c r="BE726" s="193">
        <f>IF(N726="základní",J726,0)</f>
        <v>0</v>
      </c>
      <c r="BF726" s="193">
        <f>IF(N726="snížená",J726,0)</f>
        <v>0</v>
      </c>
      <c r="BG726" s="193">
        <f>IF(N726="zákl. přenesená",J726,0)</f>
        <v>0</v>
      </c>
      <c r="BH726" s="193">
        <f>IF(N726="sníž. přenesená",J726,0)</f>
        <v>0</v>
      </c>
      <c r="BI726" s="193">
        <f>IF(N726="nulová",J726,0)</f>
        <v>0</v>
      </c>
      <c r="BJ726" s="20" t="s">
        <v>77</v>
      </c>
      <c r="BK726" s="193">
        <f>ROUND(I726*H726,2)</f>
        <v>0</v>
      </c>
      <c r="BL726" s="20" t="s">
        <v>279</v>
      </c>
      <c r="BM726" s="192" t="s">
        <v>5214</v>
      </c>
    </row>
    <row r="727" spans="1:65" s="13" customFormat="1">
      <c r="B727" s="201"/>
      <c r="C727" s="202"/>
      <c r="D727" s="199" t="s">
        <v>178</v>
      </c>
      <c r="E727" s="203" t="s">
        <v>19</v>
      </c>
      <c r="F727" s="204" t="s">
        <v>5215</v>
      </c>
      <c r="G727" s="202"/>
      <c r="H727" s="205">
        <v>32.851999999999997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178</v>
      </c>
      <c r="AU727" s="211" t="s">
        <v>79</v>
      </c>
      <c r="AV727" s="13" t="s">
        <v>79</v>
      </c>
      <c r="AW727" s="13" t="s">
        <v>31</v>
      </c>
      <c r="AX727" s="13" t="s">
        <v>69</v>
      </c>
      <c r="AY727" s="211" t="s">
        <v>161</v>
      </c>
    </row>
    <row r="728" spans="1:65" s="13" customFormat="1">
      <c r="B728" s="201"/>
      <c r="C728" s="202"/>
      <c r="D728" s="199" t="s">
        <v>178</v>
      </c>
      <c r="E728" s="203" t="s">
        <v>19</v>
      </c>
      <c r="F728" s="204" t="s">
        <v>5216</v>
      </c>
      <c r="G728" s="202"/>
      <c r="H728" s="205">
        <v>7.633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178</v>
      </c>
      <c r="AU728" s="211" t="s">
        <v>79</v>
      </c>
      <c r="AV728" s="13" t="s">
        <v>79</v>
      </c>
      <c r="AW728" s="13" t="s">
        <v>31</v>
      </c>
      <c r="AX728" s="13" t="s">
        <v>69</v>
      </c>
      <c r="AY728" s="211" t="s">
        <v>161</v>
      </c>
    </row>
    <row r="729" spans="1:65" s="15" customFormat="1">
      <c r="B729" s="222"/>
      <c r="C729" s="223"/>
      <c r="D729" s="199" t="s">
        <v>178</v>
      </c>
      <c r="E729" s="224" t="s">
        <v>19</v>
      </c>
      <c r="F729" s="225" t="s">
        <v>221</v>
      </c>
      <c r="G729" s="223"/>
      <c r="H729" s="226">
        <v>40.484999999999999</v>
      </c>
      <c r="I729" s="227"/>
      <c r="J729" s="223"/>
      <c r="K729" s="223"/>
      <c r="L729" s="228"/>
      <c r="M729" s="229"/>
      <c r="N729" s="230"/>
      <c r="O729" s="230"/>
      <c r="P729" s="230"/>
      <c r="Q729" s="230"/>
      <c r="R729" s="230"/>
      <c r="S729" s="230"/>
      <c r="T729" s="231"/>
      <c r="AT729" s="232" t="s">
        <v>178</v>
      </c>
      <c r="AU729" s="232" t="s">
        <v>79</v>
      </c>
      <c r="AV729" s="15" t="s">
        <v>168</v>
      </c>
      <c r="AW729" s="15" t="s">
        <v>31</v>
      </c>
      <c r="AX729" s="15" t="s">
        <v>77</v>
      </c>
      <c r="AY729" s="232" t="s">
        <v>161</v>
      </c>
    </row>
    <row r="730" spans="1:65" s="2" customFormat="1" ht="24.15" customHeight="1">
      <c r="A730" s="37"/>
      <c r="B730" s="38"/>
      <c r="C730" s="181" t="s">
        <v>1668</v>
      </c>
      <c r="D730" s="181" t="s">
        <v>163</v>
      </c>
      <c r="E730" s="182" t="s">
        <v>2002</v>
      </c>
      <c r="F730" s="183" t="s">
        <v>2003</v>
      </c>
      <c r="G730" s="184" t="s">
        <v>166</v>
      </c>
      <c r="H730" s="185">
        <v>3.0529999999999999</v>
      </c>
      <c r="I730" s="186"/>
      <c r="J730" s="187">
        <f>ROUND(I730*H730,2)</f>
        <v>0</v>
      </c>
      <c r="K730" s="183" t="s">
        <v>167</v>
      </c>
      <c r="L730" s="42"/>
      <c r="M730" s="188" t="s">
        <v>19</v>
      </c>
      <c r="N730" s="189" t="s">
        <v>40</v>
      </c>
      <c r="O730" s="67"/>
      <c r="P730" s="190">
        <f>O730*H730</f>
        <v>0</v>
      </c>
      <c r="Q730" s="190">
        <v>3.5E-4</v>
      </c>
      <c r="R730" s="190">
        <f>Q730*H730</f>
        <v>1.0685499999999999E-3</v>
      </c>
      <c r="S730" s="190">
        <v>0</v>
      </c>
      <c r="T730" s="191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92" t="s">
        <v>279</v>
      </c>
      <c r="AT730" s="192" t="s">
        <v>163</v>
      </c>
      <c r="AU730" s="192" t="s">
        <v>79</v>
      </c>
      <c r="AY730" s="20" t="s">
        <v>161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20" t="s">
        <v>77</v>
      </c>
      <c r="BK730" s="193">
        <f>ROUND(I730*H730,2)</f>
        <v>0</v>
      </c>
      <c r="BL730" s="20" t="s">
        <v>279</v>
      </c>
      <c r="BM730" s="192" t="s">
        <v>5217</v>
      </c>
    </row>
    <row r="731" spans="1:65" s="2" customFormat="1">
      <c r="A731" s="37"/>
      <c r="B731" s="38"/>
      <c r="C731" s="39"/>
      <c r="D731" s="194" t="s">
        <v>170</v>
      </c>
      <c r="E731" s="39"/>
      <c r="F731" s="195" t="s">
        <v>2005</v>
      </c>
      <c r="G731" s="39"/>
      <c r="H731" s="39"/>
      <c r="I731" s="196"/>
      <c r="J731" s="39"/>
      <c r="K731" s="39"/>
      <c r="L731" s="42"/>
      <c r="M731" s="197"/>
      <c r="N731" s="198"/>
      <c r="O731" s="67"/>
      <c r="P731" s="67"/>
      <c r="Q731" s="67"/>
      <c r="R731" s="67"/>
      <c r="S731" s="67"/>
      <c r="T731" s="68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T731" s="20" t="s">
        <v>170</v>
      </c>
      <c r="AU731" s="20" t="s">
        <v>79</v>
      </c>
    </row>
    <row r="732" spans="1:65" s="2" customFormat="1" ht="16.5" customHeight="1">
      <c r="A732" s="37"/>
      <c r="B732" s="38"/>
      <c r="C732" s="237" t="s">
        <v>1680</v>
      </c>
      <c r="D732" s="237" t="s">
        <v>715</v>
      </c>
      <c r="E732" s="238" t="s">
        <v>2012</v>
      </c>
      <c r="F732" s="239" t="s">
        <v>2013</v>
      </c>
      <c r="G732" s="240" t="s">
        <v>166</v>
      </c>
      <c r="H732" s="241">
        <v>3.0529999999999999</v>
      </c>
      <c r="I732" s="242"/>
      <c r="J732" s="243">
        <f>ROUND(I732*H732,2)</f>
        <v>0</v>
      </c>
      <c r="K732" s="239" t="s">
        <v>167</v>
      </c>
      <c r="L732" s="244"/>
      <c r="M732" s="245" t="s">
        <v>19</v>
      </c>
      <c r="N732" s="246" t="s">
        <v>40</v>
      </c>
      <c r="O732" s="67"/>
      <c r="P732" s="190">
        <f>O732*H732</f>
        <v>0</v>
      </c>
      <c r="Q732" s="190">
        <v>1.9949999999999999E-2</v>
      </c>
      <c r="R732" s="190">
        <f>Q732*H732</f>
        <v>6.0907349999999999E-2</v>
      </c>
      <c r="S732" s="190">
        <v>0</v>
      </c>
      <c r="T732" s="191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2" t="s">
        <v>406</v>
      </c>
      <c r="AT732" s="192" t="s">
        <v>715</v>
      </c>
      <c r="AU732" s="192" t="s">
        <v>79</v>
      </c>
      <c r="AY732" s="20" t="s">
        <v>161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20" t="s">
        <v>77</v>
      </c>
      <c r="BK732" s="193">
        <f>ROUND(I732*H732,2)</f>
        <v>0</v>
      </c>
      <c r="BL732" s="20" t="s">
        <v>279</v>
      </c>
      <c r="BM732" s="192" t="s">
        <v>5218</v>
      </c>
    </row>
    <row r="733" spans="1:65" s="13" customFormat="1">
      <c r="B733" s="201"/>
      <c r="C733" s="202"/>
      <c r="D733" s="199" t="s">
        <v>178</v>
      </c>
      <c r="E733" s="203" t="s">
        <v>19</v>
      </c>
      <c r="F733" s="204" t="s">
        <v>5219</v>
      </c>
      <c r="G733" s="202"/>
      <c r="H733" s="205">
        <v>3.0529999999999999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178</v>
      </c>
      <c r="AU733" s="211" t="s">
        <v>79</v>
      </c>
      <c r="AV733" s="13" t="s">
        <v>79</v>
      </c>
      <c r="AW733" s="13" t="s">
        <v>31</v>
      </c>
      <c r="AX733" s="13" t="s">
        <v>69</v>
      </c>
      <c r="AY733" s="211" t="s">
        <v>161</v>
      </c>
    </row>
    <row r="734" spans="1:65" s="15" customFormat="1">
      <c r="B734" s="222"/>
      <c r="C734" s="223"/>
      <c r="D734" s="199" t="s">
        <v>178</v>
      </c>
      <c r="E734" s="224" t="s">
        <v>19</v>
      </c>
      <c r="F734" s="225" t="s">
        <v>221</v>
      </c>
      <c r="G734" s="223"/>
      <c r="H734" s="226">
        <v>3.0529999999999999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178</v>
      </c>
      <c r="AU734" s="232" t="s">
        <v>79</v>
      </c>
      <c r="AV734" s="15" t="s">
        <v>168</v>
      </c>
      <c r="AW734" s="15" t="s">
        <v>31</v>
      </c>
      <c r="AX734" s="15" t="s">
        <v>77</v>
      </c>
      <c r="AY734" s="232" t="s">
        <v>161</v>
      </c>
    </row>
    <row r="735" spans="1:65" s="2" customFormat="1" ht="24.15" customHeight="1">
      <c r="A735" s="37"/>
      <c r="B735" s="38"/>
      <c r="C735" s="181" t="s">
        <v>1687</v>
      </c>
      <c r="D735" s="181" t="s">
        <v>163</v>
      </c>
      <c r="E735" s="182" t="s">
        <v>2027</v>
      </c>
      <c r="F735" s="183" t="s">
        <v>2028</v>
      </c>
      <c r="G735" s="184" t="s">
        <v>189</v>
      </c>
      <c r="H735" s="185">
        <v>116.78</v>
      </c>
      <c r="I735" s="186"/>
      <c r="J735" s="187">
        <f>ROUND(I735*H735,2)</f>
        <v>0</v>
      </c>
      <c r="K735" s="183" t="s">
        <v>167</v>
      </c>
      <c r="L735" s="42"/>
      <c r="M735" s="188" t="s">
        <v>19</v>
      </c>
      <c r="N735" s="189" t="s">
        <v>40</v>
      </c>
      <c r="O735" s="67"/>
      <c r="P735" s="190">
        <f>O735*H735</f>
        <v>0</v>
      </c>
      <c r="Q735" s="190">
        <v>2.9E-4</v>
      </c>
      <c r="R735" s="190">
        <f>Q735*H735</f>
        <v>3.3866199999999999E-2</v>
      </c>
      <c r="S735" s="190">
        <v>0</v>
      </c>
      <c r="T735" s="191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92" t="s">
        <v>279</v>
      </c>
      <c r="AT735" s="192" t="s">
        <v>163</v>
      </c>
      <c r="AU735" s="192" t="s">
        <v>79</v>
      </c>
      <c r="AY735" s="20" t="s">
        <v>161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20" t="s">
        <v>77</v>
      </c>
      <c r="BK735" s="193">
        <f>ROUND(I735*H735,2)</f>
        <v>0</v>
      </c>
      <c r="BL735" s="20" t="s">
        <v>279</v>
      </c>
      <c r="BM735" s="192" t="s">
        <v>5220</v>
      </c>
    </row>
    <row r="736" spans="1:65" s="2" customFormat="1">
      <c r="A736" s="37"/>
      <c r="B736" s="38"/>
      <c r="C736" s="39"/>
      <c r="D736" s="194" t="s">
        <v>170</v>
      </c>
      <c r="E736" s="39"/>
      <c r="F736" s="195" t="s">
        <v>2030</v>
      </c>
      <c r="G736" s="39"/>
      <c r="H736" s="39"/>
      <c r="I736" s="196"/>
      <c r="J736" s="39"/>
      <c r="K736" s="39"/>
      <c r="L736" s="42"/>
      <c r="M736" s="197"/>
      <c r="N736" s="198"/>
      <c r="O736" s="67"/>
      <c r="P736" s="67"/>
      <c r="Q736" s="67"/>
      <c r="R736" s="67"/>
      <c r="S736" s="67"/>
      <c r="T736" s="68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T736" s="20" t="s">
        <v>170</v>
      </c>
      <c r="AU736" s="20" t="s">
        <v>79</v>
      </c>
    </row>
    <row r="737" spans="1:65" s="13" customFormat="1">
      <c r="B737" s="201"/>
      <c r="C737" s="202"/>
      <c r="D737" s="199" t="s">
        <v>178</v>
      </c>
      <c r="E737" s="203" t="s">
        <v>19</v>
      </c>
      <c r="F737" s="204" t="s">
        <v>5221</v>
      </c>
      <c r="G737" s="202"/>
      <c r="H737" s="205">
        <v>9.98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178</v>
      </c>
      <c r="AU737" s="211" t="s">
        <v>79</v>
      </c>
      <c r="AV737" s="13" t="s">
        <v>79</v>
      </c>
      <c r="AW737" s="13" t="s">
        <v>31</v>
      </c>
      <c r="AX737" s="13" t="s">
        <v>69</v>
      </c>
      <c r="AY737" s="211" t="s">
        <v>161</v>
      </c>
    </row>
    <row r="738" spans="1:65" s="13" customFormat="1">
      <c r="B738" s="201"/>
      <c r="C738" s="202"/>
      <c r="D738" s="199" t="s">
        <v>178</v>
      </c>
      <c r="E738" s="203" t="s">
        <v>19</v>
      </c>
      <c r="F738" s="204" t="s">
        <v>5222</v>
      </c>
      <c r="G738" s="202"/>
      <c r="H738" s="205">
        <v>78.319999999999993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178</v>
      </c>
      <c r="AU738" s="211" t="s">
        <v>79</v>
      </c>
      <c r="AV738" s="13" t="s">
        <v>79</v>
      </c>
      <c r="AW738" s="13" t="s">
        <v>31</v>
      </c>
      <c r="AX738" s="13" t="s">
        <v>69</v>
      </c>
      <c r="AY738" s="211" t="s">
        <v>161</v>
      </c>
    </row>
    <row r="739" spans="1:65" s="13" customFormat="1">
      <c r="B739" s="201"/>
      <c r="C739" s="202"/>
      <c r="D739" s="199" t="s">
        <v>178</v>
      </c>
      <c r="E739" s="203" t="s">
        <v>19</v>
      </c>
      <c r="F739" s="204" t="s">
        <v>5223</v>
      </c>
      <c r="G739" s="202"/>
      <c r="H739" s="205">
        <v>18.5</v>
      </c>
      <c r="I739" s="206"/>
      <c r="J739" s="202"/>
      <c r="K739" s="202"/>
      <c r="L739" s="207"/>
      <c r="M739" s="208"/>
      <c r="N739" s="209"/>
      <c r="O739" s="209"/>
      <c r="P739" s="209"/>
      <c r="Q739" s="209"/>
      <c r="R739" s="209"/>
      <c r="S739" s="209"/>
      <c r="T739" s="210"/>
      <c r="AT739" s="211" t="s">
        <v>178</v>
      </c>
      <c r="AU739" s="211" t="s">
        <v>79</v>
      </c>
      <c r="AV739" s="13" t="s">
        <v>79</v>
      </c>
      <c r="AW739" s="13" t="s">
        <v>31</v>
      </c>
      <c r="AX739" s="13" t="s">
        <v>69</v>
      </c>
      <c r="AY739" s="211" t="s">
        <v>161</v>
      </c>
    </row>
    <row r="740" spans="1:65" s="13" customFormat="1">
      <c r="B740" s="201"/>
      <c r="C740" s="202"/>
      <c r="D740" s="199" t="s">
        <v>178</v>
      </c>
      <c r="E740" s="203" t="s">
        <v>19</v>
      </c>
      <c r="F740" s="204" t="s">
        <v>5224</v>
      </c>
      <c r="G740" s="202"/>
      <c r="H740" s="205">
        <v>9.98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178</v>
      </c>
      <c r="AU740" s="211" t="s">
        <v>79</v>
      </c>
      <c r="AV740" s="13" t="s">
        <v>79</v>
      </c>
      <c r="AW740" s="13" t="s">
        <v>31</v>
      </c>
      <c r="AX740" s="13" t="s">
        <v>69</v>
      </c>
      <c r="AY740" s="211" t="s">
        <v>161</v>
      </c>
    </row>
    <row r="741" spans="1:65" s="15" customFormat="1">
      <c r="B741" s="222"/>
      <c r="C741" s="223"/>
      <c r="D741" s="199" t="s">
        <v>178</v>
      </c>
      <c r="E741" s="224" t="s">
        <v>19</v>
      </c>
      <c r="F741" s="225" t="s">
        <v>221</v>
      </c>
      <c r="G741" s="223"/>
      <c r="H741" s="226">
        <v>116.78</v>
      </c>
      <c r="I741" s="227"/>
      <c r="J741" s="223"/>
      <c r="K741" s="223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178</v>
      </c>
      <c r="AU741" s="232" t="s">
        <v>79</v>
      </c>
      <c r="AV741" s="15" t="s">
        <v>168</v>
      </c>
      <c r="AW741" s="15" t="s">
        <v>31</v>
      </c>
      <c r="AX741" s="15" t="s">
        <v>77</v>
      </c>
      <c r="AY741" s="232" t="s">
        <v>161</v>
      </c>
    </row>
    <row r="742" spans="1:65" s="2" customFormat="1" ht="16.5" customHeight="1">
      <c r="A742" s="37"/>
      <c r="B742" s="38"/>
      <c r="C742" s="181" t="s">
        <v>1693</v>
      </c>
      <c r="D742" s="181" t="s">
        <v>163</v>
      </c>
      <c r="E742" s="182" t="s">
        <v>5225</v>
      </c>
      <c r="F742" s="183" t="s">
        <v>5226</v>
      </c>
      <c r="G742" s="184" t="s">
        <v>2941</v>
      </c>
      <c r="H742" s="185">
        <v>350.76</v>
      </c>
      <c r="I742" s="186"/>
      <c r="J742" s="187">
        <f>ROUND(I742*H742,2)</f>
        <v>0</v>
      </c>
      <c r="K742" s="183" t="s">
        <v>167</v>
      </c>
      <c r="L742" s="42"/>
      <c r="M742" s="188" t="s">
        <v>19</v>
      </c>
      <c r="N742" s="189" t="s">
        <v>40</v>
      </c>
      <c r="O742" s="67"/>
      <c r="P742" s="190">
        <f>O742*H742</f>
        <v>0</v>
      </c>
      <c r="Q742" s="190">
        <v>5.0000000000000002E-5</v>
      </c>
      <c r="R742" s="190">
        <f>Q742*H742</f>
        <v>1.7538000000000002E-2</v>
      </c>
      <c r="S742" s="190">
        <v>0</v>
      </c>
      <c r="T742" s="191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192" t="s">
        <v>279</v>
      </c>
      <c r="AT742" s="192" t="s">
        <v>163</v>
      </c>
      <c r="AU742" s="192" t="s">
        <v>79</v>
      </c>
      <c r="AY742" s="20" t="s">
        <v>161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0" t="s">
        <v>77</v>
      </c>
      <c r="BK742" s="193">
        <f>ROUND(I742*H742,2)</f>
        <v>0</v>
      </c>
      <c r="BL742" s="20" t="s">
        <v>279</v>
      </c>
      <c r="BM742" s="192" t="s">
        <v>5227</v>
      </c>
    </row>
    <row r="743" spans="1:65" s="2" customFormat="1">
      <c r="A743" s="37"/>
      <c r="B743" s="38"/>
      <c r="C743" s="39"/>
      <c r="D743" s="194" t="s">
        <v>170</v>
      </c>
      <c r="E743" s="39"/>
      <c r="F743" s="195" t="s">
        <v>5228</v>
      </c>
      <c r="G743" s="39"/>
      <c r="H743" s="39"/>
      <c r="I743" s="196"/>
      <c r="J743" s="39"/>
      <c r="K743" s="39"/>
      <c r="L743" s="42"/>
      <c r="M743" s="197"/>
      <c r="N743" s="198"/>
      <c r="O743" s="67"/>
      <c r="P743" s="67"/>
      <c r="Q743" s="67"/>
      <c r="R743" s="67"/>
      <c r="S743" s="67"/>
      <c r="T743" s="68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T743" s="20" t="s">
        <v>170</v>
      </c>
      <c r="AU743" s="20" t="s">
        <v>79</v>
      </c>
    </row>
    <row r="744" spans="1:65" s="13" customFormat="1">
      <c r="B744" s="201"/>
      <c r="C744" s="202"/>
      <c r="D744" s="199" t="s">
        <v>178</v>
      </c>
      <c r="E744" s="203" t="s">
        <v>19</v>
      </c>
      <c r="F744" s="204" t="s">
        <v>5229</v>
      </c>
      <c r="G744" s="202"/>
      <c r="H744" s="205">
        <v>350.76</v>
      </c>
      <c r="I744" s="206"/>
      <c r="J744" s="202"/>
      <c r="K744" s="202"/>
      <c r="L744" s="207"/>
      <c r="M744" s="208"/>
      <c r="N744" s="209"/>
      <c r="O744" s="209"/>
      <c r="P744" s="209"/>
      <c r="Q744" s="209"/>
      <c r="R744" s="209"/>
      <c r="S744" s="209"/>
      <c r="T744" s="210"/>
      <c r="AT744" s="211" t="s">
        <v>178</v>
      </c>
      <c r="AU744" s="211" t="s">
        <v>79</v>
      </c>
      <c r="AV744" s="13" t="s">
        <v>79</v>
      </c>
      <c r="AW744" s="13" t="s">
        <v>31</v>
      </c>
      <c r="AX744" s="13" t="s">
        <v>77</v>
      </c>
      <c r="AY744" s="211" t="s">
        <v>161</v>
      </c>
    </row>
    <row r="745" spans="1:65" s="2" customFormat="1" ht="16.5" customHeight="1">
      <c r="A745" s="37"/>
      <c r="B745" s="38"/>
      <c r="C745" s="237" t="s">
        <v>1698</v>
      </c>
      <c r="D745" s="237" t="s">
        <v>715</v>
      </c>
      <c r="E745" s="238" t="s">
        <v>5230</v>
      </c>
      <c r="F745" s="239" t="s">
        <v>5231</v>
      </c>
      <c r="G745" s="240" t="s">
        <v>214</v>
      </c>
      <c r="H745" s="241">
        <v>0.35099999999999998</v>
      </c>
      <c r="I745" s="242"/>
      <c r="J745" s="243">
        <f>ROUND(I745*H745,2)</f>
        <v>0</v>
      </c>
      <c r="K745" s="239" t="s">
        <v>167</v>
      </c>
      <c r="L745" s="244"/>
      <c r="M745" s="245" t="s">
        <v>19</v>
      </c>
      <c r="N745" s="246" t="s">
        <v>40</v>
      </c>
      <c r="O745" s="67"/>
      <c r="P745" s="190">
        <f>O745*H745</f>
        <v>0</v>
      </c>
      <c r="Q745" s="190">
        <v>1</v>
      </c>
      <c r="R745" s="190">
        <f>Q745*H745</f>
        <v>0.35099999999999998</v>
      </c>
      <c r="S745" s="190">
        <v>0</v>
      </c>
      <c r="T745" s="191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92" t="s">
        <v>406</v>
      </c>
      <c r="AT745" s="192" t="s">
        <v>715</v>
      </c>
      <c r="AU745" s="192" t="s">
        <v>79</v>
      </c>
      <c r="AY745" s="20" t="s">
        <v>161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20" t="s">
        <v>77</v>
      </c>
      <c r="BK745" s="193">
        <f>ROUND(I745*H745,2)</f>
        <v>0</v>
      </c>
      <c r="BL745" s="20" t="s">
        <v>279</v>
      </c>
      <c r="BM745" s="192" t="s">
        <v>5232</v>
      </c>
    </row>
    <row r="746" spans="1:65" s="13" customFormat="1">
      <c r="B746" s="201"/>
      <c r="C746" s="202"/>
      <c r="D746" s="199" t="s">
        <v>178</v>
      </c>
      <c r="E746" s="203" t="s">
        <v>19</v>
      </c>
      <c r="F746" s="204" t="s">
        <v>5233</v>
      </c>
      <c r="G746" s="202"/>
      <c r="H746" s="205">
        <v>0.35099999999999998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178</v>
      </c>
      <c r="AU746" s="211" t="s">
        <v>79</v>
      </c>
      <c r="AV746" s="13" t="s">
        <v>79</v>
      </c>
      <c r="AW746" s="13" t="s">
        <v>31</v>
      </c>
      <c r="AX746" s="13" t="s">
        <v>77</v>
      </c>
      <c r="AY746" s="211" t="s">
        <v>161</v>
      </c>
    </row>
    <row r="747" spans="1:65" s="2" customFormat="1" ht="16.5" customHeight="1">
      <c r="A747" s="37"/>
      <c r="B747" s="38"/>
      <c r="C747" s="181" t="s">
        <v>1703</v>
      </c>
      <c r="D747" s="181" t="s">
        <v>163</v>
      </c>
      <c r="E747" s="182" t="s">
        <v>2148</v>
      </c>
      <c r="F747" s="183" t="s">
        <v>2149</v>
      </c>
      <c r="G747" s="184" t="s">
        <v>387</v>
      </c>
      <c r="H747" s="185">
        <v>1</v>
      </c>
      <c r="I747" s="186"/>
      <c r="J747" s="187">
        <f>ROUND(I747*H747,2)</f>
        <v>0</v>
      </c>
      <c r="K747" s="183" t="s">
        <v>167</v>
      </c>
      <c r="L747" s="42"/>
      <c r="M747" s="188" t="s">
        <v>19</v>
      </c>
      <c r="N747" s="189" t="s">
        <v>40</v>
      </c>
      <c r="O747" s="67"/>
      <c r="P747" s="190">
        <f>O747*H747</f>
        <v>0</v>
      </c>
      <c r="Q747" s="190">
        <v>0</v>
      </c>
      <c r="R747" s="190">
        <f>Q747*H747</f>
        <v>0</v>
      </c>
      <c r="S747" s="190">
        <v>0</v>
      </c>
      <c r="T747" s="19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2" t="s">
        <v>279</v>
      </c>
      <c r="AT747" s="192" t="s">
        <v>163</v>
      </c>
      <c r="AU747" s="192" t="s">
        <v>79</v>
      </c>
      <c r="AY747" s="20" t="s">
        <v>161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20" t="s">
        <v>77</v>
      </c>
      <c r="BK747" s="193">
        <f>ROUND(I747*H747,2)</f>
        <v>0</v>
      </c>
      <c r="BL747" s="20" t="s">
        <v>279</v>
      </c>
      <c r="BM747" s="192" t="s">
        <v>5234</v>
      </c>
    </row>
    <row r="748" spans="1:65" s="2" customFormat="1">
      <c r="A748" s="37"/>
      <c r="B748" s="38"/>
      <c r="C748" s="39"/>
      <c r="D748" s="194" t="s">
        <v>170</v>
      </c>
      <c r="E748" s="39"/>
      <c r="F748" s="195" t="s">
        <v>2151</v>
      </c>
      <c r="G748" s="39"/>
      <c r="H748" s="39"/>
      <c r="I748" s="196"/>
      <c r="J748" s="39"/>
      <c r="K748" s="39"/>
      <c r="L748" s="42"/>
      <c r="M748" s="197"/>
      <c r="N748" s="198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20" t="s">
        <v>170</v>
      </c>
      <c r="AU748" s="20" t="s">
        <v>79</v>
      </c>
    </row>
    <row r="749" spans="1:65" s="13" customFormat="1">
      <c r="B749" s="201"/>
      <c r="C749" s="202"/>
      <c r="D749" s="199" t="s">
        <v>178</v>
      </c>
      <c r="E749" s="203" t="s">
        <v>19</v>
      </c>
      <c r="F749" s="204" t="s">
        <v>5235</v>
      </c>
      <c r="G749" s="202"/>
      <c r="H749" s="205">
        <v>1</v>
      </c>
      <c r="I749" s="206"/>
      <c r="J749" s="202"/>
      <c r="K749" s="202"/>
      <c r="L749" s="207"/>
      <c r="M749" s="208"/>
      <c r="N749" s="209"/>
      <c r="O749" s="209"/>
      <c r="P749" s="209"/>
      <c r="Q749" s="209"/>
      <c r="R749" s="209"/>
      <c r="S749" s="209"/>
      <c r="T749" s="210"/>
      <c r="AT749" s="211" t="s">
        <v>178</v>
      </c>
      <c r="AU749" s="211" t="s">
        <v>79</v>
      </c>
      <c r="AV749" s="13" t="s">
        <v>79</v>
      </c>
      <c r="AW749" s="13" t="s">
        <v>31</v>
      </c>
      <c r="AX749" s="13" t="s">
        <v>77</v>
      </c>
      <c r="AY749" s="211" t="s">
        <v>161</v>
      </c>
    </row>
    <row r="750" spans="1:65" s="2" customFormat="1" ht="16.5" customHeight="1">
      <c r="A750" s="37"/>
      <c r="B750" s="38"/>
      <c r="C750" s="237" t="s">
        <v>616</v>
      </c>
      <c r="D750" s="237" t="s">
        <v>715</v>
      </c>
      <c r="E750" s="238" t="s">
        <v>2154</v>
      </c>
      <c r="F750" s="239" t="s">
        <v>2155</v>
      </c>
      <c r="G750" s="240" t="s">
        <v>387</v>
      </c>
      <c r="H750" s="241">
        <v>1</v>
      </c>
      <c r="I750" s="242"/>
      <c r="J750" s="243">
        <f>ROUND(I750*H750,2)</f>
        <v>0</v>
      </c>
      <c r="K750" s="239" t="s">
        <v>167</v>
      </c>
      <c r="L750" s="244"/>
      <c r="M750" s="245" t="s">
        <v>19</v>
      </c>
      <c r="N750" s="246" t="s">
        <v>40</v>
      </c>
      <c r="O750" s="67"/>
      <c r="P750" s="190">
        <f>O750*H750</f>
        <v>0</v>
      </c>
      <c r="Q750" s="190">
        <v>2.3999999999999998E-3</v>
      </c>
      <c r="R750" s="190">
        <f>Q750*H750</f>
        <v>2.3999999999999998E-3</v>
      </c>
      <c r="S750" s="190">
        <v>0</v>
      </c>
      <c r="T750" s="191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192" t="s">
        <v>406</v>
      </c>
      <c r="AT750" s="192" t="s">
        <v>715</v>
      </c>
      <c r="AU750" s="192" t="s">
        <v>79</v>
      </c>
      <c r="AY750" s="20" t="s">
        <v>161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20" t="s">
        <v>77</v>
      </c>
      <c r="BK750" s="193">
        <f>ROUND(I750*H750,2)</f>
        <v>0</v>
      </c>
      <c r="BL750" s="20" t="s">
        <v>279</v>
      </c>
      <c r="BM750" s="192" t="s">
        <v>5236</v>
      </c>
    </row>
    <row r="751" spans="1:65" s="2" customFormat="1" ht="16.5" customHeight="1">
      <c r="A751" s="37"/>
      <c r="B751" s="38"/>
      <c r="C751" s="181" t="s">
        <v>1712</v>
      </c>
      <c r="D751" s="181" t="s">
        <v>163</v>
      </c>
      <c r="E751" s="182" t="s">
        <v>2158</v>
      </c>
      <c r="F751" s="183" t="s">
        <v>2159</v>
      </c>
      <c r="G751" s="184" t="s">
        <v>387</v>
      </c>
      <c r="H751" s="185">
        <v>1</v>
      </c>
      <c r="I751" s="186"/>
      <c r="J751" s="187">
        <f>ROUND(I751*H751,2)</f>
        <v>0</v>
      </c>
      <c r="K751" s="183" t="s">
        <v>167</v>
      </c>
      <c r="L751" s="42"/>
      <c r="M751" s="188" t="s">
        <v>19</v>
      </c>
      <c r="N751" s="189" t="s">
        <v>40</v>
      </c>
      <c r="O751" s="67"/>
      <c r="P751" s="190">
        <f>O751*H751</f>
        <v>0</v>
      </c>
      <c r="Q751" s="190">
        <v>0</v>
      </c>
      <c r="R751" s="190">
        <f>Q751*H751</f>
        <v>0</v>
      </c>
      <c r="S751" s="190">
        <v>0</v>
      </c>
      <c r="T751" s="191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92" t="s">
        <v>279</v>
      </c>
      <c r="AT751" s="192" t="s">
        <v>163</v>
      </c>
      <c r="AU751" s="192" t="s">
        <v>79</v>
      </c>
      <c r="AY751" s="20" t="s">
        <v>161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20" t="s">
        <v>77</v>
      </c>
      <c r="BK751" s="193">
        <f>ROUND(I751*H751,2)</f>
        <v>0</v>
      </c>
      <c r="BL751" s="20" t="s">
        <v>279</v>
      </c>
      <c r="BM751" s="192" t="s">
        <v>5237</v>
      </c>
    </row>
    <row r="752" spans="1:65" s="2" customFormat="1">
      <c r="A752" s="37"/>
      <c r="B752" s="38"/>
      <c r="C752" s="39"/>
      <c r="D752" s="194" t="s">
        <v>170</v>
      </c>
      <c r="E752" s="39"/>
      <c r="F752" s="195" t="s">
        <v>2161</v>
      </c>
      <c r="G752" s="39"/>
      <c r="H752" s="39"/>
      <c r="I752" s="196"/>
      <c r="J752" s="39"/>
      <c r="K752" s="39"/>
      <c r="L752" s="42"/>
      <c r="M752" s="197"/>
      <c r="N752" s="198"/>
      <c r="O752" s="67"/>
      <c r="P752" s="67"/>
      <c r="Q752" s="67"/>
      <c r="R752" s="67"/>
      <c r="S752" s="67"/>
      <c r="T752" s="68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T752" s="20" t="s">
        <v>170</v>
      </c>
      <c r="AU752" s="20" t="s">
        <v>79</v>
      </c>
    </row>
    <row r="753" spans="1:65" s="13" customFormat="1">
      <c r="B753" s="201"/>
      <c r="C753" s="202"/>
      <c r="D753" s="199" t="s">
        <v>178</v>
      </c>
      <c r="E753" s="203" t="s">
        <v>19</v>
      </c>
      <c r="F753" s="204" t="s">
        <v>5238</v>
      </c>
      <c r="G753" s="202"/>
      <c r="H753" s="205">
        <v>1</v>
      </c>
      <c r="I753" s="206"/>
      <c r="J753" s="202"/>
      <c r="K753" s="202"/>
      <c r="L753" s="207"/>
      <c r="M753" s="208"/>
      <c r="N753" s="209"/>
      <c r="O753" s="209"/>
      <c r="P753" s="209"/>
      <c r="Q753" s="209"/>
      <c r="R753" s="209"/>
      <c r="S753" s="209"/>
      <c r="T753" s="210"/>
      <c r="AT753" s="211" t="s">
        <v>178</v>
      </c>
      <c r="AU753" s="211" t="s">
        <v>79</v>
      </c>
      <c r="AV753" s="13" t="s">
        <v>79</v>
      </c>
      <c r="AW753" s="13" t="s">
        <v>31</v>
      </c>
      <c r="AX753" s="13" t="s">
        <v>77</v>
      </c>
      <c r="AY753" s="211" t="s">
        <v>161</v>
      </c>
    </row>
    <row r="754" spans="1:65" s="2" customFormat="1" ht="16.5" customHeight="1">
      <c r="A754" s="37"/>
      <c r="B754" s="38"/>
      <c r="C754" s="237" t="s">
        <v>1718</v>
      </c>
      <c r="D754" s="237" t="s">
        <v>715</v>
      </c>
      <c r="E754" s="238" t="s">
        <v>2165</v>
      </c>
      <c r="F754" s="239" t="s">
        <v>2166</v>
      </c>
      <c r="G754" s="240" t="s">
        <v>387</v>
      </c>
      <c r="H754" s="241">
        <v>1</v>
      </c>
      <c r="I754" s="242"/>
      <c r="J754" s="243">
        <f>ROUND(I754*H754,2)</f>
        <v>0</v>
      </c>
      <c r="K754" s="239" t="s">
        <v>1596</v>
      </c>
      <c r="L754" s="244"/>
      <c r="M754" s="245" t="s">
        <v>19</v>
      </c>
      <c r="N754" s="246" t="s">
        <v>40</v>
      </c>
      <c r="O754" s="67"/>
      <c r="P754" s="190">
        <f>O754*H754</f>
        <v>0</v>
      </c>
      <c r="Q754" s="190">
        <v>2.2000000000000001E-3</v>
      </c>
      <c r="R754" s="190">
        <f>Q754*H754</f>
        <v>2.2000000000000001E-3</v>
      </c>
      <c r="S754" s="190">
        <v>0</v>
      </c>
      <c r="T754" s="191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2" t="s">
        <v>406</v>
      </c>
      <c r="AT754" s="192" t="s">
        <v>715</v>
      </c>
      <c r="AU754" s="192" t="s">
        <v>79</v>
      </c>
      <c r="AY754" s="20" t="s">
        <v>161</v>
      </c>
      <c r="BE754" s="193">
        <f>IF(N754="základní",J754,0)</f>
        <v>0</v>
      </c>
      <c r="BF754" s="193">
        <f>IF(N754="snížená",J754,0)</f>
        <v>0</v>
      </c>
      <c r="BG754" s="193">
        <f>IF(N754="zákl. přenesená",J754,0)</f>
        <v>0</v>
      </c>
      <c r="BH754" s="193">
        <f>IF(N754="sníž. přenesená",J754,0)</f>
        <v>0</v>
      </c>
      <c r="BI754" s="193">
        <f>IF(N754="nulová",J754,0)</f>
        <v>0</v>
      </c>
      <c r="BJ754" s="20" t="s">
        <v>77</v>
      </c>
      <c r="BK754" s="193">
        <f>ROUND(I754*H754,2)</f>
        <v>0</v>
      </c>
      <c r="BL754" s="20" t="s">
        <v>279</v>
      </c>
      <c r="BM754" s="192" t="s">
        <v>5239</v>
      </c>
    </row>
    <row r="755" spans="1:65" s="2" customFormat="1" ht="24.15" customHeight="1">
      <c r="A755" s="37"/>
      <c r="B755" s="38"/>
      <c r="C755" s="181" t="s">
        <v>1723</v>
      </c>
      <c r="D755" s="181" t="s">
        <v>163</v>
      </c>
      <c r="E755" s="182" t="s">
        <v>2186</v>
      </c>
      <c r="F755" s="183" t="s">
        <v>2187</v>
      </c>
      <c r="G755" s="184" t="s">
        <v>214</v>
      </c>
      <c r="H755" s="185">
        <v>1.597</v>
      </c>
      <c r="I755" s="186"/>
      <c r="J755" s="187">
        <f>ROUND(I755*H755,2)</f>
        <v>0</v>
      </c>
      <c r="K755" s="183" t="s">
        <v>167</v>
      </c>
      <c r="L755" s="42"/>
      <c r="M755" s="188" t="s">
        <v>19</v>
      </c>
      <c r="N755" s="189" t="s">
        <v>40</v>
      </c>
      <c r="O755" s="67"/>
      <c r="P755" s="190">
        <f>O755*H755</f>
        <v>0</v>
      </c>
      <c r="Q755" s="190">
        <v>0</v>
      </c>
      <c r="R755" s="190">
        <f>Q755*H755</f>
        <v>0</v>
      </c>
      <c r="S755" s="190">
        <v>0</v>
      </c>
      <c r="T755" s="191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192" t="s">
        <v>279</v>
      </c>
      <c r="AT755" s="192" t="s">
        <v>163</v>
      </c>
      <c r="AU755" s="192" t="s">
        <v>79</v>
      </c>
      <c r="AY755" s="20" t="s">
        <v>161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20" t="s">
        <v>77</v>
      </c>
      <c r="BK755" s="193">
        <f>ROUND(I755*H755,2)</f>
        <v>0</v>
      </c>
      <c r="BL755" s="20" t="s">
        <v>279</v>
      </c>
      <c r="BM755" s="192" t="s">
        <v>5240</v>
      </c>
    </row>
    <row r="756" spans="1:65" s="2" customFormat="1">
      <c r="A756" s="37"/>
      <c r="B756" s="38"/>
      <c r="C756" s="39"/>
      <c r="D756" s="194" t="s">
        <v>170</v>
      </c>
      <c r="E756" s="39"/>
      <c r="F756" s="195" t="s">
        <v>2189</v>
      </c>
      <c r="G756" s="39"/>
      <c r="H756" s="39"/>
      <c r="I756" s="196"/>
      <c r="J756" s="39"/>
      <c r="K756" s="39"/>
      <c r="L756" s="42"/>
      <c r="M756" s="197"/>
      <c r="N756" s="198"/>
      <c r="O756" s="67"/>
      <c r="P756" s="67"/>
      <c r="Q756" s="67"/>
      <c r="R756" s="67"/>
      <c r="S756" s="67"/>
      <c r="T756" s="68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T756" s="20" t="s">
        <v>170</v>
      </c>
      <c r="AU756" s="20" t="s">
        <v>79</v>
      </c>
    </row>
    <row r="757" spans="1:65" s="12" customFormat="1" ht="22.8" customHeight="1">
      <c r="B757" s="165"/>
      <c r="C757" s="166"/>
      <c r="D757" s="167" t="s">
        <v>68</v>
      </c>
      <c r="E757" s="179" t="s">
        <v>2190</v>
      </c>
      <c r="F757" s="179" t="s">
        <v>2191</v>
      </c>
      <c r="G757" s="166"/>
      <c r="H757" s="166"/>
      <c r="I757" s="169"/>
      <c r="J757" s="180">
        <f>BK757</f>
        <v>0</v>
      </c>
      <c r="K757" s="166"/>
      <c r="L757" s="171"/>
      <c r="M757" s="172"/>
      <c r="N757" s="173"/>
      <c r="O757" s="173"/>
      <c r="P757" s="174">
        <f>SUM(P758:P781)</f>
        <v>0</v>
      </c>
      <c r="Q757" s="173"/>
      <c r="R757" s="174">
        <f>SUM(R758:R781)</f>
        <v>0.20221600000000001</v>
      </c>
      <c r="S757" s="173"/>
      <c r="T757" s="175">
        <f>SUM(T758:T781)</f>
        <v>0</v>
      </c>
      <c r="AR757" s="176" t="s">
        <v>79</v>
      </c>
      <c r="AT757" s="177" t="s">
        <v>68</v>
      </c>
      <c r="AU757" s="177" t="s">
        <v>77</v>
      </c>
      <c r="AY757" s="176" t="s">
        <v>161</v>
      </c>
      <c r="BK757" s="178">
        <f>SUM(BK758:BK781)</f>
        <v>0</v>
      </c>
    </row>
    <row r="758" spans="1:65" s="2" customFormat="1" ht="16.5" customHeight="1">
      <c r="A758" s="37"/>
      <c r="B758" s="38"/>
      <c r="C758" s="181" t="s">
        <v>1728</v>
      </c>
      <c r="D758" s="181" t="s">
        <v>163</v>
      </c>
      <c r="E758" s="182" t="s">
        <v>2193</v>
      </c>
      <c r="F758" s="183" t="s">
        <v>2194</v>
      </c>
      <c r="G758" s="184" t="s">
        <v>166</v>
      </c>
      <c r="H758" s="185">
        <v>5.4</v>
      </c>
      <c r="I758" s="186"/>
      <c r="J758" s="187">
        <f>ROUND(I758*H758,2)</f>
        <v>0</v>
      </c>
      <c r="K758" s="183" t="s">
        <v>167</v>
      </c>
      <c r="L758" s="42"/>
      <c r="M758" s="188" t="s">
        <v>19</v>
      </c>
      <c r="N758" s="189" t="s">
        <v>40</v>
      </c>
      <c r="O758" s="67"/>
      <c r="P758" s="190">
        <f>O758*H758</f>
        <v>0</v>
      </c>
      <c r="Q758" s="190">
        <v>0</v>
      </c>
      <c r="R758" s="190">
        <f>Q758*H758</f>
        <v>0</v>
      </c>
      <c r="S758" s="190">
        <v>0</v>
      </c>
      <c r="T758" s="191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2" t="s">
        <v>279</v>
      </c>
      <c r="AT758" s="192" t="s">
        <v>163</v>
      </c>
      <c r="AU758" s="192" t="s">
        <v>79</v>
      </c>
      <c r="AY758" s="20" t="s">
        <v>161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20" t="s">
        <v>77</v>
      </c>
      <c r="BK758" s="193">
        <f>ROUND(I758*H758,2)</f>
        <v>0</v>
      </c>
      <c r="BL758" s="20" t="s">
        <v>279</v>
      </c>
      <c r="BM758" s="192" t="s">
        <v>5241</v>
      </c>
    </row>
    <row r="759" spans="1:65" s="2" customFormat="1">
      <c r="A759" s="37"/>
      <c r="B759" s="38"/>
      <c r="C759" s="39"/>
      <c r="D759" s="194" t="s">
        <v>170</v>
      </c>
      <c r="E759" s="39"/>
      <c r="F759" s="195" t="s">
        <v>2196</v>
      </c>
      <c r="G759" s="39"/>
      <c r="H759" s="39"/>
      <c r="I759" s="196"/>
      <c r="J759" s="39"/>
      <c r="K759" s="39"/>
      <c r="L759" s="42"/>
      <c r="M759" s="197"/>
      <c r="N759" s="198"/>
      <c r="O759" s="67"/>
      <c r="P759" s="67"/>
      <c r="Q759" s="67"/>
      <c r="R759" s="67"/>
      <c r="S759" s="67"/>
      <c r="T759" s="68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T759" s="20" t="s">
        <v>170</v>
      </c>
      <c r="AU759" s="20" t="s">
        <v>79</v>
      </c>
    </row>
    <row r="760" spans="1:65" s="13" customFormat="1">
      <c r="B760" s="201"/>
      <c r="C760" s="202"/>
      <c r="D760" s="199" t="s">
        <v>178</v>
      </c>
      <c r="E760" s="203" t="s">
        <v>19</v>
      </c>
      <c r="F760" s="204" t="s">
        <v>4614</v>
      </c>
      <c r="G760" s="202"/>
      <c r="H760" s="205">
        <v>5.4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178</v>
      </c>
      <c r="AU760" s="211" t="s">
        <v>79</v>
      </c>
      <c r="AV760" s="13" t="s">
        <v>79</v>
      </c>
      <c r="AW760" s="13" t="s">
        <v>31</v>
      </c>
      <c r="AX760" s="13" t="s">
        <v>77</v>
      </c>
      <c r="AY760" s="211" t="s">
        <v>161</v>
      </c>
    </row>
    <row r="761" spans="1:65" s="2" customFormat="1" ht="16.5" customHeight="1">
      <c r="A761" s="37"/>
      <c r="B761" s="38"/>
      <c r="C761" s="181" t="s">
        <v>1734</v>
      </c>
      <c r="D761" s="181" t="s">
        <v>163</v>
      </c>
      <c r="E761" s="182" t="s">
        <v>2199</v>
      </c>
      <c r="F761" s="183" t="s">
        <v>2200</v>
      </c>
      <c r="G761" s="184" t="s">
        <v>166</v>
      </c>
      <c r="H761" s="185">
        <v>5.4</v>
      </c>
      <c r="I761" s="186"/>
      <c r="J761" s="187">
        <f>ROUND(I761*H761,2)</f>
        <v>0</v>
      </c>
      <c r="K761" s="183" t="s">
        <v>167</v>
      </c>
      <c r="L761" s="42"/>
      <c r="M761" s="188" t="s">
        <v>19</v>
      </c>
      <c r="N761" s="189" t="s">
        <v>40</v>
      </c>
      <c r="O761" s="67"/>
      <c r="P761" s="190">
        <f>O761*H761</f>
        <v>0</v>
      </c>
      <c r="Q761" s="190">
        <v>2.9999999999999997E-4</v>
      </c>
      <c r="R761" s="190">
        <f>Q761*H761</f>
        <v>1.6199999999999999E-3</v>
      </c>
      <c r="S761" s="190">
        <v>0</v>
      </c>
      <c r="T761" s="191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92" t="s">
        <v>279</v>
      </c>
      <c r="AT761" s="192" t="s">
        <v>163</v>
      </c>
      <c r="AU761" s="192" t="s">
        <v>79</v>
      </c>
      <c r="AY761" s="20" t="s">
        <v>161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20" t="s">
        <v>77</v>
      </c>
      <c r="BK761" s="193">
        <f>ROUND(I761*H761,2)</f>
        <v>0</v>
      </c>
      <c r="BL761" s="20" t="s">
        <v>279</v>
      </c>
      <c r="BM761" s="192" t="s">
        <v>5242</v>
      </c>
    </row>
    <row r="762" spans="1:65" s="2" customFormat="1">
      <c r="A762" s="37"/>
      <c r="B762" s="38"/>
      <c r="C762" s="39"/>
      <c r="D762" s="194" t="s">
        <v>170</v>
      </c>
      <c r="E762" s="39"/>
      <c r="F762" s="195" t="s">
        <v>2202</v>
      </c>
      <c r="G762" s="39"/>
      <c r="H762" s="39"/>
      <c r="I762" s="196"/>
      <c r="J762" s="39"/>
      <c r="K762" s="39"/>
      <c r="L762" s="42"/>
      <c r="M762" s="197"/>
      <c r="N762" s="198"/>
      <c r="O762" s="67"/>
      <c r="P762" s="67"/>
      <c r="Q762" s="67"/>
      <c r="R762" s="67"/>
      <c r="S762" s="67"/>
      <c r="T762" s="68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T762" s="20" t="s">
        <v>170</v>
      </c>
      <c r="AU762" s="20" t="s">
        <v>79</v>
      </c>
    </row>
    <row r="763" spans="1:65" s="13" customFormat="1">
      <c r="B763" s="201"/>
      <c r="C763" s="202"/>
      <c r="D763" s="199" t="s">
        <v>178</v>
      </c>
      <c r="E763" s="203" t="s">
        <v>19</v>
      </c>
      <c r="F763" s="204" t="s">
        <v>4614</v>
      </c>
      <c r="G763" s="202"/>
      <c r="H763" s="205">
        <v>5.4</v>
      </c>
      <c r="I763" s="206"/>
      <c r="J763" s="202"/>
      <c r="K763" s="202"/>
      <c r="L763" s="207"/>
      <c r="M763" s="208"/>
      <c r="N763" s="209"/>
      <c r="O763" s="209"/>
      <c r="P763" s="209"/>
      <c r="Q763" s="209"/>
      <c r="R763" s="209"/>
      <c r="S763" s="209"/>
      <c r="T763" s="210"/>
      <c r="AT763" s="211" t="s">
        <v>178</v>
      </c>
      <c r="AU763" s="211" t="s">
        <v>79</v>
      </c>
      <c r="AV763" s="13" t="s">
        <v>79</v>
      </c>
      <c r="AW763" s="13" t="s">
        <v>31</v>
      </c>
      <c r="AX763" s="13" t="s">
        <v>77</v>
      </c>
      <c r="AY763" s="211" t="s">
        <v>161</v>
      </c>
    </row>
    <row r="764" spans="1:65" s="2" customFormat="1" ht="21.75" customHeight="1">
      <c r="A764" s="37"/>
      <c r="B764" s="38"/>
      <c r="C764" s="181" t="s">
        <v>1740</v>
      </c>
      <c r="D764" s="181" t="s">
        <v>163</v>
      </c>
      <c r="E764" s="182" t="s">
        <v>2209</v>
      </c>
      <c r="F764" s="183" t="s">
        <v>2210</v>
      </c>
      <c r="G764" s="184" t="s">
        <v>189</v>
      </c>
      <c r="H764" s="185">
        <v>7.5</v>
      </c>
      <c r="I764" s="186"/>
      <c r="J764" s="187">
        <f>ROUND(I764*H764,2)</f>
        <v>0</v>
      </c>
      <c r="K764" s="183" t="s">
        <v>167</v>
      </c>
      <c r="L764" s="42"/>
      <c r="M764" s="188" t="s">
        <v>19</v>
      </c>
      <c r="N764" s="189" t="s">
        <v>40</v>
      </c>
      <c r="O764" s="67"/>
      <c r="P764" s="190">
        <f>O764*H764</f>
        <v>0</v>
      </c>
      <c r="Q764" s="190">
        <v>2.9999999999999997E-4</v>
      </c>
      <c r="R764" s="190">
        <f>Q764*H764</f>
        <v>2.2499999999999998E-3</v>
      </c>
      <c r="S764" s="190">
        <v>0</v>
      </c>
      <c r="T764" s="191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192" t="s">
        <v>279</v>
      </c>
      <c r="AT764" s="192" t="s">
        <v>163</v>
      </c>
      <c r="AU764" s="192" t="s">
        <v>79</v>
      </c>
      <c r="AY764" s="20" t="s">
        <v>161</v>
      </c>
      <c r="BE764" s="193">
        <f>IF(N764="základní",J764,0)</f>
        <v>0</v>
      </c>
      <c r="BF764" s="193">
        <f>IF(N764="snížená",J764,0)</f>
        <v>0</v>
      </c>
      <c r="BG764" s="193">
        <f>IF(N764="zákl. přenesená",J764,0)</f>
        <v>0</v>
      </c>
      <c r="BH764" s="193">
        <f>IF(N764="sníž. přenesená",J764,0)</f>
        <v>0</v>
      </c>
      <c r="BI764" s="193">
        <f>IF(N764="nulová",J764,0)</f>
        <v>0</v>
      </c>
      <c r="BJ764" s="20" t="s">
        <v>77</v>
      </c>
      <c r="BK764" s="193">
        <f>ROUND(I764*H764,2)</f>
        <v>0</v>
      </c>
      <c r="BL764" s="20" t="s">
        <v>279</v>
      </c>
      <c r="BM764" s="192" t="s">
        <v>5243</v>
      </c>
    </row>
    <row r="765" spans="1:65" s="2" customFormat="1">
      <c r="A765" s="37"/>
      <c r="B765" s="38"/>
      <c r="C765" s="39"/>
      <c r="D765" s="194" t="s">
        <v>170</v>
      </c>
      <c r="E765" s="39"/>
      <c r="F765" s="195" t="s">
        <v>2212</v>
      </c>
      <c r="G765" s="39"/>
      <c r="H765" s="39"/>
      <c r="I765" s="196"/>
      <c r="J765" s="39"/>
      <c r="K765" s="39"/>
      <c r="L765" s="42"/>
      <c r="M765" s="197"/>
      <c r="N765" s="198"/>
      <c r="O765" s="67"/>
      <c r="P765" s="67"/>
      <c r="Q765" s="67"/>
      <c r="R765" s="67"/>
      <c r="S765" s="67"/>
      <c r="T765" s="68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T765" s="20" t="s">
        <v>170</v>
      </c>
      <c r="AU765" s="20" t="s">
        <v>79</v>
      </c>
    </row>
    <row r="766" spans="1:65" s="2" customFormat="1" ht="19.2">
      <c r="A766" s="37"/>
      <c r="B766" s="38"/>
      <c r="C766" s="39"/>
      <c r="D766" s="199" t="s">
        <v>176</v>
      </c>
      <c r="E766" s="39"/>
      <c r="F766" s="200" t="s">
        <v>2213</v>
      </c>
      <c r="G766" s="39"/>
      <c r="H766" s="39"/>
      <c r="I766" s="196"/>
      <c r="J766" s="39"/>
      <c r="K766" s="39"/>
      <c r="L766" s="42"/>
      <c r="M766" s="197"/>
      <c r="N766" s="198"/>
      <c r="O766" s="67"/>
      <c r="P766" s="67"/>
      <c r="Q766" s="67"/>
      <c r="R766" s="67"/>
      <c r="S766" s="67"/>
      <c r="T766" s="68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20" t="s">
        <v>176</v>
      </c>
      <c r="AU766" s="20" t="s">
        <v>79</v>
      </c>
    </row>
    <row r="767" spans="1:65" s="2" customFormat="1" ht="16.5" customHeight="1">
      <c r="A767" s="37"/>
      <c r="B767" s="38"/>
      <c r="C767" s="237" t="s">
        <v>1746</v>
      </c>
      <c r="D767" s="237" t="s">
        <v>715</v>
      </c>
      <c r="E767" s="238" t="s">
        <v>2215</v>
      </c>
      <c r="F767" s="239" t="s">
        <v>2216</v>
      </c>
      <c r="G767" s="240" t="s">
        <v>387</v>
      </c>
      <c r="H767" s="241">
        <v>13</v>
      </c>
      <c r="I767" s="242"/>
      <c r="J767" s="243">
        <f>ROUND(I767*H767,2)</f>
        <v>0</v>
      </c>
      <c r="K767" s="239" t="s">
        <v>19</v>
      </c>
      <c r="L767" s="244"/>
      <c r="M767" s="245" t="s">
        <v>19</v>
      </c>
      <c r="N767" s="246" t="s">
        <v>40</v>
      </c>
      <c r="O767" s="67"/>
      <c r="P767" s="190">
        <f>O767*H767</f>
        <v>0</v>
      </c>
      <c r="Q767" s="190">
        <v>9.7000000000000005E-4</v>
      </c>
      <c r="R767" s="190">
        <f>Q767*H767</f>
        <v>1.2610000000000001E-2</v>
      </c>
      <c r="S767" s="190">
        <v>0</v>
      </c>
      <c r="T767" s="191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92" t="s">
        <v>406</v>
      </c>
      <c r="AT767" s="192" t="s">
        <v>715</v>
      </c>
      <c r="AU767" s="192" t="s">
        <v>79</v>
      </c>
      <c r="AY767" s="20" t="s">
        <v>161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20" t="s">
        <v>77</v>
      </c>
      <c r="BK767" s="193">
        <f>ROUND(I767*H767,2)</f>
        <v>0</v>
      </c>
      <c r="BL767" s="20" t="s">
        <v>279</v>
      </c>
      <c r="BM767" s="192" t="s">
        <v>5244</v>
      </c>
    </row>
    <row r="768" spans="1:65" s="13" customFormat="1">
      <c r="B768" s="201"/>
      <c r="C768" s="202"/>
      <c r="D768" s="199" t="s">
        <v>178</v>
      </c>
      <c r="E768" s="202"/>
      <c r="F768" s="204" t="s">
        <v>5245</v>
      </c>
      <c r="G768" s="202"/>
      <c r="H768" s="205">
        <v>13</v>
      </c>
      <c r="I768" s="206"/>
      <c r="J768" s="202"/>
      <c r="K768" s="202"/>
      <c r="L768" s="207"/>
      <c r="M768" s="208"/>
      <c r="N768" s="209"/>
      <c r="O768" s="209"/>
      <c r="P768" s="209"/>
      <c r="Q768" s="209"/>
      <c r="R768" s="209"/>
      <c r="S768" s="209"/>
      <c r="T768" s="210"/>
      <c r="AT768" s="211" t="s">
        <v>178</v>
      </c>
      <c r="AU768" s="211" t="s">
        <v>79</v>
      </c>
      <c r="AV768" s="13" t="s">
        <v>79</v>
      </c>
      <c r="AW768" s="13" t="s">
        <v>4</v>
      </c>
      <c r="AX768" s="13" t="s">
        <v>77</v>
      </c>
      <c r="AY768" s="211" t="s">
        <v>161</v>
      </c>
    </row>
    <row r="769" spans="1:65" s="2" customFormat="1" ht="24.15" customHeight="1">
      <c r="A769" s="37"/>
      <c r="B769" s="38"/>
      <c r="C769" s="181" t="s">
        <v>1751</v>
      </c>
      <c r="D769" s="181" t="s">
        <v>163</v>
      </c>
      <c r="E769" s="182" t="s">
        <v>2220</v>
      </c>
      <c r="F769" s="183" t="s">
        <v>2221</v>
      </c>
      <c r="G769" s="184" t="s">
        <v>166</v>
      </c>
      <c r="H769" s="185">
        <v>5.4</v>
      </c>
      <c r="I769" s="186"/>
      <c r="J769" s="187">
        <f>ROUND(I769*H769,2)</f>
        <v>0</v>
      </c>
      <c r="K769" s="183" t="s">
        <v>167</v>
      </c>
      <c r="L769" s="42"/>
      <c r="M769" s="188" t="s">
        <v>19</v>
      </c>
      <c r="N769" s="189" t="s">
        <v>40</v>
      </c>
      <c r="O769" s="67"/>
      <c r="P769" s="190">
        <f>O769*H769</f>
        <v>0</v>
      </c>
      <c r="Q769" s="190">
        <v>9.0900000000000009E-3</v>
      </c>
      <c r="R769" s="190">
        <f>Q769*H769</f>
        <v>4.9086000000000005E-2</v>
      </c>
      <c r="S769" s="190">
        <v>0</v>
      </c>
      <c r="T769" s="191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92" t="s">
        <v>279</v>
      </c>
      <c r="AT769" s="192" t="s">
        <v>163</v>
      </c>
      <c r="AU769" s="192" t="s">
        <v>79</v>
      </c>
      <c r="AY769" s="20" t="s">
        <v>161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20" t="s">
        <v>77</v>
      </c>
      <c r="BK769" s="193">
        <f>ROUND(I769*H769,2)</f>
        <v>0</v>
      </c>
      <c r="BL769" s="20" t="s">
        <v>279</v>
      </c>
      <c r="BM769" s="192" t="s">
        <v>5246</v>
      </c>
    </row>
    <row r="770" spans="1:65" s="2" customFormat="1">
      <c r="A770" s="37"/>
      <c r="B770" s="38"/>
      <c r="C770" s="39"/>
      <c r="D770" s="194" t="s">
        <v>170</v>
      </c>
      <c r="E770" s="39"/>
      <c r="F770" s="195" t="s">
        <v>2223</v>
      </c>
      <c r="G770" s="39"/>
      <c r="H770" s="39"/>
      <c r="I770" s="196"/>
      <c r="J770" s="39"/>
      <c r="K770" s="39"/>
      <c r="L770" s="42"/>
      <c r="M770" s="197"/>
      <c r="N770" s="198"/>
      <c r="O770" s="67"/>
      <c r="P770" s="67"/>
      <c r="Q770" s="67"/>
      <c r="R770" s="67"/>
      <c r="S770" s="67"/>
      <c r="T770" s="68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T770" s="20" t="s">
        <v>170</v>
      </c>
      <c r="AU770" s="20" t="s">
        <v>79</v>
      </c>
    </row>
    <row r="771" spans="1:65" s="13" customFormat="1">
      <c r="B771" s="201"/>
      <c r="C771" s="202"/>
      <c r="D771" s="199" t="s">
        <v>178</v>
      </c>
      <c r="E771" s="203" t="s">
        <v>4614</v>
      </c>
      <c r="F771" s="204" t="s">
        <v>5247</v>
      </c>
      <c r="G771" s="202"/>
      <c r="H771" s="205">
        <v>5.4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178</v>
      </c>
      <c r="AU771" s="211" t="s">
        <v>79</v>
      </c>
      <c r="AV771" s="13" t="s">
        <v>79</v>
      </c>
      <c r="AW771" s="13" t="s">
        <v>31</v>
      </c>
      <c r="AX771" s="13" t="s">
        <v>69</v>
      </c>
      <c r="AY771" s="211" t="s">
        <v>161</v>
      </c>
    </row>
    <row r="772" spans="1:65" s="15" customFormat="1">
      <c r="B772" s="222"/>
      <c r="C772" s="223"/>
      <c r="D772" s="199" t="s">
        <v>178</v>
      </c>
      <c r="E772" s="224" t="s">
        <v>19</v>
      </c>
      <c r="F772" s="225" t="s">
        <v>221</v>
      </c>
      <c r="G772" s="223"/>
      <c r="H772" s="226">
        <v>5.4</v>
      </c>
      <c r="I772" s="227"/>
      <c r="J772" s="223"/>
      <c r="K772" s="223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178</v>
      </c>
      <c r="AU772" s="232" t="s">
        <v>79</v>
      </c>
      <c r="AV772" s="15" t="s">
        <v>168</v>
      </c>
      <c r="AW772" s="15" t="s">
        <v>31</v>
      </c>
      <c r="AX772" s="15" t="s">
        <v>77</v>
      </c>
      <c r="AY772" s="232" t="s">
        <v>161</v>
      </c>
    </row>
    <row r="773" spans="1:65" s="2" customFormat="1" ht="21.75" customHeight="1">
      <c r="A773" s="37"/>
      <c r="B773" s="38"/>
      <c r="C773" s="237" t="s">
        <v>1759</v>
      </c>
      <c r="D773" s="237" t="s">
        <v>715</v>
      </c>
      <c r="E773" s="238" t="s">
        <v>2229</v>
      </c>
      <c r="F773" s="239" t="s">
        <v>2230</v>
      </c>
      <c r="G773" s="240" t="s">
        <v>166</v>
      </c>
      <c r="H773" s="241">
        <v>6.21</v>
      </c>
      <c r="I773" s="242"/>
      <c r="J773" s="243">
        <f>ROUND(I773*H773,2)</f>
        <v>0</v>
      </c>
      <c r="K773" s="239" t="s">
        <v>167</v>
      </c>
      <c r="L773" s="244"/>
      <c r="M773" s="245" t="s">
        <v>19</v>
      </c>
      <c r="N773" s="246" t="s">
        <v>40</v>
      </c>
      <c r="O773" s="67"/>
      <c r="P773" s="190">
        <f>O773*H773</f>
        <v>0</v>
      </c>
      <c r="Q773" s="190">
        <v>2.1999999999999999E-2</v>
      </c>
      <c r="R773" s="190">
        <f>Q773*H773</f>
        <v>0.13661999999999999</v>
      </c>
      <c r="S773" s="190">
        <v>0</v>
      </c>
      <c r="T773" s="191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92" t="s">
        <v>406</v>
      </c>
      <c r="AT773" s="192" t="s">
        <v>715</v>
      </c>
      <c r="AU773" s="192" t="s">
        <v>79</v>
      </c>
      <c r="AY773" s="20" t="s">
        <v>161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20" t="s">
        <v>77</v>
      </c>
      <c r="BK773" s="193">
        <f>ROUND(I773*H773,2)</f>
        <v>0</v>
      </c>
      <c r="BL773" s="20" t="s">
        <v>279</v>
      </c>
      <c r="BM773" s="192" t="s">
        <v>5248</v>
      </c>
    </row>
    <row r="774" spans="1:65" s="13" customFormat="1">
      <c r="B774" s="201"/>
      <c r="C774" s="202"/>
      <c r="D774" s="199" t="s">
        <v>178</v>
      </c>
      <c r="E774" s="202"/>
      <c r="F774" s="204" t="s">
        <v>5249</v>
      </c>
      <c r="G774" s="202"/>
      <c r="H774" s="205">
        <v>6.21</v>
      </c>
      <c r="I774" s="206"/>
      <c r="J774" s="202"/>
      <c r="K774" s="202"/>
      <c r="L774" s="207"/>
      <c r="M774" s="208"/>
      <c r="N774" s="209"/>
      <c r="O774" s="209"/>
      <c r="P774" s="209"/>
      <c r="Q774" s="209"/>
      <c r="R774" s="209"/>
      <c r="S774" s="209"/>
      <c r="T774" s="210"/>
      <c r="AT774" s="211" t="s">
        <v>178</v>
      </c>
      <c r="AU774" s="211" t="s">
        <v>79</v>
      </c>
      <c r="AV774" s="13" t="s">
        <v>79</v>
      </c>
      <c r="AW774" s="13" t="s">
        <v>4</v>
      </c>
      <c r="AX774" s="13" t="s">
        <v>77</v>
      </c>
      <c r="AY774" s="211" t="s">
        <v>161</v>
      </c>
    </row>
    <row r="775" spans="1:65" s="2" customFormat="1" ht="16.5" customHeight="1">
      <c r="A775" s="37"/>
      <c r="B775" s="38"/>
      <c r="C775" s="181" t="s">
        <v>1768</v>
      </c>
      <c r="D775" s="181" t="s">
        <v>163</v>
      </c>
      <c r="E775" s="182" t="s">
        <v>2239</v>
      </c>
      <c r="F775" s="183" t="s">
        <v>5250</v>
      </c>
      <c r="G775" s="184" t="s">
        <v>1476</v>
      </c>
      <c r="H775" s="185">
        <v>1</v>
      </c>
      <c r="I775" s="186"/>
      <c r="J775" s="187">
        <f>ROUND(I775*H775,2)</f>
        <v>0</v>
      </c>
      <c r="K775" s="183" t="s">
        <v>19</v>
      </c>
      <c r="L775" s="42"/>
      <c r="M775" s="188" t="s">
        <v>19</v>
      </c>
      <c r="N775" s="189" t="s">
        <v>40</v>
      </c>
      <c r="O775" s="67"/>
      <c r="P775" s="190">
        <f>O775*H775</f>
        <v>0</v>
      </c>
      <c r="Q775" s="190">
        <v>3.0000000000000001E-5</v>
      </c>
      <c r="R775" s="190">
        <f>Q775*H775</f>
        <v>3.0000000000000001E-5</v>
      </c>
      <c r="S775" s="190">
        <v>0</v>
      </c>
      <c r="T775" s="191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92" t="s">
        <v>279</v>
      </c>
      <c r="AT775" s="192" t="s">
        <v>163</v>
      </c>
      <c r="AU775" s="192" t="s">
        <v>79</v>
      </c>
      <c r="AY775" s="20" t="s">
        <v>161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20" t="s">
        <v>77</v>
      </c>
      <c r="BK775" s="193">
        <f>ROUND(I775*H775,2)</f>
        <v>0</v>
      </c>
      <c r="BL775" s="20" t="s">
        <v>279</v>
      </c>
      <c r="BM775" s="192" t="s">
        <v>5251</v>
      </c>
    </row>
    <row r="776" spans="1:65" s="2" customFormat="1" ht="19.2">
      <c r="A776" s="37"/>
      <c r="B776" s="38"/>
      <c r="C776" s="39"/>
      <c r="D776" s="199" t="s">
        <v>176</v>
      </c>
      <c r="E776" s="39"/>
      <c r="F776" s="200" t="s">
        <v>5252</v>
      </c>
      <c r="G776" s="39"/>
      <c r="H776" s="39"/>
      <c r="I776" s="196"/>
      <c r="J776" s="39"/>
      <c r="K776" s="39"/>
      <c r="L776" s="42"/>
      <c r="M776" s="197"/>
      <c r="N776" s="198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20" t="s">
        <v>176</v>
      </c>
      <c r="AU776" s="20" t="s">
        <v>79</v>
      </c>
    </row>
    <row r="777" spans="1:65" s="2" customFormat="1" ht="16.5" customHeight="1">
      <c r="A777" s="37"/>
      <c r="B777" s="38"/>
      <c r="C777" s="181" t="s">
        <v>1776</v>
      </c>
      <c r="D777" s="181" t="s">
        <v>163</v>
      </c>
      <c r="E777" s="182" t="s">
        <v>5253</v>
      </c>
      <c r="F777" s="183" t="s">
        <v>5254</v>
      </c>
      <c r="G777" s="184" t="s">
        <v>189</v>
      </c>
      <c r="H777" s="185">
        <v>2.4</v>
      </c>
      <c r="I777" s="186"/>
      <c r="J777" s="187">
        <f>ROUND(I777*H777,2)</f>
        <v>0</v>
      </c>
      <c r="K777" s="183" t="s">
        <v>167</v>
      </c>
      <c r="L777" s="42"/>
      <c r="M777" s="188" t="s">
        <v>19</v>
      </c>
      <c r="N777" s="189" t="s">
        <v>40</v>
      </c>
      <c r="O777" s="67"/>
      <c r="P777" s="190">
        <f>O777*H777</f>
        <v>0</v>
      </c>
      <c r="Q777" s="190">
        <v>0</v>
      </c>
      <c r="R777" s="190">
        <f>Q777*H777</f>
        <v>0</v>
      </c>
      <c r="S777" s="190">
        <v>0</v>
      </c>
      <c r="T777" s="191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92" t="s">
        <v>279</v>
      </c>
      <c r="AT777" s="192" t="s">
        <v>163</v>
      </c>
      <c r="AU777" s="192" t="s">
        <v>79</v>
      </c>
      <c r="AY777" s="20" t="s">
        <v>161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0" t="s">
        <v>77</v>
      </c>
      <c r="BK777" s="193">
        <f>ROUND(I777*H777,2)</f>
        <v>0</v>
      </c>
      <c r="BL777" s="20" t="s">
        <v>279</v>
      </c>
      <c r="BM777" s="192" t="s">
        <v>5255</v>
      </c>
    </row>
    <row r="778" spans="1:65" s="2" customFormat="1">
      <c r="A778" s="37"/>
      <c r="B778" s="38"/>
      <c r="C778" s="39"/>
      <c r="D778" s="194" t="s">
        <v>170</v>
      </c>
      <c r="E778" s="39"/>
      <c r="F778" s="195" t="s">
        <v>5256</v>
      </c>
      <c r="G778" s="39"/>
      <c r="H778" s="39"/>
      <c r="I778" s="196"/>
      <c r="J778" s="39"/>
      <c r="K778" s="39"/>
      <c r="L778" s="42"/>
      <c r="M778" s="197"/>
      <c r="N778" s="198"/>
      <c r="O778" s="67"/>
      <c r="P778" s="67"/>
      <c r="Q778" s="67"/>
      <c r="R778" s="67"/>
      <c r="S778" s="67"/>
      <c r="T778" s="68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20" t="s">
        <v>170</v>
      </c>
      <c r="AU778" s="20" t="s">
        <v>79</v>
      </c>
    </row>
    <row r="779" spans="1:65" s="13" customFormat="1">
      <c r="B779" s="201"/>
      <c r="C779" s="202"/>
      <c r="D779" s="199" t="s">
        <v>178</v>
      </c>
      <c r="E779" s="203" t="s">
        <v>19</v>
      </c>
      <c r="F779" s="204" t="s">
        <v>5257</v>
      </c>
      <c r="G779" s="202"/>
      <c r="H779" s="205">
        <v>2.4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178</v>
      </c>
      <c r="AU779" s="211" t="s">
        <v>79</v>
      </c>
      <c r="AV779" s="13" t="s">
        <v>79</v>
      </c>
      <c r="AW779" s="13" t="s">
        <v>31</v>
      </c>
      <c r="AX779" s="13" t="s">
        <v>77</v>
      </c>
      <c r="AY779" s="211" t="s">
        <v>161</v>
      </c>
    </row>
    <row r="780" spans="1:65" s="2" customFormat="1" ht="24.15" customHeight="1">
      <c r="A780" s="37"/>
      <c r="B780" s="38"/>
      <c r="C780" s="181" t="s">
        <v>1783</v>
      </c>
      <c r="D780" s="181" t="s">
        <v>163</v>
      </c>
      <c r="E780" s="182" t="s">
        <v>2249</v>
      </c>
      <c r="F780" s="183" t="s">
        <v>2250</v>
      </c>
      <c r="G780" s="184" t="s">
        <v>214</v>
      </c>
      <c r="H780" s="185">
        <v>0.20200000000000001</v>
      </c>
      <c r="I780" s="186"/>
      <c r="J780" s="187">
        <f>ROUND(I780*H780,2)</f>
        <v>0</v>
      </c>
      <c r="K780" s="183" t="s">
        <v>167</v>
      </c>
      <c r="L780" s="42"/>
      <c r="M780" s="188" t="s">
        <v>19</v>
      </c>
      <c r="N780" s="189" t="s">
        <v>40</v>
      </c>
      <c r="O780" s="67"/>
      <c r="P780" s="190">
        <f>O780*H780</f>
        <v>0</v>
      </c>
      <c r="Q780" s="190">
        <v>0</v>
      </c>
      <c r="R780" s="190">
        <f>Q780*H780</f>
        <v>0</v>
      </c>
      <c r="S780" s="190">
        <v>0</v>
      </c>
      <c r="T780" s="191">
        <f>S780*H780</f>
        <v>0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192" t="s">
        <v>279</v>
      </c>
      <c r="AT780" s="192" t="s">
        <v>163</v>
      </c>
      <c r="AU780" s="192" t="s">
        <v>79</v>
      </c>
      <c r="AY780" s="20" t="s">
        <v>161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20" t="s">
        <v>77</v>
      </c>
      <c r="BK780" s="193">
        <f>ROUND(I780*H780,2)</f>
        <v>0</v>
      </c>
      <c r="BL780" s="20" t="s">
        <v>279</v>
      </c>
      <c r="BM780" s="192" t="s">
        <v>5258</v>
      </c>
    </row>
    <row r="781" spans="1:65" s="2" customFormat="1">
      <c r="A781" s="37"/>
      <c r="B781" s="38"/>
      <c r="C781" s="39"/>
      <c r="D781" s="194" t="s">
        <v>170</v>
      </c>
      <c r="E781" s="39"/>
      <c r="F781" s="195" t="s">
        <v>2252</v>
      </c>
      <c r="G781" s="39"/>
      <c r="H781" s="39"/>
      <c r="I781" s="196"/>
      <c r="J781" s="39"/>
      <c r="K781" s="39"/>
      <c r="L781" s="42"/>
      <c r="M781" s="197"/>
      <c r="N781" s="198"/>
      <c r="O781" s="67"/>
      <c r="P781" s="67"/>
      <c r="Q781" s="67"/>
      <c r="R781" s="67"/>
      <c r="S781" s="67"/>
      <c r="T781" s="68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T781" s="20" t="s">
        <v>170</v>
      </c>
      <c r="AU781" s="20" t="s">
        <v>79</v>
      </c>
    </row>
    <row r="782" spans="1:65" s="12" customFormat="1" ht="22.8" customHeight="1">
      <c r="B782" s="165"/>
      <c r="C782" s="166"/>
      <c r="D782" s="167" t="s">
        <v>68</v>
      </c>
      <c r="E782" s="179" t="s">
        <v>5259</v>
      </c>
      <c r="F782" s="179" t="s">
        <v>5260</v>
      </c>
      <c r="G782" s="166"/>
      <c r="H782" s="166"/>
      <c r="I782" s="169"/>
      <c r="J782" s="180">
        <f>BK782</f>
        <v>0</v>
      </c>
      <c r="K782" s="166"/>
      <c r="L782" s="171"/>
      <c r="M782" s="172"/>
      <c r="N782" s="173"/>
      <c r="O782" s="173"/>
      <c r="P782" s="174">
        <f>SUM(P783:P799)</f>
        <v>0</v>
      </c>
      <c r="Q782" s="173"/>
      <c r="R782" s="174">
        <f>SUM(R783:R799)</f>
        <v>5.9942959999999994</v>
      </c>
      <c r="S782" s="173"/>
      <c r="T782" s="175">
        <f>SUM(T783:T799)</f>
        <v>0</v>
      </c>
      <c r="AR782" s="176" t="s">
        <v>79</v>
      </c>
      <c r="AT782" s="177" t="s">
        <v>68</v>
      </c>
      <c r="AU782" s="177" t="s">
        <v>77</v>
      </c>
      <c r="AY782" s="176" t="s">
        <v>161</v>
      </c>
      <c r="BK782" s="178">
        <f>SUM(BK783:BK799)</f>
        <v>0</v>
      </c>
    </row>
    <row r="783" spans="1:65" s="2" customFormat="1" ht="21.75" customHeight="1">
      <c r="A783" s="37"/>
      <c r="B783" s="38"/>
      <c r="C783" s="181" t="s">
        <v>1789</v>
      </c>
      <c r="D783" s="181" t="s">
        <v>163</v>
      </c>
      <c r="E783" s="182" t="s">
        <v>5261</v>
      </c>
      <c r="F783" s="183" t="s">
        <v>5262</v>
      </c>
      <c r="G783" s="184" t="s">
        <v>189</v>
      </c>
      <c r="H783" s="185">
        <v>46.8</v>
      </c>
      <c r="I783" s="186"/>
      <c r="J783" s="187">
        <f>ROUND(I783*H783,2)</f>
        <v>0</v>
      </c>
      <c r="K783" s="183" t="s">
        <v>167</v>
      </c>
      <c r="L783" s="42"/>
      <c r="M783" s="188" t="s">
        <v>19</v>
      </c>
      <c r="N783" s="189" t="s">
        <v>40</v>
      </c>
      <c r="O783" s="67"/>
      <c r="P783" s="190">
        <f>O783*H783</f>
        <v>0</v>
      </c>
      <c r="Q783" s="190">
        <v>1.4E-2</v>
      </c>
      <c r="R783" s="190">
        <f>Q783*H783</f>
        <v>0.6552</v>
      </c>
      <c r="S783" s="190">
        <v>0</v>
      </c>
      <c r="T783" s="191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92" t="s">
        <v>279</v>
      </c>
      <c r="AT783" s="192" t="s">
        <v>163</v>
      </c>
      <c r="AU783" s="192" t="s">
        <v>79</v>
      </c>
      <c r="AY783" s="20" t="s">
        <v>161</v>
      </c>
      <c r="BE783" s="193">
        <f>IF(N783="základní",J783,0)</f>
        <v>0</v>
      </c>
      <c r="BF783" s="193">
        <f>IF(N783="snížená",J783,0)</f>
        <v>0</v>
      </c>
      <c r="BG783" s="193">
        <f>IF(N783="zákl. přenesená",J783,0)</f>
        <v>0</v>
      </c>
      <c r="BH783" s="193">
        <f>IF(N783="sníž. přenesená",J783,0)</f>
        <v>0</v>
      </c>
      <c r="BI783" s="193">
        <f>IF(N783="nulová",J783,0)</f>
        <v>0</v>
      </c>
      <c r="BJ783" s="20" t="s">
        <v>77</v>
      </c>
      <c r="BK783" s="193">
        <f>ROUND(I783*H783,2)</f>
        <v>0</v>
      </c>
      <c r="BL783" s="20" t="s">
        <v>279</v>
      </c>
      <c r="BM783" s="192" t="s">
        <v>5263</v>
      </c>
    </row>
    <row r="784" spans="1:65" s="2" customFormat="1">
      <c r="A784" s="37"/>
      <c r="B784" s="38"/>
      <c r="C784" s="39"/>
      <c r="D784" s="194" t="s">
        <v>170</v>
      </c>
      <c r="E784" s="39"/>
      <c r="F784" s="195" t="s">
        <v>5264</v>
      </c>
      <c r="G784" s="39"/>
      <c r="H784" s="39"/>
      <c r="I784" s="196"/>
      <c r="J784" s="39"/>
      <c r="K784" s="39"/>
      <c r="L784" s="42"/>
      <c r="M784" s="197"/>
      <c r="N784" s="198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170</v>
      </c>
      <c r="AU784" s="20" t="s">
        <v>79</v>
      </c>
    </row>
    <row r="785" spans="1:65" s="13" customFormat="1">
      <c r="B785" s="201"/>
      <c r="C785" s="202"/>
      <c r="D785" s="199" t="s">
        <v>178</v>
      </c>
      <c r="E785" s="203" t="s">
        <v>19</v>
      </c>
      <c r="F785" s="204" t="s">
        <v>5265</v>
      </c>
      <c r="G785" s="202"/>
      <c r="H785" s="205">
        <v>46.8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178</v>
      </c>
      <c r="AU785" s="211" t="s">
        <v>79</v>
      </c>
      <c r="AV785" s="13" t="s">
        <v>79</v>
      </c>
      <c r="AW785" s="13" t="s">
        <v>31</v>
      </c>
      <c r="AX785" s="13" t="s">
        <v>77</v>
      </c>
      <c r="AY785" s="211" t="s">
        <v>161</v>
      </c>
    </row>
    <row r="786" spans="1:65" s="2" customFormat="1" ht="16.5" customHeight="1">
      <c r="A786" s="37"/>
      <c r="B786" s="38"/>
      <c r="C786" s="181" t="s">
        <v>1794</v>
      </c>
      <c r="D786" s="181" t="s">
        <v>163</v>
      </c>
      <c r="E786" s="182" t="s">
        <v>5266</v>
      </c>
      <c r="F786" s="183" t="s">
        <v>5267</v>
      </c>
      <c r="G786" s="184" t="s">
        <v>166</v>
      </c>
      <c r="H786" s="185">
        <v>53.6</v>
      </c>
      <c r="I786" s="186"/>
      <c r="J786" s="187">
        <f>ROUND(I786*H786,2)</f>
        <v>0</v>
      </c>
      <c r="K786" s="183" t="s">
        <v>167</v>
      </c>
      <c r="L786" s="42"/>
      <c r="M786" s="188" t="s">
        <v>19</v>
      </c>
      <c r="N786" s="189" t="s">
        <v>40</v>
      </c>
      <c r="O786" s="67"/>
      <c r="P786" s="190">
        <f>O786*H786</f>
        <v>0</v>
      </c>
      <c r="Q786" s="190">
        <v>6.583E-2</v>
      </c>
      <c r="R786" s="190">
        <f>Q786*H786</f>
        <v>3.5284880000000003</v>
      </c>
      <c r="S786" s="190">
        <v>0</v>
      </c>
      <c r="T786" s="191">
        <f>S786*H786</f>
        <v>0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R786" s="192" t="s">
        <v>279</v>
      </c>
      <c r="AT786" s="192" t="s">
        <v>163</v>
      </c>
      <c r="AU786" s="192" t="s">
        <v>79</v>
      </c>
      <c r="AY786" s="20" t="s">
        <v>161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20" t="s">
        <v>77</v>
      </c>
      <c r="BK786" s="193">
        <f>ROUND(I786*H786,2)</f>
        <v>0</v>
      </c>
      <c r="BL786" s="20" t="s">
        <v>279</v>
      </c>
      <c r="BM786" s="192" t="s">
        <v>5268</v>
      </c>
    </row>
    <row r="787" spans="1:65" s="2" customFormat="1">
      <c r="A787" s="37"/>
      <c r="B787" s="38"/>
      <c r="C787" s="39"/>
      <c r="D787" s="194" t="s">
        <v>170</v>
      </c>
      <c r="E787" s="39"/>
      <c r="F787" s="195" t="s">
        <v>5269</v>
      </c>
      <c r="G787" s="39"/>
      <c r="H787" s="39"/>
      <c r="I787" s="196"/>
      <c r="J787" s="39"/>
      <c r="K787" s="39"/>
      <c r="L787" s="42"/>
      <c r="M787" s="197"/>
      <c r="N787" s="198"/>
      <c r="O787" s="67"/>
      <c r="P787" s="67"/>
      <c r="Q787" s="67"/>
      <c r="R787" s="67"/>
      <c r="S787" s="67"/>
      <c r="T787" s="68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T787" s="20" t="s">
        <v>170</v>
      </c>
      <c r="AU787" s="20" t="s">
        <v>79</v>
      </c>
    </row>
    <row r="788" spans="1:65" s="13" customFormat="1">
      <c r="B788" s="201"/>
      <c r="C788" s="202"/>
      <c r="D788" s="199" t="s">
        <v>178</v>
      </c>
      <c r="E788" s="203" t="s">
        <v>4617</v>
      </c>
      <c r="F788" s="204" t="s">
        <v>5270</v>
      </c>
      <c r="G788" s="202"/>
      <c r="H788" s="205">
        <v>40.9</v>
      </c>
      <c r="I788" s="206"/>
      <c r="J788" s="202"/>
      <c r="K788" s="202"/>
      <c r="L788" s="207"/>
      <c r="M788" s="208"/>
      <c r="N788" s="209"/>
      <c r="O788" s="209"/>
      <c r="P788" s="209"/>
      <c r="Q788" s="209"/>
      <c r="R788" s="209"/>
      <c r="S788" s="209"/>
      <c r="T788" s="210"/>
      <c r="AT788" s="211" t="s">
        <v>178</v>
      </c>
      <c r="AU788" s="211" t="s">
        <v>79</v>
      </c>
      <c r="AV788" s="13" t="s">
        <v>79</v>
      </c>
      <c r="AW788" s="13" t="s">
        <v>31</v>
      </c>
      <c r="AX788" s="13" t="s">
        <v>69</v>
      </c>
      <c r="AY788" s="211" t="s">
        <v>161</v>
      </c>
    </row>
    <row r="789" spans="1:65" s="13" customFormat="1">
      <c r="B789" s="201"/>
      <c r="C789" s="202"/>
      <c r="D789" s="199" t="s">
        <v>178</v>
      </c>
      <c r="E789" s="203" t="s">
        <v>4620</v>
      </c>
      <c r="F789" s="204" t="s">
        <v>5271</v>
      </c>
      <c r="G789" s="202"/>
      <c r="H789" s="205">
        <v>12.7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178</v>
      </c>
      <c r="AU789" s="211" t="s">
        <v>79</v>
      </c>
      <c r="AV789" s="13" t="s">
        <v>79</v>
      </c>
      <c r="AW789" s="13" t="s">
        <v>31</v>
      </c>
      <c r="AX789" s="13" t="s">
        <v>69</v>
      </c>
      <c r="AY789" s="211" t="s">
        <v>161</v>
      </c>
    </row>
    <row r="790" spans="1:65" s="15" customFormat="1">
      <c r="B790" s="222"/>
      <c r="C790" s="223"/>
      <c r="D790" s="199" t="s">
        <v>178</v>
      </c>
      <c r="E790" s="224" t="s">
        <v>19</v>
      </c>
      <c r="F790" s="225" t="s">
        <v>221</v>
      </c>
      <c r="G790" s="223"/>
      <c r="H790" s="226">
        <v>53.6</v>
      </c>
      <c r="I790" s="227"/>
      <c r="J790" s="223"/>
      <c r="K790" s="223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178</v>
      </c>
      <c r="AU790" s="232" t="s">
        <v>79</v>
      </c>
      <c r="AV790" s="15" t="s">
        <v>168</v>
      </c>
      <c r="AW790" s="15" t="s">
        <v>31</v>
      </c>
      <c r="AX790" s="15" t="s">
        <v>77</v>
      </c>
      <c r="AY790" s="232" t="s">
        <v>161</v>
      </c>
    </row>
    <row r="791" spans="1:65" s="2" customFormat="1" ht="21.75" customHeight="1">
      <c r="A791" s="37"/>
      <c r="B791" s="38"/>
      <c r="C791" s="181" t="s">
        <v>1801</v>
      </c>
      <c r="D791" s="181" t="s">
        <v>163</v>
      </c>
      <c r="E791" s="182" t="s">
        <v>5272</v>
      </c>
      <c r="F791" s="183" t="s">
        <v>5273</v>
      </c>
      <c r="G791" s="184" t="s">
        <v>166</v>
      </c>
      <c r="H791" s="185">
        <v>107.2</v>
      </c>
      <c r="I791" s="186"/>
      <c r="J791" s="187">
        <f>ROUND(I791*H791,2)</f>
        <v>0</v>
      </c>
      <c r="K791" s="183" t="s">
        <v>167</v>
      </c>
      <c r="L791" s="42"/>
      <c r="M791" s="188" t="s">
        <v>19</v>
      </c>
      <c r="N791" s="189" t="s">
        <v>40</v>
      </c>
      <c r="O791" s="67"/>
      <c r="P791" s="190">
        <f>O791*H791</f>
        <v>0</v>
      </c>
      <c r="Q791" s="190">
        <v>1.6740000000000001E-2</v>
      </c>
      <c r="R791" s="190">
        <f>Q791*H791</f>
        <v>1.7945280000000001</v>
      </c>
      <c r="S791" s="190">
        <v>0</v>
      </c>
      <c r="T791" s="191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192" t="s">
        <v>279</v>
      </c>
      <c r="AT791" s="192" t="s">
        <v>163</v>
      </c>
      <c r="AU791" s="192" t="s">
        <v>79</v>
      </c>
      <c r="AY791" s="20" t="s">
        <v>161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20" t="s">
        <v>77</v>
      </c>
      <c r="BK791" s="193">
        <f>ROUND(I791*H791,2)</f>
        <v>0</v>
      </c>
      <c r="BL791" s="20" t="s">
        <v>279</v>
      </c>
      <c r="BM791" s="192" t="s">
        <v>5274</v>
      </c>
    </row>
    <row r="792" spans="1:65" s="2" customFormat="1">
      <c r="A792" s="37"/>
      <c r="B792" s="38"/>
      <c r="C792" s="39"/>
      <c r="D792" s="194" t="s">
        <v>170</v>
      </c>
      <c r="E792" s="39"/>
      <c r="F792" s="195" t="s">
        <v>5275</v>
      </c>
      <c r="G792" s="39"/>
      <c r="H792" s="39"/>
      <c r="I792" s="196"/>
      <c r="J792" s="39"/>
      <c r="K792" s="39"/>
      <c r="L792" s="42"/>
      <c r="M792" s="197"/>
      <c r="N792" s="198"/>
      <c r="O792" s="67"/>
      <c r="P792" s="67"/>
      <c r="Q792" s="67"/>
      <c r="R792" s="67"/>
      <c r="S792" s="67"/>
      <c r="T792" s="68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T792" s="20" t="s">
        <v>170</v>
      </c>
      <c r="AU792" s="20" t="s">
        <v>79</v>
      </c>
    </row>
    <row r="793" spans="1:65" s="13" customFormat="1">
      <c r="B793" s="201"/>
      <c r="C793" s="202"/>
      <c r="D793" s="199" t="s">
        <v>178</v>
      </c>
      <c r="E793" s="203" t="s">
        <v>19</v>
      </c>
      <c r="F793" s="204" t="s">
        <v>5276</v>
      </c>
      <c r="G793" s="202"/>
      <c r="H793" s="205">
        <v>107.2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178</v>
      </c>
      <c r="AU793" s="211" t="s">
        <v>79</v>
      </c>
      <c r="AV793" s="13" t="s">
        <v>79</v>
      </c>
      <c r="AW793" s="13" t="s">
        <v>31</v>
      </c>
      <c r="AX793" s="13" t="s">
        <v>77</v>
      </c>
      <c r="AY793" s="211" t="s">
        <v>161</v>
      </c>
    </row>
    <row r="794" spans="1:65" s="2" customFormat="1" ht="16.5" customHeight="1">
      <c r="A794" s="37"/>
      <c r="B794" s="38"/>
      <c r="C794" s="181" t="s">
        <v>1807</v>
      </c>
      <c r="D794" s="181" t="s">
        <v>163</v>
      </c>
      <c r="E794" s="182" t="s">
        <v>5277</v>
      </c>
      <c r="F794" s="183" t="s">
        <v>5278</v>
      </c>
      <c r="G794" s="184" t="s">
        <v>166</v>
      </c>
      <c r="H794" s="185">
        <v>53.6</v>
      </c>
      <c r="I794" s="186"/>
      <c r="J794" s="187">
        <f>ROUND(I794*H794,2)</f>
        <v>0</v>
      </c>
      <c r="K794" s="183" t="s">
        <v>19</v>
      </c>
      <c r="L794" s="42"/>
      <c r="M794" s="188" t="s">
        <v>19</v>
      </c>
      <c r="N794" s="189" t="s">
        <v>40</v>
      </c>
      <c r="O794" s="67"/>
      <c r="P794" s="190">
        <f>O794*H794</f>
        <v>0</v>
      </c>
      <c r="Q794" s="190">
        <v>2.9999999999999997E-4</v>
      </c>
      <c r="R794" s="190">
        <f>Q794*H794</f>
        <v>1.6080000000000001E-2</v>
      </c>
      <c r="S794" s="190">
        <v>0</v>
      </c>
      <c r="T794" s="191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92" t="s">
        <v>279</v>
      </c>
      <c r="AT794" s="192" t="s">
        <v>163</v>
      </c>
      <c r="AU794" s="192" t="s">
        <v>79</v>
      </c>
      <c r="AY794" s="20" t="s">
        <v>161</v>
      </c>
      <c r="BE794" s="193">
        <f>IF(N794="základní",J794,0)</f>
        <v>0</v>
      </c>
      <c r="BF794" s="193">
        <f>IF(N794="snížená",J794,0)</f>
        <v>0</v>
      </c>
      <c r="BG794" s="193">
        <f>IF(N794="zákl. přenesená",J794,0)</f>
        <v>0</v>
      </c>
      <c r="BH794" s="193">
        <f>IF(N794="sníž. přenesená",J794,0)</f>
        <v>0</v>
      </c>
      <c r="BI794" s="193">
        <f>IF(N794="nulová",J794,0)</f>
        <v>0</v>
      </c>
      <c r="BJ794" s="20" t="s">
        <v>77</v>
      </c>
      <c r="BK794" s="193">
        <f>ROUND(I794*H794,2)</f>
        <v>0</v>
      </c>
      <c r="BL794" s="20" t="s">
        <v>279</v>
      </c>
      <c r="BM794" s="192" t="s">
        <v>5279</v>
      </c>
    </row>
    <row r="795" spans="1:65" s="2" customFormat="1" ht="16.5" customHeight="1">
      <c r="A795" s="37"/>
      <c r="B795" s="38"/>
      <c r="C795" s="181" t="s">
        <v>1812</v>
      </c>
      <c r="D795" s="181" t="s">
        <v>163</v>
      </c>
      <c r="E795" s="182" t="s">
        <v>5280</v>
      </c>
      <c r="F795" s="183" t="s">
        <v>5281</v>
      </c>
      <c r="G795" s="184" t="s">
        <v>189</v>
      </c>
      <c r="H795" s="185">
        <v>9</v>
      </c>
      <c r="I795" s="186"/>
      <c r="J795" s="187">
        <f>ROUND(I795*H795,2)</f>
        <v>0</v>
      </c>
      <c r="K795" s="183" t="s">
        <v>167</v>
      </c>
      <c r="L795" s="42"/>
      <c r="M795" s="188" t="s">
        <v>19</v>
      </c>
      <c r="N795" s="189" t="s">
        <v>40</v>
      </c>
      <c r="O795" s="67"/>
      <c r="P795" s="190">
        <f>O795*H795</f>
        <v>0</v>
      </c>
      <c r="Q795" s="190">
        <v>0</v>
      </c>
      <c r="R795" s="190">
        <f>Q795*H795</f>
        <v>0</v>
      </c>
      <c r="S795" s="190">
        <v>0</v>
      </c>
      <c r="T795" s="191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192" t="s">
        <v>279</v>
      </c>
      <c r="AT795" s="192" t="s">
        <v>163</v>
      </c>
      <c r="AU795" s="192" t="s">
        <v>79</v>
      </c>
      <c r="AY795" s="20" t="s">
        <v>161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0" t="s">
        <v>77</v>
      </c>
      <c r="BK795" s="193">
        <f>ROUND(I795*H795,2)</f>
        <v>0</v>
      </c>
      <c r="BL795" s="20" t="s">
        <v>279</v>
      </c>
      <c r="BM795" s="192" t="s">
        <v>5282</v>
      </c>
    </row>
    <row r="796" spans="1:65" s="2" customFormat="1">
      <c r="A796" s="37"/>
      <c r="B796" s="38"/>
      <c r="C796" s="39"/>
      <c r="D796" s="194" t="s">
        <v>170</v>
      </c>
      <c r="E796" s="39"/>
      <c r="F796" s="195" t="s">
        <v>5283</v>
      </c>
      <c r="G796" s="39"/>
      <c r="H796" s="39"/>
      <c r="I796" s="196"/>
      <c r="J796" s="39"/>
      <c r="K796" s="39"/>
      <c r="L796" s="42"/>
      <c r="M796" s="197"/>
      <c r="N796" s="198"/>
      <c r="O796" s="67"/>
      <c r="P796" s="67"/>
      <c r="Q796" s="67"/>
      <c r="R796" s="67"/>
      <c r="S796" s="67"/>
      <c r="T796" s="68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T796" s="20" t="s">
        <v>170</v>
      </c>
      <c r="AU796" s="20" t="s">
        <v>79</v>
      </c>
    </row>
    <row r="797" spans="1:65" s="13" customFormat="1">
      <c r="B797" s="201"/>
      <c r="C797" s="202"/>
      <c r="D797" s="199" t="s">
        <v>178</v>
      </c>
      <c r="E797" s="203" t="s">
        <v>19</v>
      </c>
      <c r="F797" s="204" t="s">
        <v>5284</v>
      </c>
      <c r="G797" s="202"/>
      <c r="H797" s="205">
        <v>9</v>
      </c>
      <c r="I797" s="206"/>
      <c r="J797" s="202"/>
      <c r="K797" s="202"/>
      <c r="L797" s="207"/>
      <c r="M797" s="208"/>
      <c r="N797" s="209"/>
      <c r="O797" s="209"/>
      <c r="P797" s="209"/>
      <c r="Q797" s="209"/>
      <c r="R797" s="209"/>
      <c r="S797" s="209"/>
      <c r="T797" s="210"/>
      <c r="AT797" s="211" t="s">
        <v>178</v>
      </c>
      <c r="AU797" s="211" t="s">
        <v>79</v>
      </c>
      <c r="AV797" s="13" t="s">
        <v>79</v>
      </c>
      <c r="AW797" s="13" t="s">
        <v>31</v>
      </c>
      <c r="AX797" s="13" t="s">
        <v>77</v>
      </c>
      <c r="AY797" s="211" t="s">
        <v>161</v>
      </c>
    </row>
    <row r="798" spans="1:65" s="2" customFormat="1" ht="24.15" customHeight="1">
      <c r="A798" s="37"/>
      <c r="B798" s="38"/>
      <c r="C798" s="181" t="s">
        <v>1817</v>
      </c>
      <c r="D798" s="181" t="s">
        <v>163</v>
      </c>
      <c r="E798" s="182" t="s">
        <v>5285</v>
      </c>
      <c r="F798" s="183" t="s">
        <v>5286</v>
      </c>
      <c r="G798" s="184" t="s">
        <v>214</v>
      </c>
      <c r="H798" s="185">
        <v>5.9939999999999998</v>
      </c>
      <c r="I798" s="186"/>
      <c r="J798" s="187">
        <f>ROUND(I798*H798,2)</f>
        <v>0</v>
      </c>
      <c r="K798" s="183" t="s">
        <v>167</v>
      </c>
      <c r="L798" s="42"/>
      <c r="M798" s="188" t="s">
        <v>19</v>
      </c>
      <c r="N798" s="189" t="s">
        <v>40</v>
      </c>
      <c r="O798" s="67"/>
      <c r="P798" s="190">
        <f>O798*H798</f>
        <v>0</v>
      </c>
      <c r="Q798" s="190">
        <v>0</v>
      </c>
      <c r="R798" s="190">
        <f>Q798*H798</f>
        <v>0</v>
      </c>
      <c r="S798" s="190">
        <v>0</v>
      </c>
      <c r="T798" s="191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92" t="s">
        <v>279</v>
      </c>
      <c r="AT798" s="192" t="s">
        <v>163</v>
      </c>
      <c r="AU798" s="192" t="s">
        <v>79</v>
      </c>
      <c r="AY798" s="20" t="s">
        <v>161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20" t="s">
        <v>77</v>
      </c>
      <c r="BK798" s="193">
        <f>ROUND(I798*H798,2)</f>
        <v>0</v>
      </c>
      <c r="BL798" s="20" t="s">
        <v>279</v>
      </c>
      <c r="BM798" s="192" t="s">
        <v>5287</v>
      </c>
    </row>
    <row r="799" spans="1:65" s="2" customFormat="1">
      <c r="A799" s="37"/>
      <c r="B799" s="38"/>
      <c r="C799" s="39"/>
      <c r="D799" s="194" t="s">
        <v>170</v>
      </c>
      <c r="E799" s="39"/>
      <c r="F799" s="195" t="s">
        <v>5288</v>
      </c>
      <c r="G799" s="39"/>
      <c r="H799" s="39"/>
      <c r="I799" s="196"/>
      <c r="J799" s="39"/>
      <c r="K799" s="39"/>
      <c r="L799" s="42"/>
      <c r="M799" s="197"/>
      <c r="N799" s="198"/>
      <c r="O799" s="67"/>
      <c r="P799" s="67"/>
      <c r="Q799" s="67"/>
      <c r="R799" s="67"/>
      <c r="S799" s="67"/>
      <c r="T799" s="68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170</v>
      </c>
      <c r="AU799" s="20" t="s">
        <v>79</v>
      </c>
    </row>
    <row r="800" spans="1:65" s="12" customFormat="1" ht="22.8" customHeight="1">
      <c r="B800" s="165"/>
      <c r="C800" s="166"/>
      <c r="D800" s="167" t="s">
        <v>68</v>
      </c>
      <c r="E800" s="179" t="s">
        <v>5289</v>
      </c>
      <c r="F800" s="179" t="s">
        <v>5290</v>
      </c>
      <c r="G800" s="166"/>
      <c r="H800" s="166"/>
      <c r="I800" s="169"/>
      <c r="J800" s="180">
        <f>BK800</f>
        <v>0</v>
      </c>
      <c r="K800" s="166"/>
      <c r="L800" s="171"/>
      <c r="M800" s="172"/>
      <c r="N800" s="173"/>
      <c r="O800" s="173"/>
      <c r="P800" s="174">
        <f>SUM(P801:P804)</f>
        <v>0</v>
      </c>
      <c r="Q800" s="173"/>
      <c r="R800" s="174">
        <f>SUM(R801:R804)</f>
        <v>3.6000000000000003E-3</v>
      </c>
      <c r="S800" s="173"/>
      <c r="T800" s="175">
        <f>SUM(T801:T804)</f>
        <v>0</v>
      </c>
      <c r="AR800" s="176" t="s">
        <v>79</v>
      </c>
      <c r="AT800" s="177" t="s">
        <v>68</v>
      </c>
      <c r="AU800" s="177" t="s">
        <v>77</v>
      </c>
      <c r="AY800" s="176" t="s">
        <v>161</v>
      </c>
      <c r="BK800" s="178">
        <f>SUM(BK801:BK804)</f>
        <v>0</v>
      </c>
    </row>
    <row r="801" spans="1:65" s="2" customFormat="1" ht="16.5" customHeight="1">
      <c r="A801" s="37"/>
      <c r="B801" s="38"/>
      <c r="C801" s="181" t="s">
        <v>1822</v>
      </c>
      <c r="D801" s="181" t="s">
        <v>163</v>
      </c>
      <c r="E801" s="182" t="s">
        <v>5291</v>
      </c>
      <c r="F801" s="183" t="s">
        <v>5292</v>
      </c>
      <c r="G801" s="184" t="s">
        <v>166</v>
      </c>
      <c r="H801" s="185">
        <v>40</v>
      </c>
      <c r="I801" s="186"/>
      <c r="J801" s="187">
        <f>ROUND(I801*H801,2)</f>
        <v>0</v>
      </c>
      <c r="K801" s="183" t="s">
        <v>167</v>
      </c>
      <c r="L801" s="42"/>
      <c r="M801" s="188" t="s">
        <v>19</v>
      </c>
      <c r="N801" s="189" t="s">
        <v>40</v>
      </c>
      <c r="O801" s="67"/>
      <c r="P801" s="190">
        <f>O801*H801</f>
        <v>0</v>
      </c>
      <c r="Q801" s="190">
        <v>9.0000000000000006E-5</v>
      </c>
      <c r="R801" s="190">
        <f>Q801*H801</f>
        <v>3.6000000000000003E-3</v>
      </c>
      <c r="S801" s="190">
        <v>0</v>
      </c>
      <c r="T801" s="191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192" t="s">
        <v>279</v>
      </c>
      <c r="AT801" s="192" t="s">
        <v>163</v>
      </c>
      <c r="AU801" s="192" t="s">
        <v>79</v>
      </c>
      <c r="AY801" s="20" t="s">
        <v>161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20" t="s">
        <v>77</v>
      </c>
      <c r="BK801" s="193">
        <f>ROUND(I801*H801,2)</f>
        <v>0</v>
      </c>
      <c r="BL801" s="20" t="s">
        <v>279</v>
      </c>
      <c r="BM801" s="192" t="s">
        <v>5293</v>
      </c>
    </row>
    <row r="802" spans="1:65" s="2" customFormat="1">
      <c r="A802" s="37"/>
      <c r="B802" s="38"/>
      <c r="C802" s="39"/>
      <c r="D802" s="194" t="s">
        <v>170</v>
      </c>
      <c r="E802" s="39"/>
      <c r="F802" s="195" t="s">
        <v>5294</v>
      </c>
      <c r="G802" s="39"/>
      <c r="H802" s="39"/>
      <c r="I802" s="196"/>
      <c r="J802" s="39"/>
      <c r="K802" s="39"/>
      <c r="L802" s="42"/>
      <c r="M802" s="197"/>
      <c r="N802" s="198"/>
      <c r="O802" s="67"/>
      <c r="P802" s="67"/>
      <c r="Q802" s="67"/>
      <c r="R802" s="67"/>
      <c r="S802" s="67"/>
      <c r="T802" s="68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T802" s="20" t="s">
        <v>170</v>
      </c>
      <c r="AU802" s="20" t="s">
        <v>79</v>
      </c>
    </row>
    <row r="803" spans="1:65" s="2" customFormat="1" ht="19.2">
      <c r="A803" s="37"/>
      <c r="B803" s="38"/>
      <c r="C803" s="39"/>
      <c r="D803" s="199" t="s">
        <v>176</v>
      </c>
      <c r="E803" s="39"/>
      <c r="F803" s="200" t="s">
        <v>5295</v>
      </c>
      <c r="G803" s="39"/>
      <c r="H803" s="39"/>
      <c r="I803" s="196"/>
      <c r="J803" s="39"/>
      <c r="K803" s="39"/>
      <c r="L803" s="42"/>
      <c r="M803" s="197"/>
      <c r="N803" s="198"/>
      <c r="O803" s="67"/>
      <c r="P803" s="67"/>
      <c r="Q803" s="67"/>
      <c r="R803" s="67"/>
      <c r="S803" s="67"/>
      <c r="T803" s="68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20" t="s">
        <v>176</v>
      </c>
      <c r="AU803" s="20" t="s">
        <v>79</v>
      </c>
    </row>
    <row r="804" spans="1:65" s="13" customFormat="1">
      <c r="B804" s="201"/>
      <c r="C804" s="202"/>
      <c r="D804" s="199" t="s">
        <v>178</v>
      </c>
      <c r="E804" s="203" t="s">
        <v>19</v>
      </c>
      <c r="F804" s="204" t="s">
        <v>5296</v>
      </c>
      <c r="G804" s="202"/>
      <c r="H804" s="205">
        <v>40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178</v>
      </c>
      <c r="AU804" s="211" t="s">
        <v>79</v>
      </c>
      <c r="AV804" s="13" t="s">
        <v>79</v>
      </c>
      <c r="AW804" s="13" t="s">
        <v>31</v>
      </c>
      <c r="AX804" s="13" t="s">
        <v>77</v>
      </c>
      <c r="AY804" s="211" t="s">
        <v>161</v>
      </c>
    </row>
    <row r="805" spans="1:65" s="12" customFormat="1" ht="22.8" customHeight="1">
      <c r="B805" s="165"/>
      <c r="C805" s="166"/>
      <c r="D805" s="167" t="s">
        <v>68</v>
      </c>
      <c r="E805" s="179" t="s">
        <v>2445</v>
      </c>
      <c r="F805" s="179" t="s">
        <v>2446</v>
      </c>
      <c r="G805" s="166"/>
      <c r="H805" s="166"/>
      <c r="I805" s="169"/>
      <c r="J805" s="180">
        <f>BK805</f>
        <v>0</v>
      </c>
      <c r="K805" s="166"/>
      <c r="L805" s="171"/>
      <c r="M805" s="172"/>
      <c r="N805" s="173"/>
      <c r="O805" s="173"/>
      <c r="P805" s="174">
        <f>SUM(P806:P834)</f>
        <v>0</v>
      </c>
      <c r="Q805" s="173"/>
      <c r="R805" s="174">
        <f>SUM(R806:R834)</f>
        <v>0.2820452</v>
      </c>
      <c r="S805" s="173"/>
      <c r="T805" s="175">
        <f>SUM(T806:T834)</f>
        <v>3.9334799999999996E-2</v>
      </c>
      <c r="AR805" s="176" t="s">
        <v>79</v>
      </c>
      <c r="AT805" s="177" t="s">
        <v>68</v>
      </c>
      <c r="AU805" s="177" t="s">
        <v>77</v>
      </c>
      <c r="AY805" s="176" t="s">
        <v>161</v>
      </c>
      <c r="BK805" s="178">
        <f>SUM(BK806:BK834)</f>
        <v>0</v>
      </c>
    </row>
    <row r="806" spans="1:65" s="2" customFormat="1" ht="16.5" customHeight="1">
      <c r="A806" s="37"/>
      <c r="B806" s="38"/>
      <c r="C806" s="181" t="s">
        <v>1827</v>
      </c>
      <c r="D806" s="181" t="s">
        <v>163</v>
      </c>
      <c r="E806" s="182" t="s">
        <v>2448</v>
      </c>
      <c r="F806" s="183" t="s">
        <v>2449</v>
      </c>
      <c r="G806" s="184" t="s">
        <v>166</v>
      </c>
      <c r="H806" s="185">
        <v>250.43199999999999</v>
      </c>
      <c r="I806" s="186"/>
      <c r="J806" s="187">
        <f>ROUND(I806*H806,2)</f>
        <v>0</v>
      </c>
      <c r="K806" s="183" t="s">
        <v>167</v>
      </c>
      <c r="L806" s="42"/>
      <c r="M806" s="188" t="s">
        <v>19</v>
      </c>
      <c r="N806" s="189" t="s">
        <v>40</v>
      </c>
      <c r="O806" s="67"/>
      <c r="P806" s="190">
        <f>O806*H806</f>
        <v>0</v>
      </c>
      <c r="Q806" s="190">
        <v>0</v>
      </c>
      <c r="R806" s="190">
        <f>Q806*H806</f>
        <v>0</v>
      </c>
      <c r="S806" s="190">
        <v>1.4999999999999999E-4</v>
      </c>
      <c r="T806" s="191">
        <f>S806*H806</f>
        <v>3.7564799999999995E-2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R806" s="192" t="s">
        <v>279</v>
      </c>
      <c r="AT806" s="192" t="s">
        <v>163</v>
      </c>
      <c r="AU806" s="192" t="s">
        <v>79</v>
      </c>
      <c r="AY806" s="20" t="s">
        <v>161</v>
      </c>
      <c r="BE806" s="193">
        <f>IF(N806="základní",J806,0)</f>
        <v>0</v>
      </c>
      <c r="BF806" s="193">
        <f>IF(N806="snížená",J806,0)</f>
        <v>0</v>
      </c>
      <c r="BG806" s="193">
        <f>IF(N806="zákl. přenesená",J806,0)</f>
        <v>0</v>
      </c>
      <c r="BH806" s="193">
        <f>IF(N806="sníž. přenesená",J806,0)</f>
        <v>0</v>
      </c>
      <c r="BI806" s="193">
        <f>IF(N806="nulová",J806,0)</f>
        <v>0</v>
      </c>
      <c r="BJ806" s="20" t="s">
        <v>77</v>
      </c>
      <c r="BK806" s="193">
        <f>ROUND(I806*H806,2)</f>
        <v>0</v>
      </c>
      <c r="BL806" s="20" t="s">
        <v>279</v>
      </c>
      <c r="BM806" s="192" t="s">
        <v>5297</v>
      </c>
    </row>
    <row r="807" spans="1:65" s="2" customFormat="1">
      <c r="A807" s="37"/>
      <c r="B807" s="38"/>
      <c r="C807" s="39"/>
      <c r="D807" s="194" t="s">
        <v>170</v>
      </c>
      <c r="E807" s="39"/>
      <c r="F807" s="195" t="s">
        <v>2451</v>
      </c>
      <c r="G807" s="39"/>
      <c r="H807" s="39"/>
      <c r="I807" s="196"/>
      <c r="J807" s="39"/>
      <c r="K807" s="39"/>
      <c r="L807" s="42"/>
      <c r="M807" s="197"/>
      <c r="N807" s="198"/>
      <c r="O807" s="67"/>
      <c r="P807" s="67"/>
      <c r="Q807" s="67"/>
      <c r="R807" s="67"/>
      <c r="S807" s="67"/>
      <c r="T807" s="68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T807" s="20" t="s">
        <v>170</v>
      </c>
      <c r="AU807" s="20" t="s">
        <v>79</v>
      </c>
    </row>
    <row r="808" spans="1:65" s="13" customFormat="1">
      <c r="B808" s="201"/>
      <c r="C808" s="202"/>
      <c r="D808" s="199" t="s">
        <v>178</v>
      </c>
      <c r="E808" s="202"/>
      <c r="F808" s="204" t="s">
        <v>5298</v>
      </c>
      <c r="G808" s="202"/>
      <c r="H808" s="205">
        <v>250.43199999999999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178</v>
      </c>
      <c r="AU808" s="211" t="s">
        <v>79</v>
      </c>
      <c r="AV808" s="13" t="s">
        <v>79</v>
      </c>
      <c r="AW808" s="13" t="s">
        <v>4</v>
      </c>
      <c r="AX808" s="13" t="s">
        <v>77</v>
      </c>
      <c r="AY808" s="211" t="s">
        <v>161</v>
      </c>
    </row>
    <row r="809" spans="1:65" s="2" customFormat="1" ht="16.5" customHeight="1">
      <c r="A809" s="37"/>
      <c r="B809" s="38"/>
      <c r="C809" s="181" t="s">
        <v>1832</v>
      </c>
      <c r="D809" s="181" t="s">
        <v>163</v>
      </c>
      <c r="E809" s="182" t="s">
        <v>2454</v>
      </c>
      <c r="F809" s="183" t="s">
        <v>2455</v>
      </c>
      <c r="G809" s="184" t="s">
        <v>166</v>
      </c>
      <c r="H809" s="185">
        <v>59</v>
      </c>
      <c r="I809" s="186"/>
      <c r="J809" s="187">
        <f>ROUND(I809*H809,2)</f>
        <v>0</v>
      </c>
      <c r="K809" s="183" t="s">
        <v>167</v>
      </c>
      <c r="L809" s="42"/>
      <c r="M809" s="188" t="s">
        <v>19</v>
      </c>
      <c r="N809" s="189" t="s">
        <v>40</v>
      </c>
      <c r="O809" s="67"/>
      <c r="P809" s="190">
        <f>O809*H809</f>
        <v>0</v>
      </c>
      <c r="Q809" s="190">
        <v>0</v>
      </c>
      <c r="R809" s="190">
        <f>Q809*H809</f>
        <v>0</v>
      </c>
      <c r="S809" s="190">
        <v>3.0000000000000001E-5</v>
      </c>
      <c r="T809" s="191">
        <f>S809*H809</f>
        <v>1.7700000000000001E-3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2" t="s">
        <v>279</v>
      </c>
      <c r="AT809" s="192" t="s">
        <v>163</v>
      </c>
      <c r="AU809" s="192" t="s">
        <v>79</v>
      </c>
      <c r="AY809" s="20" t="s">
        <v>161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0" t="s">
        <v>77</v>
      </c>
      <c r="BK809" s="193">
        <f>ROUND(I809*H809,2)</f>
        <v>0</v>
      </c>
      <c r="BL809" s="20" t="s">
        <v>279</v>
      </c>
      <c r="BM809" s="192" t="s">
        <v>5299</v>
      </c>
    </row>
    <row r="810" spans="1:65" s="2" customFormat="1">
      <c r="A810" s="37"/>
      <c r="B810" s="38"/>
      <c r="C810" s="39"/>
      <c r="D810" s="194" t="s">
        <v>170</v>
      </c>
      <c r="E810" s="39"/>
      <c r="F810" s="195" t="s">
        <v>2457</v>
      </c>
      <c r="G810" s="39"/>
      <c r="H810" s="39"/>
      <c r="I810" s="196"/>
      <c r="J810" s="39"/>
      <c r="K810" s="39"/>
      <c r="L810" s="42"/>
      <c r="M810" s="197"/>
      <c r="N810" s="198"/>
      <c r="O810" s="67"/>
      <c r="P810" s="67"/>
      <c r="Q810" s="67"/>
      <c r="R810" s="67"/>
      <c r="S810" s="67"/>
      <c r="T810" s="68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20" t="s">
        <v>170</v>
      </c>
      <c r="AU810" s="20" t="s">
        <v>79</v>
      </c>
    </row>
    <row r="811" spans="1:65" s="13" customFormat="1">
      <c r="B811" s="201"/>
      <c r="C811" s="202"/>
      <c r="D811" s="199" t="s">
        <v>178</v>
      </c>
      <c r="E811" s="203" t="s">
        <v>19</v>
      </c>
      <c r="F811" s="204" t="s">
        <v>5073</v>
      </c>
      <c r="G811" s="202"/>
      <c r="H811" s="205">
        <v>59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178</v>
      </c>
      <c r="AU811" s="211" t="s">
        <v>79</v>
      </c>
      <c r="AV811" s="13" t="s">
        <v>79</v>
      </c>
      <c r="AW811" s="13" t="s">
        <v>31</v>
      </c>
      <c r="AX811" s="13" t="s">
        <v>77</v>
      </c>
      <c r="AY811" s="211" t="s">
        <v>161</v>
      </c>
    </row>
    <row r="812" spans="1:65" s="2" customFormat="1" ht="16.5" customHeight="1">
      <c r="A812" s="37"/>
      <c r="B812" s="38"/>
      <c r="C812" s="237" t="s">
        <v>1837</v>
      </c>
      <c r="D812" s="237" t="s">
        <v>715</v>
      </c>
      <c r="E812" s="238" t="s">
        <v>2459</v>
      </c>
      <c r="F812" s="239" t="s">
        <v>2460</v>
      </c>
      <c r="G812" s="240" t="s">
        <v>166</v>
      </c>
      <c r="H812" s="241">
        <v>67.849999999999994</v>
      </c>
      <c r="I812" s="242"/>
      <c r="J812" s="243">
        <f>ROUND(I812*H812,2)</f>
        <v>0</v>
      </c>
      <c r="K812" s="239" t="s">
        <v>167</v>
      </c>
      <c r="L812" s="244"/>
      <c r="M812" s="245" t="s">
        <v>19</v>
      </c>
      <c r="N812" s="246" t="s">
        <v>40</v>
      </c>
      <c r="O812" s="67"/>
      <c r="P812" s="190">
        <f>O812*H812</f>
        <v>0</v>
      </c>
      <c r="Q812" s="190">
        <v>8.9999999999999998E-4</v>
      </c>
      <c r="R812" s="190">
        <f>Q812*H812</f>
        <v>6.1064999999999994E-2</v>
      </c>
      <c r="S812" s="190">
        <v>0</v>
      </c>
      <c r="T812" s="191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192" t="s">
        <v>406</v>
      </c>
      <c r="AT812" s="192" t="s">
        <v>715</v>
      </c>
      <c r="AU812" s="192" t="s">
        <v>79</v>
      </c>
      <c r="AY812" s="20" t="s">
        <v>161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20" t="s">
        <v>77</v>
      </c>
      <c r="BK812" s="193">
        <f>ROUND(I812*H812,2)</f>
        <v>0</v>
      </c>
      <c r="BL812" s="20" t="s">
        <v>279</v>
      </c>
      <c r="BM812" s="192" t="s">
        <v>5300</v>
      </c>
    </row>
    <row r="813" spans="1:65" s="13" customFormat="1">
      <c r="B813" s="201"/>
      <c r="C813" s="202"/>
      <c r="D813" s="199" t="s">
        <v>178</v>
      </c>
      <c r="E813" s="202"/>
      <c r="F813" s="204" t="s">
        <v>5301</v>
      </c>
      <c r="G813" s="202"/>
      <c r="H813" s="205">
        <v>67.849999999999994</v>
      </c>
      <c r="I813" s="206"/>
      <c r="J813" s="202"/>
      <c r="K813" s="202"/>
      <c r="L813" s="207"/>
      <c r="M813" s="208"/>
      <c r="N813" s="209"/>
      <c r="O813" s="209"/>
      <c r="P813" s="209"/>
      <c r="Q813" s="209"/>
      <c r="R813" s="209"/>
      <c r="S813" s="209"/>
      <c r="T813" s="210"/>
      <c r="AT813" s="211" t="s">
        <v>178</v>
      </c>
      <c r="AU813" s="211" t="s">
        <v>79</v>
      </c>
      <c r="AV813" s="13" t="s">
        <v>79</v>
      </c>
      <c r="AW813" s="13" t="s">
        <v>4</v>
      </c>
      <c r="AX813" s="13" t="s">
        <v>77</v>
      </c>
      <c r="AY813" s="211" t="s">
        <v>161</v>
      </c>
    </row>
    <row r="814" spans="1:65" s="2" customFormat="1" ht="16.5" customHeight="1">
      <c r="A814" s="37"/>
      <c r="B814" s="38"/>
      <c r="C814" s="181" t="s">
        <v>1842</v>
      </c>
      <c r="D814" s="181" t="s">
        <v>163</v>
      </c>
      <c r="E814" s="182" t="s">
        <v>2464</v>
      </c>
      <c r="F814" s="183" t="s">
        <v>2465</v>
      </c>
      <c r="G814" s="184" t="s">
        <v>166</v>
      </c>
      <c r="H814" s="185">
        <v>250.43199999999999</v>
      </c>
      <c r="I814" s="186"/>
      <c r="J814" s="187">
        <f>ROUND(I814*H814,2)</f>
        <v>0</v>
      </c>
      <c r="K814" s="183" t="s">
        <v>167</v>
      </c>
      <c r="L814" s="42"/>
      <c r="M814" s="188" t="s">
        <v>19</v>
      </c>
      <c r="N814" s="189" t="s">
        <v>40</v>
      </c>
      <c r="O814" s="67"/>
      <c r="P814" s="190">
        <f>O814*H814</f>
        <v>0</v>
      </c>
      <c r="Q814" s="190">
        <v>2.0000000000000001E-4</v>
      </c>
      <c r="R814" s="190">
        <f>Q814*H814</f>
        <v>5.0086400000000003E-2</v>
      </c>
      <c r="S814" s="190">
        <v>0</v>
      </c>
      <c r="T814" s="191">
        <f>S814*H814</f>
        <v>0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192" t="s">
        <v>279</v>
      </c>
      <c r="AT814" s="192" t="s">
        <v>163</v>
      </c>
      <c r="AU814" s="192" t="s">
        <v>79</v>
      </c>
      <c r="AY814" s="20" t="s">
        <v>161</v>
      </c>
      <c r="BE814" s="193">
        <f>IF(N814="základní",J814,0)</f>
        <v>0</v>
      </c>
      <c r="BF814" s="193">
        <f>IF(N814="snížená",J814,0)</f>
        <v>0</v>
      </c>
      <c r="BG814" s="193">
        <f>IF(N814="zákl. přenesená",J814,0)</f>
        <v>0</v>
      </c>
      <c r="BH814" s="193">
        <f>IF(N814="sníž. přenesená",J814,0)</f>
        <v>0</v>
      </c>
      <c r="BI814" s="193">
        <f>IF(N814="nulová",J814,0)</f>
        <v>0</v>
      </c>
      <c r="BJ814" s="20" t="s">
        <v>77</v>
      </c>
      <c r="BK814" s="193">
        <f>ROUND(I814*H814,2)</f>
        <v>0</v>
      </c>
      <c r="BL814" s="20" t="s">
        <v>279</v>
      </c>
      <c r="BM814" s="192" t="s">
        <v>5302</v>
      </c>
    </row>
    <row r="815" spans="1:65" s="2" customFormat="1">
      <c r="A815" s="37"/>
      <c r="B815" s="38"/>
      <c r="C815" s="39"/>
      <c r="D815" s="194" t="s">
        <v>170</v>
      </c>
      <c r="E815" s="39"/>
      <c r="F815" s="195" t="s">
        <v>2467</v>
      </c>
      <c r="G815" s="39"/>
      <c r="H815" s="39"/>
      <c r="I815" s="196"/>
      <c r="J815" s="39"/>
      <c r="K815" s="39"/>
      <c r="L815" s="42"/>
      <c r="M815" s="197"/>
      <c r="N815" s="198"/>
      <c r="O815" s="67"/>
      <c r="P815" s="67"/>
      <c r="Q815" s="67"/>
      <c r="R815" s="67"/>
      <c r="S815" s="67"/>
      <c r="T815" s="68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T815" s="20" t="s">
        <v>170</v>
      </c>
      <c r="AU815" s="20" t="s">
        <v>79</v>
      </c>
    </row>
    <row r="816" spans="1:65" s="13" customFormat="1">
      <c r="B816" s="201"/>
      <c r="C816" s="202"/>
      <c r="D816" s="199" t="s">
        <v>178</v>
      </c>
      <c r="E816" s="202"/>
      <c r="F816" s="204" t="s">
        <v>5298</v>
      </c>
      <c r="G816" s="202"/>
      <c r="H816" s="205">
        <v>250.43199999999999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178</v>
      </c>
      <c r="AU816" s="211" t="s">
        <v>79</v>
      </c>
      <c r="AV816" s="13" t="s">
        <v>79</v>
      </c>
      <c r="AW816" s="13" t="s">
        <v>4</v>
      </c>
      <c r="AX816" s="13" t="s">
        <v>77</v>
      </c>
      <c r="AY816" s="211" t="s">
        <v>161</v>
      </c>
    </row>
    <row r="817" spans="1:65" s="2" customFormat="1" ht="24.15" customHeight="1">
      <c r="A817" s="37"/>
      <c r="B817" s="38"/>
      <c r="C817" s="181" t="s">
        <v>1847</v>
      </c>
      <c r="D817" s="181" t="s">
        <v>163</v>
      </c>
      <c r="E817" s="182" t="s">
        <v>2469</v>
      </c>
      <c r="F817" s="183" t="s">
        <v>2470</v>
      </c>
      <c r="G817" s="184" t="s">
        <v>166</v>
      </c>
      <c r="H817" s="185">
        <v>250.43199999999999</v>
      </c>
      <c r="I817" s="186"/>
      <c r="J817" s="187">
        <f>ROUND(I817*H817,2)</f>
        <v>0</v>
      </c>
      <c r="K817" s="183" t="s">
        <v>167</v>
      </c>
      <c r="L817" s="42"/>
      <c r="M817" s="188" t="s">
        <v>19</v>
      </c>
      <c r="N817" s="189" t="s">
        <v>40</v>
      </c>
      <c r="O817" s="67"/>
      <c r="P817" s="190">
        <f>O817*H817</f>
        <v>0</v>
      </c>
      <c r="Q817" s="190">
        <v>2.9E-4</v>
      </c>
      <c r="R817" s="190">
        <f>Q817*H817</f>
        <v>7.262528E-2</v>
      </c>
      <c r="S817" s="190">
        <v>0</v>
      </c>
      <c r="T817" s="191">
        <f>S817*H817</f>
        <v>0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192" t="s">
        <v>279</v>
      </c>
      <c r="AT817" s="192" t="s">
        <v>163</v>
      </c>
      <c r="AU817" s="192" t="s">
        <v>79</v>
      </c>
      <c r="AY817" s="20" t="s">
        <v>161</v>
      </c>
      <c r="BE817" s="193">
        <f>IF(N817="základní",J817,0)</f>
        <v>0</v>
      </c>
      <c r="BF817" s="193">
        <f>IF(N817="snížená",J817,0)</f>
        <v>0</v>
      </c>
      <c r="BG817" s="193">
        <f>IF(N817="zákl. přenesená",J817,0)</f>
        <v>0</v>
      </c>
      <c r="BH817" s="193">
        <f>IF(N817="sníž. přenesená",J817,0)</f>
        <v>0</v>
      </c>
      <c r="BI817" s="193">
        <f>IF(N817="nulová",J817,0)</f>
        <v>0</v>
      </c>
      <c r="BJ817" s="20" t="s">
        <v>77</v>
      </c>
      <c r="BK817" s="193">
        <f>ROUND(I817*H817,2)</f>
        <v>0</v>
      </c>
      <c r="BL817" s="20" t="s">
        <v>279</v>
      </c>
      <c r="BM817" s="192" t="s">
        <v>5303</v>
      </c>
    </row>
    <row r="818" spans="1:65" s="2" customFormat="1">
      <c r="A818" s="37"/>
      <c r="B818" s="38"/>
      <c r="C818" s="39"/>
      <c r="D818" s="194" t="s">
        <v>170</v>
      </c>
      <c r="E818" s="39"/>
      <c r="F818" s="195" t="s">
        <v>2472</v>
      </c>
      <c r="G818" s="39"/>
      <c r="H818" s="39"/>
      <c r="I818" s="196"/>
      <c r="J818" s="39"/>
      <c r="K818" s="39"/>
      <c r="L818" s="42"/>
      <c r="M818" s="197"/>
      <c r="N818" s="198"/>
      <c r="O818" s="67"/>
      <c r="P818" s="67"/>
      <c r="Q818" s="67"/>
      <c r="R818" s="67"/>
      <c r="S818" s="67"/>
      <c r="T818" s="68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20" t="s">
        <v>170</v>
      </c>
      <c r="AU818" s="20" t="s">
        <v>79</v>
      </c>
    </row>
    <row r="819" spans="1:65" s="13" customFormat="1">
      <c r="B819" s="201"/>
      <c r="C819" s="202"/>
      <c r="D819" s="199" t="s">
        <v>178</v>
      </c>
      <c r="E819" s="203" t="s">
        <v>19</v>
      </c>
      <c r="F819" s="204" t="s">
        <v>5304</v>
      </c>
      <c r="G819" s="202"/>
      <c r="H819" s="205">
        <v>31.216999999999999</v>
      </c>
      <c r="I819" s="206"/>
      <c r="J819" s="202"/>
      <c r="K819" s="202"/>
      <c r="L819" s="207"/>
      <c r="M819" s="208"/>
      <c r="N819" s="209"/>
      <c r="O819" s="209"/>
      <c r="P819" s="209"/>
      <c r="Q819" s="209"/>
      <c r="R819" s="209"/>
      <c r="S819" s="209"/>
      <c r="T819" s="210"/>
      <c r="AT819" s="211" t="s">
        <v>178</v>
      </c>
      <c r="AU819" s="211" t="s">
        <v>79</v>
      </c>
      <c r="AV819" s="13" t="s">
        <v>79</v>
      </c>
      <c r="AW819" s="13" t="s">
        <v>31</v>
      </c>
      <c r="AX819" s="13" t="s">
        <v>69</v>
      </c>
      <c r="AY819" s="211" t="s">
        <v>161</v>
      </c>
    </row>
    <row r="820" spans="1:65" s="13" customFormat="1" ht="20.399999999999999">
      <c r="B820" s="201"/>
      <c r="C820" s="202"/>
      <c r="D820" s="199" t="s">
        <v>178</v>
      </c>
      <c r="E820" s="203" t="s">
        <v>19</v>
      </c>
      <c r="F820" s="204" t="s">
        <v>5305</v>
      </c>
      <c r="G820" s="202"/>
      <c r="H820" s="205">
        <v>41.734000000000002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178</v>
      </c>
      <c r="AU820" s="211" t="s">
        <v>79</v>
      </c>
      <c r="AV820" s="13" t="s">
        <v>79</v>
      </c>
      <c r="AW820" s="13" t="s">
        <v>31</v>
      </c>
      <c r="AX820" s="13" t="s">
        <v>69</v>
      </c>
      <c r="AY820" s="211" t="s">
        <v>161</v>
      </c>
    </row>
    <row r="821" spans="1:65" s="13" customFormat="1">
      <c r="B821" s="201"/>
      <c r="C821" s="202"/>
      <c r="D821" s="199" t="s">
        <v>178</v>
      </c>
      <c r="E821" s="203" t="s">
        <v>19</v>
      </c>
      <c r="F821" s="204" t="s">
        <v>5306</v>
      </c>
      <c r="G821" s="202"/>
      <c r="H821" s="205">
        <v>26.248000000000001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178</v>
      </c>
      <c r="AU821" s="211" t="s">
        <v>79</v>
      </c>
      <c r="AV821" s="13" t="s">
        <v>79</v>
      </c>
      <c r="AW821" s="13" t="s">
        <v>31</v>
      </c>
      <c r="AX821" s="13" t="s">
        <v>69</v>
      </c>
      <c r="AY821" s="211" t="s">
        <v>161</v>
      </c>
    </row>
    <row r="822" spans="1:65" s="13" customFormat="1">
      <c r="B822" s="201"/>
      <c r="C822" s="202"/>
      <c r="D822" s="199" t="s">
        <v>178</v>
      </c>
      <c r="E822" s="203" t="s">
        <v>19</v>
      </c>
      <c r="F822" s="204" t="s">
        <v>5307</v>
      </c>
      <c r="G822" s="202"/>
      <c r="H822" s="205">
        <v>26.484000000000002</v>
      </c>
      <c r="I822" s="206"/>
      <c r="J822" s="202"/>
      <c r="K822" s="202"/>
      <c r="L822" s="207"/>
      <c r="M822" s="208"/>
      <c r="N822" s="209"/>
      <c r="O822" s="209"/>
      <c r="P822" s="209"/>
      <c r="Q822" s="209"/>
      <c r="R822" s="209"/>
      <c r="S822" s="209"/>
      <c r="T822" s="210"/>
      <c r="AT822" s="211" t="s">
        <v>178</v>
      </c>
      <c r="AU822" s="211" t="s">
        <v>79</v>
      </c>
      <c r="AV822" s="13" t="s">
        <v>79</v>
      </c>
      <c r="AW822" s="13" t="s">
        <v>31</v>
      </c>
      <c r="AX822" s="13" t="s">
        <v>69</v>
      </c>
      <c r="AY822" s="211" t="s">
        <v>161</v>
      </c>
    </row>
    <row r="823" spans="1:65" s="13" customFormat="1" ht="20.399999999999999">
      <c r="B823" s="201"/>
      <c r="C823" s="202"/>
      <c r="D823" s="199" t="s">
        <v>178</v>
      </c>
      <c r="E823" s="203" t="s">
        <v>19</v>
      </c>
      <c r="F823" s="204" t="s">
        <v>5308</v>
      </c>
      <c r="G823" s="202"/>
      <c r="H823" s="205">
        <v>41.859000000000002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178</v>
      </c>
      <c r="AU823" s="211" t="s">
        <v>79</v>
      </c>
      <c r="AV823" s="13" t="s">
        <v>79</v>
      </c>
      <c r="AW823" s="13" t="s">
        <v>31</v>
      </c>
      <c r="AX823" s="13" t="s">
        <v>69</v>
      </c>
      <c r="AY823" s="211" t="s">
        <v>161</v>
      </c>
    </row>
    <row r="824" spans="1:65" s="13" customFormat="1">
      <c r="B824" s="201"/>
      <c r="C824" s="202"/>
      <c r="D824" s="199" t="s">
        <v>178</v>
      </c>
      <c r="E824" s="203" t="s">
        <v>19</v>
      </c>
      <c r="F824" s="204" t="s">
        <v>5309</v>
      </c>
      <c r="G824" s="202"/>
      <c r="H824" s="205">
        <v>23.89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178</v>
      </c>
      <c r="AU824" s="211" t="s">
        <v>79</v>
      </c>
      <c r="AV824" s="13" t="s">
        <v>79</v>
      </c>
      <c r="AW824" s="13" t="s">
        <v>31</v>
      </c>
      <c r="AX824" s="13" t="s">
        <v>69</v>
      </c>
      <c r="AY824" s="211" t="s">
        <v>161</v>
      </c>
    </row>
    <row r="825" spans="1:65" s="13" customFormat="1">
      <c r="B825" s="201"/>
      <c r="C825" s="202"/>
      <c r="D825" s="199" t="s">
        <v>178</v>
      </c>
      <c r="E825" s="203" t="s">
        <v>19</v>
      </c>
      <c r="F825" s="204" t="s">
        <v>5310</v>
      </c>
      <c r="G825" s="202"/>
      <c r="H825" s="205">
        <v>59</v>
      </c>
      <c r="I825" s="206"/>
      <c r="J825" s="202"/>
      <c r="K825" s="202"/>
      <c r="L825" s="207"/>
      <c r="M825" s="208"/>
      <c r="N825" s="209"/>
      <c r="O825" s="209"/>
      <c r="P825" s="209"/>
      <c r="Q825" s="209"/>
      <c r="R825" s="209"/>
      <c r="S825" s="209"/>
      <c r="T825" s="210"/>
      <c r="AT825" s="211" t="s">
        <v>178</v>
      </c>
      <c r="AU825" s="211" t="s">
        <v>79</v>
      </c>
      <c r="AV825" s="13" t="s">
        <v>79</v>
      </c>
      <c r="AW825" s="13" t="s">
        <v>31</v>
      </c>
      <c r="AX825" s="13" t="s">
        <v>69</v>
      </c>
      <c r="AY825" s="211" t="s">
        <v>161</v>
      </c>
    </row>
    <row r="826" spans="1:65" s="15" customFormat="1">
      <c r="B826" s="222"/>
      <c r="C826" s="223"/>
      <c r="D826" s="199" t="s">
        <v>178</v>
      </c>
      <c r="E826" s="224" t="s">
        <v>19</v>
      </c>
      <c r="F826" s="225" t="s">
        <v>221</v>
      </c>
      <c r="G826" s="223"/>
      <c r="H826" s="226">
        <v>250.43199999999999</v>
      </c>
      <c r="I826" s="227"/>
      <c r="J826" s="223"/>
      <c r="K826" s="223"/>
      <c r="L826" s="228"/>
      <c r="M826" s="229"/>
      <c r="N826" s="230"/>
      <c r="O826" s="230"/>
      <c r="P826" s="230"/>
      <c r="Q826" s="230"/>
      <c r="R826" s="230"/>
      <c r="S826" s="230"/>
      <c r="T826" s="231"/>
      <c r="AT826" s="232" t="s">
        <v>178</v>
      </c>
      <c r="AU826" s="232" t="s">
        <v>79</v>
      </c>
      <c r="AV826" s="15" t="s">
        <v>168</v>
      </c>
      <c r="AW826" s="15" t="s">
        <v>31</v>
      </c>
      <c r="AX826" s="15" t="s">
        <v>77</v>
      </c>
      <c r="AY826" s="232" t="s">
        <v>161</v>
      </c>
    </row>
    <row r="827" spans="1:65" s="2" customFormat="1" ht="21.75" customHeight="1">
      <c r="A827" s="37"/>
      <c r="B827" s="38"/>
      <c r="C827" s="181" t="s">
        <v>1852</v>
      </c>
      <c r="D827" s="181" t="s">
        <v>163</v>
      </c>
      <c r="E827" s="182" t="s">
        <v>5311</v>
      </c>
      <c r="F827" s="183" t="s">
        <v>5312</v>
      </c>
      <c r="G827" s="184" t="s">
        <v>166</v>
      </c>
      <c r="H827" s="185">
        <v>200.548</v>
      </c>
      <c r="I827" s="186"/>
      <c r="J827" s="187">
        <f>ROUND(I827*H827,2)</f>
        <v>0</v>
      </c>
      <c r="K827" s="183" t="s">
        <v>167</v>
      </c>
      <c r="L827" s="42"/>
      <c r="M827" s="188" t="s">
        <v>19</v>
      </c>
      <c r="N827" s="189" t="s">
        <v>40</v>
      </c>
      <c r="O827" s="67"/>
      <c r="P827" s="190">
        <f>O827*H827</f>
        <v>0</v>
      </c>
      <c r="Q827" s="190">
        <v>2.0000000000000001E-4</v>
      </c>
      <c r="R827" s="190">
        <f>Q827*H827</f>
        <v>4.0109600000000002E-2</v>
      </c>
      <c r="S827" s="190">
        <v>0</v>
      </c>
      <c r="T827" s="191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192" t="s">
        <v>279</v>
      </c>
      <c r="AT827" s="192" t="s">
        <v>163</v>
      </c>
      <c r="AU827" s="192" t="s">
        <v>79</v>
      </c>
      <c r="AY827" s="20" t="s">
        <v>161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20" t="s">
        <v>77</v>
      </c>
      <c r="BK827" s="193">
        <f>ROUND(I827*H827,2)</f>
        <v>0</v>
      </c>
      <c r="BL827" s="20" t="s">
        <v>279</v>
      </c>
      <c r="BM827" s="192" t="s">
        <v>5313</v>
      </c>
    </row>
    <row r="828" spans="1:65" s="2" customFormat="1">
      <c r="A828" s="37"/>
      <c r="B828" s="38"/>
      <c r="C828" s="39"/>
      <c r="D828" s="194" t="s">
        <v>170</v>
      </c>
      <c r="E828" s="39"/>
      <c r="F828" s="195" t="s">
        <v>5314</v>
      </c>
      <c r="G828" s="39"/>
      <c r="H828" s="39"/>
      <c r="I828" s="196"/>
      <c r="J828" s="39"/>
      <c r="K828" s="39"/>
      <c r="L828" s="42"/>
      <c r="M828" s="197"/>
      <c r="N828" s="198"/>
      <c r="O828" s="67"/>
      <c r="P828" s="67"/>
      <c r="Q828" s="67"/>
      <c r="R828" s="67"/>
      <c r="S828" s="67"/>
      <c r="T828" s="68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T828" s="20" t="s">
        <v>170</v>
      </c>
      <c r="AU828" s="20" t="s">
        <v>79</v>
      </c>
    </row>
    <row r="829" spans="1:65" s="2" customFormat="1" ht="24.15" customHeight="1">
      <c r="A829" s="37"/>
      <c r="B829" s="38"/>
      <c r="C829" s="181" t="s">
        <v>1857</v>
      </c>
      <c r="D829" s="181" t="s">
        <v>163</v>
      </c>
      <c r="E829" s="182" t="s">
        <v>5315</v>
      </c>
      <c r="F829" s="183" t="s">
        <v>5316</v>
      </c>
      <c r="G829" s="184" t="s">
        <v>166</v>
      </c>
      <c r="H829" s="185">
        <v>200.548</v>
      </c>
      <c r="I829" s="186"/>
      <c r="J829" s="187">
        <f>ROUND(I829*H829,2)</f>
        <v>0</v>
      </c>
      <c r="K829" s="183" t="s">
        <v>167</v>
      </c>
      <c r="L829" s="42"/>
      <c r="M829" s="188" t="s">
        <v>19</v>
      </c>
      <c r="N829" s="189" t="s">
        <v>40</v>
      </c>
      <c r="O829" s="67"/>
      <c r="P829" s="190">
        <f>O829*H829</f>
        <v>0</v>
      </c>
      <c r="Q829" s="190">
        <v>2.9E-4</v>
      </c>
      <c r="R829" s="190">
        <f>Q829*H829</f>
        <v>5.8158920000000003E-2</v>
      </c>
      <c r="S829" s="190">
        <v>0</v>
      </c>
      <c r="T829" s="191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192" t="s">
        <v>279</v>
      </c>
      <c r="AT829" s="192" t="s">
        <v>163</v>
      </c>
      <c r="AU829" s="192" t="s">
        <v>79</v>
      </c>
      <c r="AY829" s="20" t="s">
        <v>161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20" t="s">
        <v>77</v>
      </c>
      <c r="BK829" s="193">
        <f>ROUND(I829*H829,2)</f>
        <v>0</v>
      </c>
      <c r="BL829" s="20" t="s">
        <v>279</v>
      </c>
      <c r="BM829" s="192" t="s">
        <v>5317</v>
      </c>
    </row>
    <row r="830" spans="1:65" s="2" customFormat="1">
      <c r="A830" s="37"/>
      <c r="B830" s="38"/>
      <c r="C830" s="39"/>
      <c r="D830" s="194" t="s">
        <v>170</v>
      </c>
      <c r="E830" s="39"/>
      <c r="F830" s="195" t="s">
        <v>5318</v>
      </c>
      <c r="G830" s="39"/>
      <c r="H830" s="39"/>
      <c r="I830" s="196"/>
      <c r="J830" s="39"/>
      <c r="K830" s="39"/>
      <c r="L830" s="42"/>
      <c r="M830" s="197"/>
      <c r="N830" s="198"/>
      <c r="O830" s="67"/>
      <c r="P830" s="67"/>
      <c r="Q830" s="67"/>
      <c r="R830" s="67"/>
      <c r="S830" s="67"/>
      <c r="T830" s="68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T830" s="20" t="s">
        <v>170</v>
      </c>
      <c r="AU830" s="20" t="s">
        <v>79</v>
      </c>
    </row>
    <row r="831" spans="1:65" s="13" customFormat="1">
      <c r="B831" s="201"/>
      <c r="C831" s="202"/>
      <c r="D831" s="199" t="s">
        <v>178</v>
      </c>
      <c r="E831" s="203" t="s">
        <v>19</v>
      </c>
      <c r="F831" s="204" t="s">
        <v>5319</v>
      </c>
      <c r="G831" s="202"/>
      <c r="H831" s="205">
        <v>138.72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178</v>
      </c>
      <c r="AU831" s="211" t="s">
        <v>79</v>
      </c>
      <c r="AV831" s="13" t="s">
        <v>79</v>
      </c>
      <c r="AW831" s="13" t="s">
        <v>31</v>
      </c>
      <c r="AX831" s="13" t="s">
        <v>69</v>
      </c>
      <c r="AY831" s="211" t="s">
        <v>161</v>
      </c>
    </row>
    <row r="832" spans="1:65" s="13" customFormat="1" ht="20.399999999999999">
      <c r="B832" s="201"/>
      <c r="C832" s="202"/>
      <c r="D832" s="199" t="s">
        <v>178</v>
      </c>
      <c r="E832" s="203" t="s">
        <v>19</v>
      </c>
      <c r="F832" s="204" t="s">
        <v>5320</v>
      </c>
      <c r="G832" s="202"/>
      <c r="H832" s="205">
        <v>61.828000000000003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178</v>
      </c>
      <c r="AU832" s="211" t="s">
        <v>79</v>
      </c>
      <c r="AV832" s="13" t="s">
        <v>79</v>
      </c>
      <c r="AW832" s="13" t="s">
        <v>31</v>
      </c>
      <c r="AX832" s="13" t="s">
        <v>69</v>
      </c>
      <c r="AY832" s="211" t="s">
        <v>161</v>
      </c>
    </row>
    <row r="833" spans="1:65" s="15" customFormat="1">
      <c r="B833" s="222"/>
      <c r="C833" s="223"/>
      <c r="D833" s="199" t="s">
        <v>178</v>
      </c>
      <c r="E833" s="224" t="s">
        <v>19</v>
      </c>
      <c r="F833" s="225" t="s">
        <v>221</v>
      </c>
      <c r="G833" s="223"/>
      <c r="H833" s="226">
        <v>200.548</v>
      </c>
      <c r="I833" s="227"/>
      <c r="J833" s="223"/>
      <c r="K833" s="223"/>
      <c r="L833" s="228"/>
      <c r="M833" s="229"/>
      <c r="N833" s="230"/>
      <c r="O833" s="230"/>
      <c r="P833" s="230"/>
      <c r="Q833" s="230"/>
      <c r="R833" s="230"/>
      <c r="S833" s="230"/>
      <c r="T833" s="231"/>
      <c r="AT833" s="232" t="s">
        <v>178</v>
      </c>
      <c r="AU833" s="232" t="s">
        <v>79</v>
      </c>
      <c r="AV833" s="15" t="s">
        <v>168</v>
      </c>
      <c r="AW833" s="15" t="s">
        <v>31</v>
      </c>
      <c r="AX833" s="15" t="s">
        <v>77</v>
      </c>
      <c r="AY833" s="232" t="s">
        <v>161</v>
      </c>
    </row>
    <row r="834" spans="1:65" s="2" customFormat="1" ht="24.15" customHeight="1">
      <c r="A834" s="37"/>
      <c r="B834" s="38"/>
      <c r="C834" s="181" t="s">
        <v>1862</v>
      </c>
      <c r="D834" s="181" t="s">
        <v>163</v>
      </c>
      <c r="E834" s="182" t="s">
        <v>2505</v>
      </c>
      <c r="F834" s="183" t="s">
        <v>2506</v>
      </c>
      <c r="G834" s="184" t="s">
        <v>166</v>
      </c>
      <c r="H834" s="185">
        <v>200.548</v>
      </c>
      <c r="I834" s="186"/>
      <c r="J834" s="187">
        <f>ROUND(I834*H834,2)</f>
        <v>0</v>
      </c>
      <c r="K834" s="183" t="s">
        <v>19</v>
      </c>
      <c r="L834" s="42"/>
      <c r="M834" s="188" t="s">
        <v>19</v>
      </c>
      <c r="N834" s="189" t="s">
        <v>40</v>
      </c>
      <c r="O834" s="67"/>
      <c r="P834" s="190">
        <f>O834*H834</f>
        <v>0</v>
      </c>
      <c r="Q834" s="190">
        <v>0</v>
      </c>
      <c r="R834" s="190">
        <f>Q834*H834</f>
        <v>0</v>
      </c>
      <c r="S834" s="190">
        <v>0</v>
      </c>
      <c r="T834" s="191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92" t="s">
        <v>279</v>
      </c>
      <c r="AT834" s="192" t="s">
        <v>163</v>
      </c>
      <c r="AU834" s="192" t="s">
        <v>79</v>
      </c>
      <c r="AY834" s="20" t="s">
        <v>161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20" t="s">
        <v>77</v>
      </c>
      <c r="BK834" s="193">
        <f>ROUND(I834*H834,2)</f>
        <v>0</v>
      </c>
      <c r="BL834" s="20" t="s">
        <v>279</v>
      </c>
      <c r="BM834" s="192" t="s">
        <v>5321</v>
      </c>
    </row>
    <row r="835" spans="1:65" s="12" customFormat="1" ht="25.95" customHeight="1">
      <c r="B835" s="165"/>
      <c r="C835" s="166"/>
      <c r="D835" s="167" t="s">
        <v>68</v>
      </c>
      <c r="E835" s="168" t="s">
        <v>3802</v>
      </c>
      <c r="F835" s="168" t="s">
        <v>5322</v>
      </c>
      <c r="G835" s="166"/>
      <c r="H835" s="166"/>
      <c r="I835" s="169"/>
      <c r="J835" s="170">
        <f>BK835</f>
        <v>0</v>
      </c>
      <c r="K835" s="166"/>
      <c r="L835" s="171"/>
      <c r="M835" s="172"/>
      <c r="N835" s="173"/>
      <c r="O835" s="173"/>
      <c r="P835" s="174">
        <f>SUM(P836:P837)</f>
        <v>0</v>
      </c>
      <c r="Q835" s="173"/>
      <c r="R835" s="174">
        <f>SUM(R836:R837)</f>
        <v>0</v>
      </c>
      <c r="S835" s="173"/>
      <c r="T835" s="175">
        <f>SUM(T836:T837)</f>
        <v>0</v>
      </c>
      <c r="AR835" s="176" t="s">
        <v>168</v>
      </c>
      <c r="AT835" s="177" t="s">
        <v>68</v>
      </c>
      <c r="AU835" s="177" t="s">
        <v>69</v>
      </c>
      <c r="AY835" s="176" t="s">
        <v>161</v>
      </c>
      <c r="BK835" s="178">
        <f>SUM(BK836:BK837)</f>
        <v>0</v>
      </c>
    </row>
    <row r="836" spans="1:65" s="2" customFormat="1" ht="24.15" customHeight="1">
      <c r="A836" s="37"/>
      <c r="B836" s="38"/>
      <c r="C836" s="181" t="s">
        <v>1867</v>
      </c>
      <c r="D836" s="181" t="s">
        <v>163</v>
      </c>
      <c r="E836" s="182" t="s">
        <v>5323</v>
      </c>
      <c r="F836" s="183" t="s">
        <v>5324</v>
      </c>
      <c r="G836" s="184" t="s">
        <v>3087</v>
      </c>
      <c r="H836" s="185">
        <v>40</v>
      </c>
      <c r="I836" s="186"/>
      <c r="J836" s="187">
        <f>ROUND(I836*H836,2)</f>
        <v>0</v>
      </c>
      <c r="K836" s="183" t="s">
        <v>19</v>
      </c>
      <c r="L836" s="42"/>
      <c r="M836" s="188" t="s">
        <v>19</v>
      </c>
      <c r="N836" s="189" t="s">
        <v>40</v>
      </c>
      <c r="O836" s="67"/>
      <c r="P836" s="190">
        <f>O836*H836</f>
        <v>0</v>
      </c>
      <c r="Q836" s="190">
        <v>0</v>
      </c>
      <c r="R836" s="190">
        <f>Q836*H836</f>
        <v>0</v>
      </c>
      <c r="S836" s="190">
        <v>0</v>
      </c>
      <c r="T836" s="191">
        <f>S836*H836</f>
        <v>0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R836" s="192" t="s">
        <v>2870</v>
      </c>
      <c r="AT836" s="192" t="s">
        <v>163</v>
      </c>
      <c r="AU836" s="192" t="s">
        <v>77</v>
      </c>
      <c r="AY836" s="20" t="s">
        <v>161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20" t="s">
        <v>77</v>
      </c>
      <c r="BK836" s="193">
        <f>ROUND(I836*H836,2)</f>
        <v>0</v>
      </c>
      <c r="BL836" s="20" t="s">
        <v>2870</v>
      </c>
      <c r="BM836" s="192" t="s">
        <v>5325</v>
      </c>
    </row>
    <row r="837" spans="1:65" s="13" customFormat="1">
      <c r="B837" s="201"/>
      <c r="C837" s="202"/>
      <c r="D837" s="199" t="s">
        <v>178</v>
      </c>
      <c r="E837" s="203" t="s">
        <v>19</v>
      </c>
      <c r="F837" s="204" t="s">
        <v>5326</v>
      </c>
      <c r="G837" s="202"/>
      <c r="H837" s="205">
        <v>40</v>
      </c>
      <c r="I837" s="206"/>
      <c r="J837" s="202"/>
      <c r="K837" s="202"/>
      <c r="L837" s="207"/>
      <c r="M837" s="266"/>
      <c r="N837" s="267"/>
      <c r="O837" s="267"/>
      <c r="P837" s="267"/>
      <c r="Q837" s="267"/>
      <c r="R837" s="267"/>
      <c r="S837" s="267"/>
      <c r="T837" s="268"/>
      <c r="AT837" s="211" t="s">
        <v>178</v>
      </c>
      <c r="AU837" s="211" t="s">
        <v>77</v>
      </c>
      <c r="AV837" s="13" t="s">
        <v>79</v>
      </c>
      <c r="AW837" s="13" t="s">
        <v>31</v>
      </c>
      <c r="AX837" s="13" t="s">
        <v>77</v>
      </c>
      <c r="AY837" s="211" t="s">
        <v>161</v>
      </c>
    </row>
    <row r="838" spans="1:65" s="2" customFormat="1" ht="6.9" customHeight="1">
      <c r="A838" s="37"/>
      <c r="B838" s="50"/>
      <c r="C838" s="51"/>
      <c r="D838" s="51"/>
      <c r="E838" s="51"/>
      <c r="F838" s="51"/>
      <c r="G838" s="51"/>
      <c r="H838" s="51"/>
      <c r="I838" s="51"/>
      <c r="J838" s="51"/>
      <c r="K838" s="51"/>
      <c r="L838" s="42"/>
      <c r="M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</row>
  </sheetData>
  <sheetProtection algorithmName="SHA-512" hashValue="7UCAQJoHW4QcNWrxRSfSpmvoj5eHYwK4ulQDqSCGViu8jPreFcvHvU95dhNyXlje30fdzy7H8VOvHNGdWZ6BMg==" saltValue="TTqFMNyw7MJ7shMkbS813Pe3ehoQ4BPKo2+6bZDRJU+ewr5BHAdJkhkGk74udKwWS7vDFPKj7+P0bCoCP2ba2Q==" spinCount="100000" sheet="1" objects="1" scenarios="1" formatColumns="0" formatRows="0" autoFilter="0"/>
  <autoFilter ref="C107:K837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/>
    <hyperlink ref="F116" r:id="rId2"/>
    <hyperlink ref="F119" r:id="rId3"/>
    <hyperlink ref="F122" r:id="rId4"/>
    <hyperlink ref="F126" r:id="rId5"/>
    <hyperlink ref="F129" r:id="rId6"/>
    <hyperlink ref="F133" r:id="rId7"/>
    <hyperlink ref="F140" r:id="rId8"/>
    <hyperlink ref="F143" r:id="rId9"/>
    <hyperlink ref="F146" r:id="rId10"/>
    <hyperlink ref="F150" r:id="rId11"/>
    <hyperlink ref="F155" r:id="rId12"/>
    <hyperlink ref="F159" r:id="rId13"/>
    <hyperlink ref="F163" r:id="rId14"/>
    <hyperlink ref="F168" r:id="rId15"/>
    <hyperlink ref="F173" r:id="rId16"/>
    <hyperlink ref="F175" r:id="rId17"/>
    <hyperlink ref="F181" r:id="rId18"/>
    <hyperlink ref="F185" r:id="rId19"/>
    <hyperlink ref="F189" r:id="rId20"/>
    <hyperlink ref="F191" r:id="rId21"/>
    <hyperlink ref="F195" r:id="rId22"/>
    <hyperlink ref="F199" r:id="rId23"/>
    <hyperlink ref="F202" r:id="rId24"/>
    <hyperlink ref="F204" r:id="rId25"/>
    <hyperlink ref="F208" r:id="rId26"/>
    <hyperlink ref="F219" r:id="rId27"/>
    <hyperlink ref="F224" r:id="rId28"/>
    <hyperlink ref="F229" r:id="rId29"/>
    <hyperlink ref="F231" r:id="rId30"/>
    <hyperlink ref="F236" r:id="rId31"/>
    <hyperlink ref="F243" r:id="rId32"/>
    <hyperlink ref="F249" r:id="rId33"/>
    <hyperlink ref="F251" r:id="rId34"/>
    <hyperlink ref="F258" r:id="rId35"/>
    <hyperlink ref="F269" r:id="rId36"/>
    <hyperlink ref="F275" r:id="rId37"/>
    <hyperlink ref="F277" r:id="rId38"/>
    <hyperlink ref="F281" r:id="rId39"/>
    <hyperlink ref="F283" r:id="rId40"/>
    <hyperlink ref="F290" r:id="rId41"/>
    <hyperlink ref="F292" r:id="rId42"/>
    <hyperlink ref="F295" r:id="rId43"/>
    <hyperlink ref="F297" r:id="rId44"/>
    <hyperlink ref="F309" r:id="rId45"/>
    <hyperlink ref="F312" r:id="rId46"/>
    <hyperlink ref="F315" r:id="rId47"/>
    <hyperlink ref="F317" r:id="rId48"/>
    <hyperlink ref="F320" r:id="rId49"/>
    <hyperlink ref="F324" r:id="rId50"/>
    <hyperlink ref="F327" r:id="rId51"/>
    <hyperlink ref="F329" r:id="rId52"/>
    <hyperlink ref="F339" r:id="rId53"/>
    <hyperlink ref="F342" r:id="rId54"/>
    <hyperlink ref="F351" r:id="rId55"/>
    <hyperlink ref="F354" r:id="rId56"/>
    <hyperlink ref="F357" r:id="rId57"/>
    <hyperlink ref="F366" r:id="rId58"/>
    <hyperlink ref="F368" r:id="rId59"/>
    <hyperlink ref="F371" r:id="rId60"/>
    <hyperlink ref="F374" r:id="rId61"/>
    <hyperlink ref="F376" r:id="rId62"/>
    <hyperlink ref="F381" r:id="rId63"/>
    <hyperlink ref="F383" r:id="rId64"/>
    <hyperlink ref="F385" r:id="rId65"/>
    <hyperlink ref="F388" r:id="rId66"/>
    <hyperlink ref="F393" r:id="rId67"/>
    <hyperlink ref="F396" r:id="rId68"/>
    <hyperlink ref="F400" r:id="rId69"/>
    <hyperlink ref="F403" r:id="rId70"/>
    <hyperlink ref="F406" r:id="rId71"/>
    <hyperlink ref="F408" r:id="rId72"/>
    <hyperlink ref="F410" r:id="rId73"/>
    <hyperlink ref="F413" r:id="rId74"/>
    <hyperlink ref="F415" r:id="rId75"/>
    <hyperlink ref="F418" r:id="rId76"/>
    <hyperlink ref="F421" r:id="rId77"/>
    <hyperlink ref="F423" r:id="rId78"/>
    <hyperlink ref="F426" r:id="rId79"/>
    <hyperlink ref="F429" r:id="rId80"/>
    <hyperlink ref="F431" r:id="rId81"/>
    <hyperlink ref="F434" r:id="rId82"/>
    <hyperlink ref="F437" r:id="rId83"/>
    <hyperlink ref="F442" r:id="rId84"/>
    <hyperlink ref="F447" r:id="rId85"/>
    <hyperlink ref="F467" r:id="rId86"/>
    <hyperlink ref="F473" r:id="rId87"/>
    <hyperlink ref="F477" r:id="rId88"/>
    <hyperlink ref="F481" r:id="rId89"/>
    <hyperlink ref="F486" r:id="rId90"/>
    <hyperlink ref="F494" r:id="rId91"/>
    <hyperlink ref="F499" r:id="rId92"/>
    <hyperlink ref="F502" r:id="rId93"/>
    <hyperlink ref="F509" r:id="rId94"/>
    <hyperlink ref="F512" r:id="rId95"/>
    <hyperlink ref="F519" r:id="rId96"/>
    <hyperlink ref="F522" r:id="rId97"/>
    <hyperlink ref="F535" r:id="rId98"/>
    <hyperlink ref="F538" r:id="rId99"/>
    <hyperlink ref="F543" r:id="rId100"/>
    <hyperlink ref="F548" r:id="rId101"/>
    <hyperlink ref="F554" r:id="rId102"/>
    <hyperlink ref="F557" r:id="rId103"/>
    <hyperlink ref="F562" r:id="rId104"/>
    <hyperlink ref="F572" r:id="rId105"/>
    <hyperlink ref="F575" r:id="rId106"/>
    <hyperlink ref="F577" r:id="rId107"/>
    <hyperlink ref="F580" r:id="rId108"/>
    <hyperlink ref="F585" r:id="rId109"/>
    <hyperlink ref="F588" r:id="rId110"/>
    <hyperlink ref="F597" r:id="rId111"/>
    <hyperlink ref="F602" r:id="rId112"/>
    <hyperlink ref="F608" r:id="rId113"/>
    <hyperlink ref="F611" r:id="rId114"/>
    <hyperlink ref="F618" r:id="rId115"/>
    <hyperlink ref="F626" r:id="rId116"/>
    <hyperlink ref="F648" r:id="rId117"/>
    <hyperlink ref="F651" r:id="rId118"/>
    <hyperlink ref="F658" r:id="rId119"/>
    <hyperlink ref="F661" r:id="rId120"/>
    <hyperlink ref="F664" r:id="rId121"/>
    <hyperlink ref="F669" r:id="rId122"/>
    <hyperlink ref="F672" r:id="rId123"/>
    <hyperlink ref="F681" r:id="rId124"/>
    <hyperlink ref="F689" r:id="rId125"/>
    <hyperlink ref="F697" r:id="rId126"/>
    <hyperlink ref="F702" r:id="rId127"/>
    <hyperlink ref="F707" r:id="rId128"/>
    <hyperlink ref="F712" r:id="rId129"/>
    <hyperlink ref="F721" r:id="rId130"/>
    <hyperlink ref="F731" r:id="rId131"/>
    <hyperlink ref="F736" r:id="rId132"/>
    <hyperlink ref="F743" r:id="rId133"/>
    <hyperlink ref="F748" r:id="rId134"/>
    <hyperlink ref="F752" r:id="rId135"/>
    <hyperlink ref="F756" r:id="rId136"/>
    <hyperlink ref="F759" r:id="rId137"/>
    <hyperlink ref="F762" r:id="rId138"/>
    <hyperlink ref="F765" r:id="rId139"/>
    <hyperlink ref="F770" r:id="rId140"/>
    <hyperlink ref="F778" r:id="rId141"/>
    <hyperlink ref="F781" r:id="rId142"/>
    <hyperlink ref="F784" r:id="rId143"/>
    <hyperlink ref="F787" r:id="rId144"/>
    <hyperlink ref="F792" r:id="rId145"/>
    <hyperlink ref="F796" r:id="rId146"/>
    <hyperlink ref="F799" r:id="rId147"/>
    <hyperlink ref="F802" r:id="rId148"/>
    <hyperlink ref="F807" r:id="rId149"/>
    <hyperlink ref="F810" r:id="rId150"/>
    <hyperlink ref="F815" r:id="rId151"/>
    <hyperlink ref="F818" r:id="rId152"/>
    <hyperlink ref="F828" r:id="rId153"/>
    <hyperlink ref="F830" r:id="rId15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113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4513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5327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ROUND((SUM(BE89:BE111)),  2)</f>
        <v>0</v>
      </c>
      <c r="G35" s="37"/>
      <c r="H35" s="37"/>
      <c r="I35" s="127">
        <v>0.21</v>
      </c>
      <c r="J35" s="126">
        <f>ROUND(((SUM(BE89:BE111))*I35),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ROUND((SUM(BF89:BF111)),  2)</f>
        <v>0</v>
      </c>
      <c r="G36" s="37"/>
      <c r="H36" s="37"/>
      <c r="I36" s="127">
        <v>0.15</v>
      </c>
      <c r="J36" s="126">
        <f>ROUND(((SUM(BF89:BF111))*I36),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ROUND((SUM(BG89:BG111)),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ROUND((SUM(BH89:BH111)),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ROUND((SUM(BI89:BI111)),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4513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03 - SO 10.3 - ZTI, vnitřní vodovod, kanalizace, plynovod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140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95" customHeight="1">
      <c r="B65" s="149"/>
      <c r="C65" s="100"/>
      <c r="D65" s="150" t="s">
        <v>2565</v>
      </c>
      <c r="E65" s="151"/>
      <c r="F65" s="151"/>
      <c r="G65" s="151"/>
      <c r="H65" s="151"/>
      <c r="I65" s="151"/>
      <c r="J65" s="152">
        <f>J91</f>
        <v>0</v>
      </c>
      <c r="K65" s="100"/>
      <c r="L65" s="153"/>
    </row>
    <row r="66" spans="1:31" s="10" customFormat="1" ht="19.95" customHeight="1">
      <c r="B66" s="149"/>
      <c r="C66" s="100"/>
      <c r="D66" s="150" t="s">
        <v>5328</v>
      </c>
      <c r="E66" s="151"/>
      <c r="F66" s="151"/>
      <c r="G66" s="151"/>
      <c r="H66" s="151"/>
      <c r="I66" s="151"/>
      <c r="J66" s="152">
        <f>J105</f>
        <v>0</v>
      </c>
      <c r="K66" s="100"/>
      <c r="L66" s="153"/>
    </row>
    <row r="67" spans="1:31" s="10" customFormat="1" ht="19.95" customHeight="1">
      <c r="B67" s="149"/>
      <c r="C67" s="100"/>
      <c r="D67" s="150" t="s">
        <v>5329</v>
      </c>
      <c r="E67" s="151"/>
      <c r="F67" s="151"/>
      <c r="G67" s="151"/>
      <c r="H67" s="151"/>
      <c r="I67" s="151"/>
      <c r="J67" s="152">
        <f>J108</f>
        <v>0</v>
      </c>
      <c r="K67" s="100"/>
      <c r="L67" s="153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146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416" t="str">
        <f>E7</f>
        <v>Stavební úpravy základní školy ŽITOMÍRSKÁ - úprava 12.2. 2025</v>
      </c>
      <c r="F77" s="417"/>
      <c r="G77" s="417"/>
      <c r="H77" s="417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123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416" t="s">
        <v>4513</v>
      </c>
      <c r="F79" s="415"/>
      <c r="G79" s="415"/>
      <c r="H79" s="41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624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12" t="str">
        <f>E11</f>
        <v>03 - SO 10.3 - ZTI, vnitřní vodovod, kanalizace, plynovod</v>
      </c>
      <c r="F81" s="415"/>
      <c r="G81" s="415"/>
      <c r="H81" s="41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F14</f>
        <v xml:space="preserve"> </v>
      </c>
      <c r="G83" s="39"/>
      <c r="H83" s="39"/>
      <c r="I83" s="32" t="s">
        <v>23</v>
      </c>
      <c r="J83" s="62" t="str">
        <f>IF(J14="","",J14)</f>
        <v>9. 8. 2024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15" customHeight="1">
      <c r="A85" s="37"/>
      <c r="B85" s="38"/>
      <c r="C85" s="32" t="s">
        <v>25</v>
      </c>
      <c r="D85" s="39"/>
      <c r="E85" s="39"/>
      <c r="F85" s="30" t="str">
        <f>E17</f>
        <v xml:space="preserve"> </v>
      </c>
      <c r="G85" s="39"/>
      <c r="H85" s="39"/>
      <c r="I85" s="32" t="s">
        <v>30</v>
      </c>
      <c r="J85" s="35" t="str">
        <f>E23</f>
        <v xml:space="preserve"> 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15" customHeight="1">
      <c r="A86" s="37"/>
      <c r="B86" s="38"/>
      <c r="C86" s="32" t="s">
        <v>28</v>
      </c>
      <c r="D86" s="39"/>
      <c r="E86" s="39"/>
      <c r="F86" s="30" t="str">
        <f>IF(E20="","",E20)</f>
        <v>Vyplň údaj</v>
      </c>
      <c r="G86" s="39"/>
      <c r="H86" s="39"/>
      <c r="I86" s="32" t="s">
        <v>32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147</v>
      </c>
      <c r="D88" s="157" t="s">
        <v>54</v>
      </c>
      <c r="E88" s="157" t="s">
        <v>50</v>
      </c>
      <c r="F88" s="157" t="s">
        <v>51</v>
      </c>
      <c r="G88" s="157" t="s">
        <v>148</v>
      </c>
      <c r="H88" s="157" t="s">
        <v>149</v>
      </c>
      <c r="I88" s="157" t="s">
        <v>150</v>
      </c>
      <c r="J88" s="157" t="s">
        <v>131</v>
      </c>
      <c r="K88" s="158" t="s">
        <v>151</v>
      </c>
      <c r="L88" s="159"/>
      <c r="M88" s="71" t="s">
        <v>19</v>
      </c>
      <c r="N88" s="72" t="s">
        <v>39</v>
      </c>
      <c r="O88" s="72" t="s">
        <v>152</v>
      </c>
      <c r="P88" s="72" t="s">
        <v>153</v>
      </c>
      <c r="Q88" s="72" t="s">
        <v>154</v>
      </c>
      <c r="R88" s="72" t="s">
        <v>155</v>
      </c>
      <c r="S88" s="72" t="s">
        <v>156</v>
      </c>
      <c r="T88" s="73" t="s">
        <v>157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8" customHeight="1">
      <c r="A89" s="37"/>
      <c r="B89" s="38"/>
      <c r="C89" s="78" t="s">
        <v>158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</f>
        <v>0</v>
      </c>
      <c r="Q89" s="75"/>
      <c r="R89" s="162">
        <f>R90</f>
        <v>0</v>
      </c>
      <c r="S89" s="75"/>
      <c r="T89" s="163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68</v>
      </c>
      <c r="AU89" s="20" t="s">
        <v>132</v>
      </c>
      <c r="BK89" s="164">
        <f>BK90</f>
        <v>0</v>
      </c>
    </row>
    <row r="90" spans="1:65" s="12" customFormat="1" ht="25.95" customHeight="1">
      <c r="B90" s="165"/>
      <c r="C90" s="166"/>
      <c r="D90" s="167" t="s">
        <v>68</v>
      </c>
      <c r="E90" s="168" t="s">
        <v>525</v>
      </c>
      <c r="F90" s="168" t="s">
        <v>526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P91+P105+P108</f>
        <v>0</v>
      </c>
      <c r="Q90" s="173"/>
      <c r="R90" s="174">
        <f>R91+R105+R108</f>
        <v>0</v>
      </c>
      <c r="S90" s="173"/>
      <c r="T90" s="175">
        <f>T91+T105+T108</f>
        <v>0</v>
      </c>
      <c r="AR90" s="176" t="s">
        <v>79</v>
      </c>
      <c r="AT90" s="177" t="s">
        <v>68</v>
      </c>
      <c r="AU90" s="177" t="s">
        <v>69</v>
      </c>
      <c r="AY90" s="176" t="s">
        <v>161</v>
      </c>
      <c r="BK90" s="178">
        <f>BK91+BK105+BK108</f>
        <v>0</v>
      </c>
    </row>
    <row r="91" spans="1:65" s="12" customFormat="1" ht="22.8" customHeight="1">
      <c r="B91" s="165"/>
      <c r="C91" s="166"/>
      <c r="D91" s="167" t="s">
        <v>68</v>
      </c>
      <c r="E91" s="179" t="s">
        <v>1335</v>
      </c>
      <c r="F91" s="179" t="s">
        <v>2606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SUM(P92:P104)</f>
        <v>0</v>
      </c>
      <c r="Q91" s="173"/>
      <c r="R91" s="174">
        <f>SUM(R92:R104)</f>
        <v>0</v>
      </c>
      <c r="S91" s="173"/>
      <c r="T91" s="175">
        <f>SUM(T92:T104)</f>
        <v>0</v>
      </c>
      <c r="AR91" s="176" t="s">
        <v>77</v>
      </c>
      <c r="AT91" s="177" t="s">
        <v>68</v>
      </c>
      <c r="AU91" s="177" t="s">
        <v>77</v>
      </c>
      <c r="AY91" s="176" t="s">
        <v>161</v>
      </c>
      <c r="BK91" s="178">
        <f>SUM(BK92:BK104)</f>
        <v>0</v>
      </c>
    </row>
    <row r="92" spans="1:65" s="2" customFormat="1" ht="16.5" customHeight="1">
      <c r="A92" s="37"/>
      <c r="B92" s="38"/>
      <c r="C92" s="181" t="s">
        <v>77</v>
      </c>
      <c r="D92" s="181" t="s">
        <v>163</v>
      </c>
      <c r="E92" s="182" t="s">
        <v>2615</v>
      </c>
      <c r="F92" s="183" t="s">
        <v>2616</v>
      </c>
      <c r="G92" s="184" t="s">
        <v>387</v>
      </c>
      <c r="H92" s="185">
        <v>2</v>
      </c>
      <c r="I92" s="186"/>
      <c r="J92" s="187">
        <f>ROUND(I92*H92,2)</f>
        <v>0</v>
      </c>
      <c r="K92" s="183" t="s">
        <v>19</v>
      </c>
      <c r="L92" s="42"/>
      <c r="M92" s="188" t="s">
        <v>19</v>
      </c>
      <c r="N92" s="189" t="s">
        <v>40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168</v>
      </c>
      <c r="AT92" s="192" t="s">
        <v>163</v>
      </c>
      <c r="AU92" s="192" t="s">
        <v>79</v>
      </c>
      <c r="AY92" s="20" t="s">
        <v>161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77</v>
      </c>
      <c r="BK92" s="193">
        <f>ROUND(I92*H92,2)</f>
        <v>0</v>
      </c>
      <c r="BL92" s="20" t="s">
        <v>168</v>
      </c>
      <c r="BM92" s="192" t="s">
        <v>79</v>
      </c>
    </row>
    <row r="93" spans="1:65" s="2" customFormat="1" ht="16.5" customHeight="1">
      <c r="A93" s="37"/>
      <c r="B93" s="38"/>
      <c r="C93" s="181" t="s">
        <v>79</v>
      </c>
      <c r="D93" s="181" t="s">
        <v>163</v>
      </c>
      <c r="E93" s="182" t="s">
        <v>2617</v>
      </c>
      <c r="F93" s="183" t="s">
        <v>2618</v>
      </c>
      <c r="G93" s="184" t="s">
        <v>387</v>
      </c>
      <c r="H93" s="185">
        <v>2</v>
      </c>
      <c r="I93" s="186"/>
      <c r="J93" s="187">
        <f>ROUND(I93*H93,2)</f>
        <v>0</v>
      </c>
      <c r="K93" s="183" t="s">
        <v>19</v>
      </c>
      <c r="L93" s="42"/>
      <c r="M93" s="188" t="s">
        <v>19</v>
      </c>
      <c r="N93" s="189" t="s">
        <v>40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168</v>
      </c>
      <c r="AT93" s="192" t="s">
        <v>163</v>
      </c>
      <c r="AU93" s="192" t="s">
        <v>79</v>
      </c>
      <c r="AY93" s="20" t="s">
        <v>161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77</v>
      </c>
      <c r="BK93" s="193">
        <f>ROUND(I93*H93,2)</f>
        <v>0</v>
      </c>
      <c r="BL93" s="20" t="s">
        <v>168</v>
      </c>
      <c r="BM93" s="192" t="s">
        <v>168</v>
      </c>
    </row>
    <row r="94" spans="1:65" s="2" customFormat="1" ht="16.5" customHeight="1">
      <c r="A94" s="37"/>
      <c r="B94" s="38"/>
      <c r="C94" s="181" t="s">
        <v>180</v>
      </c>
      <c r="D94" s="181" t="s">
        <v>163</v>
      </c>
      <c r="E94" s="182" t="s">
        <v>2629</v>
      </c>
      <c r="F94" s="183" t="s">
        <v>2630</v>
      </c>
      <c r="G94" s="184" t="s">
        <v>189</v>
      </c>
      <c r="H94" s="185">
        <v>31</v>
      </c>
      <c r="I94" s="186"/>
      <c r="J94" s="187">
        <f>ROUND(I94*H94,2)</f>
        <v>0</v>
      </c>
      <c r="K94" s="183" t="s">
        <v>19</v>
      </c>
      <c r="L94" s="42"/>
      <c r="M94" s="188" t="s">
        <v>19</v>
      </c>
      <c r="N94" s="189" t="s">
        <v>40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168</v>
      </c>
      <c r="AT94" s="192" t="s">
        <v>163</v>
      </c>
      <c r="AU94" s="192" t="s">
        <v>79</v>
      </c>
      <c r="AY94" s="20" t="s">
        <v>161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77</v>
      </c>
      <c r="BK94" s="193">
        <f>ROUND(I94*H94,2)</f>
        <v>0</v>
      </c>
      <c r="BL94" s="20" t="s">
        <v>168</v>
      </c>
      <c r="BM94" s="192" t="s">
        <v>197</v>
      </c>
    </row>
    <row r="95" spans="1:65" s="2" customFormat="1" ht="19.2">
      <c r="A95" s="37"/>
      <c r="B95" s="38"/>
      <c r="C95" s="39"/>
      <c r="D95" s="199" t="s">
        <v>176</v>
      </c>
      <c r="E95" s="39"/>
      <c r="F95" s="200" t="s">
        <v>5330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176</v>
      </c>
      <c r="AU95" s="20" t="s">
        <v>79</v>
      </c>
    </row>
    <row r="96" spans="1:65" s="2" customFormat="1" ht="16.5" customHeight="1">
      <c r="A96" s="37"/>
      <c r="B96" s="38"/>
      <c r="C96" s="181" t="s">
        <v>168</v>
      </c>
      <c r="D96" s="181" t="s">
        <v>163</v>
      </c>
      <c r="E96" s="182" t="s">
        <v>2631</v>
      </c>
      <c r="F96" s="183" t="s">
        <v>2632</v>
      </c>
      <c r="G96" s="184" t="s">
        <v>189</v>
      </c>
      <c r="H96" s="185">
        <v>3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40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168</v>
      </c>
      <c r="AT96" s="192" t="s">
        <v>163</v>
      </c>
      <c r="AU96" s="192" t="s">
        <v>79</v>
      </c>
      <c r="AY96" s="20" t="s">
        <v>161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77</v>
      </c>
      <c r="BK96" s="193">
        <f>ROUND(I96*H96,2)</f>
        <v>0</v>
      </c>
      <c r="BL96" s="20" t="s">
        <v>168</v>
      </c>
      <c r="BM96" s="192" t="s">
        <v>211</v>
      </c>
    </row>
    <row r="97" spans="1:65" s="2" customFormat="1" ht="16.5" customHeight="1">
      <c r="A97" s="37"/>
      <c r="B97" s="38"/>
      <c r="C97" s="181" t="s">
        <v>192</v>
      </c>
      <c r="D97" s="181" t="s">
        <v>163</v>
      </c>
      <c r="E97" s="182" t="s">
        <v>2645</v>
      </c>
      <c r="F97" s="183" t="s">
        <v>2646</v>
      </c>
      <c r="G97" s="184" t="s">
        <v>387</v>
      </c>
      <c r="H97" s="185">
        <v>2</v>
      </c>
      <c r="I97" s="186"/>
      <c r="J97" s="187">
        <f>ROUND(I97*H97,2)</f>
        <v>0</v>
      </c>
      <c r="K97" s="183" t="s">
        <v>19</v>
      </c>
      <c r="L97" s="42"/>
      <c r="M97" s="188" t="s">
        <v>19</v>
      </c>
      <c r="N97" s="189" t="s">
        <v>40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168</v>
      </c>
      <c r="AT97" s="192" t="s">
        <v>163</v>
      </c>
      <c r="AU97" s="192" t="s">
        <v>79</v>
      </c>
      <c r="AY97" s="20" t="s">
        <v>161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77</v>
      </c>
      <c r="BK97" s="193">
        <f>ROUND(I97*H97,2)</f>
        <v>0</v>
      </c>
      <c r="BL97" s="20" t="s">
        <v>168</v>
      </c>
      <c r="BM97" s="192" t="s">
        <v>237</v>
      </c>
    </row>
    <row r="98" spans="1:65" s="2" customFormat="1" ht="16.5" customHeight="1">
      <c r="A98" s="37"/>
      <c r="B98" s="38"/>
      <c r="C98" s="181" t="s">
        <v>197</v>
      </c>
      <c r="D98" s="181" t="s">
        <v>163</v>
      </c>
      <c r="E98" s="182" t="s">
        <v>2653</v>
      </c>
      <c r="F98" s="183" t="s">
        <v>2654</v>
      </c>
      <c r="G98" s="184" t="s">
        <v>189</v>
      </c>
      <c r="H98" s="185">
        <v>34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40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168</v>
      </c>
      <c r="AT98" s="192" t="s">
        <v>163</v>
      </c>
      <c r="AU98" s="192" t="s">
        <v>79</v>
      </c>
      <c r="AY98" s="20" t="s">
        <v>161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77</v>
      </c>
      <c r="BK98" s="193">
        <f>ROUND(I98*H98,2)</f>
        <v>0</v>
      </c>
      <c r="BL98" s="20" t="s">
        <v>168</v>
      </c>
      <c r="BM98" s="192" t="s">
        <v>253</v>
      </c>
    </row>
    <row r="99" spans="1:65" s="2" customFormat="1" ht="16.5" customHeight="1">
      <c r="A99" s="37"/>
      <c r="B99" s="38"/>
      <c r="C99" s="181" t="s">
        <v>203</v>
      </c>
      <c r="D99" s="181" t="s">
        <v>163</v>
      </c>
      <c r="E99" s="182" t="s">
        <v>2659</v>
      </c>
      <c r="F99" s="183" t="s">
        <v>2660</v>
      </c>
      <c r="G99" s="184" t="s">
        <v>189</v>
      </c>
      <c r="H99" s="185">
        <v>34</v>
      </c>
      <c r="I99" s="186"/>
      <c r="J99" s="187">
        <f>ROUND(I99*H99,2)</f>
        <v>0</v>
      </c>
      <c r="K99" s="183" t="s">
        <v>19</v>
      </c>
      <c r="L99" s="42"/>
      <c r="M99" s="188" t="s">
        <v>19</v>
      </c>
      <c r="N99" s="189" t="s">
        <v>40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79</v>
      </c>
      <c r="AY99" s="20" t="s">
        <v>161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77</v>
      </c>
      <c r="BK99" s="193">
        <f>ROUND(I99*H99,2)</f>
        <v>0</v>
      </c>
      <c r="BL99" s="20" t="s">
        <v>168</v>
      </c>
      <c r="BM99" s="192" t="s">
        <v>268</v>
      </c>
    </row>
    <row r="100" spans="1:65" s="2" customFormat="1" ht="19.2">
      <c r="A100" s="37"/>
      <c r="B100" s="38"/>
      <c r="C100" s="39"/>
      <c r="D100" s="199" t="s">
        <v>176</v>
      </c>
      <c r="E100" s="39"/>
      <c r="F100" s="200" t="s">
        <v>5330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176</v>
      </c>
      <c r="AU100" s="20" t="s">
        <v>79</v>
      </c>
    </row>
    <row r="101" spans="1:65" s="2" customFormat="1" ht="16.5" customHeight="1">
      <c r="A101" s="37"/>
      <c r="B101" s="38"/>
      <c r="C101" s="181" t="s">
        <v>211</v>
      </c>
      <c r="D101" s="181" t="s">
        <v>163</v>
      </c>
      <c r="E101" s="182" t="s">
        <v>2661</v>
      </c>
      <c r="F101" s="183" t="s">
        <v>2662</v>
      </c>
      <c r="G101" s="184" t="s">
        <v>189</v>
      </c>
      <c r="H101" s="185">
        <v>2</v>
      </c>
      <c r="I101" s="186"/>
      <c r="J101" s="187">
        <f>ROUND(I101*H101,2)</f>
        <v>0</v>
      </c>
      <c r="K101" s="183" t="s">
        <v>19</v>
      </c>
      <c r="L101" s="42"/>
      <c r="M101" s="188" t="s">
        <v>19</v>
      </c>
      <c r="N101" s="189" t="s">
        <v>40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168</v>
      </c>
      <c r="AT101" s="192" t="s">
        <v>163</v>
      </c>
      <c r="AU101" s="192" t="s">
        <v>79</v>
      </c>
      <c r="AY101" s="20" t="s">
        <v>161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77</v>
      </c>
      <c r="BK101" s="193">
        <f>ROUND(I101*H101,2)</f>
        <v>0</v>
      </c>
      <c r="BL101" s="20" t="s">
        <v>168</v>
      </c>
      <c r="BM101" s="192" t="s">
        <v>279</v>
      </c>
    </row>
    <row r="102" spans="1:65" s="2" customFormat="1" ht="16.5" customHeight="1">
      <c r="A102" s="37"/>
      <c r="B102" s="38"/>
      <c r="C102" s="181" t="s">
        <v>222</v>
      </c>
      <c r="D102" s="181" t="s">
        <v>163</v>
      </c>
      <c r="E102" s="182" t="s">
        <v>2673</v>
      </c>
      <c r="F102" s="183" t="s">
        <v>5331</v>
      </c>
      <c r="G102" s="184" t="s">
        <v>387</v>
      </c>
      <c r="H102" s="185">
        <v>2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40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168</v>
      </c>
      <c r="BM102" s="192" t="s">
        <v>299</v>
      </c>
    </row>
    <row r="103" spans="1:65" s="2" customFormat="1" ht="16.5" customHeight="1">
      <c r="A103" s="37"/>
      <c r="B103" s="38"/>
      <c r="C103" s="181" t="s">
        <v>237</v>
      </c>
      <c r="D103" s="181" t="s">
        <v>163</v>
      </c>
      <c r="E103" s="182" t="s">
        <v>5332</v>
      </c>
      <c r="F103" s="183" t="s">
        <v>5333</v>
      </c>
      <c r="G103" s="184" t="s">
        <v>189</v>
      </c>
      <c r="H103" s="185">
        <v>20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40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168</v>
      </c>
      <c r="AT103" s="192" t="s">
        <v>163</v>
      </c>
      <c r="AU103" s="192" t="s">
        <v>79</v>
      </c>
      <c r="AY103" s="20" t="s">
        <v>161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77</v>
      </c>
      <c r="BK103" s="193">
        <f>ROUND(I103*H103,2)</f>
        <v>0</v>
      </c>
      <c r="BL103" s="20" t="s">
        <v>168</v>
      </c>
      <c r="BM103" s="192" t="s">
        <v>5334</v>
      </c>
    </row>
    <row r="104" spans="1:65" s="2" customFormat="1" ht="16.5" customHeight="1">
      <c r="A104" s="37"/>
      <c r="B104" s="38"/>
      <c r="C104" s="181" t="s">
        <v>247</v>
      </c>
      <c r="D104" s="181" t="s">
        <v>163</v>
      </c>
      <c r="E104" s="182" t="s">
        <v>5335</v>
      </c>
      <c r="F104" s="183" t="s">
        <v>5336</v>
      </c>
      <c r="G104" s="184" t="s">
        <v>944</v>
      </c>
      <c r="H104" s="185">
        <v>1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40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168</v>
      </c>
      <c r="AT104" s="192" t="s">
        <v>163</v>
      </c>
      <c r="AU104" s="192" t="s">
        <v>79</v>
      </c>
      <c r="AY104" s="20" t="s">
        <v>161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77</v>
      </c>
      <c r="BK104" s="193">
        <f>ROUND(I104*H104,2)</f>
        <v>0</v>
      </c>
      <c r="BL104" s="20" t="s">
        <v>168</v>
      </c>
      <c r="BM104" s="192" t="s">
        <v>5337</v>
      </c>
    </row>
    <row r="105" spans="1:65" s="12" customFormat="1" ht="22.8" customHeight="1">
      <c r="B105" s="165"/>
      <c r="C105" s="166"/>
      <c r="D105" s="167" t="s">
        <v>68</v>
      </c>
      <c r="E105" s="179" t="s">
        <v>2677</v>
      </c>
      <c r="F105" s="179" t="s">
        <v>518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SUM(P106:P107)</f>
        <v>0</v>
      </c>
      <c r="Q105" s="173"/>
      <c r="R105" s="174">
        <f>SUM(R106:R107)</f>
        <v>0</v>
      </c>
      <c r="S105" s="173"/>
      <c r="T105" s="175">
        <f>SUM(T106:T107)</f>
        <v>0</v>
      </c>
      <c r="AR105" s="176" t="s">
        <v>77</v>
      </c>
      <c r="AT105" s="177" t="s">
        <v>68</v>
      </c>
      <c r="AU105" s="177" t="s">
        <v>77</v>
      </c>
      <c r="AY105" s="176" t="s">
        <v>161</v>
      </c>
      <c r="BK105" s="178">
        <f>SUM(BK106:BK107)</f>
        <v>0</v>
      </c>
    </row>
    <row r="106" spans="1:65" s="2" customFormat="1" ht="24.15" customHeight="1">
      <c r="A106" s="37"/>
      <c r="B106" s="38"/>
      <c r="C106" s="181" t="s">
        <v>253</v>
      </c>
      <c r="D106" s="181" t="s">
        <v>163</v>
      </c>
      <c r="E106" s="182" t="s">
        <v>5338</v>
      </c>
      <c r="F106" s="183" t="s">
        <v>5339</v>
      </c>
      <c r="G106" s="184" t="s">
        <v>214</v>
      </c>
      <c r="H106" s="185">
        <v>0.2</v>
      </c>
      <c r="I106" s="186"/>
      <c r="J106" s="187">
        <f>ROUND(I106*H106,2)</f>
        <v>0</v>
      </c>
      <c r="K106" s="183" t="s">
        <v>167</v>
      </c>
      <c r="L106" s="42"/>
      <c r="M106" s="188" t="s">
        <v>19</v>
      </c>
      <c r="N106" s="189" t="s">
        <v>40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279</v>
      </c>
      <c r="AT106" s="192" t="s">
        <v>163</v>
      </c>
      <c r="AU106" s="192" t="s">
        <v>79</v>
      </c>
      <c r="AY106" s="20" t="s">
        <v>161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279</v>
      </c>
      <c r="BM106" s="192" t="s">
        <v>5340</v>
      </c>
    </row>
    <row r="107" spans="1:65" s="2" customFormat="1">
      <c r="A107" s="37"/>
      <c r="B107" s="38"/>
      <c r="C107" s="39"/>
      <c r="D107" s="194" t="s">
        <v>170</v>
      </c>
      <c r="E107" s="39"/>
      <c r="F107" s="195" t="s">
        <v>5341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170</v>
      </c>
      <c r="AU107" s="20" t="s">
        <v>79</v>
      </c>
    </row>
    <row r="108" spans="1:65" s="12" customFormat="1" ht="22.8" customHeight="1">
      <c r="B108" s="165"/>
      <c r="C108" s="166"/>
      <c r="D108" s="167" t="s">
        <v>68</v>
      </c>
      <c r="E108" s="179" t="s">
        <v>2742</v>
      </c>
      <c r="F108" s="179" t="s">
        <v>2857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SUM(P109:P111)</f>
        <v>0</v>
      </c>
      <c r="Q108" s="173"/>
      <c r="R108" s="174">
        <f>SUM(R109:R111)</f>
        <v>0</v>
      </c>
      <c r="S108" s="173"/>
      <c r="T108" s="175">
        <f>SUM(T109:T111)</f>
        <v>0</v>
      </c>
      <c r="AR108" s="176" t="s">
        <v>77</v>
      </c>
      <c r="AT108" s="177" t="s">
        <v>68</v>
      </c>
      <c r="AU108" s="177" t="s">
        <v>77</v>
      </c>
      <c r="AY108" s="176" t="s">
        <v>161</v>
      </c>
      <c r="BK108" s="178">
        <f>SUM(BK109:BK111)</f>
        <v>0</v>
      </c>
    </row>
    <row r="109" spans="1:65" s="2" customFormat="1" ht="16.5" customHeight="1">
      <c r="A109" s="37"/>
      <c r="B109" s="38"/>
      <c r="C109" s="181" t="s">
        <v>262</v>
      </c>
      <c r="D109" s="181" t="s">
        <v>163</v>
      </c>
      <c r="E109" s="182" t="s">
        <v>2683</v>
      </c>
      <c r="F109" s="183" t="s">
        <v>2869</v>
      </c>
      <c r="G109" s="184" t="s">
        <v>1476</v>
      </c>
      <c r="H109" s="185">
        <v>1</v>
      </c>
      <c r="I109" s="186"/>
      <c r="J109" s="187">
        <f>ROUND(I109*H109,2)</f>
        <v>0</v>
      </c>
      <c r="K109" s="183" t="s">
        <v>19</v>
      </c>
      <c r="L109" s="42"/>
      <c r="M109" s="188" t="s">
        <v>19</v>
      </c>
      <c r="N109" s="189" t="s">
        <v>40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168</v>
      </c>
      <c r="AT109" s="192" t="s">
        <v>163</v>
      </c>
      <c r="AU109" s="192" t="s">
        <v>79</v>
      </c>
      <c r="AY109" s="20" t="s">
        <v>161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77</v>
      </c>
      <c r="BK109" s="193">
        <f>ROUND(I109*H109,2)</f>
        <v>0</v>
      </c>
      <c r="BL109" s="20" t="s">
        <v>168</v>
      </c>
      <c r="BM109" s="192" t="s">
        <v>5342</v>
      </c>
    </row>
    <row r="110" spans="1:65" s="2" customFormat="1" ht="19.2">
      <c r="A110" s="37"/>
      <c r="B110" s="38"/>
      <c r="C110" s="39"/>
      <c r="D110" s="199" t="s">
        <v>176</v>
      </c>
      <c r="E110" s="39"/>
      <c r="F110" s="200" t="s">
        <v>2872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176</v>
      </c>
      <c r="AU110" s="20" t="s">
        <v>79</v>
      </c>
    </row>
    <row r="111" spans="1:65" s="2" customFormat="1" ht="16.5" customHeight="1">
      <c r="A111" s="37"/>
      <c r="B111" s="38"/>
      <c r="C111" s="181" t="s">
        <v>268</v>
      </c>
      <c r="D111" s="181" t="s">
        <v>163</v>
      </c>
      <c r="E111" s="182" t="s">
        <v>2685</v>
      </c>
      <c r="F111" s="183" t="s">
        <v>5343</v>
      </c>
      <c r="G111" s="184" t="s">
        <v>1476</v>
      </c>
      <c r="H111" s="185">
        <v>1</v>
      </c>
      <c r="I111" s="186"/>
      <c r="J111" s="187">
        <f>ROUND(I111*H111,2)</f>
        <v>0</v>
      </c>
      <c r="K111" s="183" t="s">
        <v>19</v>
      </c>
      <c r="L111" s="42"/>
      <c r="M111" s="262" t="s">
        <v>19</v>
      </c>
      <c r="N111" s="263" t="s">
        <v>40</v>
      </c>
      <c r="O111" s="260"/>
      <c r="P111" s="264">
        <f>O111*H111</f>
        <v>0</v>
      </c>
      <c r="Q111" s="264">
        <v>0</v>
      </c>
      <c r="R111" s="264">
        <f>Q111*H111</f>
        <v>0</v>
      </c>
      <c r="S111" s="264">
        <v>0</v>
      </c>
      <c r="T111" s="26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168</v>
      </c>
      <c r="AT111" s="192" t="s">
        <v>163</v>
      </c>
      <c r="AU111" s="192" t="s">
        <v>79</v>
      </c>
      <c r="AY111" s="20" t="s">
        <v>161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77</v>
      </c>
      <c r="BK111" s="193">
        <f>ROUND(I111*H111,2)</f>
        <v>0</v>
      </c>
      <c r="BL111" s="20" t="s">
        <v>168</v>
      </c>
      <c r="BM111" s="192" t="s">
        <v>5344</v>
      </c>
    </row>
    <row r="112" spans="1:65" s="2" customFormat="1" ht="6.9" customHeight="1">
      <c r="A112" s="37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2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</sheetData>
  <sheetProtection algorithmName="SHA-512" hashValue="bm6W89rvh1W7OkqBz4y+lMEQAexDL7qX5ZJx9xRFx+/JjiJbTgPg2Ywa/W/RBgPEmXcQa5/dyXnfmCKUy9diBw==" saltValue="RrwyjnDjWX/GOQ06UmxqSOvYI9EnXsSbRiAlSlAqSDFIZHrKtUOK3QE6gGyd9Y1tCDp+s/rWbirjyZlxQBzfdg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107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115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4513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5345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125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126</v>
      </c>
      <c r="F17" s="37"/>
      <c r="G17" s="37"/>
      <c r="H17" s="37"/>
      <c r="I17" s="115" t="s">
        <v>27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127</v>
      </c>
      <c r="F23" s="37"/>
      <c r="G23" s="37"/>
      <c r="H23" s="37"/>
      <c r="I23" s="115" t="s">
        <v>27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ROUND((SUM(BE95:BE526)),  2)</f>
        <v>0</v>
      </c>
      <c r="G35" s="37"/>
      <c r="H35" s="37"/>
      <c r="I35" s="127">
        <v>0.21</v>
      </c>
      <c r="J35" s="126">
        <f>ROUND(((SUM(BE95:BE526))*I35),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ROUND((SUM(BF95:BF526)),  2)</f>
        <v>0</v>
      </c>
      <c r="G36" s="37"/>
      <c r="H36" s="37"/>
      <c r="I36" s="127">
        <v>0.15</v>
      </c>
      <c r="J36" s="126">
        <f>ROUND(((SUM(BF95:BF526))*I36),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ROUND((SUM(BG95:BG526)),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ROUND((SUM(BH95:BH526)),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ROUND((SUM(BI95:BI526)),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4513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04 - SO 10.4 - Vytápění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Český Brod k.ú. 622737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65" customHeight="1">
      <c r="A58" s="37"/>
      <c r="B58" s="38"/>
      <c r="C58" s="32" t="s">
        <v>25</v>
      </c>
      <c r="D58" s="39"/>
      <c r="E58" s="39"/>
      <c r="F58" s="30" t="str">
        <f>E17</f>
        <v>Město Český Brod</v>
      </c>
      <c r="G58" s="39"/>
      <c r="H58" s="39"/>
      <c r="I58" s="32" t="s">
        <v>30</v>
      </c>
      <c r="J58" s="35" t="str">
        <f>E23</f>
        <v>GREBNER spol. s 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133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95" customHeight="1">
      <c r="B65" s="149"/>
      <c r="C65" s="100"/>
      <c r="D65" s="150" t="s">
        <v>137</v>
      </c>
      <c r="E65" s="151"/>
      <c r="F65" s="151"/>
      <c r="G65" s="151"/>
      <c r="H65" s="151"/>
      <c r="I65" s="151"/>
      <c r="J65" s="152">
        <f>J97</f>
        <v>0</v>
      </c>
      <c r="K65" s="100"/>
      <c r="L65" s="153"/>
    </row>
    <row r="66" spans="1:31" s="10" customFormat="1" ht="19.95" customHeight="1">
      <c r="B66" s="149"/>
      <c r="C66" s="100"/>
      <c r="D66" s="150" t="s">
        <v>138</v>
      </c>
      <c r="E66" s="151"/>
      <c r="F66" s="151"/>
      <c r="G66" s="151"/>
      <c r="H66" s="151"/>
      <c r="I66" s="151"/>
      <c r="J66" s="152">
        <f>J104</f>
        <v>0</v>
      </c>
      <c r="K66" s="100"/>
      <c r="L66" s="153"/>
    </row>
    <row r="67" spans="1:31" s="10" customFormat="1" ht="19.95" customHeight="1">
      <c r="B67" s="149"/>
      <c r="C67" s="100"/>
      <c r="D67" s="150" t="s">
        <v>3107</v>
      </c>
      <c r="E67" s="151"/>
      <c r="F67" s="151"/>
      <c r="G67" s="151"/>
      <c r="H67" s="151"/>
      <c r="I67" s="151"/>
      <c r="J67" s="152">
        <f>J119</f>
        <v>0</v>
      </c>
      <c r="K67" s="100"/>
      <c r="L67" s="153"/>
    </row>
    <row r="68" spans="1:31" s="10" customFormat="1" ht="14.85" customHeight="1">
      <c r="B68" s="149"/>
      <c r="C68" s="100"/>
      <c r="D68" s="150" t="s">
        <v>3108</v>
      </c>
      <c r="E68" s="151"/>
      <c r="F68" s="151"/>
      <c r="G68" s="151"/>
      <c r="H68" s="151"/>
      <c r="I68" s="151"/>
      <c r="J68" s="152">
        <f>J120</f>
        <v>0</v>
      </c>
      <c r="K68" s="100"/>
      <c r="L68" s="153"/>
    </row>
    <row r="69" spans="1:31" s="10" customFormat="1" ht="19.95" customHeight="1">
      <c r="B69" s="149"/>
      <c r="C69" s="100"/>
      <c r="D69" s="150" t="s">
        <v>5346</v>
      </c>
      <c r="E69" s="151"/>
      <c r="F69" s="151"/>
      <c r="G69" s="151"/>
      <c r="H69" s="151"/>
      <c r="I69" s="151"/>
      <c r="J69" s="152">
        <f>J188</f>
        <v>0</v>
      </c>
      <c r="K69" s="100"/>
      <c r="L69" s="153"/>
    </row>
    <row r="70" spans="1:31" s="10" customFormat="1" ht="14.85" customHeight="1">
      <c r="B70" s="149"/>
      <c r="C70" s="100"/>
      <c r="D70" s="150" t="s">
        <v>5347</v>
      </c>
      <c r="E70" s="151"/>
      <c r="F70" s="151"/>
      <c r="G70" s="151"/>
      <c r="H70" s="151"/>
      <c r="I70" s="151"/>
      <c r="J70" s="152">
        <f>J189</f>
        <v>0</v>
      </c>
      <c r="K70" s="100"/>
      <c r="L70" s="153"/>
    </row>
    <row r="71" spans="1:31" s="10" customFormat="1" ht="14.85" customHeight="1">
      <c r="B71" s="149"/>
      <c r="C71" s="100"/>
      <c r="D71" s="150" t="s">
        <v>5348</v>
      </c>
      <c r="E71" s="151"/>
      <c r="F71" s="151"/>
      <c r="G71" s="151"/>
      <c r="H71" s="151"/>
      <c r="I71" s="151"/>
      <c r="J71" s="152">
        <f>J207</f>
        <v>0</v>
      </c>
      <c r="K71" s="100"/>
      <c r="L71" s="153"/>
    </row>
    <row r="72" spans="1:31" s="10" customFormat="1" ht="14.85" customHeight="1">
      <c r="B72" s="149"/>
      <c r="C72" s="100"/>
      <c r="D72" s="150" t="s">
        <v>5349</v>
      </c>
      <c r="E72" s="151"/>
      <c r="F72" s="151"/>
      <c r="G72" s="151"/>
      <c r="H72" s="151"/>
      <c r="I72" s="151"/>
      <c r="J72" s="152">
        <f>J371</f>
        <v>0</v>
      </c>
      <c r="K72" s="100"/>
      <c r="L72" s="153"/>
    </row>
    <row r="73" spans="1:31" s="10" customFormat="1" ht="19.95" customHeight="1">
      <c r="B73" s="149"/>
      <c r="C73" s="100"/>
      <c r="D73" s="150" t="s">
        <v>5350</v>
      </c>
      <c r="E73" s="151"/>
      <c r="F73" s="151"/>
      <c r="G73" s="151"/>
      <c r="H73" s="151"/>
      <c r="I73" s="151"/>
      <c r="J73" s="152">
        <f>J508</f>
        <v>0</v>
      </c>
      <c r="K73" s="100"/>
      <c r="L73" s="15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" customHeight="1">
      <c r="A80" s="37"/>
      <c r="B80" s="38"/>
      <c r="C80" s="26" t="s">
        <v>146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416" t="str">
        <f>E7</f>
        <v>Stavební úpravy základní školy ŽITOMÍRSKÁ - úprava 12.2. 2025</v>
      </c>
      <c r="F83" s="417"/>
      <c r="G83" s="417"/>
      <c r="H83" s="417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16" t="s">
        <v>4513</v>
      </c>
      <c r="F85" s="415"/>
      <c r="G85" s="415"/>
      <c r="H85" s="415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624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412" t="str">
        <f>E11</f>
        <v>04 - SO 10.4 - Vytápění</v>
      </c>
      <c r="F87" s="415"/>
      <c r="G87" s="415"/>
      <c r="H87" s="415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 xml:space="preserve"> Český Brod k.ú. 622737</v>
      </c>
      <c r="G89" s="39"/>
      <c r="H89" s="39"/>
      <c r="I89" s="32" t="s">
        <v>23</v>
      </c>
      <c r="J89" s="62" t="str">
        <f>IF(J14="","",J14)</f>
        <v>9. 8. 2024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65" customHeight="1">
      <c r="A91" s="37"/>
      <c r="B91" s="38"/>
      <c r="C91" s="32" t="s">
        <v>25</v>
      </c>
      <c r="D91" s="39"/>
      <c r="E91" s="39"/>
      <c r="F91" s="30" t="str">
        <f>E17</f>
        <v>Město Český Brod</v>
      </c>
      <c r="G91" s="39"/>
      <c r="H91" s="39"/>
      <c r="I91" s="32" t="s">
        <v>30</v>
      </c>
      <c r="J91" s="35" t="str">
        <f>E23</f>
        <v>GREBNER spol. s r.o.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15" customHeight="1">
      <c r="A92" s="37"/>
      <c r="B92" s="38"/>
      <c r="C92" s="32" t="s">
        <v>28</v>
      </c>
      <c r="D92" s="39"/>
      <c r="E92" s="39"/>
      <c r="F92" s="30" t="str">
        <f>IF(E20="","",E20)</f>
        <v>Vyplň údaj</v>
      </c>
      <c r="G92" s="39"/>
      <c r="H92" s="39"/>
      <c r="I92" s="32" t="s">
        <v>32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147</v>
      </c>
      <c r="D94" s="157" t="s">
        <v>54</v>
      </c>
      <c r="E94" s="157" t="s">
        <v>50</v>
      </c>
      <c r="F94" s="157" t="s">
        <v>51</v>
      </c>
      <c r="G94" s="157" t="s">
        <v>148</v>
      </c>
      <c r="H94" s="157" t="s">
        <v>149</v>
      </c>
      <c r="I94" s="157" t="s">
        <v>150</v>
      </c>
      <c r="J94" s="157" t="s">
        <v>131</v>
      </c>
      <c r="K94" s="158" t="s">
        <v>151</v>
      </c>
      <c r="L94" s="159"/>
      <c r="M94" s="71" t="s">
        <v>19</v>
      </c>
      <c r="N94" s="72" t="s">
        <v>39</v>
      </c>
      <c r="O94" s="72" t="s">
        <v>152</v>
      </c>
      <c r="P94" s="72" t="s">
        <v>153</v>
      </c>
      <c r="Q94" s="72" t="s">
        <v>154</v>
      </c>
      <c r="R94" s="72" t="s">
        <v>155</v>
      </c>
      <c r="S94" s="72" t="s">
        <v>156</v>
      </c>
      <c r="T94" s="73" t="s">
        <v>157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8" customHeight="1">
      <c r="A95" s="37"/>
      <c r="B95" s="38"/>
      <c r="C95" s="78" t="s">
        <v>158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</f>
        <v>0</v>
      </c>
      <c r="Q95" s="75"/>
      <c r="R95" s="162">
        <f>R96</f>
        <v>0.18946890479999998</v>
      </c>
      <c r="S95" s="75"/>
      <c r="T95" s="163">
        <f>T96</f>
        <v>0.45107300000000006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68</v>
      </c>
      <c r="AU95" s="20" t="s">
        <v>132</v>
      </c>
      <c r="BK95" s="164">
        <f>BK96</f>
        <v>0</v>
      </c>
    </row>
    <row r="96" spans="1:63" s="12" customFormat="1" ht="25.95" customHeight="1">
      <c r="B96" s="165"/>
      <c r="C96" s="166"/>
      <c r="D96" s="167" t="s">
        <v>68</v>
      </c>
      <c r="E96" s="168" t="s">
        <v>159</v>
      </c>
      <c r="F96" s="168" t="s">
        <v>160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P97+P104+P119+P188+P508</f>
        <v>0</v>
      </c>
      <c r="Q96" s="173"/>
      <c r="R96" s="174">
        <f>R97+R104+R119+R188+R508</f>
        <v>0.18946890479999998</v>
      </c>
      <c r="S96" s="173"/>
      <c r="T96" s="175">
        <f>T97+T104+T119+T188+T508</f>
        <v>0.45107300000000006</v>
      </c>
      <c r="AR96" s="176" t="s">
        <v>77</v>
      </c>
      <c r="AT96" s="177" t="s">
        <v>68</v>
      </c>
      <c r="AU96" s="177" t="s">
        <v>69</v>
      </c>
      <c r="AY96" s="176" t="s">
        <v>161</v>
      </c>
      <c r="BK96" s="178">
        <f>BK97+BK104+BK119+BK188+BK508</f>
        <v>0</v>
      </c>
    </row>
    <row r="97" spans="1:65" s="12" customFormat="1" ht="22.8" customHeight="1">
      <c r="B97" s="165"/>
      <c r="C97" s="166"/>
      <c r="D97" s="167" t="s">
        <v>68</v>
      </c>
      <c r="E97" s="179" t="s">
        <v>222</v>
      </c>
      <c r="F97" s="179" t="s">
        <v>246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SUM(P98:P103)</f>
        <v>0</v>
      </c>
      <c r="Q97" s="173"/>
      <c r="R97" s="174">
        <f>SUM(R98:R103)</f>
        <v>0</v>
      </c>
      <c r="S97" s="173"/>
      <c r="T97" s="175">
        <f>SUM(T98:T103)</f>
        <v>0.35178500000000001</v>
      </c>
      <c r="AR97" s="176" t="s">
        <v>77</v>
      </c>
      <c r="AT97" s="177" t="s">
        <v>68</v>
      </c>
      <c r="AU97" s="177" t="s">
        <v>77</v>
      </c>
      <c r="AY97" s="176" t="s">
        <v>161</v>
      </c>
      <c r="BK97" s="178">
        <f>SUM(BK98:BK103)</f>
        <v>0</v>
      </c>
    </row>
    <row r="98" spans="1:65" s="2" customFormat="1" ht="24.15" customHeight="1">
      <c r="A98" s="37"/>
      <c r="B98" s="38"/>
      <c r="C98" s="181" t="s">
        <v>77</v>
      </c>
      <c r="D98" s="181" t="s">
        <v>163</v>
      </c>
      <c r="E98" s="182" t="s">
        <v>3124</v>
      </c>
      <c r="F98" s="183" t="s">
        <v>3125</v>
      </c>
      <c r="G98" s="184" t="s">
        <v>189</v>
      </c>
      <c r="H98" s="185">
        <v>18.515000000000001</v>
      </c>
      <c r="I98" s="186"/>
      <c r="J98" s="187">
        <f>ROUND(I98*H98,2)</f>
        <v>0</v>
      </c>
      <c r="K98" s="183" t="s">
        <v>167</v>
      </c>
      <c r="L98" s="42"/>
      <c r="M98" s="188" t="s">
        <v>19</v>
      </c>
      <c r="N98" s="189" t="s">
        <v>40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1.9E-2</v>
      </c>
      <c r="T98" s="191">
        <f>S98*H98</f>
        <v>0.35178500000000001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168</v>
      </c>
      <c r="AT98" s="192" t="s">
        <v>163</v>
      </c>
      <c r="AU98" s="192" t="s">
        <v>79</v>
      </c>
      <c r="AY98" s="20" t="s">
        <v>161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77</v>
      </c>
      <c r="BK98" s="193">
        <f>ROUND(I98*H98,2)</f>
        <v>0</v>
      </c>
      <c r="BL98" s="20" t="s">
        <v>168</v>
      </c>
      <c r="BM98" s="192" t="s">
        <v>5351</v>
      </c>
    </row>
    <row r="99" spans="1:65" s="2" customFormat="1">
      <c r="A99" s="37"/>
      <c r="B99" s="38"/>
      <c r="C99" s="39"/>
      <c r="D99" s="194" t="s">
        <v>170</v>
      </c>
      <c r="E99" s="39"/>
      <c r="F99" s="195" t="s">
        <v>3127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170</v>
      </c>
      <c r="AU99" s="20" t="s">
        <v>79</v>
      </c>
    </row>
    <row r="100" spans="1:65" s="14" customFormat="1">
      <c r="B100" s="212"/>
      <c r="C100" s="213"/>
      <c r="D100" s="199" t="s">
        <v>178</v>
      </c>
      <c r="E100" s="214" t="s">
        <v>19</v>
      </c>
      <c r="F100" s="215" t="s">
        <v>3128</v>
      </c>
      <c r="G100" s="213"/>
      <c r="H100" s="214" t="s">
        <v>19</v>
      </c>
      <c r="I100" s="216"/>
      <c r="J100" s="213"/>
      <c r="K100" s="213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178</v>
      </c>
      <c r="AU100" s="221" t="s">
        <v>79</v>
      </c>
      <c r="AV100" s="14" t="s">
        <v>77</v>
      </c>
      <c r="AW100" s="14" t="s">
        <v>31</v>
      </c>
      <c r="AX100" s="14" t="s">
        <v>69</v>
      </c>
      <c r="AY100" s="221" t="s">
        <v>161</v>
      </c>
    </row>
    <row r="101" spans="1:65" s="14" customFormat="1">
      <c r="B101" s="212"/>
      <c r="C101" s="213"/>
      <c r="D101" s="199" t="s">
        <v>178</v>
      </c>
      <c r="E101" s="214" t="s">
        <v>19</v>
      </c>
      <c r="F101" s="215" t="s">
        <v>3129</v>
      </c>
      <c r="G101" s="213"/>
      <c r="H101" s="214" t="s">
        <v>19</v>
      </c>
      <c r="I101" s="216"/>
      <c r="J101" s="213"/>
      <c r="K101" s="213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178</v>
      </c>
      <c r="AU101" s="221" t="s">
        <v>79</v>
      </c>
      <c r="AV101" s="14" t="s">
        <v>77</v>
      </c>
      <c r="AW101" s="14" t="s">
        <v>31</v>
      </c>
      <c r="AX101" s="14" t="s">
        <v>69</v>
      </c>
      <c r="AY101" s="221" t="s">
        <v>161</v>
      </c>
    </row>
    <row r="102" spans="1:65" s="13" customFormat="1">
      <c r="B102" s="201"/>
      <c r="C102" s="202"/>
      <c r="D102" s="199" t="s">
        <v>178</v>
      </c>
      <c r="E102" s="203" t="s">
        <v>19</v>
      </c>
      <c r="F102" s="204" t="s">
        <v>5352</v>
      </c>
      <c r="G102" s="202"/>
      <c r="H102" s="205">
        <v>18.515000000000001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178</v>
      </c>
      <c r="AU102" s="211" t="s">
        <v>79</v>
      </c>
      <c r="AV102" s="13" t="s">
        <v>79</v>
      </c>
      <c r="AW102" s="13" t="s">
        <v>31</v>
      </c>
      <c r="AX102" s="13" t="s">
        <v>69</v>
      </c>
      <c r="AY102" s="211" t="s">
        <v>161</v>
      </c>
    </row>
    <row r="103" spans="1:65" s="15" customFormat="1">
      <c r="B103" s="222"/>
      <c r="C103" s="223"/>
      <c r="D103" s="199" t="s">
        <v>178</v>
      </c>
      <c r="E103" s="224" t="s">
        <v>19</v>
      </c>
      <c r="F103" s="225" t="s">
        <v>221</v>
      </c>
      <c r="G103" s="223"/>
      <c r="H103" s="226">
        <v>18.515000000000001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178</v>
      </c>
      <c r="AU103" s="232" t="s">
        <v>79</v>
      </c>
      <c r="AV103" s="15" t="s">
        <v>168</v>
      </c>
      <c r="AW103" s="15" t="s">
        <v>31</v>
      </c>
      <c r="AX103" s="15" t="s">
        <v>77</v>
      </c>
      <c r="AY103" s="232" t="s">
        <v>161</v>
      </c>
    </row>
    <row r="104" spans="1:65" s="12" customFormat="1" ht="22.8" customHeight="1">
      <c r="B104" s="165"/>
      <c r="C104" s="166"/>
      <c r="D104" s="167" t="s">
        <v>68</v>
      </c>
      <c r="E104" s="179" t="s">
        <v>445</v>
      </c>
      <c r="F104" s="179" t="s">
        <v>446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SUM(P105:P118)</f>
        <v>0</v>
      </c>
      <c r="Q104" s="173"/>
      <c r="R104" s="174">
        <f>SUM(R105:R118)</f>
        <v>0</v>
      </c>
      <c r="S104" s="173"/>
      <c r="T104" s="175">
        <f>SUM(T105:T118)</f>
        <v>0</v>
      </c>
      <c r="AR104" s="176" t="s">
        <v>77</v>
      </c>
      <c r="AT104" s="177" t="s">
        <v>68</v>
      </c>
      <c r="AU104" s="177" t="s">
        <v>77</v>
      </c>
      <c r="AY104" s="176" t="s">
        <v>161</v>
      </c>
      <c r="BK104" s="178">
        <f>SUM(BK105:BK118)</f>
        <v>0</v>
      </c>
    </row>
    <row r="105" spans="1:65" s="2" customFormat="1" ht="24.15" customHeight="1">
      <c r="A105" s="37"/>
      <c r="B105" s="38"/>
      <c r="C105" s="181" t="s">
        <v>79</v>
      </c>
      <c r="D105" s="181" t="s">
        <v>163</v>
      </c>
      <c r="E105" s="182" t="s">
        <v>3132</v>
      </c>
      <c r="F105" s="183" t="s">
        <v>3133</v>
      </c>
      <c r="G105" s="184" t="s">
        <v>214</v>
      </c>
      <c r="H105" s="185">
        <v>0.45100000000000001</v>
      </c>
      <c r="I105" s="186"/>
      <c r="J105" s="187">
        <f>ROUND(I105*H105,2)</f>
        <v>0</v>
      </c>
      <c r="K105" s="183" t="s">
        <v>167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5353</v>
      </c>
    </row>
    <row r="106" spans="1:65" s="2" customFormat="1">
      <c r="A106" s="37"/>
      <c r="B106" s="38"/>
      <c r="C106" s="39"/>
      <c r="D106" s="194" t="s">
        <v>170</v>
      </c>
      <c r="E106" s="39"/>
      <c r="F106" s="195" t="s">
        <v>3135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170</v>
      </c>
      <c r="AU106" s="20" t="s">
        <v>79</v>
      </c>
    </row>
    <row r="107" spans="1:65" s="13" customFormat="1">
      <c r="B107" s="201"/>
      <c r="C107" s="202"/>
      <c r="D107" s="199" t="s">
        <v>178</v>
      </c>
      <c r="E107" s="203" t="s">
        <v>19</v>
      </c>
      <c r="F107" s="204" t="s">
        <v>5354</v>
      </c>
      <c r="G107" s="202"/>
      <c r="H107" s="205">
        <v>0.45100000000000001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178</v>
      </c>
      <c r="AU107" s="211" t="s">
        <v>79</v>
      </c>
      <c r="AV107" s="13" t="s">
        <v>79</v>
      </c>
      <c r="AW107" s="13" t="s">
        <v>31</v>
      </c>
      <c r="AX107" s="13" t="s">
        <v>77</v>
      </c>
      <c r="AY107" s="211" t="s">
        <v>161</v>
      </c>
    </row>
    <row r="108" spans="1:65" s="2" customFormat="1" ht="21.75" customHeight="1">
      <c r="A108" s="37"/>
      <c r="B108" s="38"/>
      <c r="C108" s="181" t="s">
        <v>180</v>
      </c>
      <c r="D108" s="181" t="s">
        <v>163</v>
      </c>
      <c r="E108" s="182" t="s">
        <v>454</v>
      </c>
      <c r="F108" s="183" t="s">
        <v>455</v>
      </c>
      <c r="G108" s="184" t="s">
        <v>214</v>
      </c>
      <c r="H108" s="185">
        <v>0.45100000000000001</v>
      </c>
      <c r="I108" s="186"/>
      <c r="J108" s="187">
        <f>ROUND(I108*H108,2)</f>
        <v>0</v>
      </c>
      <c r="K108" s="183" t="s">
        <v>167</v>
      </c>
      <c r="L108" s="42"/>
      <c r="M108" s="188" t="s">
        <v>19</v>
      </c>
      <c r="N108" s="189" t="s">
        <v>40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168</v>
      </c>
      <c r="AT108" s="192" t="s">
        <v>163</v>
      </c>
      <c r="AU108" s="192" t="s">
        <v>79</v>
      </c>
      <c r="AY108" s="20" t="s">
        <v>161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77</v>
      </c>
      <c r="BK108" s="193">
        <f>ROUND(I108*H108,2)</f>
        <v>0</v>
      </c>
      <c r="BL108" s="20" t="s">
        <v>168</v>
      </c>
      <c r="BM108" s="192" t="s">
        <v>5355</v>
      </c>
    </row>
    <row r="109" spans="1:65" s="2" customFormat="1">
      <c r="A109" s="37"/>
      <c r="B109" s="38"/>
      <c r="C109" s="39"/>
      <c r="D109" s="194" t="s">
        <v>170</v>
      </c>
      <c r="E109" s="39"/>
      <c r="F109" s="195" t="s">
        <v>457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170</v>
      </c>
      <c r="AU109" s="20" t="s">
        <v>79</v>
      </c>
    </row>
    <row r="110" spans="1:65" s="13" customFormat="1">
      <c r="B110" s="201"/>
      <c r="C110" s="202"/>
      <c r="D110" s="199" t="s">
        <v>178</v>
      </c>
      <c r="E110" s="203" t="s">
        <v>19</v>
      </c>
      <c r="F110" s="204" t="s">
        <v>5356</v>
      </c>
      <c r="G110" s="202"/>
      <c r="H110" s="205">
        <v>0.45100000000000001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178</v>
      </c>
      <c r="AU110" s="211" t="s">
        <v>79</v>
      </c>
      <c r="AV110" s="13" t="s">
        <v>79</v>
      </c>
      <c r="AW110" s="13" t="s">
        <v>31</v>
      </c>
      <c r="AX110" s="13" t="s">
        <v>77</v>
      </c>
      <c r="AY110" s="211" t="s">
        <v>161</v>
      </c>
    </row>
    <row r="111" spans="1:65" s="2" customFormat="1" ht="24.15" customHeight="1">
      <c r="A111" s="37"/>
      <c r="B111" s="38"/>
      <c r="C111" s="181" t="s">
        <v>168</v>
      </c>
      <c r="D111" s="181" t="s">
        <v>163</v>
      </c>
      <c r="E111" s="182" t="s">
        <v>459</v>
      </c>
      <c r="F111" s="183" t="s">
        <v>460</v>
      </c>
      <c r="G111" s="184" t="s">
        <v>214</v>
      </c>
      <c r="H111" s="185">
        <v>1.804</v>
      </c>
      <c r="I111" s="186"/>
      <c r="J111" s="187">
        <f>ROUND(I111*H111,2)</f>
        <v>0</v>
      </c>
      <c r="K111" s="183" t="s">
        <v>167</v>
      </c>
      <c r="L111" s="42"/>
      <c r="M111" s="188" t="s">
        <v>19</v>
      </c>
      <c r="N111" s="189" t="s">
        <v>40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168</v>
      </c>
      <c r="AT111" s="192" t="s">
        <v>163</v>
      </c>
      <c r="AU111" s="192" t="s">
        <v>79</v>
      </c>
      <c r="AY111" s="20" t="s">
        <v>161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77</v>
      </c>
      <c r="BK111" s="193">
        <f>ROUND(I111*H111,2)</f>
        <v>0</v>
      </c>
      <c r="BL111" s="20" t="s">
        <v>168</v>
      </c>
      <c r="BM111" s="192" t="s">
        <v>5357</v>
      </c>
    </row>
    <row r="112" spans="1:65" s="2" customFormat="1">
      <c r="A112" s="37"/>
      <c r="B112" s="38"/>
      <c r="C112" s="39"/>
      <c r="D112" s="194" t="s">
        <v>170</v>
      </c>
      <c r="E112" s="39"/>
      <c r="F112" s="195" t="s">
        <v>462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170</v>
      </c>
      <c r="AU112" s="20" t="s">
        <v>79</v>
      </c>
    </row>
    <row r="113" spans="1:65" s="2" customFormat="1" ht="19.2">
      <c r="A113" s="37"/>
      <c r="B113" s="38"/>
      <c r="C113" s="39"/>
      <c r="D113" s="199" t="s">
        <v>176</v>
      </c>
      <c r="E113" s="39"/>
      <c r="F113" s="200" t="s">
        <v>3156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176</v>
      </c>
      <c r="AU113" s="20" t="s">
        <v>79</v>
      </c>
    </row>
    <row r="114" spans="1:65" s="13" customFormat="1">
      <c r="B114" s="201"/>
      <c r="C114" s="202"/>
      <c r="D114" s="199" t="s">
        <v>178</v>
      </c>
      <c r="E114" s="202"/>
      <c r="F114" s="204" t="s">
        <v>5358</v>
      </c>
      <c r="G114" s="202"/>
      <c r="H114" s="205">
        <v>1.804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178</v>
      </c>
      <c r="AU114" s="211" t="s">
        <v>79</v>
      </c>
      <c r="AV114" s="13" t="s">
        <v>79</v>
      </c>
      <c r="AW114" s="13" t="s">
        <v>4</v>
      </c>
      <c r="AX114" s="13" t="s">
        <v>77</v>
      </c>
      <c r="AY114" s="211" t="s">
        <v>161</v>
      </c>
    </row>
    <row r="115" spans="1:65" s="2" customFormat="1" ht="33" customHeight="1">
      <c r="A115" s="37"/>
      <c r="B115" s="38"/>
      <c r="C115" s="181" t="s">
        <v>192</v>
      </c>
      <c r="D115" s="181" t="s">
        <v>163</v>
      </c>
      <c r="E115" s="182" t="s">
        <v>3158</v>
      </c>
      <c r="F115" s="183" t="s">
        <v>3159</v>
      </c>
      <c r="G115" s="184" t="s">
        <v>214</v>
      </c>
      <c r="H115" s="185">
        <v>0.35199999999999998</v>
      </c>
      <c r="I115" s="186"/>
      <c r="J115" s="187">
        <f>ROUND(I115*H115,2)</f>
        <v>0</v>
      </c>
      <c r="K115" s="183" t="s">
        <v>167</v>
      </c>
      <c r="L115" s="42"/>
      <c r="M115" s="188" t="s">
        <v>19</v>
      </c>
      <c r="N115" s="189" t="s">
        <v>40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168</v>
      </c>
      <c r="AT115" s="192" t="s">
        <v>163</v>
      </c>
      <c r="AU115" s="192" t="s">
        <v>79</v>
      </c>
      <c r="AY115" s="20" t="s">
        <v>161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77</v>
      </c>
      <c r="BK115" s="193">
        <f>ROUND(I115*H115,2)</f>
        <v>0</v>
      </c>
      <c r="BL115" s="20" t="s">
        <v>168</v>
      </c>
      <c r="BM115" s="192" t="s">
        <v>5359</v>
      </c>
    </row>
    <row r="116" spans="1:65" s="2" customFormat="1">
      <c r="A116" s="37"/>
      <c r="B116" s="38"/>
      <c r="C116" s="39"/>
      <c r="D116" s="194" t="s">
        <v>170</v>
      </c>
      <c r="E116" s="39"/>
      <c r="F116" s="195" t="s">
        <v>3161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170</v>
      </c>
      <c r="AU116" s="20" t="s">
        <v>79</v>
      </c>
    </row>
    <row r="117" spans="1:65" s="2" customFormat="1" ht="24.15" customHeight="1">
      <c r="A117" s="37"/>
      <c r="B117" s="38"/>
      <c r="C117" s="181" t="s">
        <v>197</v>
      </c>
      <c r="D117" s="181" t="s">
        <v>163</v>
      </c>
      <c r="E117" s="182" t="s">
        <v>3162</v>
      </c>
      <c r="F117" s="183" t="s">
        <v>3163</v>
      </c>
      <c r="G117" s="184" t="s">
        <v>214</v>
      </c>
      <c r="H117" s="185">
        <v>9.9000000000000005E-2</v>
      </c>
      <c r="I117" s="186"/>
      <c r="J117" s="187">
        <f>ROUND(I117*H117,2)</f>
        <v>0</v>
      </c>
      <c r="K117" s="183" t="s">
        <v>167</v>
      </c>
      <c r="L117" s="42"/>
      <c r="M117" s="188" t="s">
        <v>19</v>
      </c>
      <c r="N117" s="189" t="s">
        <v>40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168</v>
      </c>
      <c r="AT117" s="192" t="s">
        <v>163</v>
      </c>
      <c r="AU117" s="192" t="s">
        <v>79</v>
      </c>
      <c r="AY117" s="20" t="s">
        <v>161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77</v>
      </c>
      <c r="BK117" s="193">
        <f>ROUND(I117*H117,2)</f>
        <v>0</v>
      </c>
      <c r="BL117" s="20" t="s">
        <v>168</v>
      </c>
      <c r="BM117" s="192" t="s">
        <v>5360</v>
      </c>
    </row>
    <row r="118" spans="1:65" s="2" customFormat="1">
      <c r="A118" s="37"/>
      <c r="B118" s="38"/>
      <c r="C118" s="39"/>
      <c r="D118" s="194" t="s">
        <v>170</v>
      </c>
      <c r="E118" s="39"/>
      <c r="F118" s="195" t="s">
        <v>3165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170</v>
      </c>
      <c r="AU118" s="20" t="s">
        <v>79</v>
      </c>
    </row>
    <row r="119" spans="1:65" s="12" customFormat="1" ht="22.8" customHeight="1">
      <c r="B119" s="165"/>
      <c r="C119" s="166"/>
      <c r="D119" s="167" t="s">
        <v>68</v>
      </c>
      <c r="E119" s="179" t="s">
        <v>3172</v>
      </c>
      <c r="F119" s="179" t="s">
        <v>3173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P120</f>
        <v>0</v>
      </c>
      <c r="Q119" s="173"/>
      <c r="R119" s="174">
        <f>R120</f>
        <v>2.5421799999999998E-2</v>
      </c>
      <c r="S119" s="173"/>
      <c r="T119" s="175">
        <f>T120</f>
        <v>3.4543999999999998E-2</v>
      </c>
      <c r="AR119" s="176" t="s">
        <v>79</v>
      </c>
      <c r="AT119" s="177" t="s">
        <v>68</v>
      </c>
      <c r="AU119" s="177" t="s">
        <v>77</v>
      </c>
      <c r="AY119" s="176" t="s">
        <v>161</v>
      </c>
      <c r="BK119" s="178">
        <f>BK120</f>
        <v>0</v>
      </c>
    </row>
    <row r="120" spans="1:65" s="12" customFormat="1" ht="20.85" customHeight="1">
      <c r="B120" s="165"/>
      <c r="C120" s="166"/>
      <c r="D120" s="167" t="s">
        <v>68</v>
      </c>
      <c r="E120" s="179" t="s">
        <v>3174</v>
      </c>
      <c r="F120" s="179" t="s">
        <v>3175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SUM(P121:P187)</f>
        <v>0</v>
      </c>
      <c r="Q120" s="173"/>
      <c r="R120" s="174">
        <f>SUM(R121:R187)</f>
        <v>2.5421799999999998E-2</v>
      </c>
      <c r="S120" s="173"/>
      <c r="T120" s="175">
        <f>SUM(T121:T187)</f>
        <v>3.4543999999999998E-2</v>
      </c>
      <c r="AR120" s="176" t="s">
        <v>79</v>
      </c>
      <c r="AT120" s="177" t="s">
        <v>68</v>
      </c>
      <c r="AU120" s="177" t="s">
        <v>79</v>
      </c>
      <c r="AY120" s="176" t="s">
        <v>161</v>
      </c>
      <c r="BK120" s="178">
        <f>SUM(BK121:BK187)</f>
        <v>0</v>
      </c>
    </row>
    <row r="121" spans="1:65" s="2" customFormat="1" ht="16.5" customHeight="1">
      <c r="A121" s="37"/>
      <c r="B121" s="38"/>
      <c r="C121" s="181" t="s">
        <v>203</v>
      </c>
      <c r="D121" s="181" t="s">
        <v>163</v>
      </c>
      <c r="E121" s="182" t="s">
        <v>3176</v>
      </c>
      <c r="F121" s="183" t="s">
        <v>3177</v>
      </c>
      <c r="G121" s="184" t="s">
        <v>387</v>
      </c>
      <c r="H121" s="185">
        <v>18</v>
      </c>
      <c r="I121" s="186"/>
      <c r="J121" s="187">
        <f>ROUND(I121*H121,2)</f>
        <v>0</v>
      </c>
      <c r="K121" s="183" t="s">
        <v>167</v>
      </c>
      <c r="L121" s="42"/>
      <c r="M121" s="188" t="s">
        <v>19</v>
      </c>
      <c r="N121" s="189" t="s">
        <v>40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279</v>
      </c>
      <c r="AT121" s="192" t="s">
        <v>163</v>
      </c>
      <c r="AU121" s="192" t="s">
        <v>180</v>
      </c>
      <c r="AY121" s="20" t="s">
        <v>161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77</v>
      </c>
      <c r="BK121" s="193">
        <f>ROUND(I121*H121,2)</f>
        <v>0</v>
      </c>
      <c r="BL121" s="20" t="s">
        <v>279</v>
      </c>
      <c r="BM121" s="192" t="s">
        <v>5361</v>
      </c>
    </row>
    <row r="122" spans="1:65" s="2" customFormat="1">
      <c r="A122" s="37"/>
      <c r="B122" s="38"/>
      <c r="C122" s="39"/>
      <c r="D122" s="194" t="s">
        <v>170</v>
      </c>
      <c r="E122" s="39"/>
      <c r="F122" s="195" t="s">
        <v>3179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170</v>
      </c>
      <c r="AU122" s="20" t="s">
        <v>180</v>
      </c>
    </row>
    <row r="123" spans="1:65" s="14" customFormat="1">
      <c r="B123" s="212"/>
      <c r="C123" s="213"/>
      <c r="D123" s="199" t="s">
        <v>178</v>
      </c>
      <c r="E123" s="214" t="s">
        <v>19</v>
      </c>
      <c r="F123" s="215" t="s">
        <v>3180</v>
      </c>
      <c r="G123" s="213"/>
      <c r="H123" s="214" t="s">
        <v>19</v>
      </c>
      <c r="I123" s="216"/>
      <c r="J123" s="213"/>
      <c r="K123" s="213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178</v>
      </c>
      <c r="AU123" s="221" t="s">
        <v>180</v>
      </c>
      <c r="AV123" s="14" t="s">
        <v>77</v>
      </c>
      <c r="AW123" s="14" t="s">
        <v>31</v>
      </c>
      <c r="AX123" s="14" t="s">
        <v>69</v>
      </c>
      <c r="AY123" s="221" t="s">
        <v>161</v>
      </c>
    </row>
    <row r="124" spans="1:65" s="14" customFormat="1">
      <c r="B124" s="212"/>
      <c r="C124" s="213"/>
      <c r="D124" s="199" t="s">
        <v>178</v>
      </c>
      <c r="E124" s="214" t="s">
        <v>19</v>
      </c>
      <c r="F124" s="215" t="s">
        <v>3181</v>
      </c>
      <c r="G124" s="213"/>
      <c r="H124" s="214" t="s">
        <v>19</v>
      </c>
      <c r="I124" s="216"/>
      <c r="J124" s="213"/>
      <c r="K124" s="213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178</v>
      </c>
      <c r="AU124" s="221" t="s">
        <v>180</v>
      </c>
      <c r="AV124" s="14" t="s">
        <v>77</v>
      </c>
      <c r="AW124" s="14" t="s">
        <v>31</v>
      </c>
      <c r="AX124" s="14" t="s">
        <v>69</v>
      </c>
      <c r="AY124" s="221" t="s">
        <v>161</v>
      </c>
    </row>
    <row r="125" spans="1:65" s="14" customFormat="1">
      <c r="B125" s="212"/>
      <c r="C125" s="213"/>
      <c r="D125" s="199" t="s">
        <v>178</v>
      </c>
      <c r="E125" s="214" t="s">
        <v>19</v>
      </c>
      <c r="F125" s="215" t="s">
        <v>3182</v>
      </c>
      <c r="G125" s="213"/>
      <c r="H125" s="214" t="s">
        <v>19</v>
      </c>
      <c r="I125" s="216"/>
      <c r="J125" s="213"/>
      <c r="K125" s="213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178</v>
      </c>
      <c r="AU125" s="221" t="s">
        <v>180</v>
      </c>
      <c r="AV125" s="14" t="s">
        <v>77</v>
      </c>
      <c r="AW125" s="14" t="s">
        <v>31</v>
      </c>
      <c r="AX125" s="14" t="s">
        <v>69</v>
      </c>
      <c r="AY125" s="221" t="s">
        <v>161</v>
      </c>
    </row>
    <row r="126" spans="1:65" s="13" customFormat="1">
      <c r="B126" s="201"/>
      <c r="C126" s="202"/>
      <c r="D126" s="199" t="s">
        <v>178</v>
      </c>
      <c r="E126" s="203" t="s">
        <v>19</v>
      </c>
      <c r="F126" s="204" t="s">
        <v>3508</v>
      </c>
      <c r="G126" s="202"/>
      <c r="H126" s="205">
        <v>2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178</v>
      </c>
      <c r="AU126" s="211" t="s">
        <v>180</v>
      </c>
      <c r="AV126" s="13" t="s">
        <v>79</v>
      </c>
      <c r="AW126" s="13" t="s">
        <v>31</v>
      </c>
      <c r="AX126" s="13" t="s">
        <v>69</v>
      </c>
      <c r="AY126" s="211" t="s">
        <v>161</v>
      </c>
    </row>
    <row r="127" spans="1:65" s="14" customFormat="1">
      <c r="B127" s="212"/>
      <c r="C127" s="213"/>
      <c r="D127" s="199" t="s">
        <v>178</v>
      </c>
      <c r="E127" s="214" t="s">
        <v>19</v>
      </c>
      <c r="F127" s="215" t="s">
        <v>3184</v>
      </c>
      <c r="G127" s="213"/>
      <c r="H127" s="214" t="s">
        <v>19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178</v>
      </c>
      <c r="AU127" s="221" t="s">
        <v>180</v>
      </c>
      <c r="AV127" s="14" t="s">
        <v>77</v>
      </c>
      <c r="AW127" s="14" t="s">
        <v>31</v>
      </c>
      <c r="AX127" s="14" t="s">
        <v>69</v>
      </c>
      <c r="AY127" s="221" t="s">
        <v>161</v>
      </c>
    </row>
    <row r="128" spans="1:65" s="13" customFormat="1">
      <c r="B128" s="201"/>
      <c r="C128" s="202"/>
      <c r="D128" s="199" t="s">
        <v>178</v>
      </c>
      <c r="E128" s="203" t="s">
        <v>19</v>
      </c>
      <c r="F128" s="204" t="s">
        <v>3190</v>
      </c>
      <c r="G128" s="202"/>
      <c r="H128" s="205">
        <v>4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178</v>
      </c>
      <c r="AU128" s="211" t="s">
        <v>180</v>
      </c>
      <c r="AV128" s="13" t="s">
        <v>79</v>
      </c>
      <c r="AW128" s="13" t="s">
        <v>31</v>
      </c>
      <c r="AX128" s="13" t="s">
        <v>69</v>
      </c>
      <c r="AY128" s="211" t="s">
        <v>161</v>
      </c>
    </row>
    <row r="129" spans="1:65" s="14" customFormat="1">
      <c r="B129" s="212"/>
      <c r="C129" s="213"/>
      <c r="D129" s="199" t="s">
        <v>178</v>
      </c>
      <c r="E129" s="214" t="s">
        <v>19</v>
      </c>
      <c r="F129" s="215" t="s">
        <v>3184</v>
      </c>
      <c r="G129" s="213"/>
      <c r="H129" s="214" t="s">
        <v>19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178</v>
      </c>
      <c r="AU129" s="221" t="s">
        <v>180</v>
      </c>
      <c r="AV129" s="14" t="s">
        <v>77</v>
      </c>
      <c r="AW129" s="14" t="s">
        <v>31</v>
      </c>
      <c r="AX129" s="14" t="s">
        <v>69</v>
      </c>
      <c r="AY129" s="221" t="s">
        <v>161</v>
      </c>
    </row>
    <row r="130" spans="1:65" s="13" customFormat="1">
      <c r="B130" s="201"/>
      <c r="C130" s="202"/>
      <c r="D130" s="199" t="s">
        <v>178</v>
      </c>
      <c r="E130" s="203" t="s">
        <v>19</v>
      </c>
      <c r="F130" s="204" t="s">
        <v>3190</v>
      </c>
      <c r="G130" s="202"/>
      <c r="H130" s="205">
        <v>4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178</v>
      </c>
      <c r="AU130" s="211" t="s">
        <v>180</v>
      </c>
      <c r="AV130" s="13" t="s">
        <v>79</v>
      </c>
      <c r="AW130" s="13" t="s">
        <v>31</v>
      </c>
      <c r="AX130" s="13" t="s">
        <v>69</v>
      </c>
      <c r="AY130" s="211" t="s">
        <v>161</v>
      </c>
    </row>
    <row r="131" spans="1:65" s="14" customFormat="1">
      <c r="B131" s="212"/>
      <c r="C131" s="213"/>
      <c r="D131" s="199" t="s">
        <v>178</v>
      </c>
      <c r="E131" s="214" t="s">
        <v>19</v>
      </c>
      <c r="F131" s="215" t="s">
        <v>3186</v>
      </c>
      <c r="G131" s="213"/>
      <c r="H131" s="214" t="s">
        <v>19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178</v>
      </c>
      <c r="AU131" s="221" t="s">
        <v>180</v>
      </c>
      <c r="AV131" s="14" t="s">
        <v>77</v>
      </c>
      <c r="AW131" s="14" t="s">
        <v>31</v>
      </c>
      <c r="AX131" s="14" t="s">
        <v>69</v>
      </c>
      <c r="AY131" s="221" t="s">
        <v>161</v>
      </c>
    </row>
    <row r="132" spans="1:65" s="13" customFormat="1">
      <c r="B132" s="201"/>
      <c r="C132" s="202"/>
      <c r="D132" s="199" t="s">
        <v>178</v>
      </c>
      <c r="E132" s="203" t="s">
        <v>19</v>
      </c>
      <c r="F132" s="204" t="s">
        <v>3190</v>
      </c>
      <c r="G132" s="202"/>
      <c r="H132" s="205">
        <v>4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178</v>
      </c>
      <c r="AU132" s="211" t="s">
        <v>180</v>
      </c>
      <c r="AV132" s="13" t="s">
        <v>79</v>
      </c>
      <c r="AW132" s="13" t="s">
        <v>31</v>
      </c>
      <c r="AX132" s="13" t="s">
        <v>69</v>
      </c>
      <c r="AY132" s="211" t="s">
        <v>161</v>
      </c>
    </row>
    <row r="133" spans="1:65" s="14" customFormat="1">
      <c r="B133" s="212"/>
      <c r="C133" s="213"/>
      <c r="D133" s="199" t="s">
        <v>178</v>
      </c>
      <c r="E133" s="214" t="s">
        <v>19</v>
      </c>
      <c r="F133" s="215" t="s">
        <v>3187</v>
      </c>
      <c r="G133" s="213"/>
      <c r="H133" s="214" t="s">
        <v>19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178</v>
      </c>
      <c r="AU133" s="221" t="s">
        <v>180</v>
      </c>
      <c r="AV133" s="14" t="s">
        <v>77</v>
      </c>
      <c r="AW133" s="14" t="s">
        <v>31</v>
      </c>
      <c r="AX133" s="14" t="s">
        <v>69</v>
      </c>
      <c r="AY133" s="221" t="s">
        <v>161</v>
      </c>
    </row>
    <row r="134" spans="1:65" s="13" customFormat="1">
      <c r="B134" s="201"/>
      <c r="C134" s="202"/>
      <c r="D134" s="199" t="s">
        <v>178</v>
      </c>
      <c r="E134" s="203" t="s">
        <v>19</v>
      </c>
      <c r="F134" s="204" t="s">
        <v>3190</v>
      </c>
      <c r="G134" s="202"/>
      <c r="H134" s="205">
        <v>4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178</v>
      </c>
      <c r="AU134" s="211" t="s">
        <v>180</v>
      </c>
      <c r="AV134" s="13" t="s">
        <v>79</v>
      </c>
      <c r="AW134" s="13" t="s">
        <v>31</v>
      </c>
      <c r="AX134" s="13" t="s">
        <v>69</v>
      </c>
      <c r="AY134" s="211" t="s">
        <v>161</v>
      </c>
    </row>
    <row r="135" spans="1:65" s="16" customFormat="1">
      <c r="B135" s="247"/>
      <c r="C135" s="248"/>
      <c r="D135" s="199" t="s">
        <v>178</v>
      </c>
      <c r="E135" s="249" t="s">
        <v>19</v>
      </c>
      <c r="F135" s="250" t="s">
        <v>2226</v>
      </c>
      <c r="G135" s="248"/>
      <c r="H135" s="251">
        <v>18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178</v>
      </c>
      <c r="AU135" s="257" t="s">
        <v>180</v>
      </c>
      <c r="AV135" s="16" t="s">
        <v>180</v>
      </c>
      <c r="AW135" s="16" t="s">
        <v>31</v>
      </c>
      <c r="AX135" s="16" t="s">
        <v>69</v>
      </c>
      <c r="AY135" s="257" t="s">
        <v>161</v>
      </c>
    </row>
    <row r="136" spans="1:65" s="15" customFormat="1">
      <c r="B136" s="222"/>
      <c r="C136" s="223"/>
      <c r="D136" s="199" t="s">
        <v>178</v>
      </c>
      <c r="E136" s="224" t="s">
        <v>19</v>
      </c>
      <c r="F136" s="225" t="s">
        <v>221</v>
      </c>
      <c r="G136" s="223"/>
      <c r="H136" s="226">
        <v>18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178</v>
      </c>
      <c r="AU136" s="232" t="s">
        <v>180</v>
      </c>
      <c r="AV136" s="15" t="s">
        <v>168</v>
      </c>
      <c r="AW136" s="15" t="s">
        <v>31</v>
      </c>
      <c r="AX136" s="15" t="s">
        <v>77</v>
      </c>
      <c r="AY136" s="232" t="s">
        <v>161</v>
      </c>
    </row>
    <row r="137" spans="1:65" s="2" customFormat="1" ht="16.5" customHeight="1">
      <c r="A137" s="37"/>
      <c r="B137" s="38"/>
      <c r="C137" s="181" t="s">
        <v>211</v>
      </c>
      <c r="D137" s="181" t="s">
        <v>163</v>
      </c>
      <c r="E137" s="182" t="s">
        <v>3192</v>
      </c>
      <c r="F137" s="183" t="s">
        <v>3193</v>
      </c>
      <c r="G137" s="184" t="s">
        <v>189</v>
      </c>
      <c r="H137" s="185">
        <v>40</v>
      </c>
      <c r="I137" s="186"/>
      <c r="J137" s="187">
        <f>ROUND(I137*H137,2)</f>
        <v>0</v>
      </c>
      <c r="K137" s="183" t="s">
        <v>167</v>
      </c>
      <c r="L137" s="42"/>
      <c r="M137" s="188" t="s">
        <v>19</v>
      </c>
      <c r="N137" s="189" t="s">
        <v>40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279</v>
      </c>
      <c r="AT137" s="192" t="s">
        <v>163</v>
      </c>
      <c r="AU137" s="192" t="s">
        <v>180</v>
      </c>
      <c r="AY137" s="20" t="s">
        <v>161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77</v>
      </c>
      <c r="BK137" s="193">
        <f>ROUND(I137*H137,2)</f>
        <v>0</v>
      </c>
      <c r="BL137" s="20" t="s">
        <v>279</v>
      </c>
      <c r="BM137" s="192" t="s">
        <v>5362</v>
      </c>
    </row>
    <row r="138" spans="1:65" s="2" customFormat="1">
      <c r="A138" s="37"/>
      <c r="B138" s="38"/>
      <c r="C138" s="39"/>
      <c r="D138" s="194" t="s">
        <v>170</v>
      </c>
      <c r="E138" s="39"/>
      <c r="F138" s="195" t="s">
        <v>3195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170</v>
      </c>
      <c r="AU138" s="20" t="s">
        <v>180</v>
      </c>
    </row>
    <row r="139" spans="1:65" s="14" customFormat="1">
      <c r="B139" s="212"/>
      <c r="C139" s="213"/>
      <c r="D139" s="199" t="s">
        <v>178</v>
      </c>
      <c r="E139" s="214" t="s">
        <v>19</v>
      </c>
      <c r="F139" s="215" t="s">
        <v>3196</v>
      </c>
      <c r="G139" s="213"/>
      <c r="H139" s="214" t="s">
        <v>19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178</v>
      </c>
      <c r="AU139" s="221" t="s">
        <v>180</v>
      </c>
      <c r="AV139" s="14" t="s">
        <v>77</v>
      </c>
      <c r="AW139" s="14" t="s">
        <v>31</v>
      </c>
      <c r="AX139" s="14" t="s">
        <v>69</v>
      </c>
      <c r="AY139" s="221" t="s">
        <v>161</v>
      </c>
    </row>
    <row r="140" spans="1:65" s="14" customFormat="1">
      <c r="B140" s="212"/>
      <c r="C140" s="213"/>
      <c r="D140" s="199" t="s">
        <v>178</v>
      </c>
      <c r="E140" s="214" t="s">
        <v>19</v>
      </c>
      <c r="F140" s="215" t="s">
        <v>3197</v>
      </c>
      <c r="G140" s="213"/>
      <c r="H140" s="214" t="s">
        <v>19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178</v>
      </c>
      <c r="AU140" s="221" t="s">
        <v>180</v>
      </c>
      <c r="AV140" s="14" t="s">
        <v>77</v>
      </c>
      <c r="AW140" s="14" t="s">
        <v>31</v>
      </c>
      <c r="AX140" s="14" t="s">
        <v>69</v>
      </c>
      <c r="AY140" s="221" t="s">
        <v>161</v>
      </c>
    </row>
    <row r="141" spans="1:65" s="14" customFormat="1">
      <c r="B141" s="212"/>
      <c r="C141" s="213"/>
      <c r="D141" s="199" t="s">
        <v>178</v>
      </c>
      <c r="E141" s="214" t="s">
        <v>19</v>
      </c>
      <c r="F141" s="215" t="s">
        <v>3202</v>
      </c>
      <c r="G141" s="213"/>
      <c r="H141" s="214" t="s">
        <v>19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178</v>
      </c>
      <c r="AU141" s="221" t="s">
        <v>180</v>
      </c>
      <c r="AV141" s="14" t="s">
        <v>77</v>
      </c>
      <c r="AW141" s="14" t="s">
        <v>31</v>
      </c>
      <c r="AX141" s="14" t="s">
        <v>69</v>
      </c>
      <c r="AY141" s="221" t="s">
        <v>161</v>
      </c>
    </row>
    <row r="142" spans="1:65" s="13" customFormat="1">
      <c r="B142" s="201"/>
      <c r="C142" s="202"/>
      <c r="D142" s="199" t="s">
        <v>178</v>
      </c>
      <c r="E142" s="203" t="s">
        <v>19</v>
      </c>
      <c r="F142" s="204" t="s">
        <v>5363</v>
      </c>
      <c r="G142" s="202"/>
      <c r="H142" s="205">
        <v>40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178</v>
      </c>
      <c r="AU142" s="211" t="s">
        <v>180</v>
      </c>
      <c r="AV142" s="13" t="s">
        <v>79</v>
      </c>
      <c r="AW142" s="13" t="s">
        <v>31</v>
      </c>
      <c r="AX142" s="13" t="s">
        <v>69</v>
      </c>
      <c r="AY142" s="211" t="s">
        <v>161</v>
      </c>
    </row>
    <row r="143" spans="1:65" s="15" customFormat="1">
      <c r="B143" s="222"/>
      <c r="C143" s="223"/>
      <c r="D143" s="199" t="s">
        <v>178</v>
      </c>
      <c r="E143" s="224" t="s">
        <v>19</v>
      </c>
      <c r="F143" s="225" t="s">
        <v>221</v>
      </c>
      <c r="G143" s="223"/>
      <c r="H143" s="226">
        <v>40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178</v>
      </c>
      <c r="AU143" s="232" t="s">
        <v>180</v>
      </c>
      <c r="AV143" s="15" t="s">
        <v>168</v>
      </c>
      <c r="AW143" s="15" t="s">
        <v>31</v>
      </c>
      <c r="AX143" s="15" t="s">
        <v>77</v>
      </c>
      <c r="AY143" s="232" t="s">
        <v>161</v>
      </c>
    </row>
    <row r="144" spans="1:65" s="2" customFormat="1" ht="16.5" customHeight="1">
      <c r="A144" s="37"/>
      <c r="B144" s="38"/>
      <c r="C144" s="181" t="s">
        <v>222</v>
      </c>
      <c r="D144" s="181" t="s">
        <v>163</v>
      </c>
      <c r="E144" s="182" t="s">
        <v>3212</v>
      </c>
      <c r="F144" s="183" t="s">
        <v>3213</v>
      </c>
      <c r="G144" s="184" t="s">
        <v>1181</v>
      </c>
      <c r="H144" s="185">
        <v>1</v>
      </c>
      <c r="I144" s="186"/>
      <c r="J144" s="187">
        <f>ROUND(I144*H144,2)</f>
        <v>0</v>
      </c>
      <c r="K144" s="183" t="s">
        <v>167</v>
      </c>
      <c r="L144" s="42"/>
      <c r="M144" s="188" t="s">
        <v>19</v>
      </c>
      <c r="N144" s="189" t="s">
        <v>40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279</v>
      </c>
      <c r="AT144" s="192" t="s">
        <v>163</v>
      </c>
      <c r="AU144" s="192" t="s">
        <v>180</v>
      </c>
      <c r="AY144" s="20" t="s">
        <v>161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77</v>
      </c>
      <c r="BK144" s="193">
        <f>ROUND(I144*H144,2)</f>
        <v>0</v>
      </c>
      <c r="BL144" s="20" t="s">
        <v>279</v>
      </c>
      <c r="BM144" s="192" t="s">
        <v>5364</v>
      </c>
    </row>
    <row r="145" spans="1:65" s="2" customFormat="1">
      <c r="A145" s="37"/>
      <c r="B145" s="38"/>
      <c r="C145" s="39"/>
      <c r="D145" s="194" t="s">
        <v>170</v>
      </c>
      <c r="E145" s="39"/>
      <c r="F145" s="195" t="s">
        <v>3215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170</v>
      </c>
      <c r="AU145" s="20" t="s">
        <v>180</v>
      </c>
    </row>
    <row r="146" spans="1:65" s="2" customFormat="1" ht="16.5" customHeight="1">
      <c r="A146" s="37"/>
      <c r="B146" s="38"/>
      <c r="C146" s="181" t="s">
        <v>237</v>
      </c>
      <c r="D146" s="181" t="s">
        <v>163</v>
      </c>
      <c r="E146" s="182" t="s">
        <v>3220</v>
      </c>
      <c r="F146" s="183" t="s">
        <v>3221</v>
      </c>
      <c r="G146" s="184" t="s">
        <v>189</v>
      </c>
      <c r="H146" s="185">
        <v>13.6</v>
      </c>
      <c r="I146" s="186"/>
      <c r="J146" s="187">
        <f>ROUND(I146*H146,2)</f>
        <v>0</v>
      </c>
      <c r="K146" s="183" t="s">
        <v>167</v>
      </c>
      <c r="L146" s="42"/>
      <c r="M146" s="188" t="s">
        <v>19</v>
      </c>
      <c r="N146" s="189" t="s">
        <v>40</v>
      </c>
      <c r="O146" s="67"/>
      <c r="P146" s="190">
        <f>O146*H146</f>
        <v>0</v>
      </c>
      <c r="Q146" s="190">
        <v>4.0000000000000003E-5</v>
      </c>
      <c r="R146" s="190">
        <f>Q146*H146</f>
        <v>5.44E-4</v>
      </c>
      <c r="S146" s="190">
        <v>2.5400000000000002E-3</v>
      </c>
      <c r="T146" s="191">
        <f>S146*H146</f>
        <v>3.4543999999999998E-2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279</v>
      </c>
      <c r="AT146" s="192" t="s">
        <v>163</v>
      </c>
      <c r="AU146" s="192" t="s">
        <v>180</v>
      </c>
      <c r="AY146" s="20" t="s">
        <v>161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77</v>
      </c>
      <c r="BK146" s="193">
        <f>ROUND(I146*H146,2)</f>
        <v>0</v>
      </c>
      <c r="BL146" s="20" t="s">
        <v>279</v>
      </c>
      <c r="BM146" s="192" t="s">
        <v>5365</v>
      </c>
    </row>
    <row r="147" spans="1:65" s="2" customFormat="1">
      <c r="A147" s="37"/>
      <c r="B147" s="38"/>
      <c r="C147" s="39"/>
      <c r="D147" s="194" t="s">
        <v>170</v>
      </c>
      <c r="E147" s="39"/>
      <c r="F147" s="195" t="s">
        <v>3223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170</v>
      </c>
      <c r="AU147" s="20" t="s">
        <v>180</v>
      </c>
    </row>
    <row r="148" spans="1:65" s="14" customFormat="1">
      <c r="B148" s="212"/>
      <c r="C148" s="213"/>
      <c r="D148" s="199" t="s">
        <v>178</v>
      </c>
      <c r="E148" s="214" t="s">
        <v>19</v>
      </c>
      <c r="F148" s="215" t="s">
        <v>3224</v>
      </c>
      <c r="G148" s="213"/>
      <c r="H148" s="214" t="s">
        <v>19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178</v>
      </c>
      <c r="AU148" s="221" t="s">
        <v>180</v>
      </c>
      <c r="AV148" s="14" t="s">
        <v>77</v>
      </c>
      <c r="AW148" s="14" t="s">
        <v>31</v>
      </c>
      <c r="AX148" s="14" t="s">
        <v>69</v>
      </c>
      <c r="AY148" s="221" t="s">
        <v>161</v>
      </c>
    </row>
    <row r="149" spans="1:65" s="14" customFormat="1">
      <c r="B149" s="212"/>
      <c r="C149" s="213"/>
      <c r="D149" s="199" t="s">
        <v>178</v>
      </c>
      <c r="E149" s="214" t="s">
        <v>19</v>
      </c>
      <c r="F149" s="215" t="s">
        <v>3225</v>
      </c>
      <c r="G149" s="213"/>
      <c r="H149" s="214" t="s">
        <v>19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178</v>
      </c>
      <c r="AU149" s="221" t="s">
        <v>180</v>
      </c>
      <c r="AV149" s="14" t="s">
        <v>77</v>
      </c>
      <c r="AW149" s="14" t="s">
        <v>31</v>
      </c>
      <c r="AX149" s="14" t="s">
        <v>69</v>
      </c>
      <c r="AY149" s="221" t="s">
        <v>161</v>
      </c>
    </row>
    <row r="150" spans="1:65" s="13" customFormat="1">
      <c r="B150" s="201"/>
      <c r="C150" s="202"/>
      <c r="D150" s="199" t="s">
        <v>178</v>
      </c>
      <c r="E150" s="203" t="s">
        <v>19</v>
      </c>
      <c r="F150" s="204" t="s">
        <v>3226</v>
      </c>
      <c r="G150" s="202"/>
      <c r="H150" s="205">
        <v>13.6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178</v>
      </c>
      <c r="AU150" s="211" t="s">
        <v>180</v>
      </c>
      <c r="AV150" s="13" t="s">
        <v>79</v>
      </c>
      <c r="AW150" s="13" t="s">
        <v>31</v>
      </c>
      <c r="AX150" s="13" t="s">
        <v>69</v>
      </c>
      <c r="AY150" s="211" t="s">
        <v>161</v>
      </c>
    </row>
    <row r="151" spans="1:65" s="15" customFormat="1">
      <c r="B151" s="222"/>
      <c r="C151" s="223"/>
      <c r="D151" s="199" t="s">
        <v>178</v>
      </c>
      <c r="E151" s="224" t="s">
        <v>19</v>
      </c>
      <c r="F151" s="225" t="s">
        <v>221</v>
      </c>
      <c r="G151" s="223"/>
      <c r="H151" s="226">
        <v>13.6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178</v>
      </c>
      <c r="AU151" s="232" t="s">
        <v>180</v>
      </c>
      <c r="AV151" s="15" t="s">
        <v>168</v>
      </c>
      <c r="AW151" s="15" t="s">
        <v>31</v>
      </c>
      <c r="AX151" s="15" t="s">
        <v>77</v>
      </c>
      <c r="AY151" s="232" t="s">
        <v>161</v>
      </c>
    </row>
    <row r="152" spans="1:65" s="2" customFormat="1" ht="24.15" customHeight="1">
      <c r="A152" s="37"/>
      <c r="B152" s="38"/>
      <c r="C152" s="181" t="s">
        <v>247</v>
      </c>
      <c r="D152" s="181" t="s">
        <v>163</v>
      </c>
      <c r="E152" s="182" t="s">
        <v>3261</v>
      </c>
      <c r="F152" s="183" t="s">
        <v>3262</v>
      </c>
      <c r="G152" s="184" t="s">
        <v>387</v>
      </c>
      <c r="H152" s="185">
        <v>8</v>
      </c>
      <c r="I152" s="186"/>
      <c r="J152" s="187">
        <f>ROUND(I152*H152,2)</f>
        <v>0</v>
      </c>
      <c r="K152" s="183" t="s">
        <v>167</v>
      </c>
      <c r="L152" s="42"/>
      <c r="M152" s="188" t="s">
        <v>19</v>
      </c>
      <c r="N152" s="189" t="s">
        <v>40</v>
      </c>
      <c r="O152" s="67"/>
      <c r="P152" s="190">
        <f>O152*H152</f>
        <v>0</v>
      </c>
      <c r="Q152" s="190">
        <v>2.9999999999999997E-4</v>
      </c>
      <c r="R152" s="190">
        <f>Q152*H152</f>
        <v>2.3999999999999998E-3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279</v>
      </c>
      <c r="AT152" s="192" t="s">
        <v>163</v>
      </c>
      <c r="AU152" s="192" t="s">
        <v>180</v>
      </c>
      <c r="AY152" s="20" t="s">
        <v>161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279</v>
      </c>
      <c r="BM152" s="192" t="s">
        <v>5366</v>
      </c>
    </row>
    <row r="153" spans="1:65" s="2" customFormat="1">
      <c r="A153" s="37"/>
      <c r="B153" s="38"/>
      <c r="C153" s="39"/>
      <c r="D153" s="194" t="s">
        <v>170</v>
      </c>
      <c r="E153" s="39"/>
      <c r="F153" s="195" t="s">
        <v>3264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170</v>
      </c>
      <c r="AU153" s="20" t="s">
        <v>180</v>
      </c>
    </row>
    <row r="154" spans="1:65" s="14" customFormat="1">
      <c r="B154" s="212"/>
      <c r="C154" s="213"/>
      <c r="D154" s="199" t="s">
        <v>178</v>
      </c>
      <c r="E154" s="214" t="s">
        <v>19</v>
      </c>
      <c r="F154" s="215" t="s">
        <v>3265</v>
      </c>
      <c r="G154" s="213"/>
      <c r="H154" s="214" t="s">
        <v>19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178</v>
      </c>
      <c r="AU154" s="221" t="s">
        <v>180</v>
      </c>
      <c r="AV154" s="14" t="s">
        <v>77</v>
      </c>
      <c r="AW154" s="14" t="s">
        <v>31</v>
      </c>
      <c r="AX154" s="14" t="s">
        <v>69</v>
      </c>
      <c r="AY154" s="221" t="s">
        <v>161</v>
      </c>
    </row>
    <row r="155" spans="1:65" s="13" customFormat="1">
      <c r="B155" s="201"/>
      <c r="C155" s="202"/>
      <c r="D155" s="199" t="s">
        <v>178</v>
      </c>
      <c r="E155" s="203" t="s">
        <v>19</v>
      </c>
      <c r="F155" s="204" t="s">
        <v>5367</v>
      </c>
      <c r="G155" s="202"/>
      <c r="H155" s="205">
        <v>8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178</v>
      </c>
      <c r="AU155" s="211" t="s">
        <v>180</v>
      </c>
      <c r="AV155" s="13" t="s">
        <v>79</v>
      </c>
      <c r="AW155" s="13" t="s">
        <v>31</v>
      </c>
      <c r="AX155" s="13" t="s">
        <v>69</v>
      </c>
      <c r="AY155" s="211" t="s">
        <v>161</v>
      </c>
    </row>
    <row r="156" spans="1:65" s="15" customFormat="1">
      <c r="B156" s="222"/>
      <c r="C156" s="223"/>
      <c r="D156" s="199" t="s">
        <v>178</v>
      </c>
      <c r="E156" s="224" t="s">
        <v>19</v>
      </c>
      <c r="F156" s="225" t="s">
        <v>221</v>
      </c>
      <c r="G156" s="223"/>
      <c r="H156" s="226">
        <v>8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178</v>
      </c>
      <c r="AU156" s="232" t="s">
        <v>180</v>
      </c>
      <c r="AV156" s="15" t="s">
        <v>168</v>
      </c>
      <c r="AW156" s="15" t="s">
        <v>31</v>
      </c>
      <c r="AX156" s="15" t="s">
        <v>77</v>
      </c>
      <c r="AY156" s="232" t="s">
        <v>161</v>
      </c>
    </row>
    <row r="157" spans="1:65" s="2" customFormat="1" ht="24.15" customHeight="1">
      <c r="A157" s="37"/>
      <c r="B157" s="38"/>
      <c r="C157" s="181" t="s">
        <v>253</v>
      </c>
      <c r="D157" s="181" t="s">
        <v>163</v>
      </c>
      <c r="E157" s="182" t="s">
        <v>3268</v>
      </c>
      <c r="F157" s="183" t="s">
        <v>3269</v>
      </c>
      <c r="G157" s="184" t="s">
        <v>387</v>
      </c>
      <c r="H157" s="185">
        <v>14</v>
      </c>
      <c r="I157" s="186"/>
      <c r="J157" s="187">
        <f>ROUND(I157*H157,2)</f>
        <v>0</v>
      </c>
      <c r="K157" s="183" t="s">
        <v>167</v>
      </c>
      <c r="L157" s="42"/>
      <c r="M157" s="188" t="s">
        <v>19</v>
      </c>
      <c r="N157" s="189" t="s">
        <v>40</v>
      </c>
      <c r="O157" s="67"/>
      <c r="P157" s="190">
        <f>O157*H157</f>
        <v>0</v>
      </c>
      <c r="Q157" s="190">
        <v>5.4000000000000001E-4</v>
      </c>
      <c r="R157" s="190">
        <f>Q157*H157</f>
        <v>7.5599999999999999E-3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279</v>
      </c>
      <c r="AT157" s="192" t="s">
        <v>163</v>
      </c>
      <c r="AU157" s="192" t="s">
        <v>180</v>
      </c>
      <c r="AY157" s="20" t="s">
        <v>161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77</v>
      </c>
      <c r="BK157" s="193">
        <f>ROUND(I157*H157,2)</f>
        <v>0</v>
      </c>
      <c r="BL157" s="20" t="s">
        <v>279</v>
      </c>
      <c r="BM157" s="192" t="s">
        <v>5368</v>
      </c>
    </row>
    <row r="158" spans="1:65" s="2" customFormat="1">
      <c r="A158" s="37"/>
      <c r="B158" s="38"/>
      <c r="C158" s="39"/>
      <c r="D158" s="194" t="s">
        <v>170</v>
      </c>
      <c r="E158" s="39"/>
      <c r="F158" s="195" t="s">
        <v>3271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170</v>
      </c>
      <c r="AU158" s="20" t="s">
        <v>180</v>
      </c>
    </row>
    <row r="159" spans="1:65" s="14" customFormat="1">
      <c r="B159" s="212"/>
      <c r="C159" s="213"/>
      <c r="D159" s="199" t="s">
        <v>178</v>
      </c>
      <c r="E159" s="214" t="s">
        <v>19</v>
      </c>
      <c r="F159" s="215" t="s">
        <v>3272</v>
      </c>
      <c r="G159" s="213"/>
      <c r="H159" s="214" t="s">
        <v>19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178</v>
      </c>
      <c r="AU159" s="221" t="s">
        <v>180</v>
      </c>
      <c r="AV159" s="14" t="s">
        <v>77</v>
      </c>
      <c r="AW159" s="14" t="s">
        <v>31</v>
      </c>
      <c r="AX159" s="14" t="s">
        <v>69</v>
      </c>
      <c r="AY159" s="221" t="s">
        <v>161</v>
      </c>
    </row>
    <row r="160" spans="1:65" s="13" customFormat="1">
      <c r="B160" s="201"/>
      <c r="C160" s="202"/>
      <c r="D160" s="199" t="s">
        <v>178</v>
      </c>
      <c r="E160" s="203" t="s">
        <v>19</v>
      </c>
      <c r="F160" s="204" t="s">
        <v>3266</v>
      </c>
      <c r="G160" s="202"/>
      <c r="H160" s="205">
        <v>14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178</v>
      </c>
      <c r="AU160" s="211" t="s">
        <v>180</v>
      </c>
      <c r="AV160" s="13" t="s">
        <v>79</v>
      </c>
      <c r="AW160" s="13" t="s">
        <v>31</v>
      </c>
      <c r="AX160" s="13" t="s">
        <v>69</v>
      </c>
      <c r="AY160" s="211" t="s">
        <v>161</v>
      </c>
    </row>
    <row r="161" spans="1:65" s="15" customFormat="1">
      <c r="B161" s="222"/>
      <c r="C161" s="223"/>
      <c r="D161" s="199" t="s">
        <v>178</v>
      </c>
      <c r="E161" s="224" t="s">
        <v>19</v>
      </c>
      <c r="F161" s="225" t="s">
        <v>221</v>
      </c>
      <c r="G161" s="223"/>
      <c r="H161" s="226">
        <v>14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178</v>
      </c>
      <c r="AU161" s="232" t="s">
        <v>180</v>
      </c>
      <c r="AV161" s="15" t="s">
        <v>168</v>
      </c>
      <c r="AW161" s="15" t="s">
        <v>31</v>
      </c>
      <c r="AX161" s="15" t="s">
        <v>77</v>
      </c>
      <c r="AY161" s="232" t="s">
        <v>161</v>
      </c>
    </row>
    <row r="162" spans="1:65" s="2" customFormat="1" ht="16.5" customHeight="1">
      <c r="A162" s="37"/>
      <c r="B162" s="38"/>
      <c r="C162" s="181" t="s">
        <v>262</v>
      </c>
      <c r="D162" s="181" t="s">
        <v>163</v>
      </c>
      <c r="E162" s="182" t="s">
        <v>3280</v>
      </c>
      <c r="F162" s="183" t="s">
        <v>3281</v>
      </c>
      <c r="G162" s="184" t="s">
        <v>189</v>
      </c>
      <c r="H162" s="185">
        <v>31.74</v>
      </c>
      <c r="I162" s="186"/>
      <c r="J162" s="187">
        <f>ROUND(I162*H162,2)</f>
        <v>0</v>
      </c>
      <c r="K162" s="183" t="s">
        <v>19</v>
      </c>
      <c r="L162" s="42"/>
      <c r="M162" s="188" t="s">
        <v>19</v>
      </c>
      <c r="N162" s="189" t="s">
        <v>40</v>
      </c>
      <c r="O162" s="67"/>
      <c r="P162" s="190">
        <f>O162*H162</f>
        <v>0</v>
      </c>
      <c r="Q162" s="190">
        <v>4.6999999999999999E-4</v>
      </c>
      <c r="R162" s="190">
        <f>Q162*H162</f>
        <v>1.4917799999999998E-2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279</v>
      </c>
      <c r="AT162" s="192" t="s">
        <v>163</v>
      </c>
      <c r="AU162" s="192" t="s">
        <v>180</v>
      </c>
      <c r="AY162" s="20" t="s">
        <v>161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77</v>
      </c>
      <c r="BK162" s="193">
        <f>ROUND(I162*H162,2)</f>
        <v>0</v>
      </c>
      <c r="BL162" s="20" t="s">
        <v>279</v>
      </c>
      <c r="BM162" s="192" t="s">
        <v>5369</v>
      </c>
    </row>
    <row r="163" spans="1:65" s="14" customFormat="1">
      <c r="B163" s="212"/>
      <c r="C163" s="213"/>
      <c r="D163" s="199" t="s">
        <v>178</v>
      </c>
      <c r="E163" s="214" t="s">
        <v>19</v>
      </c>
      <c r="F163" s="215" t="s">
        <v>3128</v>
      </c>
      <c r="G163" s="213"/>
      <c r="H163" s="214" t="s">
        <v>19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178</v>
      </c>
      <c r="AU163" s="221" t="s">
        <v>180</v>
      </c>
      <c r="AV163" s="14" t="s">
        <v>77</v>
      </c>
      <c r="AW163" s="14" t="s">
        <v>31</v>
      </c>
      <c r="AX163" s="14" t="s">
        <v>69</v>
      </c>
      <c r="AY163" s="221" t="s">
        <v>161</v>
      </c>
    </row>
    <row r="164" spans="1:65" s="14" customFormat="1">
      <c r="B164" s="212"/>
      <c r="C164" s="213"/>
      <c r="D164" s="199" t="s">
        <v>178</v>
      </c>
      <c r="E164" s="214" t="s">
        <v>19</v>
      </c>
      <c r="F164" s="215" t="s">
        <v>3129</v>
      </c>
      <c r="G164" s="213"/>
      <c r="H164" s="214" t="s">
        <v>19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178</v>
      </c>
      <c r="AU164" s="221" t="s">
        <v>180</v>
      </c>
      <c r="AV164" s="14" t="s">
        <v>77</v>
      </c>
      <c r="AW164" s="14" t="s">
        <v>31</v>
      </c>
      <c r="AX164" s="14" t="s">
        <v>69</v>
      </c>
      <c r="AY164" s="221" t="s">
        <v>161</v>
      </c>
    </row>
    <row r="165" spans="1:65" s="13" customFormat="1">
      <c r="B165" s="201"/>
      <c r="C165" s="202"/>
      <c r="D165" s="199" t="s">
        <v>178</v>
      </c>
      <c r="E165" s="203" t="s">
        <v>19</v>
      </c>
      <c r="F165" s="204" t="s">
        <v>5370</v>
      </c>
      <c r="G165" s="202"/>
      <c r="H165" s="205">
        <v>31.74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178</v>
      </c>
      <c r="AU165" s="211" t="s">
        <v>180</v>
      </c>
      <c r="AV165" s="13" t="s">
        <v>79</v>
      </c>
      <c r="AW165" s="13" t="s">
        <v>31</v>
      </c>
      <c r="AX165" s="13" t="s">
        <v>69</v>
      </c>
      <c r="AY165" s="211" t="s">
        <v>161</v>
      </c>
    </row>
    <row r="166" spans="1:65" s="15" customFormat="1">
      <c r="B166" s="222"/>
      <c r="C166" s="223"/>
      <c r="D166" s="199" t="s">
        <v>178</v>
      </c>
      <c r="E166" s="224" t="s">
        <v>19</v>
      </c>
      <c r="F166" s="225" t="s">
        <v>221</v>
      </c>
      <c r="G166" s="223"/>
      <c r="H166" s="226">
        <v>31.74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178</v>
      </c>
      <c r="AU166" s="232" t="s">
        <v>180</v>
      </c>
      <c r="AV166" s="15" t="s">
        <v>168</v>
      </c>
      <c r="AW166" s="15" t="s">
        <v>31</v>
      </c>
      <c r="AX166" s="15" t="s">
        <v>77</v>
      </c>
      <c r="AY166" s="232" t="s">
        <v>161</v>
      </c>
    </row>
    <row r="167" spans="1:65" s="2" customFormat="1" ht="16.5" customHeight="1">
      <c r="A167" s="37"/>
      <c r="B167" s="38"/>
      <c r="C167" s="181" t="s">
        <v>268</v>
      </c>
      <c r="D167" s="181" t="s">
        <v>163</v>
      </c>
      <c r="E167" s="182" t="s">
        <v>3291</v>
      </c>
      <c r="F167" s="183" t="s">
        <v>3292</v>
      </c>
      <c r="G167" s="184" t="s">
        <v>189</v>
      </c>
      <c r="H167" s="185">
        <v>31.74</v>
      </c>
      <c r="I167" s="186"/>
      <c r="J167" s="187">
        <f>ROUND(I167*H167,2)</f>
        <v>0</v>
      </c>
      <c r="K167" s="183" t="s">
        <v>167</v>
      </c>
      <c r="L167" s="42"/>
      <c r="M167" s="188" t="s">
        <v>19</v>
      </c>
      <c r="N167" s="189" t="s">
        <v>40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279</v>
      </c>
      <c r="AT167" s="192" t="s">
        <v>163</v>
      </c>
      <c r="AU167" s="192" t="s">
        <v>180</v>
      </c>
      <c r="AY167" s="20" t="s">
        <v>161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77</v>
      </c>
      <c r="BK167" s="193">
        <f>ROUND(I167*H167,2)</f>
        <v>0</v>
      </c>
      <c r="BL167" s="20" t="s">
        <v>279</v>
      </c>
      <c r="BM167" s="192" t="s">
        <v>5371</v>
      </c>
    </row>
    <row r="168" spans="1:65" s="2" customFormat="1">
      <c r="A168" s="37"/>
      <c r="B168" s="38"/>
      <c r="C168" s="39"/>
      <c r="D168" s="194" t="s">
        <v>170</v>
      </c>
      <c r="E168" s="39"/>
      <c r="F168" s="195" t="s">
        <v>3294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170</v>
      </c>
      <c r="AU168" s="20" t="s">
        <v>180</v>
      </c>
    </row>
    <row r="169" spans="1:65" s="14" customFormat="1">
      <c r="B169" s="212"/>
      <c r="C169" s="213"/>
      <c r="D169" s="199" t="s">
        <v>178</v>
      </c>
      <c r="E169" s="214" t="s">
        <v>19</v>
      </c>
      <c r="F169" s="215" t="s">
        <v>3128</v>
      </c>
      <c r="G169" s="213"/>
      <c r="H169" s="214" t="s">
        <v>19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178</v>
      </c>
      <c r="AU169" s="221" t="s">
        <v>180</v>
      </c>
      <c r="AV169" s="14" t="s">
        <v>77</v>
      </c>
      <c r="AW169" s="14" t="s">
        <v>31</v>
      </c>
      <c r="AX169" s="14" t="s">
        <v>69</v>
      </c>
      <c r="AY169" s="221" t="s">
        <v>161</v>
      </c>
    </row>
    <row r="170" spans="1:65" s="14" customFormat="1">
      <c r="B170" s="212"/>
      <c r="C170" s="213"/>
      <c r="D170" s="199" t="s">
        <v>178</v>
      </c>
      <c r="E170" s="214" t="s">
        <v>19</v>
      </c>
      <c r="F170" s="215" t="s">
        <v>3295</v>
      </c>
      <c r="G170" s="213"/>
      <c r="H170" s="214" t="s">
        <v>19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178</v>
      </c>
      <c r="AU170" s="221" t="s">
        <v>180</v>
      </c>
      <c r="AV170" s="14" t="s">
        <v>77</v>
      </c>
      <c r="AW170" s="14" t="s">
        <v>31</v>
      </c>
      <c r="AX170" s="14" t="s">
        <v>69</v>
      </c>
      <c r="AY170" s="221" t="s">
        <v>161</v>
      </c>
    </row>
    <row r="171" spans="1:65" s="14" customFormat="1">
      <c r="B171" s="212"/>
      <c r="C171" s="213"/>
      <c r="D171" s="199" t="s">
        <v>178</v>
      </c>
      <c r="E171" s="214" t="s">
        <v>19</v>
      </c>
      <c r="F171" s="215" t="s">
        <v>3129</v>
      </c>
      <c r="G171" s="213"/>
      <c r="H171" s="214" t="s">
        <v>19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178</v>
      </c>
      <c r="AU171" s="221" t="s">
        <v>180</v>
      </c>
      <c r="AV171" s="14" t="s">
        <v>77</v>
      </c>
      <c r="AW171" s="14" t="s">
        <v>31</v>
      </c>
      <c r="AX171" s="14" t="s">
        <v>69</v>
      </c>
      <c r="AY171" s="221" t="s">
        <v>161</v>
      </c>
    </row>
    <row r="172" spans="1:65" s="13" customFormat="1">
      <c r="B172" s="201"/>
      <c r="C172" s="202"/>
      <c r="D172" s="199" t="s">
        <v>178</v>
      </c>
      <c r="E172" s="203" t="s">
        <v>19</v>
      </c>
      <c r="F172" s="204" t="s">
        <v>5370</v>
      </c>
      <c r="G172" s="202"/>
      <c r="H172" s="205">
        <v>31.74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178</v>
      </c>
      <c r="AU172" s="211" t="s">
        <v>180</v>
      </c>
      <c r="AV172" s="13" t="s">
        <v>79</v>
      </c>
      <c r="AW172" s="13" t="s">
        <v>31</v>
      </c>
      <c r="AX172" s="13" t="s">
        <v>69</v>
      </c>
      <c r="AY172" s="211" t="s">
        <v>161</v>
      </c>
    </row>
    <row r="173" spans="1:65" s="15" customFormat="1">
      <c r="B173" s="222"/>
      <c r="C173" s="223"/>
      <c r="D173" s="199" t="s">
        <v>178</v>
      </c>
      <c r="E173" s="224" t="s">
        <v>19</v>
      </c>
      <c r="F173" s="225" t="s">
        <v>221</v>
      </c>
      <c r="G173" s="223"/>
      <c r="H173" s="226">
        <v>31.74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178</v>
      </c>
      <c r="AU173" s="232" t="s">
        <v>180</v>
      </c>
      <c r="AV173" s="15" t="s">
        <v>168</v>
      </c>
      <c r="AW173" s="15" t="s">
        <v>31</v>
      </c>
      <c r="AX173" s="15" t="s">
        <v>77</v>
      </c>
      <c r="AY173" s="232" t="s">
        <v>161</v>
      </c>
    </row>
    <row r="174" spans="1:65" s="2" customFormat="1" ht="24.15" customHeight="1">
      <c r="A174" s="37"/>
      <c r="B174" s="38"/>
      <c r="C174" s="181" t="s">
        <v>8</v>
      </c>
      <c r="D174" s="181" t="s">
        <v>163</v>
      </c>
      <c r="E174" s="182" t="s">
        <v>3296</v>
      </c>
      <c r="F174" s="183" t="s">
        <v>3297</v>
      </c>
      <c r="G174" s="184" t="s">
        <v>214</v>
      </c>
      <c r="H174" s="185">
        <v>3.5000000000000003E-2</v>
      </c>
      <c r="I174" s="186"/>
      <c r="J174" s="187">
        <f>ROUND(I174*H174,2)</f>
        <v>0</v>
      </c>
      <c r="K174" s="183" t="s">
        <v>19</v>
      </c>
      <c r="L174" s="42"/>
      <c r="M174" s="188" t="s">
        <v>19</v>
      </c>
      <c r="N174" s="189" t="s">
        <v>40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279</v>
      </c>
      <c r="AT174" s="192" t="s">
        <v>163</v>
      </c>
      <c r="AU174" s="192" t="s">
        <v>180</v>
      </c>
      <c r="AY174" s="20" t="s">
        <v>161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77</v>
      </c>
      <c r="BK174" s="193">
        <f>ROUND(I174*H174,2)</f>
        <v>0</v>
      </c>
      <c r="BL174" s="20" t="s">
        <v>279</v>
      </c>
      <c r="BM174" s="192" t="s">
        <v>5372</v>
      </c>
    </row>
    <row r="175" spans="1:65" s="14" customFormat="1">
      <c r="B175" s="212"/>
      <c r="C175" s="213"/>
      <c r="D175" s="199" t="s">
        <v>178</v>
      </c>
      <c r="E175" s="214" t="s">
        <v>19</v>
      </c>
      <c r="F175" s="215" t="s">
        <v>3142</v>
      </c>
      <c r="G175" s="213"/>
      <c r="H175" s="214" t="s">
        <v>19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178</v>
      </c>
      <c r="AU175" s="221" t="s">
        <v>180</v>
      </c>
      <c r="AV175" s="14" t="s">
        <v>77</v>
      </c>
      <c r="AW175" s="14" t="s">
        <v>31</v>
      </c>
      <c r="AX175" s="14" t="s">
        <v>69</v>
      </c>
      <c r="AY175" s="221" t="s">
        <v>161</v>
      </c>
    </row>
    <row r="176" spans="1:65" s="13" customFormat="1">
      <c r="B176" s="201"/>
      <c r="C176" s="202"/>
      <c r="D176" s="199" t="s">
        <v>178</v>
      </c>
      <c r="E176" s="203" t="s">
        <v>19</v>
      </c>
      <c r="F176" s="204" t="s">
        <v>5373</v>
      </c>
      <c r="G176" s="202"/>
      <c r="H176" s="205">
        <v>3.5000000000000003E-2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178</v>
      </c>
      <c r="AU176" s="211" t="s">
        <v>180</v>
      </c>
      <c r="AV176" s="13" t="s">
        <v>79</v>
      </c>
      <c r="AW176" s="13" t="s">
        <v>31</v>
      </c>
      <c r="AX176" s="13" t="s">
        <v>69</v>
      </c>
      <c r="AY176" s="211" t="s">
        <v>161</v>
      </c>
    </row>
    <row r="177" spans="1:65" s="15" customFormat="1">
      <c r="B177" s="222"/>
      <c r="C177" s="223"/>
      <c r="D177" s="199" t="s">
        <v>178</v>
      </c>
      <c r="E177" s="224" t="s">
        <v>19</v>
      </c>
      <c r="F177" s="225" t="s">
        <v>221</v>
      </c>
      <c r="G177" s="223"/>
      <c r="H177" s="226">
        <v>3.5000000000000003E-2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178</v>
      </c>
      <c r="AU177" s="232" t="s">
        <v>180</v>
      </c>
      <c r="AV177" s="15" t="s">
        <v>168</v>
      </c>
      <c r="AW177" s="15" t="s">
        <v>31</v>
      </c>
      <c r="AX177" s="15" t="s">
        <v>77</v>
      </c>
      <c r="AY177" s="232" t="s">
        <v>161</v>
      </c>
    </row>
    <row r="178" spans="1:65" s="2" customFormat="1" ht="24.15" customHeight="1">
      <c r="A178" s="37"/>
      <c r="B178" s="38"/>
      <c r="C178" s="181" t="s">
        <v>279</v>
      </c>
      <c r="D178" s="181" t="s">
        <v>163</v>
      </c>
      <c r="E178" s="182" t="s">
        <v>3300</v>
      </c>
      <c r="F178" s="183" t="s">
        <v>3301</v>
      </c>
      <c r="G178" s="184" t="s">
        <v>214</v>
      </c>
      <c r="H178" s="185">
        <v>2.5000000000000001E-2</v>
      </c>
      <c r="I178" s="186"/>
      <c r="J178" s="187">
        <f>ROUND(I178*H178,2)</f>
        <v>0</v>
      </c>
      <c r="K178" s="183" t="s">
        <v>167</v>
      </c>
      <c r="L178" s="42"/>
      <c r="M178" s="188" t="s">
        <v>19</v>
      </c>
      <c r="N178" s="189" t="s">
        <v>40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279</v>
      </c>
      <c r="AT178" s="192" t="s">
        <v>163</v>
      </c>
      <c r="AU178" s="192" t="s">
        <v>180</v>
      </c>
      <c r="AY178" s="20" t="s">
        <v>161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77</v>
      </c>
      <c r="BK178" s="193">
        <f>ROUND(I178*H178,2)</f>
        <v>0</v>
      </c>
      <c r="BL178" s="20" t="s">
        <v>279</v>
      </c>
      <c r="BM178" s="192" t="s">
        <v>5374</v>
      </c>
    </row>
    <row r="179" spans="1:65" s="2" customFormat="1">
      <c r="A179" s="37"/>
      <c r="B179" s="38"/>
      <c r="C179" s="39"/>
      <c r="D179" s="194" t="s">
        <v>170</v>
      </c>
      <c r="E179" s="39"/>
      <c r="F179" s="195" t="s">
        <v>3303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170</v>
      </c>
      <c r="AU179" s="20" t="s">
        <v>180</v>
      </c>
    </row>
    <row r="180" spans="1:65" s="14" customFormat="1">
      <c r="B180" s="212"/>
      <c r="C180" s="213"/>
      <c r="D180" s="199" t="s">
        <v>178</v>
      </c>
      <c r="E180" s="214" t="s">
        <v>19</v>
      </c>
      <c r="F180" s="215" t="s">
        <v>3304</v>
      </c>
      <c r="G180" s="213"/>
      <c r="H180" s="214" t="s">
        <v>19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178</v>
      </c>
      <c r="AU180" s="221" t="s">
        <v>180</v>
      </c>
      <c r="AV180" s="14" t="s">
        <v>77</v>
      </c>
      <c r="AW180" s="14" t="s">
        <v>31</v>
      </c>
      <c r="AX180" s="14" t="s">
        <v>69</v>
      </c>
      <c r="AY180" s="221" t="s">
        <v>161</v>
      </c>
    </row>
    <row r="181" spans="1:65" s="13" customFormat="1">
      <c r="B181" s="201"/>
      <c r="C181" s="202"/>
      <c r="D181" s="199" t="s">
        <v>178</v>
      </c>
      <c r="E181" s="203" t="s">
        <v>19</v>
      </c>
      <c r="F181" s="204" t="s">
        <v>5375</v>
      </c>
      <c r="G181" s="202"/>
      <c r="H181" s="205">
        <v>2.5000000000000001E-2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178</v>
      </c>
      <c r="AU181" s="211" t="s">
        <v>180</v>
      </c>
      <c r="AV181" s="13" t="s">
        <v>79</v>
      </c>
      <c r="AW181" s="13" t="s">
        <v>31</v>
      </c>
      <c r="AX181" s="13" t="s">
        <v>69</v>
      </c>
      <c r="AY181" s="211" t="s">
        <v>161</v>
      </c>
    </row>
    <row r="182" spans="1:65" s="15" customFormat="1">
      <c r="B182" s="222"/>
      <c r="C182" s="223"/>
      <c r="D182" s="199" t="s">
        <v>178</v>
      </c>
      <c r="E182" s="224" t="s">
        <v>19</v>
      </c>
      <c r="F182" s="225" t="s">
        <v>221</v>
      </c>
      <c r="G182" s="223"/>
      <c r="H182" s="226">
        <v>2.5000000000000001E-2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178</v>
      </c>
      <c r="AU182" s="232" t="s">
        <v>180</v>
      </c>
      <c r="AV182" s="15" t="s">
        <v>168</v>
      </c>
      <c r="AW182" s="15" t="s">
        <v>31</v>
      </c>
      <c r="AX182" s="15" t="s">
        <v>77</v>
      </c>
      <c r="AY182" s="232" t="s">
        <v>161</v>
      </c>
    </row>
    <row r="183" spans="1:65" s="2" customFormat="1" ht="37.799999999999997" customHeight="1">
      <c r="A183" s="37"/>
      <c r="B183" s="38"/>
      <c r="C183" s="181" t="s">
        <v>293</v>
      </c>
      <c r="D183" s="181" t="s">
        <v>163</v>
      </c>
      <c r="E183" s="182" t="s">
        <v>3307</v>
      </c>
      <c r="F183" s="183" t="s">
        <v>3308</v>
      </c>
      <c r="G183" s="184" t="s">
        <v>214</v>
      </c>
      <c r="H183" s="185">
        <v>2.5000000000000001E-2</v>
      </c>
      <c r="I183" s="186"/>
      <c r="J183" s="187">
        <f>ROUND(I183*H183,2)</f>
        <v>0</v>
      </c>
      <c r="K183" s="183" t="s">
        <v>167</v>
      </c>
      <c r="L183" s="42"/>
      <c r="M183" s="188" t="s">
        <v>19</v>
      </c>
      <c r="N183" s="189" t="s">
        <v>40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279</v>
      </c>
      <c r="AT183" s="192" t="s">
        <v>163</v>
      </c>
      <c r="AU183" s="192" t="s">
        <v>180</v>
      </c>
      <c r="AY183" s="20" t="s">
        <v>161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77</v>
      </c>
      <c r="BK183" s="193">
        <f>ROUND(I183*H183,2)</f>
        <v>0</v>
      </c>
      <c r="BL183" s="20" t="s">
        <v>279</v>
      </c>
      <c r="BM183" s="192" t="s">
        <v>5376</v>
      </c>
    </row>
    <row r="184" spans="1:65" s="2" customFormat="1">
      <c r="A184" s="37"/>
      <c r="B184" s="38"/>
      <c r="C184" s="39"/>
      <c r="D184" s="194" t="s">
        <v>170</v>
      </c>
      <c r="E184" s="39"/>
      <c r="F184" s="195" t="s">
        <v>3310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170</v>
      </c>
      <c r="AU184" s="20" t="s">
        <v>180</v>
      </c>
    </row>
    <row r="185" spans="1:65" s="14" customFormat="1">
      <c r="B185" s="212"/>
      <c r="C185" s="213"/>
      <c r="D185" s="199" t="s">
        <v>178</v>
      </c>
      <c r="E185" s="214" t="s">
        <v>19</v>
      </c>
      <c r="F185" s="215" t="s">
        <v>3304</v>
      </c>
      <c r="G185" s="213"/>
      <c r="H185" s="214" t="s">
        <v>19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178</v>
      </c>
      <c r="AU185" s="221" t="s">
        <v>180</v>
      </c>
      <c r="AV185" s="14" t="s">
        <v>77</v>
      </c>
      <c r="AW185" s="14" t="s">
        <v>31</v>
      </c>
      <c r="AX185" s="14" t="s">
        <v>69</v>
      </c>
      <c r="AY185" s="221" t="s">
        <v>161</v>
      </c>
    </row>
    <row r="186" spans="1:65" s="13" customFormat="1">
      <c r="B186" s="201"/>
      <c r="C186" s="202"/>
      <c r="D186" s="199" t="s">
        <v>178</v>
      </c>
      <c r="E186" s="203" t="s">
        <v>19</v>
      </c>
      <c r="F186" s="204" t="s">
        <v>5375</v>
      </c>
      <c r="G186" s="202"/>
      <c r="H186" s="205">
        <v>2.5000000000000001E-2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178</v>
      </c>
      <c r="AU186" s="211" t="s">
        <v>180</v>
      </c>
      <c r="AV186" s="13" t="s">
        <v>79</v>
      </c>
      <c r="AW186" s="13" t="s">
        <v>31</v>
      </c>
      <c r="AX186" s="13" t="s">
        <v>69</v>
      </c>
      <c r="AY186" s="211" t="s">
        <v>161</v>
      </c>
    </row>
    <row r="187" spans="1:65" s="15" customFormat="1">
      <c r="B187" s="222"/>
      <c r="C187" s="223"/>
      <c r="D187" s="199" t="s">
        <v>178</v>
      </c>
      <c r="E187" s="224" t="s">
        <v>19</v>
      </c>
      <c r="F187" s="225" t="s">
        <v>221</v>
      </c>
      <c r="G187" s="223"/>
      <c r="H187" s="226">
        <v>2.5000000000000001E-2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178</v>
      </c>
      <c r="AU187" s="232" t="s">
        <v>180</v>
      </c>
      <c r="AV187" s="15" t="s">
        <v>168</v>
      </c>
      <c r="AW187" s="15" t="s">
        <v>31</v>
      </c>
      <c r="AX187" s="15" t="s">
        <v>77</v>
      </c>
      <c r="AY187" s="232" t="s">
        <v>161</v>
      </c>
    </row>
    <row r="188" spans="1:65" s="12" customFormat="1" ht="22.8" customHeight="1">
      <c r="B188" s="165"/>
      <c r="C188" s="166"/>
      <c r="D188" s="167" t="s">
        <v>68</v>
      </c>
      <c r="E188" s="179" t="s">
        <v>525</v>
      </c>
      <c r="F188" s="179" t="s">
        <v>526</v>
      </c>
      <c r="G188" s="166"/>
      <c r="H188" s="166"/>
      <c r="I188" s="169"/>
      <c r="J188" s="180">
        <f>BK188</f>
        <v>0</v>
      </c>
      <c r="K188" s="166"/>
      <c r="L188" s="171"/>
      <c r="M188" s="172"/>
      <c r="N188" s="173"/>
      <c r="O188" s="173"/>
      <c r="P188" s="174">
        <f>P189+P207+P371</f>
        <v>0</v>
      </c>
      <c r="Q188" s="173"/>
      <c r="R188" s="174">
        <f>R189+R207+R371</f>
        <v>0.16404710479999998</v>
      </c>
      <c r="S188" s="173"/>
      <c r="T188" s="175">
        <f>T189+T207+T371</f>
        <v>6.474400000000001E-2</v>
      </c>
      <c r="AR188" s="176" t="s">
        <v>79</v>
      </c>
      <c r="AT188" s="177" t="s">
        <v>68</v>
      </c>
      <c r="AU188" s="177" t="s">
        <v>77</v>
      </c>
      <c r="AY188" s="176" t="s">
        <v>161</v>
      </c>
      <c r="BK188" s="178">
        <f>BK189+BK207+BK371</f>
        <v>0</v>
      </c>
    </row>
    <row r="189" spans="1:65" s="12" customFormat="1" ht="20.85" customHeight="1">
      <c r="B189" s="165"/>
      <c r="C189" s="166"/>
      <c r="D189" s="167" t="s">
        <v>68</v>
      </c>
      <c r="E189" s="179" t="s">
        <v>1568</v>
      </c>
      <c r="F189" s="179" t="s">
        <v>1569</v>
      </c>
      <c r="G189" s="166"/>
      <c r="H189" s="166"/>
      <c r="I189" s="169"/>
      <c r="J189" s="180">
        <f>BK189</f>
        <v>0</v>
      </c>
      <c r="K189" s="166"/>
      <c r="L189" s="171"/>
      <c r="M189" s="172"/>
      <c r="N189" s="173"/>
      <c r="O189" s="173"/>
      <c r="P189" s="174">
        <f>SUM(P190:P206)</f>
        <v>0</v>
      </c>
      <c r="Q189" s="173"/>
      <c r="R189" s="174">
        <f>SUM(R190:R206)</f>
        <v>1.5870000000000001E-3</v>
      </c>
      <c r="S189" s="173"/>
      <c r="T189" s="175">
        <f>SUM(T190:T206)</f>
        <v>0</v>
      </c>
      <c r="AR189" s="176" t="s">
        <v>79</v>
      </c>
      <c r="AT189" s="177" t="s">
        <v>68</v>
      </c>
      <c r="AU189" s="177" t="s">
        <v>79</v>
      </c>
      <c r="AY189" s="176" t="s">
        <v>161</v>
      </c>
      <c r="BK189" s="178">
        <f>SUM(BK190:BK206)</f>
        <v>0</v>
      </c>
    </row>
    <row r="190" spans="1:65" s="2" customFormat="1" ht="24.15" customHeight="1">
      <c r="A190" s="37"/>
      <c r="B190" s="38"/>
      <c r="C190" s="181" t="s">
        <v>299</v>
      </c>
      <c r="D190" s="181" t="s">
        <v>163</v>
      </c>
      <c r="E190" s="182" t="s">
        <v>3316</v>
      </c>
      <c r="F190" s="183" t="s">
        <v>3317</v>
      </c>
      <c r="G190" s="184" t="s">
        <v>189</v>
      </c>
      <c r="H190" s="185">
        <v>31.74</v>
      </c>
      <c r="I190" s="186"/>
      <c r="J190" s="187">
        <f>ROUND(I190*H190,2)</f>
        <v>0</v>
      </c>
      <c r="K190" s="183" t="s">
        <v>167</v>
      </c>
      <c r="L190" s="42"/>
      <c r="M190" s="188" t="s">
        <v>19</v>
      </c>
      <c r="N190" s="189" t="s">
        <v>40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279</v>
      </c>
      <c r="AT190" s="192" t="s">
        <v>163</v>
      </c>
      <c r="AU190" s="192" t="s">
        <v>180</v>
      </c>
      <c r="AY190" s="20" t="s">
        <v>161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77</v>
      </c>
      <c r="BK190" s="193">
        <f>ROUND(I190*H190,2)</f>
        <v>0</v>
      </c>
      <c r="BL190" s="20" t="s">
        <v>279</v>
      </c>
      <c r="BM190" s="192" t="s">
        <v>5377</v>
      </c>
    </row>
    <row r="191" spans="1:65" s="2" customFormat="1">
      <c r="A191" s="37"/>
      <c r="B191" s="38"/>
      <c r="C191" s="39"/>
      <c r="D191" s="194" t="s">
        <v>170</v>
      </c>
      <c r="E191" s="39"/>
      <c r="F191" s="195" t="s">
        <v>3319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170</v>
      </c>
      <c r="AU191" s="20" t="s">
        <v>180</v>
      </c>
    </row>
    <row r="192" spans="1:65" s="2" customFormat="1" ht="16.5" customHeight="1">
      <c r="A192" s="37"/>
      <c r="B192" s="38"/>
      <c r="C192" s="237" t="s">
        <v>311</v>
      </c>
      <c r="D192" s="237" t="s">
        <v>715</v>
      </c>
      <c r="E192" s="238" t="s">
        <v>3320</v>
      </c>
      <c r="F192" s="239" t="s">
        <v>3321</v>
      </c>
      <c r="G192" s="240" t="s">
        <v>189</v>
      </c>
      <c r="H192" s="241">
        <v>31.74</v>
      </c>
      <c r="I192" s="242"/>
      <c r="J192" s="243">
        <f>ROUND(I192*H192,2)</f>
        <v>0</v>
      </c>
      <c r="K192" s="239" t="s">
        <v>167</v>
      </c>
      <c r="L192" s="244"/>
      <c r="M192" s="245" t="s">
        <v>19</v>
      </c>
      <c r="N192" s="246" t="s">
        <v>40</v>
      </c>
      <c r="O192" s="67"/>
      <c r="P192" s="190">
        <f>O192*H192</f>
        <v>0</v>
      </c>
      <c r="Q192" s="190">
        <v>5.0000000000000002E-5</v>
      </c>
      <c r="R192" s="190">
        <f>Q192*H192</f>
        <v>1.5870000000000001E-3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406</v>
      </c>
      <c r="AT192" s="192" t="s">
        <v>715</v>
      </c>
      <c r="AU192" s="192" t="s">
        <v>180</v>
      </c>
      <c r="AY192" s="20" t="s">
        <v>161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77</v>
      </c>
      <c r="BK192" s="193">
        <f>ROUND(I192*H192,2)</f>
        <v>0</v>
      </c>
      <c r="BL192" s="20" t="s">
        <v>279</v>
      </c>
      <c r="BM192" s="192" t="s">
        <v>5378</v>
      </c>
    </row>
    <row r="193" spans="1:65" s="14" customFormat="1">
      <c r="B193" s="212"/>
      <c r="C193" s="213"/>
      <c r="D193" s="199" t="s">
        <v>178</v>
      </c>
      <c r="E193" s="214" t="s">
        <v>19</v>
      </c>
      <c r="F193" s="215" t="s">
        <v>3128</v>
      </c>
      <c r="G193" s="213"/>
      <c r="H193" s="214" t="s">
        <v>19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178</v>
      </c>
      <c r="AU193" s="221" t="s">
        <v>180</v>
      </c>
      <c r="AV193" s="14" t="s">
        <v>77</v>
      </c>
      <c r="AW193" s="14" t="s">
        <v>31</v>
      </c>
      <c r="AX193" s="14" t="s">
        <v>69</v>
      </c>
      <c r="AY193" s="221" t="s">
        <v>161</v>
      </c>
    </row>
    <row r="194" spans="1:65" s="14" customFormat="1">
      <c r="B194" s="212"/>
      <c r="C194" s="213"/>
      <c r="D194" s="199" t="s">
        <v>178</v>
      </c>
      <c r="E194" s="214" t="s">
        <v>19</v>
      </c>
      <c r="F194" s="215" t="s">
        <v>3129</v>
      </c>
      <c r="G194" s="213"/>
      <c r="H194" s="214" t="s">
        <v>19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178</v>
      </c>
      <c r="AU194" s="221" t="s">
        <v>180</v>
      </c>
      <c r="AV194" s="14" t="s">
        <v>77</v>
      </c>
      <c r="AW194" s="14" t="s">
        <v>31</v>
      </c>
      <c r="AX194" s="14" t="s">
        <v>69</v>
      </c>
      <c r="AY194" s="221" t="s">
        <v>161</v>
      </c>
    </row>
    <row r="195" spans="1:65" s="13" customFormat="1">
      <c r="B195" s="201"/>
      <c r="C195" s="202"/>
      <c r="D195" s="199" t="s">
        <v>178</v>
      </c>
      <c r="E195" s="203" t="s">
        <v>19</v>
      </c>
      <c r="F195" s="204" t="s">
        <v>5370</v>
      </c>
      <c r="G195" s="202"/>
      <c r="H195" s="205">
        <v>31.74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178</v>
      </c>
      <c r="AU195" s="211" t="s">
        <v>180</v>
      </c>
      <c r="AV195" s="13" t="s">
        <v>79</v>
      </c>
      <c r="AW195" s="13" t="s">
        <v>31</v>
      </c>
      <c r="AX195" s="13" t="s">
        <v>69</v>
      </c>
      <c r="AY195" s="211" t="s">
        <v>161</v>
      </c>
    </row>
    <row r="196" spans="1:65" s="15" customFormat="1">
      <c r="B196" s="222"/>
      <c r="C196" s="223"/>
      <c r="D196" s="199" t="s">
        <v>178</v>
      </c>
      <c r="E196" s="224" t="s">
        <v>19</v>
      </c>
      <c r="F196" s="225" t="s">
        <v>221</v>
      </c>
      <c r="G196" s="223"/>
      <c r="H196" s="226">
        <v>31.74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178</v>
      </c>
      <c r="AU196" s="232" t="s">
        <v>180</v>
      </c>
      <c r="AV196" s="15" t="s">
        <v>168</v>
      </c>
      <c r="AW196" s="15" t="s">
        <v>31</v>
      </c>
      <c r="AX196" s="15" t="s">
        <v>77</v>
      </c>
      <c r="AY196" s="232" t="s">
        <v>161</v>
      </c>
    </row>
    <row r="197" spans="1:65" s="2" customFormat="1" ht="24.15" customHeight="1">
      <c r="A197" s="37"/>
      <c r="B197" s="38"/>
      <c r="C197" s="181" t="s">
        <v>317</v>
      </c>
      <c r="D197" s="181" t="s">
        <v>163</v>
      </c>
      <c r="E197" s="182" t="s">
        <v>3340</v>
      </c>
      <c r="F197" s="183" t="s">
        <v>3341</v>
      </c>
      <c r="G197" s="184" t="s">
        <v>214</v>
      </c>
      <c r="H197" s="185">
        <v>2E-3</v>
      </c>
      <c r="I197" s="186"/>
      <c r="J197" s="187">
        <f>ROUND(I197*H197,2)</f>
        <v>0</v>
      </c>
      <c r="K197" s="183" t="s">
        <v>167</v>
      </c>
      <c r="L197" s="42"/>
      <c r="M197" s="188" t="s">
        <v>19</v>
      </c>
      <c r="N197" s="189" t="s">
        <v>40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279</v>
      </c>
      <c r="AT197" s="192" t="s">
        <v>163</v>
      </c>
      <c r="AU197" s="192" t="s">
        <v>180</v>
      </c>
      <c r="AY197" s="20" t="s">
        <v>161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77</v>
      </c>
      <c r="BK197" s="193">
        <f>ROUND(I197*H197,2)</f>
        <v>0</v>
      </c>
      <c r="BL197" s="20" t="s">
        <v>279</v>
      </c>
      <c r="BM197" s="192" t="s">
        <v>5379</v>
      </c>
    </row>
    <row r="198" spans="1:65" s="2" customFormat="1">
      <c r="A198" s="37"/>
      <c r="B198" s="38"/>
      <c r="C198" s="39"/>
      <c r="D198" s="194" t="s">
        <v>170</v>
      </c>
      <c r="E198" s="39"/>
      <c r="F198" s="195" t="s">
        <v>3343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170</v>
      </c>
      <c r="AU198" s="20" t="s">
        <v>180</v>
      </c>
    </row>
    <row r="199" spans="1:65" s="14" customFormat="1">
      <c r="B199" s="212"/>
      <c r="C199" s="213"/>
      <c r="D199" s="199" t="s">
        <v>178</v>
      </c>
      <c r="E199" s="214" t="s">
        <v>19</v>
      </c>
      <c r="F199" s="215" t="s">
        <v>3344</v>
      </c>
      <c r="G199" s="213"/>
      <c r="H199" s="214" t="s">
        <v>19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178</v>
      </c>
      <c r="AU199" s="221" t="s">
        <v>180</v>
      </c>
      <c r="AV199" s="14" t="s">
        <v>77</v>
      </c>
      <c r="AW199" s="14" t="s">
        <v>31</v>
      </c>
      <c r="AX199" s="14" t="s">
        <v>69</v>
      </c>
      <c r="AY199" s="221" t="s">
        <v>161</v>
      </c>
    </row>
    <row r="200" spans="1:65" s="13" customFormat="1">
      <c r="B200" s="201"/>
      <c r="C200" s="202"/>
      <c r="D200" s="199" t="s">
        <v>178</v>
      </c>
      <c r="E200" s="203" t="s">
        <v>19</v>
      </c>
      <c r="F200" s="204" t="s">
        <v>5380</v>
      </c>
      <c r="G200" s="202"/>
      <c r="H200" s="205">
        <v>2E-3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178</v>
      </c>
      <c r="AU200" s="211" t="s">
        <v>180</v>
      </c>
      <c r="AV200" s="13" t="s">
        <v>79</v>
      </c>
      <c r="AW200" s="13" t="s">
        <v>31</v>
      </c>
      <c r="AX200" s="13" t="s">
        <v>69</v>
      </c>
      <c r="AY200" s="211" t="s">
        <v>161</v>
      </c>
    </row>
    <row r="201" spans="1:65" s="15" customFormat="1">
      <c r="B201" s="222"/>
      <c r="C201" s="223"/>
      <c r="D201" s="199" t="s">
        <v>178</v>
      </c>
      <c r="E201" s="224" t="s">
        <v>19</v>
      </c>
      <c r="F201" s="225" t="s">
        <v>221</v>
      </c>
      <c r="G201" s="223"/>
      <c r="H201" s="226">
        <v>2E-3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178</v>
      </c>
      <c r="AU201" s="232" t="s">
        <v>180</v>
      </c>
      <c r="AV201" s="15" t="s">
        <v>168</v>
      </c>
      <c r="AW201" s="15" t="s">
        <v>31</v>
      </c>
      <c r="AX201" s="15" t="s">
        <v>77</v>
      </c>
      <c r="AY201" s="232" t="s">
        <v>161</v>
      </c>
    </row>
    <row r="202" spans="1:65" s="2" customFormat="1" ht="37.799999999999997" customHeight="1">
      <c r="A202" s="37"/>
      <c r="B202" s="38"/>
      <c r="C202" s="181" t="s">
        <v>7</v>
      </c>
      <c r="D202" s="181" t="s">
        <v>163</v>
      </c>
      <c r="E202" s="182" t="s">
        <v>3347</v>
      </c>
      <c r="F202" s="183" t="s">
        <v>3348</v>
      </c>
      <c r="G202" s="184" t="s">
        <v>214</v>
      </c>
      <c r="H202" s="185">
        <v>2E-3</v>
      </c>
      <c r="I202" s="186"/>
      <c r="J202" s="187">
        <f>ROUND(I202*H202,2)</f>
        <v>0</v>
      </c>
      <c r="K202" s="183" t="s">
        <v>167</v>
      </c>
      <c r="L202" s="42"/>
      <c r="M202" s="188" t="s">
        <v>19</v>
      </c>
      <c r="N202" s="189" t="s">
        <v>40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279</v>
      </c>
      <c r="AT202" s="192" t="s">
        <v>163</v>
      </c>
      <c r="AU202" s="192" t="s">
        <v>180</v>
      </c>
      <c r="AY202" s="20" t="s">
        <v>161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77</v>
      </c>
      <c r="BK202" s="193">
        <f>ROUND(I202*H202,2)</f>
        <v>0</v>
      </c>
      <c r="BL202" s="20" t="s">
        <v>279</v>
      </c>
      <c r="BM202" s="192" t="s">
        <v>5381</v>
      </c>
    </row>
    <row r="203" spans="1:65" s="2" customFormat="1">
      <c r="A203" s="37"/>
      <c r="B203" s="38"/>
      <c r="C203" s="39"/>
      <c r="D203" s="194" t="s">
        <v>170</v>
      </c>
      <c r="E203" s="39"/>
      <c r="F203" s="195" t="s">
        <v>3350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170</v>
      </c>
      <c r="AU203" s="20" t="s">
        <v>180</v>
      </c>
    </row>
    <row r="204" spans="1:65" s="14" customFormat="1">
      <c r="B204" s="212"/>
      <c r="C204" s="213"/>
      <c r="D204" s="199" t="s">
        <v>178</v>
      </c>
      <c r="E204" s="214" t="s">
        <v>19</v>
      </c>
      <c r="F204" s="215" t="s">
        <v>3344</v>
      </c>
      <c r="G204" s="213"/>
      <c r="H204" s="214" t="s">
        <v>19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178</v>
      </c>
      <c r="AU204" s="221" t="s">
        <v>180</v>
      </c>
      <c r="AV204" s="14" t="s">
        <v>77</v>
      </c>
      <c r="AW204" s="14" t="s">
        <v>31</v>
      </c>
      <c r="AX204" s="14" t="s">
        <v>69</v>
      </c>
      <c r="AY204" s="221" t="s">
        <v>161</v>
      </c>
    </row>
    <row r="205" spans="1:65" s="13" customFormat="1">
      <c r="B205" s="201"/>
      <c r="C205" s="202"/>
      <c r="D205" s="199" t="s">
        <v>178</v>
      </c>
      <c r="E205" s="203" t="s">
        <v>19</v>
      </c>
      <c r="F205" s="204" t="s">
        <v>5380</v>
      </c>
      <c r="G205" s="202"/>
      <c r="H205" s="205">
        <v>2E-3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178</v>
      </c>
      <c r="AU205" s="211" t="s">
        <v>180</v>
      </c>
      <c r="AV205" s="13" t="s">
        <v>79</v>
      </c>
      <c r="AW205" s="13" t="s">
        <v>31</v>
      </c>
      <c r="AX205" s="13" t="s">
        <v>69</v>
      </c>
      <c r="AY205" s="211" t="s">
        <v>161</v>
      </c>
    </row>
    <row r="206" spans="1:65" s="15" customFormat="1">
      <c r="B206" s="222"/>
      <c r="C206" s="223"/>
      <c r="D206" s="199" t="s">
        <v>178</v>
      </c>
      <c r="E206" s="224" t="s">
        <v>19</v>
      </c>
      <c r="F206" s="225" t="s">
        <v>221</v>
      </c>
      <c r="G206" s="223"/>
      <c r="H206" s="226">
        <v>2E-3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178</v>
      </c>
      <c r="AU206" s="232" t="s">
        <v>180</v>
      </c>
      <c r="AV206" s="15" t="s">
        <v>168</v>
      </c>
      <c r="AW206" s="15" t="s">
        <v>31</v>
      </c>
      <c r="AX206" s="15" t="s">
        <v>77</v>
      </c>
      <c r="AY206" s="232" t="s">
        <v>161</v>
      </c>
    </row>
    <row r="207" spans="1:65" s="12" customFormat="1" ht="20.85" customHeight="1">
      <c r="B207" s="165"/>
      <c r="C207" s="166"/>
      <c r="D207" s="167" t="s">
        <v>68</v>
      </c>
      <c r="E207" s="179" t="s">
        <v>3491</v>
      </c>
      <c r="F207" s="179" t="s">
        <v>3492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SUM(P208:P370)</f>
        <v>0</v>
      </c>
      <c r="Q207" s="173"/>
      <c r="R207" s="174">
        <f>SUM(R208:R370)</f>
        <v>2.0349104799999997E-2</v>
      </c>
      <c r="S207" s="173"/>
      <c r="T207" s="175">
        <f>SUM(T208:T370)</f>
        <v>1.1764000000000002E-2</v>
      </c>
      <c r="AR207" s="176" t="s">
        <v>79</v>
      </c>
      <c r="AT207" s="177" t="s">
        <v>68</v>
      </c>
      <c r="AU207" s="177" t="s">
        <v>79</v>
      </c>
      <c r="AY207" s="176" t="s">
        <v>161</v>
      </c>
      <c r="BK207" s="178">
        <f>SUM(BK208:BK370)</f>
        <v>0</v>
      </c>
    </row>
    <row r="208" spans="1:65" s="2" customFormat="1" ht="16.5" customHeight="1">
      <c r="A208" s="37"/>
      <c r="B208" s="38"/>
      <c r="C208" s="181" t="s">
        <v>332</v>
      </c>
      <c r="D208" s="181" t="s">
        <v>163</v>
      </c>
      <c r="E208" s="182" t="s">
        <v>3501</v>
      </c>
      <c r="F208" s="183" t="s">
        <v>3502</v>
      </c>
      <c r="G208" s="184" t="s">
        <v>387</v>
      </c>
      <c r="H208" s="185">
        <v>10</v>
      </c>
      <c r="I208" s="186"/>
      <c r="J208" s="187">
        <f>ROUND(I208*H208,2)</f>
        <v>0</v>
      </c>
      <c r="K208" s="183" t="s">
        <v>167</v>
      </c>
      <c r="L208" s="42"/>
      <c r="M208" s="188" t="s">
        <v>19</v>
      </c>
      <c r="N208" s="189" t="s">
        <v>40</v>
      </c>
      <c r="O208" s="67"/>
      <c r="P208" s="190">
        <f>O208*H208</f>
        <v>0</v>
      </c>
      <c r="Q208" s="190">
        <v>1.2999999999999999E-4</v>
      </c>
      <c r="R208" s="190">
        <f>Q208*H208</f>
        <v>1.2999999999999999E-3</v>
      </c>
      <c r="S208" s="190">
        <v>1.1000000000000001E-3</v>
      </c>
      <c r="T208" s="191">
        <f>S208*H208</f>
        <v>1.1000000000000001E-2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279</v>
      </c>
      <c r="AT208" s="192" t="s">
        <v>163</v>
      </c>
      <c r="AU208" s="192" t="s">
        <v>180</v>
      </c>
      <c r="AY208" s="20" t="s">
        <v>161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77</v>
      </c>
      <c r="BK208" s="193">
        <f>ROUND(I208*H208,2)</f>
        <v>0</v>
      </c>
      <c r="BL208" s="20" t="s">
        <v>279</v>
      </c>
      <c r="BM208" s="192" t="s">
        <v>5382</v>
      </c>
    </row>
    <row r="209" spans="1:65" s="2" customFormat="1">
      <c r="A209" s="37"/>
      <c r="B209" s="38"/>
      <c r="C209" s="39"/>
      <c r="D209" s="194" t="s">
        <v>170</v>
      </c>
      <c r="E209" s="39"/>
      <c r="F209" s="195" t="s">
        <v>3504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170</v>
      </c>
      <c r="AU209" s="20" t="s">
        <v>180</v>
      </c>
    </row>
    <row r="210" spans="1:65" s="14" customFormat="1">
      <c r="B210" s="212"/>
      <c r="C210" s="213"/>
      <c r="D210" s="199" t="s">
        <v>178</v>
      </c>
      <c r="E210" s="214" t="s">
        <v>19</v>
      </c>
      <c r="F210" s="215" t="s">
        <v>3505</v>
      </c>
      <c r="G210" s="213"/>
      <c r="H210" s="214" t="s">
        <v>19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178</v>
      </c>
      <c r="AU210" s="221" t="s">
        <v>180</v>
      </c>
      <c r="AV210" s="14" t="s">
        <v>77</v>
      </c>
      <c r="AW210" s="14" t="s">
        <v>31</v>
      </c>
      <c r="AX210" s="14" t="s">
        <v>69</v>
      </c>
      <c r="AY210" s="221" t="s">
        <v>161</v>
      </c>
    </row>
    <row r="211" spans="1:65" s="14" customFormat="1">
      <c r="B211" s="212"/>
      <c r="C211" s="213"/>
      <c r="D211" s="199" t="s">
        <v>178</v>
      </c>
      <c r="E211" s="214" t="s">
        <v>19</v>
      </c>
      <c r="F211" s="215" t="s">
        <v>3506</v>
      </c>
      <c r="G211" s="213"/>
      <c r="H211" s="214" t="s">
        <v>19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178</v>
      </c>
      <c r="AU211" s="221" t="s">
        <v>180</v>
      </c>
      <c r="AV211" s="14" t="s">
        <v>77</v>
      </c>
      <c r="AW211" s="14" t="s">
        <v>31</v>
      </c>
      <c r="AX211" s="14" t="s">
        <v>69</v>
      </c>
      <c r="AY211" s="221" t="s">
        <v>161</v>
      </c>
    </row>
    <row r="212" spans="1:65" s="14" customFormat="1">
      <c r="B212" s="212"/>
      <c r="C212" s="213"/>
      <c r="D212" s="199" t="s">
        <v>178</v>
      </c>
      <c r="E212" s="214" t="s">
        <v>19</v>
      </c>
      <c r="F212" s="215" t="s">
        <v>3507</v>
      </c>
      <c r="G212" s="213"/>
      <c r="H212" s="214" t="s">
        <v>19</v>
      </c>
      <c r="I212" s="216"/>
      <c r="J212" s="213"/>
      <c r="K212" s="213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178</v>
      </c>
      <c r="AU212" s="221" t="s">
        <v>180</v>
      </c>
      <c r="AV212" s="14" t="s">
        <v>77</v>
      </c>
      <c r="AW212" s="14" t="s">
        <v>31</v>
      </c>
      <c r="AX212" s="14" t="s">
        <v>69</v>
      </c>
      <c r="AY212" s="221" t="s">
        <v>161</v>
      </c>
    </row>
    <row r="213" spans="1:65" s="13" customFormat="1">
      <c r="B213" s="201"/>
      <c r="C213" s="202"/>
      <c r="D213" s="199" t="s">
        <v>178</v>
      </c>
      <c r="E213" s="203" t="s">
        <v>19</v>
      </c>
      <c r="F213" s="204" t="s">
        <v>3508</v>
      </c>
      <c r="G213" s="202"/>
      <c r="H213" s="205">
        <v>2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178</v>
      </c>
      <c r="AU213" s="211" t="s">
        <v>180</v>
      </c>
      <c r="AV213" s="13" t="s">
        <v>79</v>
      </c>
      <c r="AW213" s="13" t="s">
        <v>31</v>
      </c>
      <c r="AX213" s="13" t="s">
        <v>69</v>
      </c>
      <c r="AY213" s="211" t="s">
        <v>161</v>
      </c>
    </row>
    <row r="214" spans="1:65" s="14" customFormat="1">
      <c r="B214" s="212"/>
      <c r="C214" s="213"/>
      <c r="D214" s="199" t="s">
        <v>178</v>
      </c>
      <c r="E214" s="214" t="s">
        <v>19</v>
      </c>
      <c r="F214" s="215" t="s">
        <v>3509</v>
      </c>
      <c r="G214" s="213"/>
      <c r="H214" s="214" t="s">
        <v>19</v>
      </c>
      <c r="I214" s="216"/>
      <c r="J214" s="213"/>
      <c r="K214" s="213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178</v>
      </c>
      <c r="AU214" s="221" t="s">
        <v>180</v>
      </c>
      <c r="AV214" s="14" t="s">
        <v>77</v>
      </c>
      <c r="AW214" s="14" t="s">
        <v>31</v>
      </c>
      <c r="AX214" s="14" t="s">
        <v>69</v>
      </c>
      <c r="AY214" s="221" t="s">
        <v>161</v>
      </c>
    </row>
    <row r="215" spans="1:65" s="13" customFormat="1">
      <c r="B215" s="201"/>
      <c r="C215" s="202"/>
      <c r="D215" s="199" t="s">
        <v>178</v>
      </c>
      <c r="E215" s="203" t="s">
        <v>19</v>
      </c>
      <c r="F215" s="204" t="s">
        <v>3508</v>
      </c>
      <c r="G215" s="202"/>
      <c r="H215" s="205">
        <v>2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178</v>
      </c>
      <c r="AU215" s="211" t="s">
        <v>180</v>
      </c>
      <c r="AV215" s="13" t="s">
        <v>79</v>
      </c>
      <c r="AW215" s="13" t="s">
        <v>31</v>
      </c>
      <c r="AX215" s="13" t="s">
        <v>69</v>
      </c>
      <c r="AY215" s="211" t="s">
        <v>161</v>
      </c>
    </row>
    <row r="216" spans="1:65" s="14" customFormat="1">
      <c r="B216" s="212"/>
      <c r="C216" s="213"/>
      <c r="D216" s="199" t="s">
        <v>178</v>
      </c>
      <c r="E216" s="214" t="s">
        <v>19</v>
      </c>
      <c r="F216" s="215" t="s">
        <v>3510</v>
      </c>
      <c r="G216" s="213"/>
      <c r="H216" s="214" t="s">
        <v>19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178</v>
      </c>
      <c r="AU216" s="221" t="s">
        <v>180</v>
      </c>
      <c r="AV216" s="14" t="s">
        <v>77</v>
      </c>
      <c r="AW216" s="14" t="s">
        <v>31</v>
      </c>
      <c r="AX216" s="14" t="s">
        <v>69</v>
      </c>
      <c r="AY216" s="221" t="s">
        <v>161</v>
      </c>
    </row>
    <row r="217" spans="1:65" s="13" customFormat="1">
      <c r="B217" s="201"/>
      <c r="C217" s="202"/>
      <c r="D217" s="199" t="s">
        <v>178</v>
      </c>
      <c r="E217" s="203" t="s">
        <v>19</v>
      </c>
      <c r="F217" s="204" t="s">
        <v>3508</v>
      </c>
      <c r="G217" s="202"/>
      <c r="H217" s="205">
        <v>2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178</v>
      </c>
      <c r="AU217" s="211" t="s">
        <v>180</v>
      </c>
      <c r="AV217" s="13" t="s">
        <v>79</v>
      </c>
      <c r="AW217" s="13" t="s">
        <v>31</v>
      </c>
      <c r="AX217" s="13" t="s">
        <v>69</v>
      </c>
      <c r="AY217" s="211" t="s">
        <v>161</v>
      </c>
    </row>
    <row r="218" spans="1:65" s="14" customFormat="1">
      <c r="B218" s="212"/>
      <c r="C218" s="213"/>
      <c r="D218" s="199" t="s">
        <v>178</v>
      </c>
      <c r="E218" s="214" t="s">
        <v>19</v>
      </c>
      <c r="F218" s="215" t="s">
        <v>3511</v>
      </c>
      <c r="G218" s="213"/>
      <c r="H218" s="214" t="s">
        <v>19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178</v>
      </c>
      <c r="AU218" s="221" t="s">
        <v>180</v>
      </c>
      <c r="AV218" s="14" t="s">
        <v>77</v>
      </c>
      <c r="AW218" s="14" t="s">
        <v>31</v>
      </c>
      <c r="AX218" s="14" t="s">
        <v>69</v>
      </c>
      <c r="AY218" s="221" t="s">
        <v>161</v>
      </c>
    </row>
    <row r="219" spans="1:65" s="13" customFormat="1">
      <c r="B219" s="201"/>
      <c r="C219" s="202"/>
      <c r="D219" s="199" t="s">
        <v>178</v>
      </c>
      <c r="E219" s="203" t="s">
        <v>19</v>
      </c>
      <c r="F219" s="204" t="s">
        <v>3508</v>
      </c>
      <c r="G219" s="202"/>
      <c r="H219" s="205">
        <v>2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178</v>
      </c>
      <c r="AU219" s="211" t="s">
        <v>180</v>
      </c>
      <c r="AV219" s="13" t="s">
        <v>79</v>
      </c>
      <c r="AW219" s="13" t="s">
        <v>31</v>
      </c>
      <c r="AX219" s="13" t="s">
        <v>69</v>
      </c>
      <c r="AY219" s="211" t="s">
        <v>161</v>
      </c>
    </row>
    <row r="220" spans="1:65" s="14" customFormat="1">
      <c r="B220" s="212"/>
      <c r="C220" s="213"/>
      <c r="D220" s="199" t="s">
        <v>178</v>
      </c>
      <c r="E220" s="214" t="s">
        <v>19</v>
      </c>
      <c r="F220" s="215" t="s">
        <v>3512</v>
      </c>
      <c r="G220" s="213"/>
      <c r="H220" s="214" t="s">
        <v>19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178</v>
      </c>
      <c r="AU220" s="221" t="s">
        <v>180</v>
      </c>
      <c r="AV220" s="14" t="s">
        <v>77</v>
      </c>
      <c r="AW220" s="14" t="s">
        <v>31</v>
      </c>
      <c r="AX220" s="14" t="s">
        <v>69</v>
      </c>
      <c r="AY220" s="221" t="s">
        <v>161</v>
      </c>
    </row>
    <row r="221" spans="1:65" s="13" customFormat="1">
      <c r="B221" s="201"/>
      <c r="C221" s="202"/>
      <c r="D221" s="199" t="s">
        <v>178</v>
      </c>
      <c r="E221" s="203" t="s">
        <v>19</v>
      </c>
      <c r="F221" s="204" t="s">
        <v>3508</v>
      </c>
      <c r="G221" s="202"/>
      <c r="H221" s="205">
        <v>2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178</v>
      </c>
      <c r="AU221" s="211" t="s">
        <v>180</v>
      </c>
      <c r="AV221" s="13" t="s">
        <v>79</v>
      </c>
      <c r="AW221" s="13" t="s">
        <v>31</v>
      </c>
      <c r="AX221" s="13" t="s">
        <v>69</v>
      </c>
      <c r="AY221" s="211" t="s">
        <v>161</v>
      </c>
    </row>
    <row r="222" spans="1:65" s="16" customFormat="1">
      <c r="B222" s="247"/>
      <c r="C222" s="248"/>
      <c r="D222" s="199" t="s">
        <v>178</v>
      </c>
      <c r="E222" s="249" t="s">
        <v>19</v>
      </c>
      <c r="F222" s="250" t="s">
        <v>2226</v>
      </c>
      <c r="G222" s="248"/>
      <c r="H222" s="251">
        <v>10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178</v>
      </c>
      <c r="AU222" s="257" t="s">
        <v>180</v>
      </c>
      <c r="AV222" s="16" t="s">
        <v>180</v>
      </c>
      <c r="AW222" s="16" t="s">
        <v>31</v>
      </c>
      <c r="AX222" s="16" t="s">
        <v>69</v>
      </c>
      <c r="AY222" s="257" t="s">
        <v>161</v>
      </c>
    </row>
    <row r="223" spans="1:65" s="15" customFormat="1">
      <c r="B223" s="222"/>
      <c r="C223" s="223"/>
      <c r="D223" s="199" t="s">
        <v>178</v>
      </c>
      <c r="E223" s="224" t="s">
        <v>19</v>
      </c>
      <c r="F223" s="225" t="s">
        <v>221</v>
      </c>
      <c r="G223" s="223"/>
      <c r="H223" s="226">
        <v>10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178</v>
      </c>
      <c r="AU223" s="232" t="s">
        <v>180</v>
      </c>
      <c r="AV223" s="15" t="s">
        <v>168</v>
      </c>
      <c r="AW223" s="15" t="s">
        <v>31</v>
      </c>
      <c r="AX223" s="15" t="s">
        <v>77</v>
      </c>
      <c r="AY223" s="232" t="s">
        <v>161</v>
      </c>
    </row>
    <row r="224" spans="1:65" s="2" customFormat="1" ht="16.5" customHeight="1">
      <c r="A224" s="37"/>
      <c r="B224" s="38"/>
      <c r="C224" s="181" t="s">
        <v>337</v>
      </c>
      <c r="D224" s="181" t="s">
        <v>163</v>
      </c>
      <c r="E224" s="182" t="s">
        <v>3521</v>
      </c>
      <c r="F224" s="183" t="s">
        <v>3522</v>
      </c>
      <c r="G224" s="184" t="s">
        <v>387</v>
      </c>
      <c r="H224" s="185">
        <v>8</v>
      </c>
      <c r="I224" s="186"/>
      <c r="J224" s="187">
        <f>ROUND(I224*H224,2)</f>
        <v>0</v>
      </c>
      <c r="K224" s="183" t="s">
        <v>167</v>
      </c>
      <c r="L224" s="42"/>
      <c r="M224" s="188" t="s">
        <v>19</v>
      </c>
      <c r="N224" s="189" t="s">
        <v>40</v>
      </c>
      <c r="O224" s="67"/>
      <c r="P224" s="190">
        <f>O224*H224</f>
        <v>0</v>
      </c>
      <c r="Q224" s="190">
        <v>9.0000000000000006E-5</v>
      </c>
      <c r="R224" s="190">
        <f>Q224*H224</f>
        <v>7.2000000000000005E-4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279</v>
      </c>
      <c r="AT224" s="192" t="s">
        <v>163</v>
      </c>
      <c r="AU224" s="192" t="s">
        <v>180</v>
      </c>
      <c r="AY224" s="20" t="s">
        <v>161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77</v>
      </c>
      <c r="BK224" s="193">
        <f>ROUND(I224*H224,2)</f>
        <v>0</v>
      </c>
      <c r="BL224" s="20" t="s">
        <v>279</v>
      </c>
      <c r="BM224" s="192" t="s">
        <v>5383</v>
      </c>
    </row>
    <row r="225" spans="1:65" s="2" customFormat="1">
      <c r="A225" s="37"/>
      <c r="B225" s="38"/>
      <c r="C225" s="39"/>
      <c r="D225" s="194" t="s">
        <v>170</v>
      </c>
      <c r="E225" s="39"/>
      <c r="F225" s="195" t="s">
        <v>3524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170</v>
      </c>
      <c r="AU225" s="20" t="s">
        <v>180</v>
      </c>
    </row>
    <row r="226" spans="1:65" s="2" customFormat="1" ht="16.5" customHeight="1">
      <c r="A226" s="37"/>
      <c r="B226" s="38"/>
      <c r="C226" s="237" t="s">
        <v>343</v>
      </c>
      <c r="D226" s="237" t="s">
        <v>715</v>
      </c>
      <c r="E226" s="238" t="s">
        <v>3525</v>
      </c>
      <c r="F226" s="239" t="s">
        <v>3526</v>
      </c>
      <c r="G226" s="240" t="s">
        <v>387</v>
      </c>
      <c r="H226" s="241">
        <v>8</v>
      </c>
      <c r="I226" s="242"/>
      <c r="J226" s="243">
        <f>ROUND(I226*H226,2)</f>
        <v>0</v>
      </c>
      <c r="K226" s="239" t="s">
        <v>167</v>
      </c>
      <c r="L226" s="244"/>
      <c r="M226" s="245" t="s">
        <v>19</v>
      </c>
      <c r="N226" s="246" t="s">
        <v>40</v>
      </c>
      <c r="O226" s="67"/>
      <c r="P226" s="190">
        <f>O226*H226</f>
        <v>0</v>
      </c>
      <c r="Q226" s="190">
        <v>4.0000000000000003E-5</v>
      </c>
      <c r="R226" s="190">
        <f>Q226*H226</f>
        <v>3.2000000000000003E-4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406</v>
      </c>
      <c r="AT226" s="192" t="s">
        <v>715</v>
      </c>
      <c r="AU226" s="192" t="s">
        <v>180</v>
      </c>
      <c r="AY226" s="20" t="s">
        <v>161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77</v>
      </c>
      <c r="BK226" s="193">
        <f>ROUND(I226*H226,2)</f>
        <v>0</v>
      </c>
      <c r="BL226" s="20" t="s">
        <v>279</v>
      </c>
      <c r="BM226" s="192" t="s">
        <v>5384</v>
      </c>
    </row>
    <row r="227" spans="1:65" s="14" customFormat="1">
      <c r="B227" s="212"/>
      <c r="C227" s="213"/>
      <c r="D227" s="199" t="s">
        <v>178</v>
      </c>
      <c r="E227" s="214" t="s">
        <v>19</v>
      </c>
      <c r="F227" s="215" t="s">
        <v>3528</v>
      </c>
      <c r="G227" s="213"/>
      <c r="H227" s="214" t="s">
        <v>19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178</v>
      </c>
      <c r="AU227" s="221" t="s">
        <v>180</v>
      </c>
      <c r="AV227" s="14" t="s">
        <v>77</v>
      </c>
      <c r="AW227" s="14" t="s">
        <v>31</v>
      </c>
      <c r="AX227" s="14" t="s">
        <v>69</v>
      </c>
      <c r="AY227" s="221" t="s">
        <v>161</v>
      </c>
    </row>
    <row r="228" spans="1:65" s="14" customFormat="1">
      <c r="B228" s="212"/>
      <c r="C228" s="213"/>
      <c r="D228" s="199" t="s">
        <v>178</v>
      </c>
      <c r="E228" s="214" t="s">
        <v>19</v>
      </c>
      <c r="F228" s="215" t="s">
        <v>3507</v>
      </c>
      <c r="G228" s="213"/>
      <c r="H228" s="214" t="s">
        <v>19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178</v>
      </c>
      <c r="AU228" s="221" t="s">
        <v>180</v>
      </c>
      <c r="AV228" s="14" t="s">
        <v>77</v>
      </c>
      <c r="AW228" s="14" t="s">
        <v>31</v>
      </c>
      <c r="AX228" s="14" t="s">
        <v>69</v>
      </c>
      <c r="AY228" s="221" t="s">
        <v>161</v>
      </c>
    </row>
    <row r="229" spans="1:65" s="13" customFormat="1">
      <c r="B229" s="201"/>
      <c r="C229" s="202"/>
      <c r="D229" s="199" t="s">
        <v>178</v>
      </c>
      <c r="E229" s="203" t="s">
        <v>19</v>
      </c>
      <c r="F229" s="204" t="s">
        <v>79</v>
      </c>
      <c r="G229" s="202"/>
      <c r="H229" s="205">
        <v>2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178</v>
      </c>
      <c r="AU229" s="211" t="s">
        <v>180</v>
      </c>
      <c r="AV229" s="13" t="s">
        <v>79</v>
      </c>
      <c r="AW229" s="13" t="s">
        <v>31</v>
      </c>
      <c r="AX229" s="13" t="s">
        <v>69</v>
      </c>
      <c r="AY229" s="211" t="s">
        <v>161</v>
      </c>
    </row>
    <row r="230" spans="1:65" s="14" customFormat="1">
      <c r="B230" s="212"/>
      <c r="C230" s="213"/>
      <c r="D230" s="199" t="s">
        <v>178</v>
      </c>
      <c r="E230" s="214" t="s">
        <v>19</v>
      </c>
      <c r="F230" s="215" t="s">
        <v>3509</v>
      </c>
      <c r="G230" s="213"/>
      <c r="H230" s="214" t="s">
        <v>19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178</v>
      </c>
      <c r="AU230" s="221" t="s">
        <v>180</v>
      </c>
      <c r="AV230" s="14" t="s">
        <v>77</v>
      </c>
      <c r="AW230" s="14" t="s">
        <v>31</v>
      </c>
      <c r="AX230" s="14" t="s">
        <v>69</v>
      </c>
      <c r="AY230" s="221" t="s">
        <v>161</v>
      </c>
    </row>
    <row r="231" spans="1:65" s="13" customFormat="1">
      <c r="B231" s="201"/>
      <c r="C231" s="202"/>
      <c r="D231" s="199" t="s">
        <v>178</v>
      </c>
      <c r="E231" s="203" t="s">
        <v>19</v>
      </c>
      <c r="F231" s="204" t="s">
        <v>79</v>
      </c>
      <c r="G231" s="202"/>
      <c r="H231" s="205">
        <v>2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178</v>
      </c>
      <c r="AU231" s="211" t="s">
        <v>180</v>
      </c>
      <c r="AV231" s="13" t="s">
        <v>79</v>
      </c>
      <c r="AW231" s="13" t="s">
        <v>31</v>
      </c>
      <c r="AX231" s="13" t="s">
        <v>69</v>
      </c>
      <c r="AY231" s="211" t="s">
        <v>161</v>
      </c>
    </row>
    <row r="232" spans="1:65" s="14" customFormat="1">
      <c r="B232" s="212"/>
      <c r="C232" s="213"/>
      <c r="D232" s="199" t="s">
        <v>178</v>
      </c>
      <c r="E232" s="214" t="s">
        <v>19</v>
      </c>
      <c r="F232" s="215" t="s">
        <v>3510</v>
      </c>
      <c r="G232" s="213"/>
      <c r="H232" s="214" t="s">
        <v>19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178</v>
      </c>
      <c r="AU232" s="221" t="s">
        <v>180</v>
      </c>
      <c r="AV232" s="14" t="s">
        <v>77</v>
      </c>
      <c r="AW232" s="14" t="s">
        <v>31</v>
      </c>
      <c r="AX232" s="14" t="s">
        <v>69</v>
      </c>
      <c r="AY232" s="221" t="s">
        <v>161</v>
      </c>
    </row>
    <row r="233" spans="1:65" s="13" customFormat="1">
      <c r="B233" s="201"/>
      <c r="C233" s="202"/>
      <c r="D233" s="199" t="s">
        <v>178</v>
      </c>
      <c r="E233" s="203" t="s">
        <v>19</v>
      </c>
      <c r="F233" s="204" t="s">
        <v>79</v>
      </c>
      <c r="G233" s="202"/>
      <c r="H233" s="205">
        <v>2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178</v>
      </c>
      <c r="AU233" s="211" t="s">
        <v>180</v>
      </c>
      <c r="AV233" s="13" t="s">
        <v>79</v>
      </c>
      <c r="AW233" s="13" t="s">
        <v>31</v>
      </c>
      <c r="AX233" s="13" t="s">
        <v>69</v>
      </c>
      <c r="AY233" s="211" t="s">
        <v>161</v>
      </c>
    </row>
    <row r="234" spans="1:65" s="14" customFormat="1">
      <c r="B234" s="212"/>
      <c r="C234" s="213"/>
      <c r="D234" s="199" t="s">
        <v>178</v>
      </c>
      <c r="E234" s="214" t="s">
        <v>19</v>
      </c>
      <c r="F234" s="215" t="s">
        <v>3512</v>
      </c>
      <c r="G234" s="213"/>
      <c r="H234" s="214" t="s">
        <v>19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178</v>
      </c>
      <c r="AU234" s="221" t="s">
        <v>180</v>
      </c>
      <c r="AV234" s="14" t="s">
        <v>77</v>
      </c>
      <c r="AW234" s="14" t="s">
        <v>31</v>
      </c>
      <c r="AX234" s="14" t="s">
        <v>69</v>
      </c>
      <c r="AY234" s="221" t="s">
        <v>161</v>
      </c>
    </row>
    <row r="235" spans="1:65" s="13" customFormat="1">
      <c r="B235" s="201"/>
      <c r="C235" s="202"/>
      <c r="D235" s="199" t="s">
        <v>178</v>
      </c>
      <c r="E235" s="203" t="s">
        <v>19</v>
      </c>
      <c r="F235" s="204" t="s">
        <v>79</v>
      </c>
      <c r="G235" s="202"/>
      <c r="H235" s="205">
        <v>2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178</v>
      </c>
      <c r="AU235" s="211" t="s">
        <v>180</v>
      </c>
      <c r="AV235" s="13" t="s">
        <v>79</v>
      </c>
      <c r="AW235" s="13" t="s">
        <v>31</v>
      </c>
      <c r="AX235" s="13" t="s">
        <v>69</v>
      </c>
      <c r="AY235" s="211" t="s">
        <v>161</v>
      </c>
    </row>
    <row r="236" spans="1:65" s="16" customFormat="1">
      <c r="B236" s="247"/>
      <c r="C236" s="248"/>
      <c r="D236" s="199" t="s">
        <v>178</v>
      </c>
      <c r="E236" s="249" t="s">
        <v>19</v>
      </c>
      <c r="F236" s="250" t="s">
        <v>2226</v>
      </c>
      <c r="G236" s="248"/>
      <c r="H236" s="251">
        <v>8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178</v>
      </c>
      <c r="AU236" s="257" t="s">
        <v>180</v>
      </c>
      <c r="AV236" s="16" t="s">
        <v>180</v>
      </c>
      <c r="AW236" s="16" t="s">
        <v>31</v>
      </c>
      <c r="AX236" s="16" t="s">
        <v>69</v>
      </c>
      <c r="AY236" s="257" t="s">
        <v>161</v>
      </c>
    </row>
    <row r="237" spans="1:65" s="15" customFormat="1">
      <c r="B237" s="222"/>
      <c r="C237" s="223"/>
      <c r="D237" s="199" t="s">
        <v>178</v>
      </c>
      <c r="E237" s="224" t="s">
        <v>19</v>
      </c>
      <c r="F237" s="225" t="s">
        <v>221</v>
      </c>
      <c r="G237" s="223"/>
      <c r="H237" s="226">
        <v>8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178</v>
      </c>
      <c r="AU237" s="232" t="s">
        <v>180</v>
      </c>
      <c r="AV237" s="15" t="s">
        <v>168</v>
      </c>
      <c r="AW237" s="15" t="s">
        <v>31</v>
      </c>
      <c r="AX237" s="15" t="s">
        <v>77</v>
      </c>
      <c r="AY237" s="232" t="s">
        <v>161</v>
      </c>
    </row>
    <row r="238" spans="1:65" s="2" customFormat="1" ht="62.7" customHeight="1">
      <c r="A238" s="37"/>
      <c r="B238" s="38"/>
      <c r="C238" s="237" t="s">
        <v>353</v>
      </c>
      <c r="D238" s="237" t="s">
        <v>715</v>
      </c>
      <c r="E238" s="238" t="s">
        <v>3537</v>
      </c>
      <c r="F238" s="239" t="s">
        <v>3538</v>
      </c>
      <c r="G238" s="240" t="s">
        <v>387</v>
      </c>
      <c r="H238" s="241">
        <v>1</v>
      </c>
      <c r="I238" s="242"/>
      <c r="J238" s="243">
        <f>ROUND(I238*H238,2)</f>
        <v>0</v>
      </c>
      <c r="K238" s="239" t="s">
        <v>19</v>
      </c>
      <c r="L238" s="244"/>
      <c r="M238" s="245" t="s">
        <v>19</v>
      </c>
      <c r="N238" s="246" t="s">
        <v>40</v>
      </c>
      <c r="O238" s="67"/>
      <c r="P238" s="190">
        <f>O238*H238</f>
        <v>0</v>
      </c>
      <c r="Q238" s="190">
        <v>1E-3</v>
      </c>
      <c r="R238" s="190">
        <f>Q238*H238</f>
        <v>1E-3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406</v>
      </c>
      <c r="AT238" s="192" t="s">
        <v>715</v>
      </c>
      <c r="AU238" s="192" t="s">
        <v>180</v>
      </c>
      <c r="AY238" s="20" t="s">
        <v>161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77</v>
      </c>
      <c r="BK238" s="193">
        <f>ROUND(I238*H238,2)</f>
        <v>0</v>
      </c>
      <c r="BL238" s="20" t="s">
        <v>279</v>
      </c>
      <c r="BM238" s="192" t="s">
        <v>5385</v>
      </c>
    </row>
    <row r="239" spans="1:65" s="2" customFormat="1" ht="24.15" customHeight="1">
      <c r="A239" s="37"/>
      <c r="B239" s="38"/>
      <c r="C239" s="237" t="s">
        <v>359</v>
      </c>
      <c r="D239" s="237" t="s">
        <v>715</v>
      </c>
      <c r="E239" s="238" t="s">
        <v>3540</v>
      </c>
      <c r="F239" s="239" t="s">
        <v>3541</v>
      </c>
      <c r="G239" s="240" t="s">
        <v>387</v>
      </c>
      <c r="H239" s="241">
        <v>1</v>
      </c>
      <c r="I239" s="242"/>
      <c r="J239" s="243">
        <f>ROUND(I239*H239,2)</f>
        <v>0</v>
      </c>
      <c r="K239" s="239" t="s">
        <v>19</v>
      </c>
      <c r="L239" s="244"/>
      <c r="M239" s="245" t="s">
        <v>19</v>
      </c>
      <c r="N239" s="246" t="s">
        <v>40</v>
      </c>
      <c r="O239" s="67"/>
      <c r="P239" s="190">
        <f>O239*H239</f>
        <v>0</v>
      </c>
      <c r="Q239" s="190">
        <v>1.0000000000000001E-5</v>
      </c>
      <c r="R239" s="190">
        <f>Q239*H239</f>
        <v>1.0000000000000001E-5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406</v>
      </c>
      <c r="AT239" s="192" t="s">
        <v>715</v>
      </c>
      <c r="AU239" s="192" t="s">
        <v>180</v>
      </c>
      <c r="AY239" s="20" t="s">
        <v>161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77</v>
      </c>
      <c r="BK239" s="193">
        <f>ROUND(I239*H239,2)</f>
        <v>0</v>
      </c>
      <c r="BL239" s="20" t="s">
        <v>279</v>
      </c>
      <c r="BM239" s="192" t="s">
        <v>5386</v>
      </c>
    </row>
    <row r="240" spans="1:65" s="2" customFormat="1" ht="16.5" customHeight="1">
      <c r="A240" s="37"/>
      <c r="B240" s="38"/>
      <c r="C240" s="181" t="s">
        <v>368</v>
      </c>
      <c r="D240" s="181" t="s">
        <v>163</v>
      </c>
      <c r="E240" s="182" t="s">
        <v>3543</v>
      </c>
      <c r="F240" s="183" t="s">
        <v>3544</v>
      </c>
      <c r="G240" s="184" t="s">
        <v>387</v>
      </c>
      <c r="H240" s="185">
        <v>7</v>
      </c>
      <c r="I240" s="186"/>
      <c r="J240" s="187">
        <f>ROUND(I240*H240,2)</f>
        <v>0</v>
      </c>
      <c r="K240" s="183" t="s">
        <v>167</v>
      </c>
      <c r="L240" s="42"/>
      <c r="M240" s="188" t="s">
        <v>19</v>
      </c>
      <c r="N240" s="189" t="s">
        <v>40</v>
      </c>
      <c r="O240" s="67"/>
      <c r="P240" s="190">
        <f>O240*H240</f>
        <v>0</v>
      </c>
      <c r="Q240" s="190">
        <v>8.0000000000000007E-5</v>
      </c>
      <c r="R240" s="190">
        <f>Q240*H240</f>
        <v>5.6000000000000006E-4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279</v>
      </c>
      <c r="AT240" s="192" t="s">
        <v>163</v>
      </c>
      <c r="AU240" s="192" t="s">
        <v>180</v>
      </c>
      <c r="AY240" s="20" t="s">
        <v>161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77</v>
      </c>
      <c r="BK240" s="193">
        <f>ROUND(I240*H240,2)</f>
        <v>0</v>
      </c>
      <c r="BL240" s="20" t="s">
        <v>279</v>
      </c>
      <c r="BM240" s="192" t="s">
        <v>5387</v>
      </c>
    </row>
    <row r="241" spans="1:65" s="2" customFormat="1">
      <c r="A241" s="37"/>
      <c r="B241" s="38"/>
      <c r="C241" s="39"/>
      <c r="D241" s="194" t="s">
        <v>170</v>
      </c>
      <c r="E241" s="39"/>
      <c r="F241" s="195" t="s">
        <v>3546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170</v>
      </c>
      <c r="AU241" s="20" t="s">
        <v>180</v>
      </c>
    </row>
    <row r="242" spans="1:65" s="2" customFormat="1" ht="37.799999999999997" customHeight="1">
      <c r="A242" s="37"/>
      <c r="B242" s="38"/>
      <c r="C242" s="237" t="s">
        <v>375</v>
      </c>
      <c r="D242" s="237" t="s">
        <v>715</v>
      </c>
      <c r="E242" s="238" t="s">
        <v>3547</v>
      </c>
      <c r="F242" s="239" t="s">
        <v>3548</v>
      </c>
      <c r="G242" s="240" t="s">
        <v>387</v>
      </c>
      <c r="H242" s="241">
        <v>4</v>
      </c>
      <c r="I242" s="242"/>
      <c r="J242" s="243">
        <f>ROUND(I242*H242,2)</f>
        <v>0</v>
      </c>
      <c r="K242" s="239" t="s">
        <v>19</v>
      </c>
      <c r="L242" s="244"/>
      <c r="M242" s="245" t="s">
        <v>19</v>
      </c>
      <c r="N242" s="246" t="s">
        <v>40</v>
      </c>
      <c r="O242" s="67"/>
      <c r="P242" s="190">
        <f>O242*H242</f>
        <v>0</v>
      </c>
      <c r="Q242" s="190">
        <v>1E-3</v>
      </c>
      <c r="R242" s="190">
        <f>Q242*H242</f>
        <v>4.0000000000000001E-3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406</v>
      </c>
      <c r="AT242" s="192" t="s">
        <v>715</v>
      </c>
      <c r="AU242" s="192" t="s">
        <v>180</v>
      </c>
      <c r="AY242" s="20" t="s">
        <v>161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77</v>
      </c>
      <c r="BK242" s="193">
        <f>ROUND(I242*H242,2)</f>
        <v>0</v>
      </c>
      <c r="BL242" s="20" t="s">
        <v>279</v>
      </c>
      <c r="BM242" s="192" t="s">
        <v>5388</v>
      </c>
    </row>
    <row r="243" spans="1:65" s="14" customFormat="1">
      <c r="B243" s="212"/>
      <c r="C243" s="213"/>
      <c r="D243" s="199" t="s">
        <v>178</v>
      </c>
      <c r="E243" s="214" t="s">
        <v>19</v>
      </c>
      <c r="F243" s="215" t="s">
        <v>3528</v>
      </c>
      <c r="G243" s="213"/>
      <c r="H243" s="214" t="s">
        <v>19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178</v>
      </c>
      <c r="AU243" s="221" t="s">
        <v>180</v>
      </c>
      <c r="AV243" s="14" t="s">
        <v>77</v>
      </c>
      <c r="AW243" s="14" t="s">
        <v>31</v>
      </c>
      <c r="AX243" s="14" t="s">
        <v>69</v>
      </c>
      <c r="AY243" s="221" t="s">
        <v>161</v>
      </c>
    </row>
    <row r="244" spans="1:65" s="14" customFormat="1">
      <c r="B244" s="212"/>
      <c r="C244" s="213"/>
      <c r="D244" s="199" t="s">
        <v>178</v>
      </c>
      <c r="E244" s="214" t="s">
        <v>19</v>
      </c>
      <c r="F244" s="215" t="s">
        <v>3507</v>
      </c>
      <c r="G244" s="213"/>
      <c r="H244" s="214" t="s">
        <v>19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178</v>
      </c>
      <c r="AU244" s="221" t="s">
        <v>180</v>
      </c>
      <c r="AV244" s="14" t="s">
        <v>77</v>
      </c>
      <c r="AW244" s="14" t="s">
        <v>31</v>
      </c>
      <c r="AX244" s="14" t="s">
        <v>69</v>
      </c>
      <c r="AY244" s="221" t="s">
        <v>161</v>
      </c>
    </row>
    <row r="245" spans="1:65" s="13" customFormat="1">
      <c r="B245" s="201"/>
      <c r="C245" s="202"/>
      <c r="D245" s="199" t="s">
        <v>178</v>
      </c>
      <c r="E245" s="203" t="s">
        <v>19</v>
      </c>
      <c r="F245" s="204" t="s">
        <v>77</v>
      </c>
      <c r="G245" s="202"/>
      <c r="H245" s="205">
        <v>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178</v>
      </c>
      <c r="AU245" s="211" t="s">
        <v>180</v>
      </c>
      <c r="AV245" s="13" t="s">
        <v>79</v>
      </c>
      <c r="AW245" s="13" t="s">
        <v>31</v>
      </c>
      <c r="AX245" s="13" t="s">
        <v>69</v>
      </c>
      <c r="AY245" s="211" t="s">
        <v>161</v>
      </c>
    </row>
    <row r="246" spans="1:65" s="14" customFormat="1">
      <c r="B246" s="212"/>
      <c r="C246" s="213"/>
      <c r="D246" s="199" t="s">
        <v>178</v>
      </c>
      <c r="E246" s="214" t="s">
        <v>19</v>
      </c>
      <c r="F246" s="215" t="s">
        <v>3509</v>
      </c>
      <c r="G246" s="213"/>
      <c r="H246" s="214" t="s">
        <v>19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178</v>
      </c>
      <c r="AU246" s="221" t="s">
        <v>180</v>
      </c>
      <c r="AV246" s="14" t="s">
        <v>77</v>
      </c>
      <c r="AW246" s="14" t="s">
        <v>31</v>
      </c>
      <c r="AX246" s="14" t="s">
        <v>69</v>
      </c>
      <c r="AY246" s="221" t="s">
        <v>161</v>
      </c>
    </row>
    <row r="247" spans="1:65" s="13" customFormat="1">
      <c r="B247" s="201"/>
      <c r="C247" s="202"/>
      <c r="D247" s="199" t="s">
        <v>178</v>
      </c>
      <c r="E247" s="203" t="s">
        <v>19</v>
      </c>
      <c r="F247" s="204" t="s">
        <v>77</v>
      </c>
      <c r="G247" s="202"/>
      <c r="H247" s="205">
        <v>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178</v>
      </c>
      <c r="AU247" s="211" t="s">
        <v>180</v>
      </c>
      <c r="AV247" s="13" t="s">
        <v>79</v>
      </c>
      <c r="AW247" s="13" t="s">
        <v>31</v>
      </c>
      <c r="AX247" s="13" t="s">
        <v>69</v>
      </c>
      <c r="AY247" s="211" t="s">
        <v>161</v>
      </c>
    </row>
    <row r="248" spans="1:65" s="14" customFormat="1">
      <c r="B248" s="212"/>
      <c r="C248" s="213"/>
      <c r="D248" s="199" t="s">
        <v>178</v>
      </c>
      <c r="E248" s="214" t="s">
        <v>19</v>
      </c>
      <c r="F248" s="215" t="s">
        <v>3510</v>
      </c>
      <c r="G248" s="213"/>
      <c r="H248" s="214" t="s">
        <v>19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178</v>
      </c>
      <c r="AU248" s="221" t="s">
        <v>180</v>
      </c>
      <c r="AV248" s="14" t="s">
        <v>77</v>
      </c>
      <c r="AW248" s="14" t="s">
        <v>31</v>
      </c>
      <c r="AX248" s="14" t="s">
        <v>69</v>
      </c>
      <c r="AY248" s="221" t="s">
        <v>161</v>
      </c>
    </row>
    <row r="249" spans="1:65" s="13" customFormat="1">
      <c r="B249" s="201"/>
      <c r="C249" s="202"/>
      <c r="D249" s="199" t="s">
        <v>178</v>
      </c>
      <c r="E249" s="203" t="s">
        <v>19</v>
      </c>
      <c r="F249" s="204" t="s">
        <v>77</v>
      </c>
      <c r="G249" s="202"/>
      <c r="H249" s="205">
        <v>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178</v>
      </c>
      <c r="AU249" s="211" t="s">
        <v>180</v>
      </c>
      <c r="AV249" s="13" t="s">
        <v>79</v>
      </c>
      <c r="AW249" s="13" t="s">
        <v>31</v>
      </c>
      <c r="AX249" s="13" t="s">
        <v>69</v>
      </c>
      <c r="AY249" s="211" t="s">
        <v>161</v>
      </c>
    </row>
    <row r="250" spans="1:65" s="14" customFormat="1">
      <c r="B250" s="212"/>
      <c r="C250" s="213"/>
      <c r="D250" s="199" t="s">
        <v>178</v>
      </c>
      <c r="E250" s="214" t="s">
        <v>19</v>
      </c>
      <c r="F250" s="215" t="s">
        <v>3512</v>
      </c>
      <c r="G250" s="213"/>
      <c r="H250" s="214" t="s">
        <v>19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178</v>
      </c>
      <c r="AU250" s="221" t="s">
        <v>180</v>
      </c>
      <c r="AV250" s="14" t="s">
        <v>77</v>
      </c>
      <c r="AW250" s="14" t="s">
        <v>31</v>
      </c>
      <c r="AX250" s="14" t="s">
        <v>69</v>
      </c>
      <c r="AY250" s="221" t="s">
        <v>161</v>
      </c>
    </row>
    <row r="251" spans="1:65" s="13" customFormat="1">
      <c r="B251" s="201"/>
      <c r="C251" s="202"/>
      <c r="D251" s="199" t="s">
        <v>178</v>
      </c>
      <c r="E251" s="203" t="s">
        <v>19</v>
      </c>
      <c r="F251" s="204" t="s">
        <v>77</v>
      </c>
      <c r="G251" s="202"/>
      <c r="H251" s="205">
        <v>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178</v>
      </c>
      <c r="AU251" s="211" t="s">
        <v>180</v>
      </c>
      <c r="AV251" s="13" t="s">
        <v>79</v>
      </c>
      <c r="AW251" s="13" t="s">
        <v>31</v>
      </c>
      <c r="AX251" s="13" t="s">
        <v>69</v>
      </c>
      <c r="AY251" s="211" t="s">
        <v>161</v>
      </c>
    </row>
    <row r="252" spans="1:65" s="16" customFormat="1">
      <c r="B252" s="247"/>
      <c r="C252" s="248"/>
      <c r="D252" s="199" t="s">
        <v>178</v>
      </c>
      <c r="E252" s="249" t="s">
        <v>19</v>
      </c>
      <c r="F252" s="250" t="s">
        <v>2226</v>
      </c>
      <c r="G252" s="248"/>
      <c r="H252" s="251">
        <v>4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178</v>
      </c>
      <c r="AU252" s="257" t="s">
        <v>180</v>
      </c>
      <c r="AV252" s="16" t="s">
        <v>180</v>
      </c>
      <c r="AW252" s="16" t="s">
        <v>31</v>
      </c>
      <c r="AX252" s="16" t="s">
        <v>69</v>
      </c>
      <c r="AY252" s="257" t="s">
        <v>161</v>
      </c>
    </row>
    <row r="253" spans="1:65" s="15" customFormat="1">
      <c r="B253" s="222"/>
      <c r="C253" s="223"/>
      <c r="D253" s="199" t="s">
        <v>178</v>
      </c>
      <c r="E253" s="224" t="s">
        <v>19</v>
      </c>
      <c r="F253" s="225" t="s">
        <v>221</v>
      </c>
      <c r="G253" s="223"/>
      <c r="H253" s="226">
        <v>4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178</v>
      </c>
      <c r="AU253" s="232" t="s">
        <v>180</v>
      </c>
      <c r="AV253" s="15" t="s">
        <v>168</v>
      </c>
      <c r="AW253" s="15" t="s">
        <v>31</v>
      </c>
      <c r="AX253" s="15" t="s">
        <v>77</v>
      </c>
      <c r="AY253" s="232" t="s">
        <v>161</v>
      </c>
    </row>
    <row r="254" spans="1:65" s="2" customFormat="1" ht="37.799999999999997" customHeight="1">
      <c r="A254" s="37"/>
      <c r="B254" s="38"/>
      <c r="C254" s="237" t="s">
        <v>384</v>
      </c>
      <c r="D254" s="237" t="s">
        <v>715</v>
      </c>
      <c r="E254" s="238" t="s">
        <v>3552</v>
      </c>
      <c r="F254" s="239" t="s">
        <v>3553</v>
      </c>
      <c r="G254" s="240" t="s">
        <v>387</v>
      </c>
      <c r="H254" s="241">
        <v>3</v>
      </c>
      <c r="I254" s="242"/>
      <c r="J254" s="243">
        <f>ROUND(I254*H254,2)</f>
        <v>0</v>
      </c>
      <c r="K254" s="239" t="s">
        <v>19</v>
      </c>
      <c r="L254" s="244"/>
      <c r="M254" s="245" t="s">
        <v>19</v>
      </c>
      <c r="N254" s="246" t="s">
        <v>40</v>
      </c>
      <c r="O254" s="67"/>
      <c r="P254" s="190">
        <f>O254*H254</f>
        <v>0</v>
      </c>
      <c r="Q254" s="190">
        <v>1E-3</v>
      </c>
      <c r="R254" s="190">
        <f>Q254*H254</f>
        <v>3.0000000000000001E-3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406</v>
      </c>
      <c r="AT254" s="192" t="s">
        <v>715</v>
      </c>
      <c r="AU254" s="192" t="s">
        <v>180</v>
      </c>
      <c r="AY254" s="20" t="s">
        <v>161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77</v>
      </c>
      <c r="BK254" s="193">
        <f>ROUND(I254*H254,2)</f>
        <v>0</v>
      </c>
      <c r="BL254" s="20" t="s">
        <v>279</v>
      </c>
      <c r="BM254" s="192" t="s">
        <v>5389</v>
      </c>
    </row>
    <row r="255" spans="1:65" s="14" customFormat="1">
      <c r="B255" s="212"/>
      <c r="C255" s="213"/>
      <c r="D255" s="199" t="s">
        <v>178</v>
      </c>
      <c r="E255" s="214" t="s">
        <v>19</v>
      </c>
      <c r="F255" s="215" t="s">
        <v>3528</v>
      </c>
      <c r="G255" s="213"/>
      <c r="H255" s="214" t="s">
        <v>19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178</v>
      </c>
      <c r="AU255" s="221" t="s">
        <v>180</v>
      </c>
      <c r="AV255" s="14" t="s">
        <v>77</v>
      </c>
      <c r="AW255" s="14" t="s">
        <v>31</v>
      </c>
      <c r="AX255" s="14" t="s">
        <v>69</v>
      </c>
      <c r="AY255" s="221" t="s">
        <v>161</v>
      </c>
    </row>
    <row r="256" spans="1:65" s="14" customFormat="1">
      <c r="B256" s="212"/>
      <c r="C256" s="213"/>
      <c r="D256" s="199" t="s">
        <v>178</v>
      </c>
      <c r="E256" s="214" t="s">
        <v>19</v>
      </c>
      <c r="F256" s="215" t="s">
        <v>3555</v>
      </c>
      <c r="G256" s="213"/>
      <c r="H256" s="214" t="s">
        <v>19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178</v>
      </c>
      <c r="AU256" s="221" t="s">
        <v>180</v>
      </c>
      <c r="AV256" s="14" t="s">
        <v>77</v>
      </c>
      <c r="AW256" s="14" t="s">
        <v>31</v>
      </c>
      <c r="AX256" s="14" t="s">
        <v>69</v>
      </c>
      <c r="AY256" s="221" t="s">
        <v>161</v>
      </c>
    </row>
    <row r="257" spans="1:65" s="13" customFormat="1">
      <c r="B257" s="201"/>
      <c r="C257" s="202"/>
      <c r="D257" s="199" t="s">
        <v>178</v>
      </c>
      <c r="E257" s="203" t="s">
        <v>19</v>
      </c>
      <c r="F257" s="204" t="s">
        <v>77</v>
      </c>
      <c r="G257" s="202"/>
      <c r="H257" s="205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178</v>
      </c>
      <c r="AU257" s="211" t="s">
        <v>180</v>
      </c>
      <c r="AV257" s="13" t="s">
        <v>79</v>
      </c>
      <c r="AW257" s="13" t="s">
        <v>31</v>
      </c>
      <c r="AX257" s="13" t="s">
        <v>69</v>
      </c>
      <c r="AY257" s="211" t="s">
        <v>161</v>
      </c>
    </row>
    <row r="258" spans="1:65" s="14" customFormat="1">
      <c r="B258" s="212"/>
      <c r="C258" s="213"/>
      <c r="D258" s="199" t="s">
        <v>178</v>
      </c>
      <c r="E258" s="214" t="s">
        <v>19</v>
      </c>
      <c r="F258" s="215" t="s">
        <v>3556</v>
      </c>
      <c r="G258" s="213"/>
      <c r="H258" s="214" t="s">
        <v>19</v>
      </c>
      <c r="I258" s="216"/>
      <c r="J258" s="213"/>
      <c r="K258" s="213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178</v>
      </c>
      <c r="AU258" s="221" t="s">
        <v>180</v>
      </c>
      <c r="AV258" s="14" t="s">
        <v>77</v>
      </c>
      <c r="AW258" s="14" t="s">
        <v>31</v>
      </c>
      <c r="AX258" s="14" t="s">
        <v>69</v>
      </c>
      <c r="AY258" s="221" t="s">
        <v>161</v>
      </c>
    </row>
    <row r="259" spans="1:65" s="13" customFormat="1">
      <c r="B259" s="201"/>
      <c r="C259" s="202"/>
      <c r="D259" s="199" t="s">
        <v>178</v>
      </c>
      <c r="E259" s="203" t="s">
        <v>19</v>
      </c>
      <c r="F259" s="204" t="s">
        <v>77</v>
      </c>
      <c r="G259" s="202"/>
      <c r="H259" s="205">
        <v>1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178</v>
      </c>
      <c r="AU259" s="211" t="s">
        <v>180</v>
      </c>
      <c r="AV259" s="13" t="s">
        <v>79</v>
      </c>
      <c r="AW259" s="13" t="s">
        <v>31</v>
      </c>
      <c r="AX259" s="13" t="s">
        <v>69</v>
      </c>
      <c r="AY259" s="211" t="s">
        <v>161</v>
      </c>
    </row>
    <row r="260" spans="1:65" s="14" customFormat="1">
      <c r="B260" s="212"/>
      <c r="C260" s="213"/>
      <c r="D260" s="199" t="s">
        <v>178</v>
      </c>
      <c r="E260" s="214" t="s">
        <v>19</v>
      </c>
      <c r="F260" s="215" t="s">
        <v>3557</v>
      </c>
      <c r="G260" s="213"/>
      <c r="H260" s="214" t="s">
        <v>19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178</v>
      </c>
      <c r="AU260" s="221" t="s">
        <v>180</v>
      </c>
      <c r="AV260" s="14" t="s">
        <v>77</v>
      </c>
      <c r="AW260" s="14" t="s">
        <v>31</v>
      </c>
      <c r="AX260" s="14" t="s">
        <v>69</v>
      </c>
      <c r="AY260" s="221" t="s">
        <v>161</v>
      </c>
    </row>
    <row r="261" spans="1:65" s="13" customFormat="1">
      <c r="B261" s="201"/>
      <c r="C261" s="202"/>
      <c r="D261" s="199" t="s">
        <v>178</v>
      </c>
      <c r="E261" s="203" t="s">
        <v>19</v>
      </c>
      <c r="F261" s="204" t="s">
        <v>77</v>
      </c>
      <c r="G261" s="202"/>
      <c r="H261" s="205">
        <v>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178</v>
      </c>
      <c r="AU261" s="211" t="s">
        <v>180</v>
      </c>
      <c r="AV261" s="13" t="s">
        <v>79</v>
      </c>
      <c r="AW261" s="13" t="s">
        <v>31</v>
      </c>
      <c r="AX261" s="13" t="s">
        <v>69</v>
      </c>
      <c r="AY261" s="211" t="s">
        <v>161</v>
      </c>
    </row>
    <row r="262" spans="1:65" s="15" customFormat="1">
      <c r="B262" s="222"/>
      <c r="C262" s="223"/>
      <c r="D262" s="199" t="s">
        <v>178</v>
      </c>
      <c r="E262" s="224" t="s">
        <v>19</v>
      </c>
      <c r="F262" s="225" t="s">
        <v>221</v>
      </c>
      <c r="G262" s="223"/>
      <c r="H262" s="226">
        <v>3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178</v>
      </c>
      <c r="AU262" s="232" t="s">
        <v>180</v>
      </c>
      <c r="AV262" s="15" t="s">
        <v>168</v>
      </c>
      <c r="AW262" s="15" t="s">
        <v>31</v>
      </c>
      <c r="AX262" s="15" t="s">
        <v>77</v>
      </c>
      <c r="AY262" s="232" t="s">
        <v>161</v>
      </c>
    </row>
    <row r="263" spans="1:65" s="2" customFormat="1" ht="24.15" customHeight="1">
      <c r="A263" s="37"/>
      <c r="B263" s="38"/>
      <c r="C263" s="237" t="s">
        <v>391</v>
      </c>
      <c r="D263" s="237" t="s">
        <v>715</v>
      </c>
      <c r="E263" s="238" t="s">
        <v>3563</v>
      </c>
      <c r="F263" s="239" t="s">
        <v>3564</v>
      </c>
      <c r="G263" s="240" t="s">
        <v>3565</v>
      </c>
      <c r="H263" s="241">
        <v>3</v>
      </c>
      <c r="I263" s="242"/>
      <c r="J263" s="243">
        <f>ROUND(I263*H263,2)</f>
        <v>0</v>
      </c>
      <c r="K263" s="239" t="s">
        <v>19</v>
      </c>
      <c r="L263" s="244"/>
      <c r="M263" s="245" t="s">
        <v>19</v>
      </c>
      <c r="N263" s="246" t="s">
        <v>40</v>
      </c>
      <c r="O263" s="67"/>
      <c r="P263" s="190">
        <f>O263*H263</f>
        <v>0</v>
      </c>
      <c r="Q263" s="190">
        <v>1E-4</v>
      </c>
      <c r="R263" s="190">
        <f>Q263*H263</f>
        <v>3.0000000000000003E-4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406</v>
      </c>
      <c r="AT263" s="192" t="s">
        <v>715</v>
      </c>
      <c r="AU263" s="192" t="s">
        <v>180</v>
      </c>
      <c r="AY263" s="20" t="s">
        <v>161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77</v>
      </c>
      <c r="BK263" s="193">
        <f>ROUND(I263*H263,2)</f>
        <v>0</v>
      </c>
      <c r="BL263" s="20" t="s">
        <v>279</v>
      </c>
      <c r="BM263" s="192" t="s">
        <v>5390</v>
      </c>
    </row>
    <row r="264" spans="1:65" s="14" customFormat="1">
      <c r="B264" s="212"/>
      <c r="C264" s="213"/>
      <c r="D264" s="199" t="s">
        <v>178</v>
      </c>
      <c r="E264" s="214" t="s">
        <v>19</v>
      </c>
      <c r="F264" s="215" t="s">
        <v>3528</v>
      </c>
      <c r="G264" s="213"/>
      <c r="H264" s="214" t="s">
        <v>19</v>
      </c>
      <c r="I264" s="216"/>
      <c r="J264" s="213"/>
      <c r="K264" s="213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178</v>
      </c>
      <c r="AU264" s="221" t="s">
        <v>180</v>
      </c>
      <c r="AV264" s="14" t="s">
        <v>77</v>
      </c>
      <c r="AW264" s="14" t="s">
        <v>31</v>
      </c>
      <c r="AX264" s="14" t="s">
        <v>69</v>
      </c>
      <c r="AY264" s="221" t="s">
        <v>161</v>
      </c>
    </row>
    <row r="265" spans="1:65" s="14" customFormat="1">
      <c r="B265" s="212"/>
      <c r="C265" s="213"/>
      <c r="D265" s="199" t="s">
        <v>178</v>
      </c>
      <c r="E265" s="214" t="s">
        <v>19</v>
      </c>
      <c r="F265" s="215" t="s">
        <v>3555</v>
      </c>
      <c r="G265" s="213"/>
      <c r="H265" s="214" t="s">
        <v>19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178</v>
      </c>
      <c r="AU265" s="221" t="s">
        <v>180</v>
      </c>
      <c r="AV265" s="14" t="s">
        <v>77</v>
      </c>
      <c r="AW265" s="14" t="s">
        <v>31</v>
      </c>
      <c r="AX265" s="14" t="s">
        <v>69</v>
      </c>
      <c r="AY265" s="221" t="s">
        <v>161</v>
      </c>
    </row>
    <row r="266" spans="1:65" s="13" customFormat="1">
      <c r="B266" s="201"/>
      <c r="C266" s="202"/>
      <c r="D266" s="199" t="s">
        <v>178</v>
      </c>
      <c r="E266" s="203" t="s">
        <v>19</v>
      </c>
      <c r="F266" s="204" t="s">
        <v>77</v>
      </c>
      <c r="G266" s="202"/>
      <c r="H266" s="205">
        <v>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178</v>
      </c>
      <c r="AU266" s="211" t="s">
        <v>180</v>
      </c>
      <c r="AV266" s="13" t="s">
        <v>79</v>
      </c>
      <c r="AW266" s="13" t="s">
        <v>31</v>
      </c>
      <c r="AX266" s="13" t="s">
        <v>69</v>
      </c>
      <c r="AY266" s="211" t="s">
        <v>161</v>
      </c>
    </row>
    <row r="267" spans="1:65" s="14" customFormat="1">
      <c r="B267" s="212"/>
      <c r="C267" s="213"/>
      <c r="D267" s="199" t="s">
        <v>178</v>
      </c>
      <c r="E267" s="214" t="s">
        <v>19</v>
      </c>
      <c r="F267" s="215" t="s">
        <v>3556</v>
      </c>
      <c r="G267" s="213"/>
      <c r="H267" s="214" t="s">
        <v>19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178</v>
      </c>
      <c r="AU267" s="221" t="s">
        <v>180</v>
      </c>
      <c r="AV267" s="14" t="s">
        <v>77</v>
      </c>
      <c r="AW267" s="14" t="s">
        <v>31</v>
      </c>
      <c r="AX267" s="14" t="s">
        <v>69</v>
      </c>
      <c r="AY267" s="221" t="s">
        <v>161</v>
      </c>
    </row>
    <row r="268" spans="1:65" s="13" customFormat="1">
      <c r="B268" s="201"/>
      <c r="C268" s="202"/>
      <c r="D268" s="199" t="s">
        <v>178</v>
      </c>
      <c r="E268" s="203" t="s">
        <v>19</v>
      </c>
      <c r="F268" s="204" t="s">
        <v>77</v>
      </c>
      <c r="G268" s="202"/>
      <c r="H268" s="205">
        <v>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178</v>
      </c>
      <c r="AU268" s="211" t="s">
        <v>180</v>
      </c>
      <c r="AV268" s="13" t="s">
        <v>79</v>
      </c>
      <c r="AW268" s="13" t="s">
        <v>31</v>
      </c>
      <c r="AX268" s="13" t="s">
        <v>69</v>
      </c>
      <c r="AY268" s="211" t="s">
        <v>161</v>
      </c>
    </row>
    <row r="269" spans="1:65" s="14" customFormat="1">
      <c r="B269" s="212"/>
      <c r="C269" s="213"/>
      <c r="D269" s="199" t="s">
        <v>178</v>
      </c>
      <c r="E269" s="214" t="s">
        <v>19</v>
      </c>
      <c r="F269" s="215" t="s">
        <v>3557</v>
      </c>
      <c r="G269" s="213"/>
      <c r="H269" s="214" t="s">
        <v>19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178</v>
      </c>
      <c r="AU269" s="221" t="s">
        <v>180</v>
      </c>
      <c r="AV269" s="14" t="s">
        <v>77</v>
      </c>
      <c r="AW269" s="14" t="s">
        <v>31</v>
      </c>
      <c r="AX269" s="14" t="s">
        <v>69</v>
      </c>
      <c r="AY269" s="221" t="s">
        <v>161</v>
      </c>
    </row>
    <row r="270" spans="1:65" s="13" customFormat="1">
      <c r="B270" s="201"/>
      <c r="C270" s="202"/>
      <c r="D270" s="199" t="s">
        <v>178</v>
      </c>
      <c r="E270" s="203" t="s">
        <v>19</v>
      </c>
      <c r="F270" s="204" t="s">
        <v>77</v>
      </c>
      <c r="G270" s="202"/>
      <c r="H270" s="205">
        <v>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178</v>
      </c>
      <c r="AU270" s="211" t="s">
        <v>180</v>
      </c>
      <c r="AV270" s="13" t="s">
        <v>79</v>
      </c>
      <c r="AW270" s="13" t="s">
        <v>31</v>
      </c>
      <c r="AX270" s="13" t="s">
        <v>69</v>
      </c>
      <c r="AY270" s="211" t="s">
        <v>161</v>
      </c>
    </row>
    <row r="271" spans="1:65" s="15" customFormat="1">
      <c r="B271" s="222"/>
      <c r="C271" s="223"/>
      <c r="D271" s="199" t="s">
        <v>178</v>
      </c>
      <c r="E271" s="224" t="s">
        <v>19</v>
      </c>
      <c r="F271" s="225" t="s">
        <v>221</v>
      </c>
      <c r="G271" s="223"/>
      <c r="H271" s="226">
        <v>3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178</v>
      </c>
      <c r="AU271" s="232" t="s">
        <v>180</v>
      </c>
      <c r="AV271" s="15" t="s">
        <v>168</v>
      </c>
      <c r="AW271" s="15" t="s">
        <v>31</v>
      </c>
      <c r="AX271" s="15" t="s">
        <v>77</v>
      </c>
      <c r="AY271" s="232" t="s">
        <v>161</v>
      </c>
    </row>
    <row r="272" spans="1:65" s="2" customFormat="1" ht="16.5" customHeight="1">
      <c r="A272" s="37"/>
      <c r="B272" s="38"/>
      <c r="C272" s="181" t="s">
        <v>397</v>
      </c>
      <c r="D272" s="181" t="s">
        <v>163</v>
      </c>
      <c r="E272" s="182" t="s">
        <v>3567</v>
      </c>
      <c r="F272" s="183" t="s">
        <v>3568</v>
      </c>
      <c r="G272" s="184" t="s">
        <v>387</v>
      </c>
      <c r="H272" s="185">
        <v>6</v>
      </c>
      <c r="I272" s="186"/>
      <c r="J272" s="187">
        <f>ROUND(I272*H272,2)</f>
        <v>0</v>
      </c>
      <c r="K272" s="183" t="s">
        <v>167</v>
      </c>
      <c r="L272" s="42"/>
      <c r="M272" s="188" t="s">
        <v>19</v>
      </c>
      <c r="N272" s="189" t="s">
        <v>40</v>
      </c>
      <c r="O272" s="67"/>
      <c r="P272" s="190">
        <f>O272*H272</f>
        <v>0</v>
      </c>
      <c r="Q272" s="190">
        <v>9.9850800000000003E-5</v>
      </c>
      <c r="R272" s="190">
        <f>Q272*H272</f>
        <v>5.9910479999999999E-4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279</v>
      </c>
      <c r="AT272" s="192" t="s">
        <v>163</v>
      </c>
      <c r="AU272" s="192" t="s">
        <v>180</v>
      </c>
      <c r="AY272" s="20" t="s">
        <v>161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77</v>
      </c>
      <c r="BK272" s="193">
        <f>ROUND(I272*H272,2)</f>
        <v>0</v>
      </c>
      <c r="BL272" s="20" t="s">
        <v>279</v>
      </c>
      <c r="BM272" s="192" t="s">
        <v>5391</v>
      </c>
    </row>
    <row r="273" spans="1:65" s="2" customFormat="1">
      <c r="A273" s="37"/>
      <c r="B273" s="38"/>
      <c r="C273" s="39"/>
      <c r="D273" s="194" t="s">
        <v>170</v>
      </c>
      <c r="E273" s="39"/>
      <c r="F273" s="195" t="s">
        <v>3570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170</v>
      </c>
      <c r="AU273" s="20" t="s">
        <v>180</v>
      </c>
    </row>
    <row r="274" spans="1:65" s="2" customFormat="1" ht="37.799999999999997" customHeight="1">
      <c r="A274" s="37"/>
      <c r="B274" s="38"/>
      <c r="C274" s="237" t="s">
        <v>406</v>
      </c>
      <c r="D274" s="237" t="s">
        <v>715</v>
      </c>
      <c r="E274" s="238" t="s">
        <v>3571</v>
      </c>
      <c r="F274" s="239" t="s">
        <v>3572</v>
      </c>
      <c r="G274" s="240" t="s">
        <v>387</v>
      </c>
      <c r="H274" s="241">
        <v>6</v>
      </c>
      <c r="I274" s="242"/>
      <c r="J274" s="243">
        <f>ROUND(I274*H274,2)</f>
        <v>0</v>
      </c>
      <c r="K274" s="239" t="s">
        <v>19</v>
      </c>
      <c r="L274" s="244"/>
      <c r="M274" s="245" t="s">
        <v>19</v>
      </c>
      <c r="N274" s="246" t="s">
        <v>40</v>
      </c>
      <c r="O274" s="67"/>
      <c r="P274" s="190">
        <f>O274*H274</f>
        <v>0</v>
      </c>
      <c r="Q274" s="190">
        <v>5.0000000000000001E-4</v>
      </c>
      <c r="R274" s="190">
        <f>Q274*H274</f>
        <v>3.0000000000000001E-3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406</v>
      </c>
      <c r="AT274" s="192" t="s">
        <v>715</v>
      </c>
      <c r="AU274" s="192" t="s">
        <v>180</v>
      </c>
      <c r="AY274" s="20" t="s">
        <v>161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77</v>
      </c>
      <c r="BK274" s="193">
        <f>ROUND(I274*H274,2)</f>
        <v>0</v>
      </c>
      <c r="BL274" s="20" t="s">
        <v>279</v>
      </c>
      <c r="BM274" s="192" t="s">
        <v>5392</v>
      </c>
    </row>
    <row r="275" spans="1:65" s="14" customFormat="1">
      <c r="B275" s="212"/>
      <c r="C275" s="213"/>
      <c r="D275" s="199" t="s">
        <v>178</v>
      </c>
      <c r="E275" s="214" t="s">
        <v>19</v>
      </c>
      <c r="F275" s="215" t="s">
        <v>3528</v>
      </c>
      <c r="G275" s="213"/>
      <c r="H275" s="214" t="s">
        <v>19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178</v>
      </c>
      <c r="AU275" s="221" t="s">
        <v>180</v>
      </c>
      <c r="AV275" s="14" t="s">
        <v>77</v>
      </c>
      <c r="AW275" s="14" t="s">
        <v>31</v>
      </c>
      <c r="AX275" s="14" t="s">
        <v>69</v>
      </c>
      <c r="AY275" s="221" t="s">
        <v>161</v>
      </c>
    </row>
    <row r="276" spans="1:65" s="14" customFormat="1">
      <c r="B276" s="212"/>
      <c r="C276" s="213"/>
      <c r="D276" s="199" t="s">
        <v>178</v>
      </c>
      <c r="E276" s="214" t="s">
        <v>19</v>
      </c>
      <c r="F276" s="215" t="s">
        <v>3556</v>
      </c>
      <c r="G276" s="213"/>
      <c r="H276" s="214" t="s">
        <v>19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178</v>
      </c>
      <c r="AU276" s="221" t="s">
        <v>180</v>
      </c>
      <c r="AV276" s="14" t="s">
        <v>77</v>
      </c>
      <c r="AW276" s="14" t="s">
        <v>31</v>
      </c>
      <c r="AX276" s="14" t="s">
        <v>69</v>
      </c>
      <c r="AY276" s="221" t="s">
        <v>161</v>
      </c>
    </row>
    <row r="277" spans="1:65" s="13" customFormat="1">
      <c r="B277" s="201"/>
      <c r="C277" s="202"/>
      <c r="D277" s="199" t="s">
        <v>178</v>
      </c>
      <c r="E277" s="203" t="s">
        <v>19</v>
      </c>
      <c r="F277" s="204" t="s">
        <v>79</v>
      </c>
      <c r="G277" s="202"/>
      <c r="H277" s="205">
        <v>2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178</v>
      </c>
      <c r="AU277" s="211" t="s">
        <v>180</v>
      </c>
      <c r="AV277" s="13" t="s">
        <v>79</v>
      </c>
      <c r="AW277" s="13" t="s">
        <v>31</v>
      </c>
      <c r="AX277" s="13" t="s">
        <v>69</v>
      </c>
      <c r="AY277" s="211" t="s">
        <v>161</v>
      </c>
    </row>
    <row r="278" spans="1:65" s="14" customFormat="1">
      <c r="B278" s="212"/>
      <c r="C278" s="213"/>
      <c r="D278" s="199" t="s">
        <v>178</v>
      </c>
      <c r="E278" s="214" t="s">
        <v>19</v>
      </c>
      <c r="F278" s="215" t="s">
        <v>3557</v>
      </c>
      <c r="G278" s="213"/>
      <c r="H278" s="214" t="s">
        <v>19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178</v>
      </c>
      <c r="AU278" s="221" t="s">
        <v>180</v>
      </c>
      <c r="AV278" s="14" t="s">
        <v>77</v>
      </c>
      <c r="AW278" s="14" t="s">
        <v>31</v>
      </c>
      <c r="AX278" s="14" t="s">
        <v>69</v>
      </c>
      <c r="AY278" s="221" t="s">
        <v>161</v>
      </c>
    </row>
    <row r="279" spans="1:65" s="13" customFormat="1">
      <c r="B279" s="201"/>
      <c r="C279" s="202"/>
      <c r="D279" s="199" t="s">
        <v>178</v>
      </c>
      <c r="E279" s="203" t="s">
        <v>19</v>
      </c>
      <c r="F279" s="204" t="s">
        <v>79</v>
      </c>
      <c r="G279" s="202"/>
      <c r="H279" s="205">
        <v>2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178</v>
      </c>
      <c r="AU279" s="211" t="s">
        <v>180</v>
      </c>
      <c r="AV279" s="13" t="s">
        <v>79</v>
      </c>
      <c r="AW279" s="13" t="s">
        <v>31</v>
      </c>
      <c r="AX279" s="13" t="s">
        <v>69</v>
      </c>
      <c r="AY279" s="211" t="s">
        <v>161</v>
      </c>
    </row>
    <row r="280" spans="1:65" s="14" customFormat="1">
      <c r="B280" s="212"/>
      <c r="C280" s="213"/>
      <c r="D280" s="199" t="s">
        <v>178</v>
      </c>
      <c r="E280" s="214" t="s">
        <v>19</v>
      </c>
      <c r="F280" s="215" t="s">
        <v>3561</v>
      </c>
      <c r="G280" s="213"/>
      <c r="H280" s="214" t="s">
        <v>19</v>
      </c>
      <c r="I280" s="216"/>
      <c r="J280" s="213"/>
      <c r="K280" s="213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178</v>
      </c>
      <c r="AU280" s="221" t="s">
        <v>180</v>
      </c>
      <c r="AV280" s="14" t="s">
        <v>77</v>
      </c>
      <c r="AW280" s="14" t="s">
        <v>31</v>
      </c>
      <c r="AX280" s="14" t="s">
        <v>69</v>
      </c>
      <c r="AY280" s="221" t="s">
        <v>161</v>
      </c>
    </row>
    <row r="281" spans="1:65" s="13" customFormat="1">
      <c r="B281" s="201"/>
      <c r="C281" s="202"/>
      <c r="D281" s="199" t="s">
        <v>178</v>
      </c>
      <c r="E281" s="203" t="s">
        <v>19</v>
      </c>
      <c r="F281" s="204" t="s">
        <v>79</v>
      </c>
      <c r="G281" s="202"/>
      <c r="H281" s="205">
        <v>2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178</v>
      </c>
      <c r="AU281" s="211" t="s">
        <v>180</v>
      </c>
      <c r="AV281" s="13" t="s">
        <v>79</v>
      </c>
      <c r="AW281" s="13" t="s">
        <v>31</v>
      </c>
      <c r="AX281" s="13" t="s">
        <v>69</v>
      </c>
      <c r="AY281" s="211" t="s">
        <v>161</v>
      </c>
    </row>
    <row r="282" spans="1:65" s="15" customFormat="1">
      <c r="B282" s="222"/>
      <c r="C282" s="223"/>
      <c r="D282" s="199" t="s">
        <v>178</v>
      </c>
      <c r="E282" s="224" t="s">
        <v>19</v>
      </c>
      <c r="F282" s="225" t="s">
        <v>221</v>
      </c>
      <c r="G282" s="223"/>
      <c r="H282" s="226">
        <v>6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178</v>
      </c>
      <c r="AU282" s="232" t="s">
        <v>180</v>
      </c>
      <c r="AV282" s="15" t="s">
        <v>168</v>
      </c>
      <c r="AW282" s="15" t="s">
        <v>31</v>
      </c>
      <c r="AX282" s="15" t="s">
        <v>77</v>
      </c>
      <c r="AY282" s="232" t="s">
        <v>161</v>
      </c>
    </row>
    <row r="283" spans="1:65" s="2" customFormat="1" ht="24.15" customHeight="1">
      <c r="A283" s="37"/>
      <c r="B283" s="38"/>
      <c r="C283" s="237" t="s">
        <v>412</v>
      </c>
      <c r="D283" s="237" t="s">
        <v>715</v>
      </c>
      <c r="E283" s="238" t="s">
        <v>3576</v>
      </c>
      <c r="F283" s="239" t="s">
        <v>3577</v>
      </c>
      <c r="G283" s="240" t="s">
        <v>387</v>
      </c>
      <c r="H283" s="241">
        <v>6</v>
      </c>
      <c r="I283" s="242"/>
      <c r="J283" s="243">
        <f>ROUND(I283*H283,2)</f>
        <v>0</v>
      </c>
      <c r="K283" s="239" t="s">
        <v>19</v>
      </c>
      <c r="L283" s="244"/>
      <c r="M283" s="245" t="s">
        <v>19</v>
      </c>
      <c r="N283" s="246" t="s">
        <v>40</v>
      </c>
      <c r="O283" s="67"/>
      <c r="P283" s="190">
        <f>O283*H283</f>
        <v>0</v>
      </c>
      <c r="Q283" s="190">
        <v>5.0000000000000001E-4</v>
      </c>
      <c r="R283" s="190">
        <f>Q283*H283</f>
        <v>3.0000000000000001E-3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406</v>
      </c>
      <c r="AT283" s="192" t="s">
        <v>715</v>
      </c>
      <c r="AU283" s="192" t="s">
        <v>180</v>
      </c>
      <c r="AY283" s="20" t="s">
        <v>161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77</v>
      </c>
      <c r="BK283" s="193">
        <f>ROUND(I283*H283,2)</f>
        <v>0</v>
      </c>
      <c r="BL283" s="20" t="s">
        <v>279</v>
      </c>
      <c r="BM283" s="192" t="s">
        <v>5393</v>
      </c>
    </row>
    <row r="284" spans="1:65" s="14" customFormat="1">
      <c r="B284" s="212"/>
      <c r="C284" s="213"/>
      <c r="D284" s="199" t="s">
        <v>178</v>
      </c>
      <c r="E284" s="214" t="s">
        <v>19</v>
      </c>
      <c r="F284" s="215" t="s">
        <v>3528</v>
      </c>
      <c r="G284" s="213"/>
      <c r="H284" s="214" t="s">
        <v>19</v>
      </c>
      <c r="I284" s="216"/>
      <c r="J284" s="213"/>
      <c r="K284" s="213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178</v>
      </c>
      <c r="AU284" s="221" t="s">
        <v>180</v>
      </c>
      <c r="AV284" s="14" t="s">
        <v>77</v>
      </c>
      <c r="AW284" s="14" t="s">
        <v>31</v>
      </c>
      <c r="AX284" s="14" t="s">
        <v>69</v>
      </c>
      <c r="AY284" s="221" t="s">
        <v>161</v>
      </c>
    </row>
    <row r="285" spans="1:65" s="14" customFormat="1">
      <c r="B285" s="212"/>
      <c r="C285" s="213"/>
      <c r="D285" s="199" t="s">
        <v>178</v>
      </c>
      <c r="E285" s="214" t="s">
        <v>19</v>
      </c>
      <c r="F285" s="215" t="s">
        <v>3556</v>
      </c>
      <c r="G285" s="213"/>
      <c r="H285" s="214" t="s">
        <v>19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178</v>
      </c>
      <c r="AU285" s="221" t="s">
        <v>180</v>
      </c>
      <c r="AV285" s="14" t="s">
        <v>77</v>
      </c>
      <c r="AW285" s="14" t="s">
        <v>31</v>
      </c>
      <c r="AX285" s="14" t="s">
        <v>69</v>
      </c>
      <c r="AY285" s="221" t="s">
        <v>161</v>
      </c>
    </row>
    <row r="286" spans="1:65" s="13" customFormat="1">
      <c r="B286" s="201"/>
      <c r="C286" s="202"/>
      <c r="D286" s="199" t="s">
        <v>178</v>
      </c>
      <c r="E286" s="203" t="s">
        <v>19</v>
      </c>
      <c r="F286" s="204" t="s">
        <v>79</v>
      </c>
      <c r="G286" s="202"/>
      <c r="H286" s="205">
        <v>2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178</v>
      </c>
      <c r="AU286" s="211" t="s">
        <v>180</v>
      </c>
      <c r="AV286" s="13" t="s">
        <v>79</v>
      </c>
      <c r="AW286" s="13" t="s">
        <v>31</v>
      </c>
      <c r="AX286" s="13" t="s">
        <v>69</v>
      </c>
      <c r="AY286" s="211" t="s">
        <v>161</v>
      </c>
    </row>
    <row r="287" spans="1:65" s="14" customFormat="1">
      <c r="B287" s="212"/>
      <c r="C287" s="213"/>
      <c r="D287" s="199" t="s">
        <v>178</v>
      </c>
      <c r="E287" s="214" t="s">
        <v>19</v>
      </c>
      <c r="F287" s="215" t="s">
        <v>3557</v>
      </c>
      <c r="G287" s="213"/>
      <c r="H287" s="214" t="s">
        <v>19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178</v>
      </c>
      <c r="AU287" s="221" t="s">
        <v>180</v>
      </c>
      <c r="AV287" s="14" t="s">
        <v>77</v>
      </c>
      <c r="AW287" s="14" t="s">
        <v>31</v>
      </c>
      <c r="AX287" s="14" t="s">
        <v>69</v>
      </c>
      <c r="AY287" s="221" t="s">
        <v>161</v>
      </c>
    </row>
    <row r="288" spans="1:65" s="13" customFormat="1">
      <c r="B288" s="201"/>
      <c r="C288" s="202"/>
      <c r="D288" s="199" t="s">
        <v>178</v>
      </c>
      <c r="E288" s="203" t="s">
        <v>19</v>
      </c>
      <c r="F288" s="204" t="s">
        <v>79</v>
      </c>
      <c r="G288" s="202"/>
      <c r="H288" s="205">
        <v>2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178</v>
      </c>
      <c r="AU288" s="211" t="s">
        <v>180</v>
      </c>
      <c r="AV288" s="13" t="s">
        <v>79</v>
      </c>
      <c r="AW288" s="13" t="s">
        <v>31</v>
      </c>
      <c r="AX288" s="13" t="s">
        <v>69</v>
      </c>
      <c r="AY288" s="211" t="s">
        <v>161</v>
      </c>
    </row>
    <row r="289" spans="1:65" s="14" customFormat="1">
      <c r="B289" s="212"/>
      <c r="C289" s="213"/>
      <c r="D289" s="199" t="s">
        <v>178</v>
      </c>
      <c r="E289" s="214" t="s">
        <v>19</v>
      </c>
      <c r="F289" s="215" t="s">
        <v>3561</v>
      </c>
      <c r="G289" s="213"/>
      <c r="H289" s="214" t="s">
        <v>19</v>
      </c>
      <c r="I289" s="216"/>
      <c r="J289" s="213"/>
      <c r="K289" s="213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178</v>
      </c>
      <c r="AU289" s="221" t="s">
        <v>180</v>
      </c>
      <c r="AV289" s="14" t="s">
        <v>77</v>
      </c>
      <c r="AW289" s="14" t="s">
        <v>31</v>
      </c>
      <c r="AX289" s="14" t="s">
        <v>69</v>
      </c>
      <c r="AY289" s="221" t="s">
        <v>161</v>
      </c>
    </row>
    <row r="290" spans="1:65" s="13" customFormat="1">
      <c r="B290" s="201"/>
      <c r="C290" s="202"/>
      <c r="D290" s="199" t="s">
        <v>178</v>
      </c>
      <c r="E290" s="203" t="s">
        <v>19</v>
      </c>
      <c r="F290" s="204" t="s">
        <v>79</v>
      </c>
      <c r="G290" s="202"/>
      <c r="H290" s="205">
        <v>2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178</v>
      </c>
      <c r="AU290" s="211" t="s">
        <v>180</v>
      </c>
      <c r="AV290" s="13" t="s">
        <v>79</v>
      </c>
      <c r="AW290" s="13" t="s">
        <v>31</v>
      </c>
      <c r="AX290" s="13" t="s">
        <v>69</v>
      </c>
      <c r="AY290" s="211" t="s">
        <v>161</v>
      </c>
    </row>
    <row r="291" spans="1:65" s="15" customFormat="1">
      <c r="B291" s="222"/>
      <c r="C291" s="223"/>
      <c r="D291" s="199" t="s">
        <v>178</v>
      </c>
      <c r="E291" s="224" t="s">
        <v>19</v>
      </c>
      <c r="F291" s="225" t="s">
        <v>221</v>
      </c>
      <c r="G291" s="223"/>
      <c r="H291" s="226">
        <v>6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178</v>
      </c>
      <c r="AU291" s="232" t="s">
        <v>180</v>
      </c>
      <c r="AV291" s="15" t="s">
        <v>168</v>
      </c>
      <c r="AW291" s="15" t="s">
        <v>31</v>
      </c>
      <c r="AX291" s="15" t="s">
        <v>77</v>
      </c>
      <c r="AY291" s="232" t="s">
        <v>161</v>
      </c>
    </row>
    <row r="292" spans="1:65" s="2" customFormat="1" ht="21.75" customHeight="1">
      <c r="A292" s="37"/>
      <c r="B292" s="38"/>
      <c r="C292" s="181" t="s">
        <v>421</v>
      </c>
      <c r="D292" s="181" t="s">
        <v>163</v>
      </c>
      <c r="E292" s="182" t="s">
        <v>3594</v>
      </c>
      <c r="F292" s="183" t="s">
        <v>3595</v>
      </c>
      <c r="G292" s="184" t="s">
        <v>387</v>
      </c>
      <c r="H292" s="185">
        <v>4</v>
      </c>
      <c r="I292" s="186"/>
      <c r="J292" s="187">
        <f>ROUND(I292*H292,2)</f>
        <v>0</v>
      </c>
      <c r="K292" s="183" t="s">
        <v>167</v>
      </c>
      <c r="L292" s="42"/>
      <c r="M292" s="188" t="s">
        <v>19</v>
      </c>
      <c r="N292" s="189" t="s">
        <v>40</v>
      </c>
      <c r="O292" s="67"/>
      <c r="P292" s="190">
        <f>O292*H292</f>
        <v>0</v>
      </c>
      <c r="Q292" s="190">
        <v>3.8999999999999999E-4</v>
      </c>
      <c r="R292" s="190">
        <f>Q292*H292</f>
        <v>1.56E-3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279</v>
      </c>
      <c r="AT292" s="192" t="s">
        <v>163</v>
      </c>
      <c r="AU292" s="192" t="s">
        <v>180</v>
      </c>
      <c r="AY292" s="20" t="s">
        <v>161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77</v>
      </c>
      <c r="BK292" s="193">
        <f>ROUND(I292*H292,2)</f>
        <v>0</v>
      </c>
      <c r="BL292" s="20" t="s">
        <v>279</v>
      </c>
      <c r="BM292" s="192" t="s">
        <v>5394</v>
      </c>
    </row>
    <row r="293" spans="1:65" s="2" customFormat="1">
      <c r="A293" s="37"/>
      <c r="B293" s="38"/>
      <c r="C293" s="39"/>
      <c r="D293" s="194" t="s">
        <v>170</v>
      </c>
      <c r="E293" s="39"/>
      <c r="F293" s="195" t="s">
        <v>3597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170</v>
      </c>
      <c r="AU293" s="20" t="s">
        <v>180</v>
      </c>
    </row>
    <row r="294" spans="1:65" s="14" customFormat="1">
      <c r="B294" s="212"/>
      <c r="C294" s="213"/>
      <c r="D294" s="199" t="s">
        <v>178</v>
      </c>
      <c r="E294" s="214" t="s">
        <v>19</v>
      </c>
      <c r="F294" s="215" t="s">
        <v>3528</v>
      </c>
      <c r="G294" s="213"/>
      <c r="H294" s="214" t="s">
        <v>19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178</v>
      </c>
      <c r="AU294" s="221" t="s">
        <v>180</v>
      </c>
      <c r="AV294" s="14" t="s">
        <v>77</v>
      </c>
      <c r="AW294" s="14" t="s">
        <v>31</v>
      </c>
      <c r="AX294" s="14" t="s">
        <v>69</v>
      </c>
      <c r="AY294" s="221" t="s">
        <v>161</v>
      </c>
    </row>
    <row r="295" spans="1:65" s="14" customFormat="1">
      <c r="B295" s="212"/>
      <c r="C295" s="213"/>
      <c r="D295" s="199" t="s">
        <v>178</v>
      </c>
      <c r="E295" s="214" t="s">
        <v>19</v>
      </c>
      <c r="F295" s="215" t="s">
        <v>3507</v>
      </c>
      <c r="G295" s="213"/>
      <c r="H295" s="214" t="s">
        <v>19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178</v>
      </c>
      <c r="AU295" s="221" t="s">
        <v>180</v>
      </c>
      <c r="AV295" s="14" t="s">
        <v>77</v>
      </c>
      <c r="AW295" s="14" t="s">
        <v>31</v>
      </c>
      <c r="AX295" s="14" t="s">
        <v>69</v>
      </c>
      <c r="AY295" s="221" t="s">
        <v>161</v>
      </c>
    </row>
    <row r="296" spans="1:65" s="13" customFormat="1">
      <c r="B296" s="201"/>
      <c r="C296" s="202"/>
      <c r="D296" s="199" t="s">
        <v>178</v>
      </c>
      <c r="E296" s="203" t="s">
        <v>19</v>
      </c>
      <c r="F296" s="204" t="s">
        <v>77</v>
      </c>
      <c r="G296" s="202"/>
      <c r="H296" s="205">
        <v>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178</v>
      </c>
      <c r="AU296" s="211" t="s">
        <v>180</v>
      </c>
      <c r="AV296" s="13" t="s">
        <v>79</v>
      </c>
      <c r="AW296" s="13" t="s">
        <v>31</v>
      </c>
      <c r="AX296" s="13" t="s">
        <v>69</v>
      </c>
      <c r="AY296" s="211" t="s">
        <v>161</v>
      </c>
    </row>
    <row r="297" spans="1:65" s="14" customFormat="1">
      <c r="B297" s="212"/>
      <c r="C297" s="213"/>
      <c r="D297" s="199" t="s">
        <v>178</v>
      </c>
      <c r="E297" s="214" t="s">
        <v>19</v>
      </c>
      <c r="F297" s="215" t="s">
        <v>3509</v>
      </c>
      <c r="G297" s="213"/>
      <c r="H297" s="214" t="s">
        <v>19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178</v>
      </c>
      <c r="AU297" s="221" t="s">
        <v>180</v>
      </c>
      <c r="AV297" s="14" t="s">
        <v>77</v>
      </c>
      <c r="AW297" s="14" t="s">
        <v>31</v>
      </c>
      <c r="AX297" s="14" t="s">
        <v>69</v>
      </c>
      <c r="AY297" s="221" t="s">
        <v>161</v>
      </c>
    </row>
    <row r="298" spans="1:65" s="13" customFormat="1">
      <c r="B298" s="201"/>
      <c r="C298" s="202"/>
      <c r="D298" s="199" t="s">
        <v>178</v>
      </c>
      <c r="E298" s="203" t="s">
        <v>19</v>
      </c>
      <c r="F298" s="204" t="s">
        <v>77</v>
      </c>
      <c r="G298" s="202"/>
      <c r="H298" s="205">
        <v>1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178</v>
      </c>
      <c r="AU298" s="211" t="s">
        <v>180</v>
      </c>
      <c r="AV298" s="13" t="s">
        <v>79</v>
      </c>
      <c r="AW298" s="13" t="s">
        <v>31</v>
      </c>
      <c r="AX298" s="13" t="s">
        <v>69</v>
      </c>
      <c r="AY298" s="211" t="s">
        <v>161</v>
      </c>
    </row>
    <row r="299" spans="1:65" s="14" customFormat="1">
      <c r="B299" s="212"/>
      <c r="C299" s="213"/>
      <c r="D299" s="199" t="s">
        <v>178</v>
      </c>
      <c r="E299" s="214" t="s">
        <v>19</v>
      </c>
      <c r="F299" s="215" t="s">
        <v>3510</v>
      </c>
      <c r="G299" s="213"/>
      <c r="H299" s="214" t="s">
        <v>19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178</v>
      </c>
      <c r="AU299" s="221" t="s">
        <v>180</v>
      </c>
      <c r="AV299" s="14" t="s">
        <v>77</v>
      </c>
      <c r="AW299" s="14" t="s">
        <v>31</v>
      </c>
      <c r="AX299" s="14" t="s">
        <v>69</v>
      </c>
      <c r="AY299" s="221" t="s">
        <v>161</v>
      </c>
    </row>
    <row r="300" spans="1:65" s="13" customFormat="1">
      <c r="B300" s="201"/>
      <c r="C300" s="202"/>
      <c r="D300" s="199" t="s">
        <v>178</v>
      </c>
      <c r="E300" s="203" t="s">
        <v>19</v>
      </c>
      <c r="F300" s="204" t="s">
        <v>77</v>
      </c>
      <c r="G300" s="202"/>
      <c r="H300" s="205">
        <v>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178</v>
      </c>
      <c r="AU300" s="211" t="s">
        <v>180</v>
      </c>
      <c r="AV300" s="13" t="s">
        <v>79</v>
      </c>
      <c r="AW300" s="13" t="s">
        <v>31</v>
      </c>
      <c r="AX300" s="13" t="s">
        <v>69</v>
      </c>
      <c r="AY300" s="211" t="s">
        <v>161</v>
      </c>
    </row>
    <row r="301" spans="1:65" s="14" customFormat="1">
      <c r="B301" s="212"/>
      <c r="C301" s="213"/>
      <c r="D301" s="199" t="s">
        <v>178</v>
      </c>
      <c r="E301" s="214" t="s">
        <v>19</v>
      </c>
      <c r="F301" s="215" t="s">
        <v>3512</v>
      </c>
      <c r="G301" s="213"/>
      <c r="H301" s="214" t="s">
        <v>19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178</v>
      </c>
      <c r="AU301" s="221" t="s">
        <v>180</v>
      </c>
      <c r="AV301" s="14" t="s">
        <v>77</v>
      </c>
      <c r="AW301" s="14" t="s">
        <v>31</v>
      </c>
      <c r="AX301" s="14" t="s">
        <v>69</v>
      </c>
      <c r="AY301" s="221" t="s">
        <v>161</v>
      </c>
    </row>
    <row r="302" spans="1:65" s="13" customFormat="1">
      <c r="B302" s="201"/>
      <c r="C302" s="202"/>
      <c r="D302" s="199" t="s">
        <v>178</v>
      </c>
      <c r="E302" s="203" t="s">
        <v>19</v>
      </c>
      <c r="F302" s="204" t="s">
        <v>77</v>
      </c>
      <c r="G302" s="202"/>
      <c r="H302" s="205">
        <v>1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178</v>
      </c>
      <c r="AU302" s="211" t="s">
        <v>180</v>
      </c>
      <c r="AV302" s="13" t="s">
        <v>79</v>
      </c>
      <c r="AW302" s="13" t="s">
        <v>31</v>
      </c>
      <c r="AX302" s="13" t="s">
        <v>69</v>
      </c>
      <c r="AY302" s="211" t="s">
        <v>161</v>
      </c>
    </row>
    <row r="303" spans="1:65" s="16" customFormat="1">
      <c r="B303" s="247"/>
      <c r="C303" s="248"/>
      <c r="D303" s="199" t="s">
        <v>178</v>
      </c>
      <c r="E303" s="249" t="s">
        <v>19</v>
      </c>
      <c r="F303" s="250" t="s">
        <v>2226</v>
      </c>
      <c r="G303" s="248"/>
      <c r="H303" s="251">
        <v>4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AT303" s="257" t="s">
        <v>178</v>
      </c>
      <c r="AU303" s="257" t="s">
        <v>180</v>
      </c>
      <c r="AV303" s="16" t="s">
        <v>180</v>
      </c>
      <c r="AW303" s="16" t="s">
        <v>31</v>
      </c>
      <c r="AX303" s="16" t="s">
        <v>69</v>
      </c>
      <c r="AY303" s="257" t="s">
        <v>161</v>
      </c>
    </row>
    <row r="304" spans="1:65" s="15" customFormat="1">
      <c r="B304" s="222"/>
      <c r="C304" s="223"/>
      <c r="D304" s="199" t="s">
        <v>178</v>
      </c>
      <c r="E304" s="224" t="s">
        <v>19</v>
      </c>
      <c r="F304" s="225" t="s">
        <v>221</v>
      </c>
      <c r="G304" s="223"/>
      <c r="H304" s="226">
        <v>4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178</v>
      </c>
      <c r="AU304" s="232" t="s">
        <v>180</v>
      </c>
      <c r="AV304" s="15" t="s">
        <v>168</v>
      </c>
      <c r="AW304" s="15" t="s">
        <v>31</v>
      </c>
      <c r="AX304" s="15" t="s">
        <v>77</v>
      </c>
      <c r="AY304" s="232" t="s">
        <v>161</v>
      </c>
    </row>
    <row r="305" spans="1:65" s="2" customFormat="1" ht="16.5" customHeight="1">
      <c r="A305" s="37"/>
      <c r="B305" s="38"/>
      <c r="C305" s="181" t="s">
        <v>427</v>
      </c>
      <c r="D305" s="181" t="s">
        <v>163</v>
      </c>
      <c r="E305" s="182" t="s">
        <v>3613</v>
      </c>
      <c r="F305" s="183" t="s">
        <v>3614</v>
      </c>
      <c r="G305" s="184" t="s">
        <v>387</v>
      </c>
      <c r="H305" s="185">
        <v>7</v>
      </c>
      <c r="I305" s="186"/>
      <c r="J305" s="187">
        <f>ROUND(I305*H305,2)</f>
        <v>0</v>
      </c>
      <c r="K305" s="183" t="s">
        <v>167</v>
      </c>
      <c r="L305" s="42"/>
      <c r="M305" s="188" t="s">
        <v>19</v>
      </c>
      <c r="N305" s="189" t="s">
        <v>40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279</v>
      </c>
      <c r="AT305" s="192" t="s">
        <v>163</v>
      </c>
      <c r="AU305" s="192" t="s">
        <v>180</v>
      </c>
      <c r="AY305" s="20" t="s">
        <v>161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77</v>
      </c>
      <c r="BK305" s="193">
        <f>ROUND(I305*H305,2)</f>
        <v>0</v>
      </c>
      <c r="BL305" s="20" t="s">
        <v>279</v>
      </c>
      <c r="BM305" s="192" t="s">
        <v>5395</v>
      </c>
    </row>
    <row r="306" spans="1:65" s="2" customFormat="1">
      <c r="A306" s="37"/>
      <c r="B306" s="38"/>
      <c r="C306" s="39"/>
      <c r="D306" s="194" t="s">
        <v>170</v>
      </c>
      <c r="E306" s="39"/>
      <c r="F306" s="195" t="s">
        <v>3616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170</v>
      </c>
      <c r="AU306" s="20" t="s">
        <v>180</v>
      </c>
    </row>
    <row r="307" spans="1:65" s="2" customFormat="1" ht="16.5" customHeight="1">
      <c r="A307" s="37"/>
      <c r="B307" s="38"/>
      <c r="C307" s="237" t="s">
        <v>433</v>
      </c>
      <c r="D307" s="237" t="s">
        <v>715</v>
      </c>
      <c r="E307" s="238" t="s">
        <v>3617</v>
      </c>
      <c r="F307" s="239" t="s">
        <v>3618</v>
      </c>
      <c r="G307" s="240" t="s">
        <v>387</v>
      </c>
      <c r="H307" s="241">
        <v>7</v>
      </c>
      <c r="I307" s="242"/>
      <c r="J307" s="243">
        <f>ROUND(I307*H307,2)</f>
        <v>0</v>
      </c>
      <c r="K307" s="239" t="s">
        <v>167</v>
      </c>
      <c r="L307" s="244"/>
      <c r="M307" s="245" t="s">
        <v>19</v>
      </c>
      <c r="N307" s="246" t="s">
        <v>40</v>
      </c>
      <c r="O307" s="67"/>
      <c r="P307" s="190">
        <f>O307*H307</f>
        <v>0</v>
      </c>
      <c r="Q307" s="190">
        <v>1.3999999999999999E-4</v>
      </c>
      <c r="R307" s="190">
        <f>Q307*H307</f>
        <v>9.7999999999999997E-4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406</v>
      </c>
      <c r="AT307" s="192" t="s">
        <v>715</v>
      </c>
      <c r="AU307" s="192" t="s">
        <v>180</v>
      </c>
      <c r="AY307" s="20" t="s">
        <v>161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77</v>
      </c>
      <c r="BK307" s="193">
        <f>ROUND(I307*H307,2)</f>
        <v>0</v>
      </c>
      <c r="BL307" s="20" t="s">
        <v>279</v>
      </c>
      <c r="BM307" s="192" t="s">
        <v>5396</v>
      </c>
    </row>
    <row r="308" spans="1:65" s="14" customFormat="1">
      <c r="B308" s="212"/>
      <c r="C308" s="213"/>
      <c r="D308" s="199" t="s">
        <v>178</v>
      </c>
      <c r="E308" s="214" t="s">
        <v>19</v>
      </c>
      <c r="F308" s="215" t="s">
        <v>3528</v>
      </c>
      <c r="G308" s="213"/>
      <c r="H308" s="214" t="s">
        <v>19</v>
      </c>
      <c r="I308" s="216"/>
      <c r="J308" s="213"/>
      <c r="K308" s="213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178</v>
      </c>
      <c r="AU308" s="221" t="s">
        <v>180</v>
      </c>
      <c r="AV308" s="14" t="s">
        <v>77</v>
      </c>
      <c r="AW308" s="14" t="s">
        <v>31</v>
      </c>
      <c r="AX308" s="14" t="s">
        <v>69</v>
      </c>
      <c r="AY308" s="221" t="s">
        <v>161</v>
      </c>
    </row>
    <row r="309" spans="1:65" s="14" customFormat="1">
      <c r="B309" s="212"/>
      <c r="C309" s="213"/>
      <c r="D309" s="199" t="s">
        <v>178</v>
      </c>
      <c r="E309" s="214" t="s">
        <v>19</v>
      </c>
      <c r="F309" s="215" t="s">
        <v>3507</v>
      </c>
      <c r="G309" s="213"/>
      <c r="H309" s="214" t="s">
        <v>19</v>
      </c>
      <c r="I309" s="216"/>
      <c r="J309" s="213"/>
      <c r="K309" s="213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178</v>
      </c>
      <c r="AU309" s="221" t="s">
        <v>180</v>
      </c>
      <c r="AV309" s="14" t="s">
        <v>77</v>
      </c>
      <c r="AW309" s="14" t="s">
        <v>31</v>
      </c>
      <c r="AX309" s="14" t="s">
        <v>69</v>
      </c>
      <c r="AY309" s="221" t="s">
        <v>161</v>
      </c>
    </row>
    <row r="310" spans="1:65" s="13" customFormat="1">
      <c r="B310" s="201"/>
      <c r="C310" s="202"/>
      <c r="D310" s="199" t="s">
        <v>178</v>
      </c>
      <c r="E310" s="203" t="s">
        <v>19</v>
      </c>
      <c r="F310" s="204" t="s">
        <v>77</v>
      </c>
      <c r="G310" s="202"/>
      <c r="H310" s="205">
        <v>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178</v>
      </c>
      <c r="AU310" s="211" t="s">
        <v>180</v>
      </c>
      <c r="AV310" s="13" t="s">
        <v>79</v>
      </c>
      <c r="AW310" s="13" t="s">
        <v>31</v>
      </c>
      <c r="AX310" s="13" t="s">
        <v>69</v>
      </c>
      <c r="AY310" s="211" t="s">
        <v>161</v>
      </c>
    </row>
    <row r="311" spans="1:65" s="14" customFormat="1">
      <c r="B311" s="212"/>
      <c r="C311" s="213"/>
      <c r="D311" s="199" t="s">
        <v>178</v>
      </c>
      <c r="E311" s="214" t="s">
        <v>19</v>
      </c>
      <c r="F311" s="215" t="s">
        <v>3556</v>
      </c>
      <c r="G311" s="213"/>
      <c r="H311" s="214" t="s">
        <v>19</v>
      </c>
      <c r="I311" s="216"/>
      <c r="J311" s="213"/>
      <c r="K311" s="213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178</v>
      </c>
      <c r="AU311" s="221" t="s">
        <v>180</v>
      </c>
      <c r="AV311" s="14" t="s">
        <v>77</v>
      </c>
      <c r="AW311" s="14" t="s">
        <v>31</v>
      </c>
      <c r="AX311" s="14" t="s">
        <v>69</v>
      </c>
      <c r="AY311" s="221" t="s">
        <v>161</v>
      </c>
    </row>
    <row r="312" spans="1:65" s="13" customFormat="1">
      <c r="B312" s="201"/>
      <c r="C312" s="202"/>
      <c r="D312" s="199" t="s">
        <v>178</v>
      </c>
      <c r="E312" s="203" t="s">
        <v>19</v>
      </c>
      <c r="F312" s="204" t="s">
        <v>77</v>
      </c>
      <c r="G312" s="202"/>
      <c r="H312" s="205">
        <v>1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178</v>
      </c>
      <c r="AU312" s="211" t="s">
        <v>180</v>
      </c>
      <c r="AV312" s="13" t="s">
        <v>79</v>
      </c>
      <c r="AW312" s="13" t="s">
        <v>31</v>
      </c>
      <c r="AX312" s="13" t="s">
        <v>69</v>
      </c>
      <c r="AY312" s="211" t="s">
        <v>161</v>
      </c>
    </row>
    <row r="313" spans="1:65" s="14" customFormat="1">
      <c r="B313" s="212"/>
      <c r="C313" s="213"/>
      <c r="D313" s="199" t="s">
        <v>178</v>
      </c>
      <c r="E313" s="214" t="s">
        <v>19</v>
      </c>
      <c r="F313" s="215" t="s">
        <v>3509</v>
      </c>
      <c r="G313" s="213"/>
      <c r="H313" s="214" t="s">
        <v>19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178</v>
      </c>
      <c r="AU313" s="221" t="s">
        <v>180</v>
      </c>
      <c r="AV313" s="14" t="s">
        <v>77</v>
      </c>
      <c r="AW313" s="14" t="s">
        <v>31</v>
      </c>
      <c r="AX313" s="14" t="s">
        <v>69</v>
      </c>
      <c r="AY313" s="221" t="s">
        <v>161</v>
      </c>
    </row>
    <row r="314" spans="1:65" s="13" customFormat="1">
      <c r="B314" s="201"/>
      <c r="C314" s="202"/>
      <c r="D314" s="199" t="s">
        <v>178</v>
      </c>
      <c r="E314" s="203" t="s">
        <v>19</v>
      </c>
      <c r="F314" s="204" t="s">
        <v>77</v>
      </c>
      <c r="G314" s="202"/>
      <c r="H314" s="205">
        <v>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178</v>
      </c>
      <c r="AU314" s="211" t="s">
        <v>180</v>
      </c>
      <c r="AV314" s="13" t="s">
        <v>79</v>
      </c>
      <c r="AW314" s="13" t="s">
        <v>31</v>
      </c>
      <c r="AX314" s="13" t="s">
        <v>69</v>
      </c>
      <c r="AY314" s="211" t="s">
        <v>161</v>
      </c>
    </row>
    <row r="315" spans="1:65" s="14" customFormat="1">
      <c r="B315" s="212"/>
      <c r="C315" s="213"/>
      <c r="D315" s="199" t="s">
        <v>178</v>
      </c>
      <c r="E315" s="214" t="s">
        <v>19</v>
      </c>
      <c r="F315" s="215" t="s">
        <v>3510</v>
      </c>
      <c r="G315" s="213"/>
      <c r="H315" s="214" t="s">
        <v>19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178</v>
      </c>
      <c r="AU315" s="221" t="s">
        <v>180</v>
      </c>
      <c r="AV315" s="14" t="s">
        <v>77</v>
      </c>
      <c r="AW315" s="14" t="s">
        <v>31</v>
      </c>
      <c r="AX315" s="14" t="s">
        <v>69</v>
      </c>
      <c r="AY315" s="221" t="s">
        <v>161</v>
      </c>
    </row>
    <row r="316" spans="1:65" s="13" customFormat="1">
      <c r="B316" s="201"/>
      <c r="C316" s="202"/>
      <c r="D316" s="199" t="s">
        <v>178</v>
      </c>
      <c r="E316" s="203" t="s">
        <v>19</v>
      </c>
      <c r="F316" s="204" t="s">
        <v>77</v>
      </c>
      <c r="G316" s="202"/>
      <c r="H316" s="205">
        <v>1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178</v>
      </c>
      <c r="AU316" s="211" t="s">
        <v>180</v>
      </c>
      <c r="AV316" s="13" t="s">
        <v>79</v>
      </c>
      <c r="AW316" s="13" t="s">
        <v>31</v>
      </c>
      <c r="AX316" s="13" t="s">
        <v>69</v>
      </c>
      <c r="AY316" s="211" t="s">
        <v>161</v>
      </c>
    </row>
    <row r="317" spans="1:65" s="14" customFormat="1">
      <c r="B317" s="212"/>
      <c r="C317" s="213"/>
      <c r="D317" s="199" t="s">
        <v>178</v>
      </c>
      <c r="E317" s="214" t="s">
        <v>19</v>
      </c>
      <c r="F317" s="215" t="s">
        <v>3557</v>
      </c>
      <c r="G317" s="213"/>
      <c r="H317" s="214" t="s">
        <v>19</v>
      </c>
      <c r="I317" s="216"/>
      <c r="J317" s="213"/>
      <c r="K317" s="213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178</v>
      </c>
      <c r="AU317" s="221" t="s">
        <v>180</v>
      </c>
      <c r="AV317" s="14" t="s">
        <v>77</v>
      </c>
      <c r="AW317" s="14" t="s">
        <v>31</v>
      </c>
      <c r="AX317" s="14" t="s">
        <v>69</v>
      </c>
      <c r="AY317" s="221" t="s">
        <v>161</v>
      </c>
    </row>
    <row r="318" spans="1:65" s="13" customFormat="1">
      <c r="B318" s="201"/>
      <c r="C318" s="202"/>
      <c r="D318" s="199" t="s">
        <v>178</v>
      </c>
      <c r="E318" s="203" t="s">
        <v>19</v>
      </c>
      <c r="F318" s="204" t="s">
        <v>77</v>
      </c>
      <c r="G318" s="202"/>
      <c r="H318" s="205">
        <v>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178</v>
      </c>
      <c r="AU318" s="211" t="s">
        <v>180</v>
      </c>
      <c r="AV318" s="13" t="s">
        <v>79</v>
      </c>
      <c r="AW318" s="13" t="s">
        <v>31</v>
      </c>
      <c r="AX318" s="13" t="s">
        <v>69</v>
      </c>
      <c r="AY318" s="211" t="s">
        <v>161</v>
      </c>
    </row>
    <row r="319" spans="1:65" s="14" customFormat="1">
      <c r="B319" s="212"/>
      <c r="C319" s="213"/>
      <c r="D319" s="199" t="s">
        <v>178</v>
      </c>
      <c r="E319" s="214" t="s">
        <v>19</v>
      </c>
      <c r="F319" s="215" t="s">
        <v>3512</v>
      </c>
      <c r="G319" s="213"/>
      <c r="H319" s="214" t="s">
        <v>19</v>
      </c>
      <c r="I319" s="216"/>
      <c r="J319" s="213"/>
      <c r="K319" s="213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178</v>
      </c>
      <c r="AU319" s="221" t="s">
        <v>180</v>
      </c>
      <c r="AV319" s="14" t="s">
        <v>77</v>
      </c>
      <c r="AW319" s="14" t="s">
        <v>31</v>
      </c>
      <c r="AX319" s="14" t="s">
        <v>69</v>
      </c>
      <c r="AY319" s="221" t="s">
        <v>161</v>
      </c>
    </row>
    <row r="320" spans="1:65" s="13" customFormat="1">
      <c r="B320" s="201"/>
      <c r="C320" s="202"/>
      <c r="D320" s="199" t="s">
        <v>178</v>
      </c>
      <c r="E320" s="203" t="s">
        <v>19</v>
      </c>
      <c r="F320" s="204" t="s">
        <v>77</v>
      </c>
      <c r="G320" s="202"/>
      <c r="H320" s="205">
        <v>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178</v>
      </c>
      <c r="AU320" s="211" t="s">
        <v>180</v>
      </c>
      <c r="AV320" s="13" t="s">
        <v>79</v>
      </c>
      <c r="AW320" s="13" t="s">
        <v>31</v>
      </c>
      <c r="AX320" s="13" t="s">
        <v>69</v>
      </c>
      <c r="AY320" s="211" t="s">
        <v>161</v>
      </c>
    </row>
    <row r="321" spans="1:65" s="14" customFormat="1">
      <c r="B321" s="212"/>
      <c r="C321" s="213"/>
      <c r="D321" s="199" t="s">
        <v>178</v>
      </c>
      <c r="E321" s="214" t="s">
        <v>19</v>
      </c>
      <c r="F321" s="215" t="s">
        <v>3561</v>
      </c>
      <c r="G321" s="213"/>
      <c r="H321" s="214" t="s">
        <v>19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178</v>
      </c>
      <c r="AU321" s="221" t="s">
        <v>180</v>
      </c>
      <c r="AV321" s="14" t="s">
        <v>77</v>
      </c>
      <c r="AW321" s="14" t="s">
        <v>31</v>
      </c>
      <c r="AX321" s="14" t="s">
        <v>69</v>
      </c>
      <c r="AY321" s="221" t="s">
        <v>161</v>
      </c>
    </row>
    <row r="322" spans="1:65" s="13" customFormat="1">
      <c r="B322" s="201"/>
      <c r="C322" s="202"/>
      <c r="D322" s="199" t="s">
        <v>178</v>
      </c>
      <c r="E322" s="203" t="s">
        <v>19</v>
      </c>
      <c r="F322" s="204" t="s">
        <v>77</v>
      </c>
      <c r="G322" s="202"/>
      <c r="H322" s="205">
        <v>1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178</v>
      </c>
      <c r="AU322" s="211" t="s">
        <v>180</v>
      </c>
      <c r="AV322" s="13" t="s">
        <v>79</v>
      </c>
      <c r="AW322" s="13" t="s">
        <v>31</v>
      </c>
      <c r="AX322" s="13" t="s">
        <v>69</v>
      </c>
      <c r="AY322" s="211" t="s">
        <v>161</v>
      </c>
    </row>
    <row r="323" spans="1:65" s="16" customFormat="1">
      <c r="B323" s="247"/>
      <c r="C323" s="248"/>
      <c r="D323" s="199" t="s">
        <v>178</v>
      </c>
      <c r="E323" s="249" t="s">
        <v>19</v>
      </c>
      <c r="F323" s="250" t="s">
        <v>2226</v>
      </c>
      <c r="G323" s="248"/>
      <c r="H323" s="251">
        <v>7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178</v>
      </c>
      <c r="AU323" s="257" t="s">
        <v>180</v>
      </c>
      <c r="AV323" s="16" t="s">
        <v>180</v>
      </c>
      <c r="AW323" s="16" t="s">
        <v>31</v>
      </c>
      <c r="AX323" s="16" t="s">
        <v>69</v>
      </c>
      <c r="AY323" s="257" t="s">
        <v>161</v>
      </c>
    </row>
    <row r="324" spans="1:65" s="15" customFormat="1">
      <c r="B324" s="222"/>
      <c r="C324" s="223"/>
      <c r="D324" s="199" t="s">
        <v>178</v>
      </c>
      <c r="E324" s="224" t="s">
        <v>19</v>
      </c>
      <c r="F324" s="225" t="s">
        <v>221</v>
      </c>
      <c r="G324" s="223"/>
      <c r="H324" s="226">
        <v>7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178</v>
      </c>
      <c r="AU324" s="232" t="s">
        <v>180</v>
      </c>
      <c r="AV324" s="15" t="s">
        <v>168</v>
      </c>
      <c r="AW324" s="15" t="s">
        <v>31</v>
      </c>
      <c r="AX324" s="15" t="s">
        <v>77</v>
      </c>
      <c r="AY324" s="232" t="s">
        <v>161</v>
      </c>
    </row>
    <row r="325" spans="1:65" s="2" customFormat="1" ht="16.5" customHeight="1">
      <c r="A325" s="37"/>
      <c r="B325" s="38"/>
      <c r="C325" s="181" t="s">
        <v>440</v>
      </c>
      <c r="D325" s="181" t="s">
        <v>163</v>
      </c>
      <c r="E325" s="182" t="s">
        <v>3656</v>
      </c>
      <c r="F325" s="183" t="s">
        <v>3657</v>
      </c>
      <c r="G325" s="184" t="s">
        <v>387</v>
      </c>
      <c r="H325" s="185">
        <v>0.4</v>
      </c>
      <c r="I325" s="186"/>
      <c r="J325" s="187">
        <f>ROUND(I325*H325,2)</f>
        <v>0</v>
      </c>
      <c r="K325" s="183" t="s">
        <v>167</v>
      </c>
      <c r="L325" s="42"/>
      <c r="M325" s="188" t="s">
        <v>19</v>
      </c>
      <c r="N325" s="189" t="s">
        <v>40</v>
      </c>
      <c r="O325" s="67"/>
      <c r="P325" s="190">
        <f>O325*H325</f>
        <v>0</v>
      </c>
      <c r="Q325" s="190">
        <v>0</v>
      </c>
      <c r="R325" s="190">
        <f>Q325*H325</f>
        <v>0</v>
      </c>
      <c r="S325" s="190">
        <v>1.91E-3</v>
      </c>
      <c r="T325" s="191">
        <f>S325*H325</f>
        <v>7.6400000000000003E-4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279</v>
      </c>
      <c r="AT325" s="192" t="s">
        <v>163</v>
      </c>
      <c r="AU325" s="192" t="s">
        <v>180</v>
      </c>
      <c r="AY325" s="20" t="s">
        <v>161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77</v>
      </c>
      <c r="BK325" s="193">
        <f>ROUND(I325*H325,2)</f>
        <v>0</v>
      </c>
      <c r="BL325" s="20" t="s">
        <v>279</v>
      </c>
      <c r="BM325" s="192" t="s">
        <v>5397</v>
      </c>
    </row>
    <row r="326" spans="1:65" s="2" customFormat="1">
      <c r="A326" s="37"/>
      <c r="B326" s="38"/>
      <c r="C326" s="39"/>
      <c r="D326" s="194" t="s">
        <v>170</v>
      </c>
      <c r="E326" s="39"/>
      <c r="F326" s="195" t="s">
        <v>3659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170</v>
      </c>
      <c r="AU326" s="20" t="s">
        <v>180</v>
      </c>
    </row>
    <row r="327" spans="1:65" s="14" customFormat="1">
      <c r="B327" s="212"/>
      <c r="C327" s="213"/>
      <c r="D327" s="199" t="s">
        <v>178</v>
      </c>
      <c r="E327" s="214" t="s">
        <v>19</v>
      </c>
      <c r="F327" s="215" t="s">
        <v>3660</v>
      </c>
      <c r="G327" s="213"/>
      <c r="H327" s="214" t="s">
        <v>19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178</v>
      </c>
      <c r="AU327" s="221" t="s">
        <v>180</v>
      </c>
      <c r="AV327" s="14" t="s">
        <v>77</v>
      </c>
      <c r="AW327" s="14" t="s">
        <v>31</v>
      </c>
      <c r="AX327" s="14" t="s">
        <v>69</v>
      </c>
      <c r="AY327" s="221" t="s">
        <v>161</v>
      </c>
    </row>
    <row r="328" spans="1:65" s="14" customFormat="1">
      <c r="B328" s="212"/>
      <c r="C328" s="213"/>
      <c r="D328" s="199" t="s">
        <v>178</v>
      </c>
      <c r="E328" s="214" t="s">
        <v>19</v>
      </c>
      <c r="F328" s="215" t="s">
        <v>3661</v>
      </c>
      <c r="G328" s="213"/>
      <c r="H328" s="214" t="s">
        <v>19</v>
      </c>
      <c r="I328" s="216"/>
      <c r="J328" s="213"/>
      <c r="K328" s="213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178</v>
      </c>
      <c r="AU328" s="221" t="s">
        <v>180</v>
      </c>
      <c r="AV328" s="14" t="s">
        <v>77</v>
      </c>
      <c r="AW328" s="14" t="s">
        <v>31</v>
      </c>
      <c r="AX328" s="14" t="s">
        <v>69</v>
      </c>
      <c r="AY328" s="221" t="s">
        <v>161</v>
      </c>
    </row>
    <row r="329" spans="1:65" s="14" customFormat="1">
      <c r="B329" s="212"/>
      <c r="C329" s="213"/>
      <c r="D329" s="199" t="s">
        <v>178</v>
      </c>
      <c r="E329" s="214" t="s">
        <v>19</v>
      </c>
      <c r="F329" s="215" t="s">
        <v>3182</v>
      </c>
      <c r="G329" s="213"/>
      <c r="H329" s="214" t="s">
        <v>19</v>
      </c>
      <c r="I329" s="216"/>
      <c r="J329" s="213"/>
      <c r="K329" s="213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178</v>
      </c>
      <c r="AU329" s="221" t="s">
        <v>180</v>
      </c>
      <c r="AV329" s="14" t="s">
        <v>77</v>
      </c>
      <c r="AW329" s="14" t="s">
        <v>31</v>
      </c>
      <c r="AX329" s="14" t="s">
        <v>69</v>
      </c>
      <c r="AY329" s="221" t="s">
        <v>161</v>
      </c>
    </row>
    <row r="330" spans="1:65" s="13" customFormat="1">
      <c r="B330" s="201"/>
      <c r="C330" s="202"/>
      <c r="D330" s="199" t="s">
        <v>178</v>
      </c>
      <c r="E330" s="203" t="s">
        <v>19</v>
      </c>
      <c r="F330" s="204" t="s">
        <v>5398</v>
      </c>
      <c r="G330" s="202"/>
      <c r="H330" s="205">
        <v>0.1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178</v>
      </c>
      <c r="AU330" s="211" t="s">
        <v>180</v>
      </c>
      <c r="AV330" s="13" t="s">
        <v>79</v>
      </c>
      <c r="AW330" s="13" t="s">
        <v>31</v>
      </c>
      <c r="AX330" s="13" t="s">
        <v>69</v>
      </c>
      <c r="AY330" s="211" t="s">
        <v>161</v>
      </c>
    </row>
    <row r="331" spans="1:65" s="14" customFormat="1">
      <c r="B331" s="212"/>
      <c r="C331" s="213"/>
      <c r="D331" s="199" t="s">
        <v>178</v>
      </c>
      <c r="E331" s="214" t="s">
        <v>19</v>
      </c>
      <c r="F331" s="215" t="s">
        <v>3184</v>
      </c>
      <c r="G331" s="213"/>
      <c r="H331" s="214" t="s">
        <v>19</v>
      </c>
      <c r="I331" s="216"/>
      <c r="J331" s="213"/>
      <c r="K331" s="213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178</v>
      </c>
      <c r="AU331" s="221" t="s">
        <v>180</v>
      </c>
      <c r="AV331" s="14" t="s">
        <v>77</v>
      </c>
      <c r="AW331" s="14" t="s">
        <v>31</v>
      </c>
      <c r="AX331" s="14" t="s">
        <v>69</v>
      </c>
      <c r="AY331" s="221" t="s">
        <v>161</v>
      </c>
    </row>
    <row r="332" spans="1:65" s="13" customFormat="1">
      <c r="B332" s="201"/>
      <c r="C332" s="202"/>
      <c r="D332" s="199" t="s">
        <v>178</v>
      </c>
      <c r="E332" s="203" t="s">
        <v>19</v>
      </c>
      <c r="F332" s="204" t="s">
        <v>5398</v>
      </c>
      <c r="G332" s="202"/>
      <c r="H332" s="205">
        <v>0.1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178</v>
      </c>
      <c r="AU332" s="211" t="s">
        <v>180</v>
      </c>
      <c r="AV332" s="13" t="s">
        <v>79</v>
      </c>
      <c r="AW332" s="13" t="s">
        <v>31</v>
      </c>
      <c r="AX332" s="13" t="s">
        <v>69</v>
      </c>
      <c r="AY332" s="211" t="s">
        <v>161</v>
      </c>
    </row>
    <row r="333" spans="1:65" s="14" customFormat="1">
      <c r="B333" s="212"/>
      <c r="C333" s="213"/>
      <c r="D333" s="199" t="s">
        <v>178</v>
      </c>
      <c r="E333" s="214" t="s">
        <v>19</v>
      </c>
      <c r="F333" s="215" t="s">
        <v>3186</v>
      </c>
      <c r="G333" s="213"/>
      <c r="H333" s="214" t="s">
        <v>19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178</v>
      </c>
      <c r="AU333" s="221" t="s">
        <v>180</v>
      </c>
      <c r="AV333" s="14" t="s">
        <v>77</v>
      </c>
      <c r="AW333" s="14" t="s">
        <v>31</v>
      </c>
      <c r="AX333" s="14" t="s">
        <v>69</v>
      </c>
      <c r="AY333" s="221" t="s">
        <v>161</v>
      </c>
    </row>
    <row r="334" spans="1:65" s="13" customFormat="1">
      <c r="B334" s="201"/>
      <c r="C334" s="202"/>
      <c r="D334" s="199" t="s">
        <v>178</v>
      </c>
      <c r="E334" s="203" t="s">
        <v>19</v>
      </c>
      <c r="F334" s="204" t="s">
        <v>5398</v>
      </c>
      <c r="G334" s="202"/>
      <c r="H334" s="205">
        <v>0.1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178</v>
      </c>
      <c r="AU334" s="211" t="s">
        <v>180</v>
      </c>
      <c r="AV334" s="13" t="s">
        <v>79</v>
      </c>
      <c r="AW334" s="13" t="s">
        <v>31</v>
      </c>
      <c r="AX334" s="13" t="s">
        <v>69</v>
      </c>
      <c r="AY334" s="211" t="s">
        <v>161</v>
      </c>
    </row>
    <row r="335" spans="1:65" s="14" customFormat="1">
      <c r="B335" s="212"/>
      <c r="C335" s="213"/>
      <c r="D335" s="199" t="s">
        <v>178</v>
      </c>
      <c r="E335" s="214" t="s">
        <v>19</v>
      </c>
      <c r="F335" s="215" t="s">
        <v>3187</v>
      </c>
      <c r="G335" s="213"/>
      <c r="H335" s="214" t="s">
        <v>19</v>
      </c>
      <c r="I335" s="216"/>
      <c r="J335" s="213"/>
      <c r="K335" s="213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178</v>
      </c>
      <c r="AU335" s="221" t="s">
        <v>180</v>
      </c>
      <c r="AV335" s="14" t="s">
        <v>77</v>
      </c>
      <c r="AW335" s="14" t="s">
        <v>31</v>
      </c>
      <c r="AX335" s="14" t="s">
        <v>69</v>
      </c>
      <c r="AY335" s="221" t="s">
        <v>161</v>
      </c>
    </row>
    <row r="336" spans="1:65" s="13" customFormat="1">
      <c r="B336" s="201"/>
      <c r="C336" s="202"/>
      <c r="D336" s="199" t="s">
        <v>178</v>
      </c>
      <c r="E336" s="203" t="s">
        <v>19</v>
      </c>
      <c r="F336" s="204" t="s">
        <v>5398</v>
      </c>
      <c r="G336" s="202"/>
      <c r="H336" s="205">
        <v>0.1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178</v>
      </c>
      <c r="AU336" s="211" t="s">
        <v>180</v>
      </c>
      <c r="AV336" s="13" t="s">
        <v>79</v>
      </c>
      <c r="AW336" s="13" t="s">
        <v>31</v>
      </c>
      <c r="AX336" s="13" t="s">
        <v>69</v>
      </c>
      <c r="AY336" s="211" t="s">
        <v>161</v>
      </c>
    </row>
    <row r="337" spans="1:65" s="15" customFormat="1">
      <c r="B337" s="222"/>
      <c r="C337" s="223"/>
      <c r="D337" s="199" t="s">
        <v>178</v>
      </c>
      <c r="E337" s="224" t="s">
        <v>19</v>
      </c>
      <c r="F337" s="225" t="s">
        <v>221</v>
      </c>
      <c r="G337" s="223"/>
      <c r="H337" s="226">
        <v>0.4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178</v>
      </c>
      <c r="AU337" s="232" t="s">
        <v>180</v>
      </c>
      <c r="AV337" s="15" t="s">
        <v>168</v>
      </c>
      <c r="AW337" s="15" t="s">
        <v>31</v>
      </c>
      <c r="AX337" s="15" t="s">
        <v>77</v>
      </c>
      <c r="AY337" s="232" t="s">
        <v>161</v>
      </c>
    </row>
    <row r="338" spans="1:65" s="2" customFormat="1" ht="24.15" customHeight="1">
      <c r="A338" s="37"/>
      <c r="B338" s="38"/>
      <c r="C338" s="181" t="s">
        <v>447</v>
      </c>
      <c r="D338" s="181" t="s">
        <v>163</v>
      </c>
      <c r="E338" s="182" t="s">
        <v>3667</v>
      </c>
      <c r="F338" s="183" t="s">
        <v>3668</v>
      </c>
      <c r="G338" s="184" t="s">
        <v>214</v>
      </c>
      <c r="H338" s="185">
        <v>1.0999999999999999E-2</v>
      </c>
      <c r="I338" s="186"/>
      <c r="J338" s="187">
        <f>ROUND(I338*H338,2)</f>
        <v>0</v>
      </c>
      <c r="K338" s="183" t="s">
        <v>19</v>
      </c>
      <c r="L338" s="42"/>
      <c r="M338" s="188" t="s">
        <v>19</v>
      </c>
      <c r="N338" s="189" t="s">
        <v>40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279</v>
      </c>
      <c r="AT338" s="192" t="s">
        <v>163</v>
      </c>
      <c r="AU338" s="192" t="s">
        <v>180</v>
      </c>
      <c r="AY338" s="20" t="s">
        <v>161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77</v>
      </c>
      <c r="BK338" s="193">
        <f>ROUND(I338*H338,2)</f>
        <v>0</v>
      </c>
      <c r="BL338" s="20" t="s">
        <v>279</v>
      </c>
      <c r="BM338" s="192" t="s">
        <v>5399</v>
      </c>
    </row>
    <row r="339" spans="1:65" s="14" customFormat="1">
      <c r="B339" s="212"/>
      <c r="C339" s="213"/>
      <c r="D339" s="199" t="s">
        <v>178</v>
      </c>
      <c r="E339" s="214" t="s">
        <v>19</v>
      </c>
      <c r="F339" s="215" t="s">
        <v>3150</v>
      </c>
      <c r="G339" s="213"/>
      <c r="H339" s="214" t="s">
        <v>19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178</v>
      </c>
      <c r="AU339" s="221" t="s">
        <v>180</v>
      </c>
      <c r="AV339" s="14" t="s">
        <v>77</v>
      </c>
      <c r="AW339" s="14" t="s">
        <v>31</v>
      </c>
      <c r="AX339" s="14" t="s">
        <v>69</v>
      </c>
      <c r="AY339" s="221" t="s">
        <v>161</v>
      </c>
    </row>
    <row r="340" spans="1:65" s="13" customFormat="1">
      <c r="B340" s="201"/>
      <c r="C340" s="202"/>
      <c r="D340" s="199" t="s">
        <v>178</v>
      </c>
      <c r="E340" s="203" t="s">
        <v>19</v>
      </c>
      <c r="F340" s="204" t="s">
        <v>5400</v>
      </c>
      <c r="G340" s="202"/>
      <c r="H340" s="205">
        <v>1.0999999999999999E-2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178</v>
      </c>
      <c r="AU340" s="211" t="s">
        <v>180</v>
      </c>
      <c r="AV340" s="13" t="s">
        <v>79</v>
      </c>
      <c r="AW340" s="13" t="s">
        <v>31</v>
      </c>
      <c r="AX340" s="13" t="s">
        <v>69</v>
      </c>
      <c r="AY340" s="211" t="s">
        <v>161</v>
      </c>
    </row>
    <row r="341" spans="1:65" s="15" customFormat="1">
      <c r="B341" s="222"/>
      <c r="C341" s="223"/>
      <c r="D341" s="199" t="s">
        <v>178</v>
      </c>
      <c r="E341" s="224" t="s">
        <v>19</v>
      </c>
      <c r="F341" s="225" t="s">
        <v>221</v>
      </c>
      <c r="G341" s="223"/>
      <c r="H341" s="226">
        <v>1.0999999999999999E-2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178</v>
      </c>
      <c r="AU341" s="232" t="s">
        <v>180</v>
      </c>
      <c r="AV341" s="15" t="s">
        <v>168</v>
      </c>
      <c r="AW341" s="15" t="s">
        <v>31</v>
      </c>
      <c r="AX341" s="15" t="s">
        <v>77</v>
      </c>
      <c r="AY341" s="232" t="s">
        <v>161</v>
      </c>
    </row>
    <row r="342" spans="1:65" s="2" customFormat="1" ht="24.15" customHeight="1">
      <c r="A342" s="37"/>
      <c r="B342" s="38"/>
      <c r="C342" s="181" t="s">
        <v>453</v>
      </c>
      <c r="D342" s="181" t="s">
        <v>163</v>
      </c>
      <c r="E342" s="182" t="s">
        <v>3671</v>
      </c>
      <c r="F342" s="183" t="s">
        <v>3672</v>
      </c>
      <c r="G342" s="184" t="s">
        <v>387</v>
      </c>
      <c r="H342" s="185">
        <v>7</v>
      </c>
      <c r="I342" s="186"/>
      <c r="J342" s="187">
        <f>ROUND(I342*H342,2)</f>
        <v>0</v>
      </c>
      <c r="K342" s="183" t="s">
        <v>167</v>
      </c>
      <c r="L342" s="42"/>
      <c r="M342" s="188" t="s">
        <v>19</v>
      </c>
      <c r="N342" s="189" t="s">
        <v>40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279</v>
      </c>
      <c r="AT342" s="192" t="s">
        <v>163</v>
      </c>
      <c r="AU342" s="192" t="s">
        <v>180</v>
      </c>
      <c r="AY342" s="20" t="s">
        <v>161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77</v>
      </c>
      <c r="BK342" s="193">
        <f>ROUND(I342*H342,2)</f>
        <v>0</v>
      </c>
      <c r="BL342" s="20" t="s">
        <v>279</v>
      </c>
      <c r="BM342" s="192" t="s">
        <v>5401</v>
      </c>
    </row>
    <row r="343" spans="1:65" s="2" customFormat="1">
      <c r="A343" s="37"/>
      <c r="B343" s="38"/>
      <c r="C343" s="39"/>
      <c r="D343" s="194" t="s">
        <v>170</v>
      </c>
      <c r="E343" s="39"/>
      <c r="F343" s="195" t="s">
        <v>3674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170</v>
      </c>
      <c r="AU343" s="20" t="s">
        <v>180</v>
      </c>
    </row>
    <row r="344" spans="1:65" s="14" customFormat="1">
      <c r="B344" s="212"/>
      <c r="C344" s="213"/>
      <c r="D344" s="199" t="s">
        <v>178</v>
      </c>
      <c r="E344" s="214" t="s">
        <v>19</v>
      </c>
      <c r="F344" s="215" t="s">
        <v>3528</v>
      </c>
      <c r="G344" s="213"/>
      <c r="H344" s="214" t="s">
        <v>19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178</v>
      </c>
      <c r="AU344" s="221" t="s">
        <v>180</v>
      </c>
      <c r="AV344" s="14" t="s">
        <v>77</v>
      </c>
      <c r="AW344" s="14" t="s">
        <v>31</v>
      </c>
      <c r="AX344" s="14" t="s">
        <v>69</v>
      </c>
      <c r="AY344" s="221" t="s">
        <v>161</v>
      </c>
    </row>
    <row r="345" spans="1:65" s="14" customFormat="1">
      <c r="B345" s="212"/>
      <c r="C345" s="213"/>
      <c r="D345" s="199" t="s">
        <v>178</v>
      </c>
      <c r="E345" s="214" t="s">
        <v>19</v>
      </c>
      <c r="F345" s="215" t="s">
        <v>3507</v>
      </c>
      <c r="G345" s="213"/>
      <c r="H345" s="214" t="s">
        <v>19</v>
      </c>
      <c r="I345" s="216"/>
      <c r="J345" s="213"/>
      <c r="K345" s="213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178</v>
      </c>
      <c r="AU345" s="221" t="s">
        <v>180</v>
      </c>
      <c r="AV345" s="14" t="s">
        <v>77</v>
      </c>
      <c r="AW345" s="14" t="s">
        <v>31</v>
      </c>
      <c r="AX345" s="14" t="s">
        <v>69</v>
      </c>
      <c r="AY345" s="221" t="s">
        <v>161</v>
      </c>
    </row>
    <row r="346" spans="1:65" s="13" customFormat="1">
      <c r="B346" s="201"/>
      <c r="C346" s="202"/>
      <c r="D346" s="199" t="s">
        <v>178</v>
      </c>
      <c r="E346" s="203" t="s">
        <v>19</v>
      </c>
      <c r="F346" s="204" t="s">
        <v>77</v>
      </c>
      <c r="G346" s="202"/>
      <c r="H346" s="205">
        <v>1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178</v>
      </c>
      <c r="AU346" s="211" t="s">
        <v>180</v>
      </c>
      <c r="AV346" s="13" t="s">
        <v>79</v>
      </c>
      <c r="AW346" s="13" t="s">
        <v>31</v>
      </c>
      <c r="AX346" s="13" t="s">
        <v>69</v>
      </c>
      <c r="AY346" s="211" t="s">
        <v>161</v>
      </c>
    </row>
    <row r="347" spans="1:65" s="14" customFormat="1">
      <c r="B347" s="212"/>
      <c r="C347" s="213"/>
      <c r="D347" s="199" t="s">
        <v>178</v>
      </c>
      <c r="E347" s="214" t="s">
        <v>19</v>
      </c>
      <c r="F347" s="215" t="s">
        <v>3556</v>
      </c>
      <c r="G347" s="213"/>
      <c r="H347" s="214" t="s">
        <v>19</v>
      </c>
      <c r="I347" s="216"/>
      <c r="J347" s="213"/>
      <c r="K347" s="213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178</v>
      </c>
      <c r="AU347" s="221" t="s">
        <v>180</v>
      </c>
      <c r="AV347" s="14" t="s">
        <v>77</v>
      </c>
      <c r="AW347" s="14" t="s">
        <v>31</v>
      </c>
      <c r="AX347" s="14" t="s">
        <v>69</v>
      </c>
      <c r="AY347" s="221" t="s">
        <v>161</v>
      </c>
    </row>
    <row r="348" spans="1:65" s="13" customFormat="1">
      <c r="B348" s="201"/>
      <c r="C348" s="202"/>
      <c r="D348" s="199" t="s">
        <v>178</v>
      </c>
      <c r="E348" s="203" t="s">
        <v>19</v>
      </c>
      <c r="F348" s="204" t="s">
        <v>77</v>
      </c>
      <c r="G348" s="202"/>
      <c r="H348" s="205">
        <v>1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178</v>
      </c>
      <c r="AU348" s="211" t="s">
        <v>180</v>
      </c>
      <c r="AV348" s="13" t="s">
        <v>79</v>
      </c>
      <c r="AW348" s="13" t="s">
        <v>31</v>
      </c>
      <c r="AX348" s="13" t="s">
        <v>69</v>
      </c>
      <c r="AY348" s="211" t="s">
        <v>161</v>
      </c>
    </row>
    <row r="349" spans="1:65" s="14" customFormat="1">
      <c r="B349" s="212"/>
      <c r="C349" s="213"/>
      <c r="D349" s="199" t="s">
        <v>178</v>
      </c>
      <c r="E349" s="214" t="s">
        <v>19</v>
      </c>
      <c r="F349" s="215" t="s">
        <v>3509</v>
      </c>
      <c r="G349" s="213"/>
      <c r="H349" s="214" t="s">
        <v>19</v>
      </c>
      <c r="I349" s="216"/>
      <c r="J349" s="213"/>
      <c r="K349" s="213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178</v>
      </c>
      <c r="AU349" s="221" t="s">
        <v>180</v>
      </c>
      <c r="AV349" s="14" t="s">
        <v>77</v>
      </c>
      <c r="AW349" s="14" t="s">
        <v>31</v>
      </c>
      <c r="AX349" s="14" t="s">
        <v>69</v>
      </c>
      <c r="AY349" s="221" t="s">
        <v>161</v>
      </c>
    </row>
    <row r="350" spans="1:65" s="13" customFormat="1">
      <c r="B350" s="201"/>
      <c r="C350" s="202"/>
      <c r="D350" s="199" t="s">
        <v>178</v>
      </c>
      <c r="E350" s="203" t="s">
        <v>19</v>
      </c>
      <c r="F350" s="204" t="s">
        <v>77</v>
      </c>
      <c r="G350" s="202"/>
      <c r="H350" s="205">
        <v>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178</v>
      </c>
      <c r="AU350" s="211" t="s">
        <v>180</v>
      </c>
      <c r="AV350" s="13" t="s">
        <v>79</v>
      </c>
      <c r="AW350" s="13" t="s">
        <v>31</v>
      </c>
      <c r="AX350" s="13" t="s">
        <v>69</v>
      </c>
      <c r="AY350" s="211" t="s">
        <v>161</v>
      </c>
    </row>
    <row r="351" spans="1:65" s="14" customFormat="1">
      <c r="B351" s="212"/>
      <c r="C351" s="213"/>
      <c r="D351" s="199" t="s">
        <v>178</v>
      </c>
      <c r="E351" s="214" t="s">
        <v>19</v>
      </c>
      <c r="F351" s="215" t="s">
        <v>3510</v>
      </c>
      <c r="G351" s="213"/>
      <c r="H351" s="214" t="s">
        <v>19</v>
      </c>
      <c r="I351" s="216"/>
      <c r="J351" s="213"/>
      <c r="K351" s="213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178</v>
      </c>
      <c r="AU351" s="221" t="s">
        <v>180</v>
      </c>
      <c r="AV351" s="14" t="s">
        <v>77</v>
      </c>
      <c r="AW351" s="14" t="s">
        <v>31</v>
      </c>
      <c r="AX351" s="14" t="s">
        <v>69</v>
      </c>
      <c r="AY351" s="221" t="s">
        <v>161</v>
      </c>
    </row>
    <row r="352" spans="1:65" s="13" customFormat="1">
      <c r="B352" s="201"/>
      <c r="C352" s="202"/>
      <c r="D352" s="199" t="s">
        <v>178</v>
      </c>
      <c r="E352" s="203" t="s">
        <v>19</v>
      </c>
      <c r="F352" s="204" t="s">
        <v>77</v>
      </c>
      <c r="G352" s="202"/>
      <c r="H352" s="205">
        <v>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178</v>
      </c>
      <c r="AU352" s="211" t="s">
        <v>180</v>
      </c>
      <c r="AV352" s="13" t="s">
        <v>79</v>
      </c>
      <c r="AW352" s="13" t="s">
        <v>31</v>
      </c>
      <c r="AX352" s="13" t="s">
        <v>69</v>
      </c>
      <c r="AY352" s="211" t="s">
        <v>161</v>
      </c>
    </row>
    <row r="353" spans="1:65" s="14" customFormat="1">
      <c r="B353" s="212"/>
      <c r="C353" s="213"/>
      <c r="D353" s="199" t="s">
        <v>178</v>
      </c>
      <c r="E353" s="214" t="s">
        <v>19</v>
      </c>
      <c r="F353" s="215" t="s">
        <v>3557</v>
      </c>
      <c r="G353" s="213"/>
      <c r="H353" s="214" t="s">
        <v>19</v>
      </c>
      <c r="I353" s="216"/>
      <c r="J353" s="213"/>
      <c r="K353" s="213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178</v>
      </c>
      <c r="AU353" s="221" t="s">
        <v>180</v>
      </c>
      <c r="AV353" s="14" t="s">
        <v>77</v>
      </c>
      <c r="AW353" s="14" t="s">
        <v>31</v>
      </c>
      <c r="AX353" s="14" t="s">
        <v>69</v>
      </c>
      <c r="AY353" s="221" t="s">
        <v>161</v>
      </c>
    </row>
    <row r="354" spans="1:65" s="13" customFormat="1">
      <c r="B354" s="201"/>
      <c r="C354" s="202"/>
      <c r="D354" s="199" t="s">
        <v>178</v>
      </c>
      <c r="E354" s="203" t="s">
        <v>19</v>
      </c>
      <c r="F354" s="204" t="s">
        <v>77</v>
      </c>
      <c r="G354" s="202"/>
      <c r="H354" s="205">
        <v>1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178</v>
      </c>
      <c r="AU354" s="211" t="s">
        <v>180</v>
      </c>
      <c r="AV354" s="13" t="s">
        <v>79</v>
      </c>
      <c r="AW354" s="13" t="s">
        <v>31</v>
      </c>
      <c r="AX354" s="13" t="s">
        <v>69</v>
      </c>
      <c r="AY354" s="211" t="s">
        <v>161</v>
      </c>
    </row>
    <row r="355" spans="1:65" s="14" customFormat="1">
      <c r="B355" s="212"/>
      <c r="C355" s="213"/>
      <c r="D355" s="199" t="s">
        <v>178</v>
      </c>
      <c r="E355" s="214" t="s">
        <v>19</v>
      </c>
      <c r="F355" s="215" t="s">
        <v>3512</v>
      </c>
      <c r="G355" s="213"/>
      <c r="H355" s="214" t="s">
        <v>19</v>
      </c>
      <c r="I355" s="216"/>
      <c r="J355" s="213"/>
      <c r="K355" s="213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178</v>
      </c>
      <c r="AU355" s="221" t="s">
        <v>180</v>
      </c>
      <c r="AV355" s="14" t="s">
        <v>77</v>
      </c>
      <c r="AW355" s="14" t="s">
        <v>31</v>
      </c>
      <c r="AX355" s="14" t="s">
        <v>69</v>
      </c>
      <c r="AY355" s="221" t="s">
        <v>161</v>
      </c>
    </row>
    <row r="356" spans="1:65" s="13" customFormat="1">
      <c r="B356" s="201"/>
      <c r="C356" s="202"/>
      <c r="D356" s="199" t="s">
        <v>178</v>
      </c>
      <c r="E356" s="203" t="s">
        <v>19</v>
      </c>
      <c r="F356" s="204" t="s">
        <v>77</v>
      </c>
      <c r="G356" s="202"/>
      <c r="H356" s="205">
        <v>1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178</v>
      </c>
      <c r="AU356" s="211" t="s">
        <v>180</v>
      </c>
      <c r="AV356" s="13" t="s">
        <v>79</v>
      </c>
      <c r="AW356" s="13" t="s">
        <v>31</v>
      </c>
      <c r="AX356" s="13" t="s">
        <v>69</v>
      </c>
      <c r="AY356" s="211" t="s">
        <v>161</v>
      </c>
    </row>
    <row r="357" spans="1:65" s="14" customFormat="1">
      <c r="B357" s="212"/>
      <c r="C357" s="213"/>
      <c r="D357" s="199" t="s">
        <v>178</v>
      </c>
      <c r="E357" s="214" t="s">
        <v>19</v>
      </c>
      <c r="F357" s="215" t="s">
        <v>3561</v>
      </c>
      <c r="G357" s="213"/>
      <c r="H357" s="214" t="s">
        <v>19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178</v>
      </c>
      <c r="AU357" s="221" t="s">
        <v>180</v>
      </c>
      <c r="AV357" s="14" t="s">
        <v>77</v>
      </c>
      <c r="AW357" s="14" t="s">
        <v>31</v>
      </c>
      <c r="AX357" s="14" t="s">
        <v>69</v>
      </c>
      <c r="AY357" s="221" t="s">
        <v>161</v>
      </c>
    </row>
    <row r="358" spans="1:65" s="13" customFormat="1">
      <c r="B358" s="201"/>
      <c r="C358" s="202"/>
      <c r="D358" s="199" t="s">
        <v>178</v>
      </c>
      <c r="E358" s="203" t="s">
        <v>19</v>
      </c>
      <c r="F358" s="204" t="s">
        <v>77</v>
      </c>
      <c r="G358" s="202"/>
      <c r="H358" s="205">
        <v>1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178</v>
      </c>
      <c r="AU358" s="211" t="s">
        <v>180</v>
      </c>
      <c r="AV358" s="13" t="s">
        <v>79</v>
      </c>
      <c r="AW358" s="13" t="s">
        <v>31</v>
      </c>
      <c r="AX358" s="13" t="s">
        <v>69</v>
      </c>
      <c r="AY358" s="211" t="s">
        <v>161</v>
      </c>
    </row>
    <row r="359" spans="1:65" s="16" customFormat="1">
      <c r="B359" s="247"/>
      <c r="C359" s="248"/>
      <c r="D359" s="199" t="s">
        <v>178</v>
      </c>
      <c r="E359" s="249" t="s">
        <v>19</v>
      </c>
      <c r="F359" s="250" t="s">
        <v>2226</v>
      </c>
      <c r="G359" s="248"/>
      <c r="H359" s="251">
        <v>7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AT359" s="257" t="s">
        <v>178</v>
      </c>
      <c r="AU359" s="257" t="s">
        <v>180</v>
      </c>
      <c r="AV359" s="16" t="s">
        <v>180</v>
      </c>
      <c r="AW359" s="16" t="s">
        <v>31</v>
      </c>
      <c r="AX359" s="16" t="s">
        <v>69</v>
      </c>
      <c r="AY359" s="257" t="s">
        <v>161</v>
      </c>
    </row>
    <row r="360" spans="1:65" s="15" customFormat="1">
      <c r="B360" s="222"/>
      <c r="C360" s="223"/>
      <c r="D360" s="199" t="s">
        <v>178</v>
      </c>
      <c r="E360" s="224" t="s">
        <v>19</v>
      </c>
      <c r="F360" s="225" t="s">
        <v>221</v>
      </c>
      <c r="G360" s="223"/>
      <c r="H360" s="226">
        <v>7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178</v>
      </c>
      <c r="AU360" s="232" t="s">
        <v>180</v>
      </c>
      <c r="AV360" s="15" t="s">
        <v>168</v>
      </c>
      <c r="AW360" s="15" t="s">
        <v>31</v>
      </c>
      <c r="AX360" s="15" t="s">
        <v>77</v>
      </c>
      <c r="AY360" s="232" t="s">
        <v>161</v>
      </c>
    </row>
    <row r="361" spans="1:65" s="2" customFormat="1" ht="24.15" customHeight="1">
      <c r="A361" s="37"/>
      <c r="B361" s="38"/>
      <c r="C361" s="181" t="s">
        <v>458</v>
      </c>
      <c r="D361" s="181" t="s">
        <v>163</v>
      </c>
      <c r="E361" s="182" t="s">
        <v>3679</v>
      </c>
      <c r="F361" s="183" t="s">
        <v>3680</v>
      </c>
      <c r="G361" s="184" t="s">
        <v>214</v>
      </c>
      <c r="H361" s="185">
        <v>0.02</v>
      </c>
      <c r="I361" s="186"/>
      <c r="J361" s="187">
        <f>ROUND(I361*H361,2)</f>
        <v>0</v>
      </c>
      <c r="K361" s="183" t="s">
        <v>167</v>
      </c>
      <c r="L361" s="42"/>
      <c r="M361" s="188" t="s">
        <v>19</v>
      </c>
      <c r="N361" s="189" t="s">
        <v>40</v>
      </c>
      <c r="O361" s="67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279</v>
      </c>
      <c r="AT361" s="192" t="s">
        <v>163</v>
      </c>
      <c r="AU361" s="192" t="s">
        <v>180</v>
      </c>
      <c r="AY361" s="20" t="s">
        <v>161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77</v>
      </c>
      <c r="BK361" s="193">
        <f>ROUND(I361*H361,2)</f>
        <v>0</v>
      </c>
      <c r="BL361" s="20" t="s">
        <v>279</v>
      </c>
      <c r="BM361" s="192" t="s">
        <v>5402</v>
      </c>
    </row>
    <row r="362" spans="1:65" s="2" customFormat="1">
      <c r="A362" s="37"/>
      <c r="B362" s="38"/>
      <c r="C362" s="39"/>
      <c r="D362" s="194" t="s">
        <v>170</v>
      </c>
      <c r="E362" s="39"/>
      <c r="F362" s="195" t="s">
        <v>3682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170</v>
      </c>
      <c r="AU362" s="20" t="s">
        <v>180</v>
      </c>
    </row>
    <row r="363" spans="1:65" s="14" customFormat="1">
      <c r="B363" s="212"/>
      <c r="C363" s="213"/>
      <c r="D363" s="199" t="s">
        <v>178</v>
      </c>
      <c r="E363" s="214" t="s">
        <v>19</v>
      </c>
      <c r="F363" s="215" t="s">
        <v>3683</v>
      </c>
      <c r="G363" s="213"/>
      <c r="H363" s="214" t="s">
        <v>19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178</v>
      </c>
      <c r="AU363" s="221" t="s">
        <v>180</v>
      </c>
      <c r="AV363" s="14" t="s">
        <v>77</v>
      </c>
      <c r="AW363" s="14" t="s">
        <v>31</v>
      </c>
      <c r="AX363" s="14" t="s">
        <v>69</v>
      </c>
      <c r="AY363" s="221" t="s">
        <v>161</v>
      </c>
    </row>
    <row r="364" spans="1:65" s="13" customFormat="1">
      <c r="B364" s="201"/>
      <c r="C364" s="202"/>
      <c r="D364" s="199" t="s">
        <v>178</v>
      </c>
      <c r="E364" s="203" t="s">
        <v>19</v>
      </c>
      <c r="F364" s="204" t="s">
        <v>5403</v>
      </c>
      <c r="G364" s="202"/>
      <c r="H364" s="205">
        <v>0.02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178</v>
      </c>
      <c r="AU364" s="211" t="s">
        <v>180</v>
      </c>
      <c r="AV364" s="13" t="s">
        <v>79</v>
      </c>
      <c r="AW364" s="13" t="s">
        <v>31</v>
      </c>
      <c r="AX364" s="13" t="s">
        <v>69</v>
      </c>
      <c r="AY364" s="211" t="s">
        <v>161</v>
      </c>
    </row>
    <row r="365" spans="1:65" s="15" customFormat="1">
      <c r="B365" s="222"/>
      <c r="C365" s="223"/>
      <c r="D365" s="199" t="s">
        <v>178</v>
      </c>
      <c r="E365" s="224" t="s">
        <v>19</v>
      </c>
      <c r="F365" s="225" t="s">
        <v>221</v>
      </c>
      <c r="G365" s="223"/>
      <c r="H365" s="226">
        <v>0.02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178</v>
      </c>
      <c r="AU365" s="232" t="s">
        <v>180</v>
      </c>
      <c r="AV365" s="15" t="s">
        <v>168</v>
      </c>
      <c r="AW365" s="15" t="s">
        <v>31</v>
      </c>
      <c r="AX365" s="15" t="s">
        <v>77</v>
      </c>
      <c r="AY365" s="232" t="s">
        <v>161</v>
      </c>
    </row>
    <row r="366" spans="1:65" s="2" customFormat="1" ht="33" customHeight="1">
      <c r="A366" s="37"/>
      <c r="B366" s="38"/>
      <c r="C366" s="181" t="s">
        <v>465</v>
      </c>
      <c r="D366" s="181" t="s">
        <v>163</v>
      </c>
      <c r="E366" s="182" t="s">
        <v>3685</v>
      </c>
      <c r="F366" s="183" t="s">
        <v>3686</v>
      </c>
      <c r="G366" s="184" t="s">
        <v>214</v>
      </c>
      <c r="H366" s="185">
        <v>0.02</v>
      </c>
      <c r="I366" s="186"/>
      <c r="J366" s="187">
        <f>ROUND(I366*H366,2)</f>
        <v>0</v>
      </c>
      <c r="K366" s="183" t="s">
        <v>167</v>
      </c>
      <c r="L366" s="42"/>
      <c r="M366" s="188" t="s">
        <v>19</v>
      </c>
      <c r="N366" s="189" t="s">
        <v>40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279</v>
      </c>
      <c r="AT366" s="192" t="s">
        <v>163</v>
      </c>
      <c r="AU366" s="192" t="s">
        <v>180</v>
      </c>
      <c r="AY366" s="20" t="s">
        <v>161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77</v>
      </c>
      <c r="BK366" s="193">
        <f>ROUND(I366*H366,2)</f>
        <v>0</v>
      </c>
      <c r="BL366" s="20" t="s">
        <v>279</v>
      </c>
      <c r="BM366" s="192" t="s">
        <v>5404</v>
      </c>
    </row>
    <row r="367" spans="1:65" s="2" customFormat="1">
      <c r="A367" s="37"/>
      <c r="B367" s="38"/>
      <c r="C367" s="39"/>
      <c r="D367" s="194" t="s">
        <v>170</v>
      </c>
      <c r="E367" s="39"/>
      <c r="F367" s="195" t="s">
        <v>3688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170</v>
      </c>
      <c r="AU367" s="20" t="s">
        <v>180</v>
      </c>
    </row>
    <row r="368" spans="1:65" s="14" customFormat="1">
      <c r="B368" s="212"/>
      <c r="C368" s="213"/>
      <c r="D368" s="199" t="s">
        <v>178</v>
      </c>
      <c r="E368" s="214" t="s">
        <v>19</v>
      </c>
      <c r="F368" s="215" t="s">
        <v>3683</v>
      </c>
      <c r="G368" s="213"/>
      <c r="H368" s="214" t="s">
        <v>19</v>
      </c>
      <c r="I368" s="216"/>
      <c r="J368" s="213"/>
      <c r="K368" s="213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178</v>
      </c>
      <c r="AU368" s="221" t="s">
        <v>180</v>
      </c>
      <c r="AV368" s="14" t="s">
        <v>77</v>
      </c>
      <c r="AW368" s="14" t="s">
        <v>31</v>
      </c>
      <c r="AX368" s="14" t="s">
        <v>69</v>
      </c>
      <c r="AY368" s="221" t="s">
        <v>161</v>
      </c>
    </row>
    <row r="369" spans="1:65" s="13" customFormat="1">
      <c r="B369" s="201"/>
      <c r="C369" s="202"/>
      <c r="D369" s="199" t="s">
        <v>178</v>
      </c>
      <c r="E369" s="203" t="s">
        <v>19</v>
      </c>
      <c r="F369" s="204" t="s">
        <v>5403</v>
      </c>
      <c r="G369" s="202"/>
      <c r="H369" s="205">
        <v>0.02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178</v>
      </c>
      <c r="AU369" s="211" t="s">
        <v>180</v>
      </c>
      <c r="AV369" s="13" t="s">
        <v>79</v>
      </c>
      <c r="AW369" s="13" t="s">
        <v>31</v>
      </c>
      <c r="AX369" s="13" t="s">
        <v>69</v>
      </c>
      <c r="AY369" s="211" t="s">
        <v>161</v>
      </c>
    </row>
    <row r="370" spans="1:65" s="15" customFormat="1">
      <c r="B370" s="222"/>
      <c r="C370" s="223"/>
      <c r="D370" s="199" t="s">
        <v>178</v>
      </c>
      <c r="E370" s="224" t="s">
        <v>19</v>
      </c>
      <c r="F370" s="225" t="s">
        <v>221</v>
      </c>
      <c r="G370" s="223"/>
      <c r="H370" s="226">
        <v>0.02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178</v>
      </c>
      <c r="AU370" s="232" t="s">
        <v>180</v>
      </c>
      <c r="AV370" s="15" t="s">
        <v>168</v>
      </c>
      <c r="AW370" s="15" t="s">
        <v>31</v>
      </c>
      <c r="AX370" s="15" t="s">
        <v>77</v>
      </c>
      <c r="AY370" s="232" t="s">
        <v>161</v>
      </c>
    </row>
    <row r="371" spans="1:65" s="12" customFormat="1" ht="20.85" customHeight="1">
      <c r="B371" s="165"/>
      <c r="C371" s="166"/>
      <c r="D371" s="167" t="s">
        <v>68</v>
      </c>
      <c r="E371" s="179" t="s">
        <v>1623</v>
      </c>
      <c r="F371" s="179" t="s">
        <v>1624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SUM(P372:P507)</f>
        <v>0</v>
      </c>
      <c r="Q371" s="173"/>
      <c r="R371" s="174">
        <f>SUM(R372:R507)</f>
        <v>0.14211099999999999</v>
      </c>
      <c r="S371" s="173"/>
      <c r="T371" s="175">
        <f>SUM(T372:T507)</f>
        <v>5.2980000000000006E-2</v>
      </c>
      <c r="AR371" s="176" t="s">
        <v>79</v>
      </c>
      <c r="AT371" s="177" t="s">
        <v>68</v>
      </c>
      <c r="AU371" s="177" t="s">
        <v>79</v>
      </c>
      <c r="AY371" s="176" t="s">
        <v>161</v>
      </c>
      <c r="BK371" s="178">
        <f>SUM(BK372:BK507)</f>
        <v>0</v>
      </c>
    </row>
    <row r="372" spans="1:65" s="2" customFormat="1" ht="16.5" customHeight="1">
      <c r="A372" s="37"/>
      <c r="B372" s="38"/>
      <c r="C372" s="181" t="s">
        <v>469</v>
      </c>
      <c r="D372" s="181" t="s">
        <v>163</v>
      </c>
      <c r="E372" s="182" t="s">
        <v>3689</v>
      </c>
      <c r="F372" s="183" t="s">
        <v>3690</v>
      </c>
      <c r="G372" s="184" t="s">
        <v>166</v>
      </c>
      <c r="H372" s="185">
        <v>14.4</v>
      </c>
      <c r="I372" s="186"/>
      <c r="J372" s="187">
        <f>ROUND(I372*H372,2)</f>
        <v>0</v>
      </c>
      <c r="K372" s="183" t="s">
        <v>167</v>
      </c>
      <c r="L372" s="42"/>
      <c r="M372" s="188" t="s">
        <v>19</v>
      </c>
      <c r="N372" s="189" t="s">
        <v>40</v>
      </c>
      <c r="O372" s="67"/>
      <c r="P372" s="190">
        <f>O372*H372</f>
        <v>0</v>
      </c>
      <c r="Q372" s="190">
        <v>4.2000000000000002E-4</v>
      </c>
      <c r="R372" s="190">
        <f>Q372*H372</f>
        <v>6.0480000000000004E-3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279</v>
      </c>
      <c r="AT372" s="192" t="s">
        <v>163</v>
      </c>
      <c r="AU372" s="192" t="s">
        <v>180</v>
      </c>
      <c r="AY372" s="20" t="s">
        <v>161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77</v>
      </c>
      <c r="BK372" s="193">
        <f>ROUND(I372*H372,2)</f>
        <v>0</v>
      </c>
      <c r="BL372" s="20" t="s">
        <v>279</v>
      </c>
      <c r="BM372" s="192" t="s">
        <v>5405</v>
      </c>
    </row>
    <row r="373" spans="1:65" s="2" customFormat="1">
      <c r="A373" s="37"/>
      <c r="B373" s="38"/>
      <c r="C373" s="39"/>
      <c r="D373" s="194" t="s">
        <v>170</v>
      </c>
      <c r="E373" s="39"/>
      <c r="F373" s="195" t="s">
        <v>3692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170</v>
      </c>
      <c r="AU373" s="20" t="s">
        <v>180</v>
      </c>
    </row>
    <row r="374" spans="1:65" s="14" customFormat="1">
      <c r="B374" s="212"/>
      <c r="C374" s="213"/>
      <c r="D374" s="199" t="s">
        <v>178</v>
      </c>
      <c r="E374" s="214" t="s">
        <v>19</v>
      </c>
      <c r="F374" s="215" t="s">
        <v>3693</v>
      </c>
      <c r="G374" s="213"/>
      <c r="H374" s="214" t="s">
        <v>19</v>
      </c>
      <c r="I374" s="216"/>
      <c r="J374" s="213"/>
      <c r="K374" s="213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178</v>
      </c>
      <c r="AU374" s="221" t="s">
        <v>180</v>
      </c>
      <c r="AV374" s="14" t="s">
        <v>77</v>
      </c>
      <c r="AW374" s="14" t="s">
        <v>31</v>
      </c>
      <c r="AX374" s="14" t="s">
        <v>69</v>
      </c>
      <c r="AY374" s="221" t="s">
        <v>161</v>
      </c>
    </row>
    <row r="375" spans="1:65" s="14" customFormat="1" ht="20.399999999999999">
      <c r="B375" s="212"/>
      <c r="C375" s="213"/>
      <c r="D375" s="199" t="s">
        <v>178</v>
      </c>
      <c r="E375" s="214" t="s">
        <v>19</v>
      </c>
      <c r="F375" s="215" t="s">
        <v>3694</v>
      </c>
      <c r="G375" s="213"/>
      <c r="H375" s="214" t="s">
        <v>19</v>
      </c>
      <c r="I375" s="216"/>
      <c r="J375" s="213"/>
      <c r="K375" s="213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178</v>
      </c>
      <c r="AU375" s="221" t="s">
        <v>180</v>
      </c>
      <c r="AV375" s="14" t="s">
        <v>77</v>
      </c>
      <c r="AW375" s="14" t="s">
        <v>31</v>
      </c>
      <c r="AX375" s="14" t="s">
        <v>69</v>
      </c>
      <c r="AY375" s="221" t="s">
        <v>161</v>
      </c>
    </row>
    <row r="376" spans="1:65" s="14" customFormat="1">
      <c r="B376" s="212"/>
      <c r="C376" s="213"/>
      <c r="D376" s="199" t="s">
        <v>178</v>
      </c>
      <c r="E376" s="214" t="s">
        <v>19</v>
      </c>
      <c r="F376" s="215" t="s">
        <v>3695</v>
      </c>
      <c r="G376" s="213"/>
      <c r="H376" s="214" t="s">
        <v>19</v>
      </c>
      <c r="I376" s="216"/>
      <c r="J376" s="213"/>
      <c r="K376" s="213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178</v>
      </c>
      <c r="AU376" s="221" t="s">
        <v>180</v>
      </c>
      <c r="AV376" s="14" t="s">
        <v>77</v>
      </c>
      <c r="AW376" s="14" t="s">
        <v>31</v>
      </c>
      <c r="AX376" s="14" t="s">
        <v>69</v>
      </c>
      <c r="AY376" s="221" t="s">
        <v>161</v>
      </c>
    </row>
    <row r="377" spans="1:65" s="14" customFormat="1">
      <c r="B377" s="212"/>
      <c r="C377" s="213"/>
      <c r="D377" s="199" t="s">
        <v>178</v>
      </c>
      <c r="E377" s="214" t="s">
        <v>19</v>
      </c>
      <c r="F377" s="215" t="s">
        <v>3507</v>
      </c>
      <c r="G377" s="213"/>
      <c r="H377" s="214" t="s">
        <v>19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178</v>
      </c>
      <c r="AU377" s="221" t="s">
        <v>180</v>
      </c>
      <c r="AV377" s="14" t="s">
        <v>77</v>
      </c>
      <c r="AW377" s="14" t="s">
        <v>31</v>
      </c>
      <c r="AX377" s="14" t="s">
        <v>69</v>
      </c>
      <c r="AY377" s="221" t="s">
        <v>161</v>
      </c>
    </row>
    <row r="378" spans="1:65" s="13" customFormat="1">
      <c r="B378" s="201"/>
      <c r="C378" s="202"/>
      <c r="D378" s="199" t="s">
        <v>178</v>
      </c>
      <c r="E378" s="203" t="s">
        <v>19</v>
      </c>
      <c r="F378" s="204" t="s">
        <v>3697</v>
      </c>
      <c r="G378" s="202"/>
      <c r="H378" s="205">
        <v>3.6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178</v>
      </c>
      <c r="AU378" s="211" t="s">
        <v>180</v>
      </c>
      <c r="AV378" s="13" t="s">
        <v>79</v>
      </c>
      <c r="AW378" s="13" t="s">
        <v>31</v>
      </c>
      <c r="AX378" s="13" t="s">
        <v>69</v>
      </c>
      <c r="AY378" s="211" t="s">
        <v>161</v>
      </c>
    </row>
    <row r="379" spans="1:65" s="14" customFormat="1">
      <c r="B379" s="212"/>
      <c r="C379" s="213"/>
      <c r="D379" s="199" t="s">
        <v>178</v>
      </c>
      <c r="E379" s="214" t="s">
        <v>19</v>
      </c>
      <c r="F379" s="215" t="s">
        <v>3509</v>
      </c>
      <c r="G379" s="213"/>
      <c r="H379" s="214" t="s">
        <v>19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178</v>
      </c>
      <c r="AU379" s="221" t="s">
        <v>180</v>
      </c>
      <c r="AV379" s="14" t="s">
        <v>77</v>
      </c>
      <c r="AW379" s="14" t="s">
        <v>31</v>
      </c>
      <c r="AX379" s="14" t="s">
        <v>69</v>
      </c>
      <c r="AY379" s="221" t="s">
        <v>161</v>
      </c>
    </row>
    <row r="380" spans="1:65" s="13" customFormat="1">
      <c r="B380" s="201"/>
      <c r="C380" s="202"/>
      <c r="D380" s="199" t="s">
        <v>178</v>
      </c>
      <c r="E380" s="203" t="s">
        <v>19</v>
      </c>
      <c r="F380" s="204" t="s">
        <v>3697</v>
      </c>
      <c r="G380" s="202"/>
      <c r="H380" s="205">
        <v>3.6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178</v>
      </c>
      <c r="AU380" s="211" t="s">
        <v>180</v>
      </c>
      <c r="AV380" s="13" t="s">
        <v>79</v>
      </c>
      <c r="AW380" s="13" t="s">
        <v>31</v>
      </c>
      <c r="AX380" s="13" t="s">
        <v>69</v>
      </c>
      <c r="AY380" s="211" t="s">
        <v>161</v>
      </c>
    </row>
    <row r="381" spans="1:65" s="14" customFormat="1">
      <c r="B381" s="212"/>
      <c r="C381" s="213"/>
      <c r="D381" s="199" t="s">
        <v>178</v>
      </c>
      <c r="E381" s="214" t="s">
        <v>19</v>
      </c>
      <c r="F381" s="215" t="s">
        <v>3510</v>
      </c>
      <c r="G381" s="213"/>
      <c r="H381" s="214" t="s">
        <v>19</v>
      </c>
      <c r="I381" s="216"/>
      <c r="J381" s="213"/>
      <c r="K381" s="213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178</v>
      </c>
      <c r="AU381" s="221" t="s">
        <v>180</v>
      </c>
      <c r="AV381" s="14" t="s">
        <v>77</v>
      </c>
      <c r="AW381" s="14" t="s">
        <v>31</v>
      </c>
      <c r="AX381" s="14" t="s">
        <v>69</v>
      </c>
      <c r="AY381" s="221" t="s">
        <v>161</v>
      </c>
    </row>
    <row r="382" spans="1:65" s="13" customFormat="1">
      <c r="B382" s="201"/>
      <c r="C382" s="202"/>
      <c r="D382" s="199" t="s">
        <v>178</v>
      </c>
      <c r="E382" s="203" t="s">
        <v>19</v>
      </c>
      <c r="F382" s="204" t="s">
        <v>3697</v>
      </c>
      <c r="G382" s="202"/>
      <c r="H382" s="205">
        <v>3.6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178</v>
      </c>
      <c r="AU382" s="211" t="s">
        <v>180</v>
      </c>
      <c r="AV382" s="13" t="s">
        <v>79</v>
      </c>
      <c r="AW382" s="13" t="s">
        <v>31</v>
      </c>
      <c r="AX382" s="13" t="s">
        <v>69</v>
      </c>
      <c r="AY382" s="211" t="s">
        <v>161</v>
      </c>
    </row>
    <row r="383" spans="1:65" s="14" customFormat="1">
      <c r="B383" s="212"/>
      <c r="C383" s="213"/>
      <c r="D383" s="199" t="s">
        <v>178</v>
      </c>
      <c r="E383" s="214" t="s">
        <v>19</v>
      </c>
      <c r="F383" s="215" t="s">
        <v>3512</v>
      </c>
      <c r="G383" s="213"/>
      <c r="H383" s="214" t="s">
        <v>19</v>
      </c>
      <c r="I383" s="216"/>
      <c r="J383" s="213"/>
      <c r="K383" s="213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178</v>
      </c>
      <c r="AU383" s="221" t="s">
        <v>180</v>
      </c>
      <c r="AV383" s="14" t="s">
        <v>77</v>
      </c>
      <c r="AW383" s="14" t="s">
        <v>31</v>
      </c>
      <c r="AX383" s="14" t="s">
        <v>69</v>
      </c>
      <c r="AY383" s="221" t="s">
        <v>161</v>
      </c>
    </row>
    <row r="384" spans="1:65" s="13" customFormat="1">
      <c r="B384" s="201"/>
      <c r="C384" s="202"/>
      <c r="D384" s="199" t="s">
        <v>178</v>
      </c>
      <c r="E384" s="203" t="s">
        <v>19</v>
      </c>
      <c r="F384" s="204" t="s">
        <v>3697</v>
      </c>
      <c r="G384" s="202"/>
      <c r="H384" s="205">
        <v>3.6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178</v>
      </c>
      <c r="AU384" s="211" t="s">
        <v>180</v>
      </c>
      <c r="AV384" s="13" t="s">
        <v>79</v>
      </c>
      <c r="AW384" s="13" t="s">
        <v>31</v>
      </c>
      <c r="AX384" s="13" t="s">
        <v>69</v>
      </c>
      <c r="AY384" s="211" t="s">
        <v>161</v>
      </c>
    </row>
    <row r="385" spans="1:65" s="16" customFormat="1">
      <c r="B385" s="247"/>
      <c r="C385" s="248"/>
      <c r="D385" s="199" t="s">
        <v>178</v>
      </c>
      <c r="E385" s="249" t="s">
        <v>19</v>
      </c>
      <c r="F385" s="250" t="s">
        <v>2226</v>
      </c>
      <c r="G385" s="248"/>
      <c r="H385" s="251">
        <v>14.4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AT385" s="257" t="s">
        <v>178</v>
      </c>
      <c r="AU385" s="257" t="s">
        <v>180</v>
      </c>
      <c r="AV385" s="16" t="s">
        <v>180</v>
      </c>
      <c r="AW385" s="16" t="s">
        <v>31</v>
      </c>
      <c r="AX385" s="16" t="s">
        <v>69</v>
      </c>
      <c r="AY385" s="257" t="s">
        <v>161</v>
      </c>
    </row>
    <row r="386" spans="1:65" s="15" customFormat="1">
      <c r="B386" s="222"/>
      <c r="C386" s="223"/>
      <c r="D386" s="199" t="s">
        <v>178</v>
      </c>
      <c r="E386" s="224" t="s">
        <v>19</v>
      </c>
      <c r="F386" s="225" t="s">
        <v>221</v>
      </c>
      <c r="G386" s="223"/>
      <c r="H386" s="226">
        <v>14.4</v>
      </c>
      <c r="I386" s="227"/>
      <c r="J386" s="223"/>
      <c r="K386" s="223"/>
      <c r="L386" s="228"/>
      <c r="M386" s="229"/>
      <c r="N386" s="230"/>
      <c r="O386" s="230"/>
      <c r="P386" s="230"/>
      <c r="Q386" s="230"/>
      <c r="R386" s="230"/>
      <c r="S386" s="230"/>
      <c r="T386" s="231"/>
      <c r="AT386" s="232" t="s">
        <v>178</v>
      </c>
      <c r="AU386" s="232" t="s">
        <v>180</v>
      </c>
      <c r="AV386" s="15" t="s">
        <v>168</v>
      </c>
      <c r="AW386" s="15" t="s">
        <v>31</v>
      </c>
      <c r="AX386" s="15" t="s">
        <v>77</v>
      </c>
      <c r="AY386" s="232" t="s">
        <v>161</v>
      </c>
    </row>
    <row r="387" spans="1:65" s="2" customFormat="1" ht="16.5" customHeight="1">
      <c r="A387" s="37"/>
      <c r="B387" s="38"/>
      <c r="C387" s="181" t="s">
        <v>475</v>
      </c>
      <c r="D387" s="181" t="s">
        <v>163</v>
      </c>
      <c r="E387" s="182" t="s">
        <v>3709</v>
      </c>
      <c r="F387" s="183" t="s">
        <v>3710</v>
      </c>
      <c r="G387" s="184" t="s">
        <v>387</v>
      </c>
      <c r="H387" s="185">
        <v>0.4</v>
      </c>
      <c r="I387" s="186"/>
      <c r="J387" s="187">
        <f>ROUND(I387*H387,2)</f>
        <v>0</v>
      </c>
      <c r="K387" s="183" t="s">
        <v>167</v>
      </c>
      <c r="L387" s="42"/>
      <c r="M387" s="188" t="s">
        <v>19</v>
      </c>
      <c r="N387" s="189" t="s">
        <v>40</v>
      </c>
      <c r="O387" s="67"/>
      <c r="P387" s="190">
        <f>O387*H387</f>
        <v>0</v>
      </c>
      <c r="Q387" s="190">
        <v>6.9999999999999994E-5</v>
      </c>
      <c r="R387" s="190">
        <f>Q387*H387</f>
        <v>2.8E-5</v>
      </c>
      <c r="S387" s="190">
        <v>0</v>
      </c>
      <c r="T387" s="19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2" t="s">
        <v>279</v>
      </c>
      <c r="AT387" s="192" t="s">
        <v>163</v>
      </c>
      <c r="AU387" s="192" t="s">
        <v>180</v>
      </c>
      <c r="AY387" s="20" t="s">
        <v>161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0" t="s">
        <v>77</v>
      </c>
      <c r="BK387" s="193">
        <f>ROUND(I387*H387,2)</f>
        <v>0</v>
      </c>
      <c r="BL387" s="20" t="s">
        <v>279</v>
      </c>
      <c r="BM387" s="192" t="s">
        <v>5406</v>
      </c>
    </row>
    <row r="388" spans="1:65" s="2" customFormat="1">
      <c r="A388" s="37"/>
      <c r="B388" s="38"/>
      <c r="C388" s="39"/>
      <c r="D388" s="194" t="s">
        <v>170</v>
      </c>
      <c r="E388" s="39"/>
      <c r="F388" s="195" t="s">
        <v>3712</v>
      </c>
      <c r="G388" s="39"/>
      <c r="H388" s="39"/>
      <c r="I388" s="196"/>
      <c r="J388" s="39"/>
      <c r="K388" s="39"/>
      <c r="L388" s="42"/>
      <c r="M388" s="197"/>
      <c r="N388" s="198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170</v>
      </c>
      <c r="AU388" s="20" t="s">
        <v>180</v>
      </c>
    </row>
    <row r="389" spans="1:65" s="14" customFormat="1">
      <c r="B389" s="212"/>
      <c r="C389" s="213"/>
      <c r="D389" s="199" t="s">
        <v>178</v>
      </c>
      <c r="E389" s="214" t="s">
        <v>19</v>
      </c>
      <c r="F389" s="215" t="s">
        <v>3713</v>
      </c>
      <c r="G389" s="213"/>
      <c r="H389" s="214" t="s">
        <v>19</v>
      </c>
      <c r="I389" s="216"/>
      <c r="J389" s="213"/>
      <c r="K389" s="213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178</v>
      </c>
      <c r="AU389" s="221" t="s">
        <v>180</v>
      </c>
      <c r="AV389" s="14" t="s">
        <v>77</v>
      </c>
      <c r="AW389" s="14" t="s">
        <v>31</v>
      </c>
      <c r="AX389" s="14" t="s">
        <v>69</v>
      </c>
      <c r="AY389" s="221" t="s">
        <v>161</v>
      </c>
    </row>
    <row r="390" spans="1:65" s="14" customFormat="1">
      <c r="B390" s="212"/>
      <c r="C390" s="213"/>
      <c r="D390" s="199" t="s">
        <v>178</v>
      </c>
      <c r="E390" s="214" t="s">
        <v>19</v>
      </c>
      <c r="F390" s="215" t="s">
        <v>3182</v>
      </c>
      <c r="G390" s="213"/>
      <c r="H390" s="214" t="s">
        <v>19</v>
      </c>
      <c r="I390" s="216"/>
      <c r="J390" s="213"/>
      <c r="K390" s="213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178</v>
      </c>
      <c r="AU390" s="221" t="s">
        <v>180</v>
      </c>
      <c r="AV390" s="14" t="s">
        <v>77</v>
      </c>
      <c r="AW390" s="14" t="s">
        <v>31</v>
      </c>
      <c r="AX390" s="14" t="s">
        <v>69</v>
      </c>
      <c r="AY390" s="221" t="s">
        <v>161</v>
      </c>
    </row>
    <row r="391" spans="1:65" s="13" customFormat="1">
      <c r="B391" s="201"/>
      <c r="C391" s="202"/>
      <c r="D391" s="199" t="s">
        <v>178</v>
      </c>
      <c r="E391" s="203" t="s">
        <v>19</v>
      </c>
      <c r="F391" s="204" t="s">
        <v>5398</v>
      </c>
      <c r="G391" s="202"/>
      <c r="H391" s="205">
        <v>0.1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178</v>
      </c>
      <c r="AU391" s="211" t="s">
        <v>180</v>
      </c>
      <c r="AV391" s="13" t="s">
        <v>79</v>
      </c>
      <c r="AW391" s="13" t="s">
        <v>31</v>
      </c>
      <c r="AX391" s="13" t="s">
        <v>69</v>
      </c>
      <c r="AY391" s="211" t="s">
        <v>161</v>
      </c>
    </row>
    <row r="392" spans="1:65" s="14" customFormat="1">
      <c r="B392" s="212"/>
      <c r="C392" s="213"/>
      <c r="D392" s="199" t="s">
        <v>178</v>
      </c>
      <c r="E392" s="214" t="s">
        <v>19</v>
      </c>
      <c r="F392" s="215" t="s">
        <v>3184</v>
      </c>
      <c r="G392" s="213"/>
      <c r="H392" s="214" t="s">
        <v>19</v>
      </c>
      <c r="I392" s="216"/>
      <c r="J392" s="213"/>
      <c r="K392" s="213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178</v>
      </c>
      <c r="AU392" s="221" t="s">
        <v>180</v>
      </c>
      <c r="AV392" s="14" t="s">
        <v>77</v>
      </c>
      <c r="AW392" s="14" t="s">
        <v>31</v>
      </c>
      <c r="AX392" s="14" t="s">
        <v>69</v>
      </c>
      <c r="AY392" s="221" t="s">
        <v>161</v>
      </c>
    </row>
    <row r="393" spans="1:65" s="13" customFormat="1">
      <c r="B393" s="201"/>
      <c r="C393" s="202"/>
      <c r="D393" s="199" t="s">
        <v>178</v>
      </c>
      <c r="E393" s="203" t="s">
        <v>19</v>
      </c>
      <c r="F393" s="204" t="s">
        <v>5398</v>
      </c>
      <c r="G393" s="202"/>
      <c r="H393" s="205">
        <v>0.1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178</v>
      </c>
      <c r="AU393" s="211" t="s">
        <v>180</v>
      </c>
      <c r="AV393" s="13" t="s">
        <v>79</v>
      </c>
      <c r="AW393" s="13" t="s">
        <v>31</v>
      </c>
      <c r="AX393" s="13" t="s">
        <v>69</v>
      </c>
      <c r="AY393" s="211" t="s">
        <v>161</v>
      </c>
    </row>
    <row r="394" spans="1:65" s="14" customFormat="1">
      <c r="B394" s="212"/>
      <c r="C394" s="213"/>
      <c r="D394" s="199" t="s">
        <v>178</v>
      </c>
      <c r="E394" s="214" t="s">
        <v>19</v>
      </c>
      <c r="F394" s="215" t="s">
        <v>3186</v>
      </c>
      <c r="G394" s="213"/>
      <c r="H394" s="214" t="s">
        <v>19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178</v>
      </c>
      <c r="AU394" s="221" t="s">
        <v>180</v>
      </c>
      <c r="AV394" s="14" t="s">
        <v>77</v>
      </c>
      <c r="AW394" s="14" t="s">
        <v>31</v>
      </c>
      <c r="AX394" s="14" t="s">
        <v>69</v>
      </c>
      <c r="AY394" s="221" t="s">
        <v>161</v>
      </c>
    </row>
    <row r="395" spans="1:65" s="13" customFormat="1">
      <c r="B395" s="201"/>
      <c r="C395" s="202"/>
      <c r="D395" s="199" t="s">
        <v>178</v>
      </c>
      <c r="E395" s="203" t="s">
        <v>19</v>
      </c>
      <c r="F395" s="204" t="s">
        <v>5398</v>
      </c>
      <c r="G395" s="202"/>
      <c r="H395" s="205">
        <v>0.1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178</v>
      </c>
      <c r="AU395" s="211" t="s">
        <v>180</v>
      </c>
      <c r="AV395" s="13" t="s">
        <v>79</v>
      </c>
      <c r="AW395" s="13" t="s">
        <v>31</v>
      </c>
      <c r="AX395" s="13" t="s">
        <v>69</v>
      </c>
      <c r="AY395" s="211" t="s">
        <v>161</v>
      </c>
    </row>
    <row r="396" spans="1:65" s="14" customFormat="1">
      <c r="B396" s="212"/>
      <c r="C396" s="213"/>
      <c r="D396" s="199" t="s">
        <v>178</v>
      </c>
      <c r="E396" s="214" t="s">
        <v>19</v>
      </c>
      <c r="F396" s="215" t="s">
        <v>3187</v>
      </c>
      <c r="G396" s="213"/>
      <c r="H396" s="214" t="s">
        <v>19</v>
      </c>
      <c r="I396" s="216"/>
      <c r="J396" s="213"/>
      <c r="K396" s="213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178</v>
      </c>
      <c r="AU396" s="221" t="s">
        <v>180</v>
      </c>
      <c r="AV396" s="14" t="s">
        <v>77</v>
      </c>
      <c r="AW396" s="14" t="s">
        <v>31</v>
      </c>
      <c r="AX396" s="14" t="s">
        <v>69</v>
      </c>
      <c r="AY396" s="221" t="s">
        <v>161</v>
      </c>
    </row>
    <row r="397" spans="1:65" s="13" customFormat="1">
      <c r="B397" s="201"/>
      <c r="C397" s="202"/>
      <c r="D397" s="199" t="s">
        <v>178</v>
      </c>
      <c r="E397" s="203" t="s">
        <v>19</v>
      </c>
      <c r="F397" s="204" t="s">
        <v>5398</v>
      </c>
      <c r="G397" s="202"/>
      <c r="H397" s="205">
        <v>0.1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178</v>
      </c>
      <c r="AU397" s="211" t="s">
        <v>180</v>
      </c>
      <c r="AV397" s="13" t="s">
        <v>79</v>
      </c>
      <c r="AW397" s="13" t="s">
        <v>31</v>
      </c>
      <c r="AX397" s="13" t="s">
        <v>69</v>
      </c>
      <c r="AY397" s="211" t="s">
        <v>161</v>
      </c>
    </row>
    <row r="398" spans="1:65" s="15" customFormat="1">
      <c r="B398" s="222"/>
      <c r="C398" s="223"/>
      <c r="D398" s="199" t="s">
        <v>178</v>
      </c>
      <c r="E398" s="224" t="s">
        <v>19</v>
      </c>
      <c r="F398" s="225" t="s">
        <v>221</v>
      </c>
      <c r="G398" s="223"/>
      <c r="H398" s="226">
        <v>0.4</v>
      </c>
      <c r="I398" s="227"/>
      <c r="J398" s="223"/>
      <c r="K398" s="223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178</v>
      </c>
      <c r="AU398" s="232" t="s">
        <v>180</v>
      </c>
      <c r="AV398" s="15" t="s">
        <v>168</v>
      </c>
      <c r="AW398" s="15" t="s">
        <v>31</v>
      </c>
      <c r="AX398" s="15" t="s">
        <v>77</v>
      </c>
      <c r="AY398" s="232" t="s">
        <v>161</v>
      </c>
    </row>
    <row r="399" spans="1:65" s="2" customFormat="1" ht="16.5" customHeight="1">
      <c r="A399" s="37"/>
      <c r="B399" s="38"/>
      <c r="C399" s="181" t="s">
        <v>481</v>
      </c>
      <c r="D399" s="181" t="s">
        <v>163</v>
      </c>
      <c r="E399" s="182" t="s">
        <v>3714</v>
      </c>
      <c r="F399" s="183" t="s">
        <v>3715</v>
      </c>
      <c r="G399" s="184" t="s">
        <v>387</v>
      </c>
      <c r="H399" s="185">
        <v>0.4</v>
      </c>
      <c r="I399" s="186"/>
      <c r="J399" s="187">
        <f>ROUND(I399*H399,2)</f>
        <v>0</v>
      </c>
      <c r="K399" s="183" t="s">
        <v>167</v>
      </c>
      <c r="L399" s="42"/>
      <c r="M399" s="188" t="s">
        <v>19</v>
      </c>
      <c r="N399" s="189" t="s">
        <v>40</v>
      </c>
      <c r="O399" s="67"/>
      <c r="P399" s="190">
        <f>O399*H399</f>
        <v>0</v>
      </c>
      <c r="Q399" s="190">
        <v>6.0000000000000002E-5</v>
      </c>
      <c r="R399" s="190">
        <f>Q399*H399</f>
        <v>2.4000000000000001E-5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279</v>
      </c>
      <c r="AT399" s="192" t="s">
        <v>163</v>
      </c>
      <c r="AU399" s="192" t="s">
        <v>180</v>
      </c>
      <c r="AY399" s="20" t="s">
        <v>161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77</v>
      </c>
      <c r="BK399" s="193">
        <f>ROUND(I399*H399,2)</f>
        <v>0</v>
      </c>
      <c r="BL399" s="20" t="s">
        <v>279</v>
      </c>
      <c r="BM399" s="192" t="s">
        <v>5407</v>
      </c>
    </row>
    <row r="400" spans="1:65" s="2" customFormat="1">
      <c r="A400" s="37"/>
      <c r="B400" s="38"/>
      <c r="C400" s="39"/>
      <c r="D400" s="194" t="s">
        <v>170</v>
      </c>
      <c r="E400" s="39"/>
      <c r="F400" s="195" t="s">
        <v>3717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170</v>
      </c>
      <c r="AU400" s="20" t="s">
        <v>180</v>
      </c>
    </row>
    <row r="401" spans="1:65" s="14" customFormat="1">
      <c r="B401" s="212"/>
      <c r="C401" s="213"/>
      <c r="D401" s="199" t="s">
        <v>178</v>
      </c>
      <c r="E401" s="214" t="s">
        <v>19</v>
      </c>
      <c r="F401" s="215" t="s">
        <v>3713</v>
      </c>
      <c r="G401" s="213"/>
      <c r="H401" s="214" t="s">
        <v>19</v>
      </c>
      <c r="I401" s="216"/>
      <c r="J401" s="213"/>
      <c r="K401" s="213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178</v>
      </c>
      <c r="AU401" s="221" t="s">
        <v>180</v>
      </c>
      <c r="AV401" s="14" t="s">
        <v>77</v>
      </c>
      <c r="AW401" s="14" t="s">
        <v>31</v>
      </c>
      <c r="AX401" s="14" t="s">
        <v>69</v>
      </c>
      <c r="AY401" s="221" t="s">
        <v>161</v>
      </c>
    </row>
    <row r="402" spans="1:65" s="14" customFormat="1">
      <c r="B402" s="212"/>
      <c r="C402" s="213"/>
      <c r="D402" s="199" t="s">
        <v>178</v>
      </c>
      <c r="E402" s="214" t="s">
        <v>19</v>
      </c>
      <c r="F402" s="215" t="s">
        <v>3182</v>
      </c>
      <c r="G402" s="213"/>
      <c r="H402" s="214" t="s">
        <v>19</v>
      </c>
      <c r="I402" s="216"/>
      <c r="J402" s="213"/>
      <c r="K402" s="213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178</v>
      </c>
      <c r="AU402" s="221" t="s">
        <v>180</v>
      </c>
      <c r="AV402" s="14" t="s">
        <v>77</v>
      </c>
      <c r="AW402" s="14" t="s">
        <v>31</v>
      </c>
      <c r="AX402" s="14" t="s">
        <v>69</v>
      </c>
      <c r="AY402" s="221" t="s">
        <v>161</v>
      </c>
    </row>
    <row r="403" spans="1:65" s="13" customFormat="1">
      <c r="B403" s="201"/>
      <c r="C403" s="202"/>
      <c r="D403" s="199" t="s">
        <v>178</v>
      </c>
      <c r="E403" s="203" t="s">
        <v>19</v>
      </c>
      <c r="F403" s="204" t="s">
        <v>5398</v>
      </c>
      <c r="G403" s="202"/>
      <c r="H403" s="205">
        <v>0.1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178</v>
      </c>
      <c r="AU403" s="211" t="s">
        <v>180</v>
      </c>
      <c r="AV403" s="13" t="s">
        <v>79</v>
      </c>
      <c r="AW403" s="13" t="s">
        <v>31</v>
      </c>
      <c r="AX403" s="13" t="s">
        <v>69</v>
      </c>
      <c r="AY403" s="211" t="s">
        <v>161</v>
      </c>
    </row>
    <row r="404" spans="1:65" s="14" customFormat="1">
      <c r="B404" s="212"/>
      <c r="C404" s="213"/>
      <c r="D404" s="199" t="s">
        <v>178</v>
      </c>
      <c r="E404" s="214" t="s">
        <v>19</v>
      </c>
      <c r="F404" s="215" t="s">
        <v>3184</v>
      </c>
      <c r="G404" s="213"/>
      <c r="H404" s="214" t="s">
        <v>19</v>
      </c>
      <c r="I404" s="216"/>
      <c r="J404" s="213"/>
      <c r="K404" s="213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178</v>
      </c>
      <c r="AU404" s="221" t="s">
        <v>180</v>
      </c>
      <c r="AV404" s="14" t="s">
        <v>77</v>
      </c>
      <c r="AW404" s="14" t="s">
        <v>31</v>
      </c>
      <c r="AX404" s="14" t="s">
        <v>69</v>
      </c>
      <c r="AY404" s="221" t="s">
        <v>161</v>
      </c>
    </row>
    <row r="405" spans="1:65" s="13" customFormat="1">
      <c r="B405" s="201"/>
      <c r="C405" s="202"/>
      <c r="D405" s="199" t="s">
        <v>178</v>
      </c>
      <c r="E405" s="203" t="s">
        <v>19</v>
      </c>
      <c r="F405" s="204" t="s">
        <v>5398</v>
      </c>
      <c r="G405" s="202"/>
      <c r="H405" s="205">
        <v>0.1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178</v>
      </c>
      <c r="AU405" s="211" t="s">
        <v>180</v>
      </c>
      <c r="AV405" s="13" t="s">
        <v>79</v>
      </c>
      <c r="AW405" s="13" t="s">
        <v>31</v>
      </c>
      <c r="AX405" s="13" t="s">
        <v>69</v>
      </c>
      <c r="AY405" s="211" t="s">
        <v>161</v>
      </c>
    </row>
    <row r="406" spans="1:65" s="14" customFormat="1">
      <c r="B406" s="212"/>
      <c r="C406" s="213"/>
      <c r="D406" s="199" t="s">
        <v>178</v>
      </c>
      <c r="E406" s="214" t="s">
        <v>19</v>
      </c>
      <c r="F406" s="215" t="s">
        <v>3186</v>
      </c>
      <c r="G406" s="213"/>
      <c r="H406" s="214" t="s">
        <v>19</v>
      </c>
      <c r="I406" s="216"/>
      <c r="J406" s="213"/>
      <c r="K406" s="213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178</v>
      </c>
      <c r="AU406" s="221" t="s">
        <v>180</v>
      </c>
      <c r="AV406" s="14" t="s">
        <v>77</v>
      </c>
      <c r="AW406" s="14" t="s">
        <v>31</v>
      </c>
      <c r="AX406" s="14" t="s">
        <v>69</v>
      </c>
      <c r="AY406" s="221" t="s">
        <v>161</v>
      </c>
    </row>
    <row r="407" spans="1:65" s="13" customFormat="1">
      <c r="B407" s="201"/>
      <c r="C407" s="202"/>
      <c r="D407" s="199" t="s">
        <v>178</v>
      </c>
      <c r="E407" s="203" t="s">
        <v>19</v>
      </c>
      <c r="F407" s="204" t="s">
        <v>5398</v>
      </c>
      <c r="G407" s="202"/>
      <c r="H407" s="205">
        <v>0.1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178</v>
      </c>
      <c r="AU407" s="211" t="s">
        <v>180</v>
      </c>
      <c r="AV407" s="13" t="s">
        <v>79</v>
      </c>
      <c r="AW407" s="13" t="s">
        <v>31</v>
      </c>
      <c r="AX407" s="13" t="s">
        <v>69</v>
      </c>
      <c r="AY407" s="211" t="s">
        <v>161</v>
      </c>
    </row>
    <row r="408" spans="1:65" s="14" customFormat="1">
      <c r="B408" s="212"/>
      <c r="C408" s="213"/>
      <c r="D408" s="199" t="s">
        <v>178</v>
      </c>
      <c r="E408" s="214" t="s">
        <v>19</v>
      </c>
      <c r="F408" s="215" t="s">
        <v>3187</v>
      </c>
      <c r="G408" s="213"/>
      <c r="H408" s="214" t="s">
        <v>19</v>
      </c>
      <c r="I408" s="216"/>
      <c r="J408" s="213"/>
      <c r="K408" s="213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178</v>
      </c>
      <c r="AU408" s="221" t="s">
        <v>180</v>
      </c>
      <c r="AV408" s="14" t="s">
        <v>77</v>
      </c>
      <c r="AW408" s="14" t="s">
        <v>31</v>
      </c>
      <c r="AX408" s="14" t="s">
        <v>69</v>
      </c>
      <c r="AY408" s="221" t="s">
        <v>161</v>
      </c>
    </row>
    <row r="409" spans="1:65" s="13" customFormat="1">
      <c r="B409" s="201"/>
      <c r="C409" s="202"/>
      <c r="D409" s="199" t="s">
        <v>178</v>
      </c>
      <c r="E409" s="203" t="s">
        <v>19</v>
      </c>
      <c r="F409" s="204" t="s">
        <v>5398</v>
      </c>
      <c r="G409" s="202"/>
      <c r="H409" s="205">
        <v>0.1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178</v>
      </c>
      <c r="AU409" s="211" t="s">
        <v>180</v>
      </c>
      <c r="AV409" s="13" t="s">
        <v>79</v>
      </c>
      <c r="AW409" s="13" t="s">
        <v>31</v>
      </c>
      <c r="AX409" s="13" t="s">
        <v>69</v>
      </c>
      <c r="AY409" s="211" t="s">
        <v>161</v>
      </c>
    </row>
    <row r="410" spans="1:65" s="15" customFormat="1">
      <c r="B410" s="222"/>
      <c r="C410" s="223"/>
      <c r="D410" s="199" t="s">
        <v>178</v>
      </c>
      <c r="E410" s="224" t="s">
        <v>19</v>
      </c>
      <c r="F410" s="225" t="s">
        <v>221</v>
      </c>
      <c r="G410" s="223"/>
      <c r="H410" s="226">
        <v>0.4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178</v>
      </c>
      <c r="AU410" s="232" t="s">
        <v>180</v>
      </c>
      <c r="AV410" s="15" t="s">
        <v>168</v>
      </c>
      <c r="AW410" s="15" t="s">
        <v>31</v>
      </c>
      <c r="AX410" s="15" t="s">
        <v>77</v>
      </c>
      <c r="AY410" s="232" t="s">
        <v>161</v>
      </c>
    </row>
    <row r="411" spans="1:65" s="2" customFormat="1" ht="16.5" customHeight="1">
      <c r="A411" s="37"/>
      <c r="B411" s="38"/>
      <c r="C411" s="181" t="s">
        <v>487</v>
      </c>
      <c r="D411" s="181" t="s">
        <v>163</v>
      </c>
      <c r="E411" s="182" t="s">
        <v>3727</v>
      </c>
      <c r="F411" s="183" t="s">
        <v>3728</v>
      </c>
      <c r="G411" s="184" t="s">
        <v>166</v>
      </c>
      <c r="H411" s="185">
        <v>2.1</v>
      </c>
      <c r="I411" s="186"/>
      <c r="J411" s="187">
        <f>ROUND(I411*H411,2)</f>
        <v>0</v>
      </c>
      <c r="K411" s="183" t="s">
        <v>167</v>
      </c>
      <c r="L411" s="42"/>
      <c r="M411" s="188" t="s">
        <v>19</v>
      </c>
      <c r="N411" s="189" t="s">
        <v>40</v>
      </c>
      <c r="O411" s="67"/>
      <c r="P411" s="190">
        <f>O411*H411</f>
        <v>0</v>
      </c>
      <c r="Q411" s="190">
        <v>0</v>
      </c>
      <c r="R411" s="190">
        <f>Q411*H411</f>
        <v>0</v>
      </c>
      <c r="S411" s="190">
        <v>2.3800000000000002E-2</v>
      </c>
      <c r="T411" s="191">
        <f>S411*H411</f>
        <v>4.9980000000000004E-2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2" t="s">
        <v>279</v>
      </c>
      <c r="AT411" s="192" t="s">
        <v>163</v>
      </c>
      <c r="AU411" s="192" t="s">
        <v>180</v>
      </c>
      <c r="AY411" s="20" t="s">
        <v>161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20" t="s">
        <v>77</v>
      </c>
      <c r="BK411" s="193">
        <f>ROUND(I411*H411,2)</f>
        <v>0</v>
      </c>
      <c r="BL411" s="20" t="s">
        <v>279</v>
      </c>
      <c r="BM411" s="192" t="s">
        <v>5408</v>
      </c>
    </row>
    <row r="412" spans="1:65" s="2" customFormat="1">
      <c r="A412" s="37"/>
      <c r="B412" s="38"/>
      <c r="C412" s="39"/>
      <c r="D412" s="194" t="s">
        <v>170</v>
      </c>
      <c r="E412" s="39"/>
      <c r="F412" s="195" t="s">
        <v>3730</v>
      </c>
      <c r="G412" s="39"/>
      <c r="H412" s="39"/>
      <c r="I412" s="196"/>
      <c r="J412" s="39"/>
      <c r="K412" s="39"/>
      <c r="L412" s="42"/>
      <c r="M412" s="197"/>
      <c r="N412" s="198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170</v>
      </c>
      <c r="AU412" s="20" t="s">
        <v>180</v>
      </c>
    </row>
    <row r="413" spans="1:65" s="14" customFormat="1">
      <c r="B413" s="212"/>
      <c r="C413" s="213"/>
      <c r="D413" s="199" t="s">
        <v>178</v>
      </c>
      <c r="E413" s="214" t="s">
        <v>19</v>
      </c>
      <c r="F413" s="215" t="s">
        <v>3731</v>
      </c>
      <c r="G413" s="213"/>
      <c r="H413" s="214" t="s">
        <v>19</v>
      </c>
      <c r="I413" s="216"/>
      <c r="J413" s="213"/>
      <c r="K413" s="213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178</v>
      </c>
      <c r="AU413" s="221" t="s">
        <v>180</v>
      </c>
      <c r="AV413" s="14" t="s">
        <v>77</v>
      </c>
      <c r="AW413" s="14" t="s">
        <v>31</v>
      </c>
      <c r="AX413" s="14" t="s">
        <v>69</v>
      </c>
      <c r="AY413" s="221" t="s">
        <v>161</v>
      </c>
    </row>
    <row r="414" spans="1:65" s="13" customFormat="1">
      <c r="B414" s="201"/>
      <c r="C414" s="202"/>
      <c r="D414" s="199" t="s">
        <v>178</v>
      </c>
      <c r="E414" s="203" t="s">
        <v>19</v>
      </c>
      <c r="F414" s="204" t="s">
        <v>5409</v>
      </c>
      <c r="G414" s="202"/>
      <c r="H414" s="205">
        <v>2.1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178</v>
      </c>
      <c r="AU414" s="211" t="s">
        <v>180</v>
      </c>
      <c r="AV414" s="13" t="s">
        <v>79</v>
      </c>
      <c r="AW414" s="13" t="s">
        <v>31</v>
      </c>
      <c r="AX414" s="13" t="s">
        <v>69</v>
      </c>
      <c r="AY414" s="211" t="s">
        <v>161</v>
      </c>
    </row>
    <row r="415" spans="1:65" s="15" customFormat="1">
      <c r="B415" s="222"/>
      <c r="C415" s="223"/>
      <c r="D415" s="199" t="s">
        <v>178</v>
      </c>
      <c r="E415" s="224" t="s">
        <v>19</v>
      </c>
      <c r="F415" s="225" t="s">
        <v>221</v>
      </c>
      <c r="G415" s="223"/>
      <c r="H415" s="226">
        <v>2.1</v>
      </c>
      <c r="I415" s="227"/>
      <c r="J415" s="223"/>
      <c r="K415" s="223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178</v>
      </c>
      <c r="AU415" s="232" t="s">
        <v>180</v>
      </c>
      <c r="AV415" s="15" t="s">
        <v>168</v>
      </c>
      <c r="AW415" s="15" t="s">
        <v>31</v>
      </c>
      <c r="AX415" s="15" t="s">
        <v>77</v>
      </c>
      <c r="AY415" s="232" t="s">
        <v>161</v>
      </c>
    </row>
    <row r="416" spans="1:65" s="2" customFormat="1" ht="16.5" customHeight="1">
      <c r="A416" s="37"/>
      <c r="B416" s="38"/>
      <c r="C416" s="181" t="s">
        <v>493</v>
      </c>
      <c r="D416" s="181" t="s">
        <v>163</v>
      </c>
      <c r="E416" s="182" t="s">
        <v>3737</v>
      </c>
      <c r="F416" s="183" t="s">
        <v>3738</v>
      </c>
      <c r="G416" s="184" t="s">
        <v>387</v>
      </c>
      <c r="H416" s="185">
        <v>0.4</v>
      </c>
      <c r="I416" s="186"/>
      <c r="J416" s="187">
        <f>ROUND(I416*H416,2)</f>
        <v>0</v>
      </c>
      <c r="K416" s="183" t="s">
        <v>167</v>
      </c>
      <c r="L416" s="42"/>
      <c r="M416" s="188" t="s">
        <v>19</v>
      </c>
      <c r="N416" s="189" t="s">
        <v>40</v>
      </c>
      <c r="O416" s="67"/>
      <c r="P416" s="190">
        <f>O416*H416</f>
        <v>0</v>
      </c>
      <c r="Q416" s="190">
        <v>4.6999999999999999E-4</v>
      </c>
      <c r="R416" s="190">
        <f>Q416*H416</f>
        <v>1.8800000000000002E-4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279</v>
      </c>
      <c r="AT416" s="192" t="s">
        <v>163</v>
      </c>
      <c r="AU416" s="192" t="s">
        <v>180</v>
      </c>
      <c r="AY416" s="20" t="s">
        <v>161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77</v>
      </c>
      <c r="BK416" s="193">
        <f>ROUND(I416*H416,2)</f>
        <v>0</v>
      </c>
      <c r="BL416" s="20" t="s">
        <v>279</v>
      </c>
      <c r="BM416" s="192" t="s">
        <v>5410</v>
      </c>
    </row>
    <row r="417" spans="1:65" s="2" customFormat="1">
      <c r="A417" s="37"/>
      <c r="B417" s="38"/>
      <c r="C417" s="39"/>
      <c r="D417" s="194" t="s">
        <v>170</v>
      </c>
      <c r="E417" s="39"/>
      <c r="F417" s="195" t="s">
        <v>3740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170</v>
      </c>
      <c r="AU417" s="20" t="s">
        <v>180</v>
      </c>
    </row>
    <row r="418" spans="1:65" s="14" customFormat="1">
      <c r="B418" s="212"/>
      <c r="C418" s="213"/>
      <c r="D418" s="199" t="s">
        <v>178</v>
      </c>
      <c r="E418" s="214" t="s">
        <v>19</v>
      </c>
      <c r="F418" s="215" t="s">
        <v>3713</v>
      </c>
      <c r="G418" s="213"/>
      <c r="H418" s="214" t="s">
        <v>19</v>
      </c>
      <c r="I418" s="216"/>
      <c r="J418" s="213"/>
      <c r="K418" s="213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178</v>
      </c>
      <c r="AU418" s="221" t="s">
        <v>180</v>
      </c>
      <c r="AV418" s="14" t="s">
        <v>77</v>
      </c>
      <c r="AW418" s="14" t="s">
        <v>31</v>
      </c>
      <c r="AX418" s="14" t="s">
        <v>69</v>
      </c>
      <c r="AY418" s="221" t="s">
        <v>161</v>
      </c>
    </row>
    <row r="419" spans="1:65" s="14" customFormat="1">
      <c r="B419" s="212"/>
      <c r="C419" s="213"/>
      <c r="D419" s="199" t="s">
        <v>178</v>
      </c>
      <c r="E419" s="214" t="s">
        <v>19</v>
      </c>
      <c r="F419" s="215" t="s">
        <v>3182</v>
      </c>
      <c r="G419" s="213"/>
      <c r="H419" s="214" t="s">
        <v>19</v>
      </c>
      <c r="I419" s="216"/>
      <c r="J419" s="213"/>
      <c r="K419" s="213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178</v>
      </c>
      <c r="AU419" s="221" t="s">
        <v>180</v>
      </c>
      <c r="AV419" s="14" t="s">
        <v>77</v>
      </c>
      <c r="AW419" s="14" t="s">
        <v>31</v>
      </c>
      <c r="AX419" s="14" t="s">
        <v>69</v>
      </c>
      <c r="AY419" s="221" t="s">
        <v>161</v>
      </c>
    </row>
    <row r="420" spans="1:65" s="13" customFormat="1">
      <c r="B420" s="201"/>
      <c r="C420" s="202"/>
      <c r="D420" s="199" t="s">
        <v>178</v>
      </c>
      <c r="E420" s="203" t="s">
        <v>19</v>
      </c>
      <c r="F420" s="204" t="s">
        <v>5398</v>
      </c>
      <c r="G420" s="202"/>
      <c r="H420" s="205">
        <v>0.1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178</v>
      </c>
      <c r="AU420" s="211" t="s">
        <v>180</v>
      </c>
      <c r="AV420" s="13" t="s">
        <v>79</v>
      </c>
      <c r="AW420" s="13" t="s">
        <v>31</v>
      </c>
      <c r="AX420" s="13" t="s">
        <v>69</v>
      </c>
      <c r="AY420" s="211" t="s">
        <v>161</v>
      </c>
    </row>
    <row r="421" spans="1:65" s="14" customFormat="1">
      <c r="B421" s="212"/>
      <c r="C421" s="213"/>
      <c r="D421" s="199" t="s">
        <v>178</v>
      </c>
      <c r="E421" s="214" t="s">
        <v>19</v>
      </c>
      <c r="F421" s="215" t="s">
        <v>3184</v>
      </c>
      <c r="G421" s="213"/>
      <c r="H421" s="214" t="s">
        <v>19</v>
      </c>
      <c r="I421" s="216"/>
      <c r="J421" s="213"/>
      <c r="K421" s="213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178</v>
      </c>
      <c r="AU421" s="221" t="s">
        <v>180</v>
      </c>
      <c r="AV421" s="14" t="s">
        <v>77</v>
      </c>
      <c r="AW421" s="14" t="s">
        <v>31</v>
      </c>
      <c r="AX421" s="14" t="s">
        <v>69</v>
      </c>
      <c r="AY421" s="221" t="s">
        <v>161</v>
      </c>
    </row>
    <row r="422" spans="1:65" s="13" customFormat="1">
      <c r="B422" s="201"/>
      <c r="C422" s="202"/>
      <c r="D422" s="199" t="s">
        <v>178</v>
      </c>
      <c r="E422" s="203" t="s">
        <v>19</v>
      </c>
      <c r="F422" s="204" t="s">
        <v>5398</v>
      </c>
      <c r="G422" s="202"/>
      <c r="H422" s="205">
        <v>0.1</v>
      </c>
      <c r="I422" s="206"/>
      <c r="J422" s="202"/>
      <c r="K422" s="202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178</v>
      </c>
      <c r="AU422" s="211" t="s">
        <v>180</v>
      </c>
      <c r="AV422" s="13" t="s">
        <v>79</v>
      </c>
      <c r="AW422" s="13" t="s">
        <v>31</v>
      </c>
      <c r="AX422" s="13" t="s">
        <v>69</v>
      </c>
      <c r="AY422" s="211" t="s">
        <v>161</v>
      </c>
    </row>
    <row r="423" spans="1:65" s="14" customFormat="1">
      <c r="B423" s="212"/>
      <c r="C423" s="213"/>
      <c r="D423" s="199" t="s">
        <v>178</v>
      </c>
      <c r="E423" s="214" t="s">
        <v>19</v>
      </c>
      <c r="F423" s="215" t="s">
        <v>3186</v>
      </c>
      <c r="G423" s="213"/>
      <c r="H423" s="214" t="s">
        <v>19</v>
      </c>
      <c r="I423" s="216"/>
      <c r="J423" s="213"/>
      <c r="K423" s="213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178</v>
      </c>
      <c r="AU423" s="221" t="s">
        <v>180</v>
      </c>
      <c r="AV423" s="14" t="s">
        <v>77</v>
      </c>
      <c r="AW423" s="14" t="s">
        <v>31</v>
      </c>
      <c r="AX423" s="14" t="s">
        <v>69</v>
      </c>
      <c r="AY423" s="221" t="s">
        <v>161</v>
      </c>
    </row>
    <row r="424" spans="1:65" s="13" customFormat="1">
      <c r="B424" s="201"/>
      <c r="C424" s="202"/>
      <c r="D424" s="199" t="s">
        <v>178</v>
      </c>
      <c r="E424" s="203" t="s">
        <v>19</v>
      </c>
      <c r="F424" s="204" t="s">
        <v>5398</v>
      </c>
      <c r="G424" s="202"/>
      <c r="H424" s="205">
        <v>0.1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178</v>
      </c>
      <c r="AU424" s="211" t="s">
        <v>180</v>
      </c>
      <c r="AV424" s="13" t="s">
        <v>79</v>
      </c>
      <c r="AW424" s="13" t="s">
        <v>31</v>
      </c>
      <c r="AX424" s="13" t="s">
        <v>69</v>
      </c>
      <c r="AY424" s="211" t="s">
        <v>161</v>
      </c>
    </row>
    <row r="425" spans="1:65" s="14" customFormat="1">
      <c r="B425" s="212"/>
      <c r="C425" s="213"/>
      <c r="D425" s="199" t="s">
        <v>178</v>
      </c>
      <c r="E425" s="214" t="s">
        <v>19</v>
      </c>
      <c r="F425" s="215" t="s">
        <v>3187</v>
      </c>
      <c r="G425" s="213"/>
      <c r="H425" s="214" t="s">
        <v>19</v>
      </c>
      <c r="I425" s="216"/>
      <c r="J425" s="213"/>
      <c r="K425" s="213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178</v>
      </c>
      <c r="AU425" s="221" t="s">
        <v>180</v>
      </c>
      <c r="AV425" s="14" t="s">
        <v>77</v>
      </c>
      <c r="AW425" s="14" t="s">
        <v>31</v>
      </c>
      <c r="AX425" s="14" t="s">
        <v>69</v>
      </c>
      <c r="AY425" s="221" t="s">
        <v>161</v>
      </c>
    </row>
    <row r="426" spans="1:65" s="13" customFormat="1">
      <c r="B426" s="201"/>
      <c r="C426" s="202"/>
      <c r="D426" s="199" t="s">
        <v>178</v>
      </c>
      <c r="E426" s="203" t="s">
        <v>19</v>
      </c>
      <c r="F426" s="204" t="s">
        <v>5398</v>
      </c>
      <c r="G426" s="202"/>
      <c r="H426" s="205">
        <v>0.1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178</v>
      </c>
      <c r="AU426" s="211" t="s">
        <v>180</v>
      </c>
      <c r="AV426" s="13" t="s">
        <v>79</v>
      </c>
      <c r="AW426" s="13" t="s">
        <v>31</v>
      </c>
      <c r="AX426" s="13" t="s">
        <v>69</v>
      </c>
      <c r="AY426" s="211" t="s">
        <v>161</v>
      </c>
    </row>
    <row r="427" spans="1:65" s="15" customFormat="1">
      <c r="B427" s="222"/>
      <c r="C427" s="223"/>
      <c r="D427" s="199" t="s">
        <v>178</v>
      </c>
      <c r="E427" s="224" t="s">
        <v>19</v>
      </c>
      <c r="F427" s="225" t="s">
        <v>221</v>
      </c>
      <c r="G427" s="223"/>
      <c r="H427" s="226">
        <v>0.4</v>
      </c>
      <c r="I427" s="227"/>
      <c r="J427" s="223"/>
      <c r="K427" s="223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178</v>
      </c>
      <c r="AU427" s="232" t="s">
        <v>180</v>
      </c>
      <c r="AV427" s="15" t="s">
        <v>168</v>
      </c>
      <c r="AW427" s="15" t="s">
        <v>31</v>
      </c>
      <c r="AX427" s="15" t="s">
        <v>77</v>
      </c>
      <c r="AY427" s="232" t="s">
        <v>161</v>
      </c>
    </row>
    <row r="428" spans="1:65" s="2" customFormat="1" ht="16.5" customHeight="1">
      <c r="A428" s="37"/>
      <c r="B428" s="38"/>
      <c r="C428" s="181" t="s">
        <v>499</v>
      </c>
      <c r="D428" s="181" t="s">
        <v>163</v>
      </c>
      <c r="E428" s="182" t="s">
        <v>3741</v>
      </c>
      <c r="F428" s="183" t="s">
        <v>3742</v>
      </c>
      <c r="G428" s="184" t="s">
        <v>387</v>
      </c>
      <c r="H428" s="185">
        <v>0.4</v>
      </c>
      <c r="I428" s="186"/>
      <c r="J428" s="187">
        <f>ROUND(I428*H428,2)</f>
        <v>0</v>
      </c>
      <c r="K428" s="183" t="s">
        <v>167</v>
      </c>
      <c r="L428" s="42"/>
      <c r="M428" s="188" t="s">
        <v>19</v>
      </c>
      <c r="N428" s="189" t="s">
        <v>40</v>
      </c>
      <c r="O428" s="67"/>
      <c r="P428" s="190">
        <f>O428*H428</f>
        <v>0</v>
      </c>
      <c r="Q428" s="190">
        <v>3.2000000000000003E-4</v>
      </c>
      <c r="R428" s="190">
        <f>Q428*H428</f>
        <v>1.2800000000000002E-4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279</v>
      </c>
      <c r="AT428" s="192" t="s">
        <v>163</v>
      </c>
      <c r="AU428" s="192" t="s">
        <v>180</v>
      </c>
      <c r="AY428" s="20" t="s">
        <v>161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77</v>
      </c>
      <c r="BK428" s="193">
        <f>ROUND(I428*H428,2)</f>
        <v>0</v>
      </c>
      <c r="BL428" s="20" t="s">
        <v>279</v>
      </c>
      <c r="BM428" s="192" t="s">
        <v>5411</v>
      </c>
    </row>
    <row r="429" spans="1:65" s="2" customFormat="1">
      <c r="A429" s="37"/>
      <c r="B429" s="38"/>
      <c r="C429" s="39"/>
      <c r="D429" s="194" t="s">
        <v>170</v>
      </c>
      <c r="E429" s="39"/>
      <c r="F429" s="195" t="s">
        <v>3744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170</v>
      </c>
      <c r="AU429" s="20" t="s">
        <v>180</v>
      </c>
    </row>
    <row r="430" spans="1:65" s="14" customFormat="1">
      <c r="B430" s="212"/>
      <c r="C430" s="213"/>
      <c r="D430" s="199" t="s">
        <v>178</v>
      </c>
      <c r="E430" s="214" t="s">
        <v>19</v>
      </c>
      <c r="F430" s="215" t="s">
        <v>3713</v>
      </c>
      <c r="G430" s="213"/>
      <c r="H430" s="214" t="s">
        <v>19</v>
      </c>
      <c r="I430" s="216"/>
      <c r="J430" s="213"/>
      <c r="K430" s="213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178</v>
      </c>
      <c r="AU430" s="221" t="s">
        <v>180</v>
      </c>
      <c r="AV430" s="14" t="s">
        <v>77</v>
      </c>
      <c r="AW430" s="14" t="s">
        <v>31</v>
      </c>
      <c r="AX430" s="14" t="s">
        <v>69</v>
      </c>
      <c r="AY430" s="221" t="s">
        <v>161</v>
      </c>
    </row>
    <row r="431" spans="1:65" s="14" customFormat="1">
      <c r="B431" s="212"/>
      <c r="C431" s="213"/>
      <c r="D431" s="199" t="s">
        <v>178</v>
      </c>
      <c r="E431" s="214" t="s">
        <v>19</v>
      </c>
      <c r="F431" s="215" t="s">
        <v>3182</v>
      </c>
      <c r="G431" s="213"/>
      <c r="H431" s="214" t="s">
        <v>19</v>
      </c>
      <c r="I431" s="216"/>
      <c r="J431" s="213"/>
      <c r="K431" s="213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178</v>
      </c>
      <c r="AU431" s="221" t="s">
        <v>180</v>
      </c>
      <c r="AV431" s="14" t="s">
        <v>77</v>
      </c>
      <c r="AW431" s="14" t="s">
        <v>31</v>
      </c>
      <c r="AX431" s="14" t="s">
        <v>69</v>
      </c>
      <c r="AY431" s="221" t="s">
        <v>161</v>
      </c>
    </row>
    <row r="432" spans="1:65" s="13" customFormat="1">
      <c r="B432" s="201"/>
      <c r="C432" s="202"/>
      <c r="D432" s="199" t="s">
        <v>178</v>
      </c>
      <c r="E432" s="203" t="s">
        <v>19</v>
      </c>
      <c r="F432" s="204" t="s">
        <v>5398</v>
      </c>
      <c r="G432" s="202"/>
      <c r="H432" s="205">
        <v>0.1</v>
      </c>
      <c r="I432" s="206"/>
      <c r="J432" s="202"/>
      <c r="K432" s="202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178</v>
      </c>
      <c r="AU432" s="211" t="s">
        <v>180</v>
      </c>
      <c r="AV432" s="13" t="s">
        <v>79</v>
      </c>
      <c r="AW432" s="13" t="s">
        <v>31</v>
      </c>
      <c r="AX432" s="13" t="s">
        <v>69</v>
      </c>
      <c r="AY432" s="211" t="s">
        <v>161</v>
      </c>
    </row>
    <row r="433" spans="1:65" s="14" customFormat="1">
      <c r="B433" s="212"/>
      <c r="C433" s="213"/>
      <c r="D433" s="199" t="s">
        <v>178</v>
      </c>
      <c r="E433" s="214" t="s">
        <v>19</v>
      </c>
      <c r="F433" s="215" t="s">
        <v>3184</v>
      </c>
      <c r="G433" s="213"/>
      <c r="H433" s="214" t="s">
        <v>19</v>
      </c>
      <c r="I433" s="216"/>
      <c r="J433" s="213"/>
      <c r="K433" s="213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178</v>
      </c>
      <c r="AU433" s="221" t="s">
        <v>180</v>
      </c>
      <c r="AV433" s="14" t="s">
        <v>77</v>
      </c>
      <c r="AW433" s="14" t="s">
        <v>31</v>
      </c>
      <c r="AX433" s="14" t="s">
        <v>69</v>
      </c>
      <c r="AY433" s="221" t="s">
        <v>161</v>
      </c>
    </row>
    <row r="434" spans="1:65" s="13" customFormat="1">
      <c r="B434" s="201"/>
      <c r="C434" s="202"/>
      <c r="D434" s="199" t="s">
        <v>178</v>
      </c>
      <c r="E434" s="203" t="s">
        <v>19</v>
      </c>
      <c r="F434" s="204" t="s">
        <v>5398</v>
      </c>
      <c r="G434" s="202"/>
      <c r="H434" s="205">
        <v>0.1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178</v>
      </c>
      <c r="AU434" s="211" t="s">
        <v>180</v>
      </c>
      <c r="AV434" s="13" t="s">
        <v>79</v>
      </c>
      <c r="AW434" s="13" t="s">
        <v>31</v>
      </c>
      <c r="AX434" s="13" t="s">
        <v>69</v>
      </c>
      <c r="AY434" s="211" t="s">
        <v>161</v>
      </c>
    </row>
    <row r="435" spans="1:65" s="14" customFormat="1">
      <c r="B435" s="212"/>
      <c r="C435" s="213"/>
      <c r="D435" s="199" t="s">
        <v>178</v>
      </c>
      <c r="E435" s="214" t="s">
        <v>19</v>
      </c>
      <c r="F435" s="215" t="s">
        <v>3186</v>
      </c>
      <c r="G435" s="213"/>
      <c r="H435" s="214" t="s">
        <v>19</v>
      </c>
      <c r="I435" s="216"/>
      <c r="J435" s="213"/>
      <c r="K435" s="213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178</v>
      </c>
      <c r="AU435" s="221" t="s">
        <v>180</v>
      </c>
      <c r="AV435" s="14" t="s">
        <v>77</v>
      </c>
      <c r="AW435" s="14" t="s">
        <v>31</v>
      </c>
      <c r="AX435" s="14" t="s">
        <v>69</v>
      </c>
      <c r="AY435" s="221" t="s">
        <v>161</v>
      </c>
    </row>
    <row r="436" spans="1:65" s="13" customFormat="1">
      <c r="B436" s="201"/>
      <c r="C436" s="202"/>
      <c r="D436" s="199" t="s">
        <v>178</v>
      </c>
      <c r="E436" s="203" t="s">
        <v>19</v>
      </c>
      <c r="F436" s="204" t="s">
        <v>5398</v>
      </c>
      <c r="G436" s="202"/>
      <c r="H436" s="205">
        <v>0.1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178</v>
      </c>
      <c r="AU436" s="211" t="s">
        <v>180</v>
      </c>
      <c r="AV436" s="13" t="s">
        <v>79</v>
      </c>
      <c r="AW436" s="13" t="s">
        <v>31</v>
      </c>
      <c r="AX436" s="13" t="s">
        <v>69</v>
      </c>
      <c r="AY436" s="211" t="s">
        <v>161</v>
      </c>
    </row>
    <row r="437" spans="1:65" s="14" customFormat="1">
      <c r="B437" s="212"/>
      <c r="C437" s="213"/>
      <c r="D437" s="199" t="s">
        <v>178</v>
      </c>
      <c r="E437" s="214" t="s">
        <v>19</v>
      </c>
      <c r="F437" s="215" t="s">
        <v>3187</v>
      </c>
      <c r="G437" s="213"/>
      <c r="H437" s="214" t="s">
        <v>19</v>
      </c>
      <c r="I437" s="216"/>
      <c r="J437" s="213"/>
      <c r="K437" s="213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178</v>
      </c>
      <c r="AU437" s="221" t="s">
        <v>180</v>
      </c>
      <c r="AV437" s="14" t="s">
        <v>77</v>
      </c>
      <c r="AW437" s="14" t="s">
        <v>31</v>
      </c>
      <c r="AX437" s="14" t="s">
        <v>69</v>
      </c>
      <c r="AY437" s="221" t="s">
        <v>161</v>
      </c>
    </row>
    <row r="438" spans="1:65" s="13" customFormat="1">
      <c r="B438" s="201"/>
      <c r="C438" s="202"/>
      <c r="D438" s="199" t="s">
        <v>178</v>
      </c>
      <c r="E438" s="203" t="s">
        <v>19</v>
      </c>
      <c r="F438" s="204" t="s">
        <v>5398</v>
      </c>
      <c r="G438" s="202"/>
      <c r="H438" s="205">
        <v>0.1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178</v>
      </c>
      <c r="AU438" s="211" t="s">
        <v>180</v>
      </c>
      <c r="AV438" s="13" t="s">
        <v>79</v>
      </c>
      <c r="AW438" s="13" t="s">
        <v>31</v>
      </c>
      <c r="AX438" s="13" t="s">
        <v>69</v>
      </c>
      <c r="AY438" s="211" t="s">
        <v>161</v>
      </c>
    </row>
    <row r="439" spans="1:65" s="15" customFormat="1">
      <c r="B439" s="222"/>
      <c r="C439" s="223"/>
      <c r="D439" s="199" t="s">
        <v>178</v>
      </c>
      <c r="E439" s="224" t="s">
        <v>19</v>
      </c>
      <c r="F439" s="225" t="s">
        <v>221</v>
      </c>
      <c r="G439" s="223"/>
      <c r="H439" s="226">
        <v>0.4</v>
      </c>
      <c r="I439" s="227"/>
      <c r="J439" s="223"/>
      <c r="K439" s="223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178</v>
      </c>
      <c r="AU439" s="232" t="s">
        <v>180</v>
      </c>
      <c r="AV439" s="15" t="s">
        <v>168</v>
      </c>
      <c r="AW439" s="15" t="s">
        <v>31</v>
      </c>
      <c r="AX439" s="15" t="s">
        <v>77</v>
      </c>
      <c r="AY439" s="232" t="s">
        <v>161</v>
      </c>
    </row>
    <row r="440" spans="1:65" s="2" customFormat="1" ht="16.5" customHeight="1">
      <c r="A440" s="37"/>
      <c r="B440" s="38"/>
      <c r="C440" s="181" t="s">
        <v>505</v>
      </c>
      <c r="D440" s="181" t="s">
        <v>163</v>
      </c>
      <c r="E440" s="182" t="s">
        <v>3745</v>
      </c>
      <c r="F440" s="183" t="s">
        <v>3746</v>
      </c>
      <c r="G440" s="184" t="s">
        <v>387</v>
      </c>
      <c r="H440" s="185">
        <v>0.4</v>
      </c>
      <c r="I440" s="186"/>
      <c r="J440" s="187">
        <f>ROUND(I440*H440,2)</f>
        <v>0</v>
      </c>
      <c r="K440" s="183" t="s">
        <v>167</v>
      </c>
      <c r="L440" s="42"/>
      <c r="M440" s="188" t="s">
        <v>19</v>
      </c>
      <c r="N440" s="189" t="s">
        <v>40</v>
      </c>
      <c r="O440" s="67"/>
      <c r="P440" s="190">
        <f>O440*H440</f>
        <v>0</v>
      </c>
      <c r="Q440" s="190">
        <v>3.2000000000000003E-4</v>
      </c>
      <c r="R440" s="190">
        <f>Q440*H440</f>
        <v>1.2800000000000002E-4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279</v>
      </c>
      <c r="AT440" s="192" t="s">
        <v>163</v>
      </c>
      <c r="AU440" s="192" t="s">
        <v>180</v>
      </c>
      <c r="AY440" s="20" t="s">
        <v>161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77</v>
      </c>
      <c r="BK440" s="193">
        <f>ROUND(I440*H440,2)</f>
        <v>0</v>
      </c>
      <c r="BL440" s="20" t="s">
        <v>279</v>
      </c>
      <c r="BM440" s="192" t="s">
        <v>5412</v>
      </c>
    </row>
    <row r="441" spans="1:65" s="2" customFormat="1">
      <c r="A441" s="37"/>
      <c r="B441" s="38"/>
      <c r="C441" s="39"/>
      <c r="D441" s="194" t="s">
        <v>170</v>
      </c>
      <c r="E441" s="39"/>
      <c r="F441" s="195" t="s">
        <v>3748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170</v>
      </c>
      <c r="AU441" s="20" t="s">
        <v>180</v>
      </c>
    </row>
    <row r="442" spans="1:65" s="14" customFormat="1">
      <c r="B442" s="212"/>
      <c r="C442" s="213"/>
      <c r="D442" s="199" t="s">
        <v>178</v>
      </c>
      <c r="E442" s="214" t="s">
        <v>19</v>
      </c>
      <c r="F442" s="215" t="s">
        <v>3713</v>
      </c>
      <c r="G442" s="213"/>
      <c r="H442" s="214" t="s">
        <v>19</v>
      </c>
      <c r="I442" s="216"/>
      <c r="J442" s="213"/>
      <c r="K442" s="213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178</v>
      </c>
      <c r="AU442" s="221" t="s">
        <v>180</v>
      </c>
      <c r="AV442" s="14" t="s">
        <v>77</v>
      </c>
      <c r="AW442" s="14" t="s">
        <v>31</v>
      </c>
      <c r="AX442" s="14" t="s">
        <v>69</v>
      </c>
      <c r="AY442" s="221" t="s">
        <v>161</v>
      </c>
    </row>
    <row r="443" spans="1:65" s="14" customFormat="1">
      <c r="B443" s="212"/>
      <c r="C443" s="213"/>
      <c r="D443" s="199" t="s">
        <v>178</v>
      </c>
      <c r="E443" s="214" t="s">
        <v>19</v>
      </c>
      <c r="F443" s="215" t="s">
        <v>3182</v>
      </c>
      <c r="G443" s="213"/>
      <c r="H443" s="214" t="s">
        <v>19</v>
      </c>
      <c r="I443" s="216"/>
      <c r="J443" s="213"/>
      <c r="K443" s="213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178</v>
      </c>
      <c r="AU443" s="221" t="s">
        <v>180</v>
      </c>
      <c r="AV443" s="14" t="s">
        <v>77</v>
      </c>
      <c r="AW443" s="14" t="s">
        <v>31</v>
      </c>
      <c r="AX443" s="14" t="s">
        <v>69</v>
      </c>
      <c r="AY443" s="221" t="s">
        <v>161</v>
      </c>
    </row>
    <row r="444" spans="1:65" s="13" customFormat="1">
      <c r="B444" s="201"/>
      <c r="C444" s="202"/>
      <c r="D444" s="199" t="s">
        <v>178</v>
      </c>
      <c r="E444" s="203" t="s">
        <v>19</v>
      </c>
      <c r="F444" s="204" t="s">
        <v>5398</v>
      </c>
      <c r="G444" s="202"/>
      <c r="H444" s="205">
        <v>0.1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178</v>
      </c>
      <c r="AU444" s="211" t="s">
        <v>180</v>
      </c>
      <c r="AV444" s="13" t="s">
        <v>79</v>
      </c>
      <c r="AW444" s="13" t="s">
        <v>31</v>
      </c>
      <c r="AX444" s="13" t="s">
        <v>69</v>
      </c>
      <c r="AY444" s="211" t="s">
        <v>161</v>
      </c>
    </row>
    <row r="445" spans="1:65" s="14" customFormat="1">
      <c r="B445" s="212"/>
      <c r="C445" s="213"/>
      <c r="D445" s="199" t="s">
        <v>178</v>
      </c>
      <c r="E445" s="214" t="s">
        <v>19</v>
      </c>
      <c r="F445" s="215" t="s">
        <v>3184</v>
      </c>
      <c r="G445" s="213"/>
      <c r="H445" s="214" t="s">
        <v>19</v>
      </c>
      <c r="I445" s="216"/>
      <c r="J445" s="213"/>
      <c r="K445" s="213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178</v>
      </c>
      <c r="AU445" s="221" t="s">
        <v>180</v>
      </c>
      <c r="AV445" s="14" t="s">
        <v>77</v>
      </c>
      <c r="AW445" s="14" t="s">
        <v>31</v>
      </c>
      <c r="AX445" s="14" t="s">
        <v>69</v>
      </c>
      <c r="AY445" s="221" t="s">
        <v>161</v>
      </c>
    </row>
    <row r="446" spans="1:65" s="13" customFormat="1">
      <c r="B446" s="201"/>
      <c r="C446" s="202"/>
      <c r="D446" s="199" t="s">
        <v>178</v>
      </c>
      <c r="E446" s="203" t="s">
        <v>19</v>
      </c>
      <c r="F446" s="204" t="s">
        <v>5398</v>
      </c>
      <c r="G446" s="202"/>
      <c r="H446" s="205">
        <v>0.1</v>
      </c>
      <c r="I446" s="206"/>
      <c r="J446" s="202"/>
      <c r="K446" s="202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178</v>
      </c>
      <c r="AU446" s="211" t="s">
        <v>180</v>
      </c>
      <c r="AV446" s="13" t="s">
        <v>79</v>
      </c>
      <c r="AW446" s="13" t="s">
        <v>31</v>
      </c>
      <c r="AX446" s="13" t="s">
        <v>69</v>
      </c>
      <c r="AY446" s="211" t="s">
        <v>161</v>
      </c>
    </row>
    <row r="447" spans="1:65" s="14" customFormat="1">
      <c r="B447" s="212"/>
      <c r="C447" s="213"/>
      <c r="D447" s="199" t="s">
        <v>178</v>
      </c>
      <c r="E447" s="214" t="s">
        <v>19</v>
      </c>
      <c r="F447" s="215" t="s">
        <v>3186</v>
      </c>
      <c r="G447" s="213"/>
      <c r="H447" s="214" t="s">
        <v>19</v>
      </c>
      <c r="I447" s="216"/>
      <c r="J447" s="213"/>
      <c r="K447" s="213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178</v>
      </c>
      <c r="AU447" s="221" t="s">
        <v>180</v>
      </c>
      <c r="AV447" s="14" t="s">
        <v>77</v>
      </c>
      <c r="AW447" s="14" t="s">
        <v>31</v>
      </c>
      <c r="AX447" s="14" t="s">
        <v>69</v>
      </c>
      <c r="AY447" s="221" t="s">
        <v>161</v>
      </c>
    </row>
    <row r="448" spans="1:65" s="13" customFormat="1">
      <c r="B448" s="201"/>
      <c r="C448" s="202"/>
      <c r="D448" s="199" t="s">
        <v>178</v>
      </c>
      <c r="E448" s="203" t="s">
        <v>19</v>
      </c>
      <c r="F448" s="204" t="s">
        <v>5398</v>
      </c>
      <c r="G448" s="202"/>
      <c r="H448" s="205">
        <v>0.1</v>
      </c>
      <c r="I448" s="206"/>
      <c r="J448" s="202"/>
      <c r="K448" s="202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178</v>
      </c>
      <c r="AU448" s="211" t="s">
        <v>180</v>
      </c>
      <c r="AV448" s="13" t="s">
        <v>79</v>
      </c>
      <c r="AW448" s="13" t="s">
        <v>31</v>
      </c>
      <c r="AX448" s="13" t="s">
        <v>69</v>
      </c>
      <c r="AY448" s="211" t="s">
        <v>161</v>
      </c>
    </row>
    <row r="449" spans="1:65" s="14" customFormat="1">
      <c r="B449" s="212"/>
      <c r="C449" s="213"/>
      <c r="D449" s="199" t="s">
        <v>178</v>
      </c>
      <c r="E449" s="214" t="s">
        <v>19</v>
      </c>
      <c r="F449" s="215" t="s">
        <v>3187</v>
      </c>
      <c r="G449" s="213"/>
      <c r="H449" s="214" t="s">
        <v>19</v>
      </c>
      <c r="I449" s="216"/>
      <c r="J449" s="213"/>
      <c r="K449" s="213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178</v>
      </c>
      <c r="AU449" s="221" t="s">
        <v>180</v>
      </c>
      <c r="AV449" s="14" t="s">
        <v>77</v>
      </c>
      <c r="AW449" s="14" t="s">
        <v>31</v>
      </c>
      <c r="AX449" s="14" t="s">
        <v>69</v>
      </c>
      <c r="AY449" s="221" t="s">
        <v>161</v>
      </c>
    </row>
    <row r="450" spans="1:65" s="13" customFormat="1">
      <c r="B450" s="201"/>
      <c r="C450" s="202"/>
      <c r="D450" s="199" t="s">
        <v>178</v>
      </c>
      <c r="E450" s="203" t="s">
        <v>19</v>
      </c>
      <c r="F450" s="204" t="s">
        <v>5398</v>
      </c>
      <c r="G450" s="202"/>
      <c r="H450" s="205">
        <v>0.1</v>
      </c>
      <c r="I450" s="206"/>
      <c r="J450" s="202"/>
      <c r="K450" s="202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178</v>
      </c>
      <c r="AU450" s="211" t="s">
        <v>180</v>
      </c>
      <c r="AV450" s="13" t="s">
        <v>79</v>
      </c>
      <c r="AW450" s="13" t="s">
        <v>31</v>
      </c>
      <c r="AX450" s="13" t="s">
        <v>69</v>
      </c>
      <c r="AY450" s="211" t="s">
        <v>161</v>
      </c>
    </row>
    <row r="451" spans="1:65" s="15" customFormat="1">
      <c r="B451" s="222"/>
      <c r="C451" s="223"/>
      <c r="D451" s="199" t="s">
        <v>178</v>
      </c>
      <c r="E451" s="224" t="s">
        <v>19</v>
      </c>
      <c r="F451" s="225" t="s">
        <v>221</v>
      </c>
      <c r="G451" s="223"/>
      <c r="H451" s="226">
        <v>0.4</v>
      </c>
      <c r="I451" s="227"/>
      <c r="J451" s="223"/>
      <c r="K451" s="223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178</v>
      </c>
      <c r="AU451" s="232" t="s">
        <v>180</v>
      </c>
      <c r="AV451" s="15" t="s">
        <v>168</v>
      </c>
      <c r="AW451" s="15" t="s">
        <v>31</v>
      </c>
      <c r="AX451" s="15" t="s">
        <v>77</v>
      </c>
      <c r="AY451" s="232" t="s">
        <v>161</v>
      </c>
    </row>
    <row r="452" spans="1:65" s="2" customFormat="1" ht="16.5" customHeight="1">
      <c r="A452" s="37"/>
      <c r="B452" s="38"/>
      <c r="C452" s="181" t="s">
        <v>511</v>
      </c>
      <c r="D452" s="181" t="s">
        <v>163</v>
      </c>
      <c r="E452" s="182" t="s">
        <v>3765</v>
      </c>
      <c r="F452" s="183" t="s">
        <v>3766</v>
      </c>
      <c r="G452" s="184" t="s">
        <v>387</v>
      </c>
      <c r="H452" s="185">
        <v>7</v>
      </c>
      <c r="I452" s="186"/>
      <c r="J452" s="187">
        <f>ROUND(I452*H452,2)</f>
        <v>0</v>
      </c>
      <c r="K452" s="183" t="s">
        <v>167</v>
      </c>
      <c r="L452" s="42"/>
      <c r="M452" s="188" t="s">
        <v>19</v>
      </c>
      <c r="N452" s="189" t="s">
        <v>40</v>
      </c>
      <c r="O452" s="67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2" t="s">
        <v>279</v>
      </c>
      <c r="AT452" s="192" t="s">
        <v>163</v>
      </c>
      <c r="AU452" s="192" t="s">
        <v>180</v>
      </c>
      <c r="AY452" s="20" t="s">
        <v>161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20" t="s">
        <v>77</v>
      </c>
      <c r="BK452" s="193">
        <f>ROUND(I452*H452,2)</f>
        <v>0</v>
      </c>
      <c r="BL452" s="20" t="s">
        <v>279</v>
      </c>
      <c r="BM452" s="192" t="s">
        <v>5413</v>
      </c>
    </row>
    <row r="453" spans="1:65" s="2" customFormat="1">
      <c r="A453" s="37"/>
      <c r="B453" s="38"/>
      <c r="C453" s="39"/>
      <c r="D453" s="194" t="s">
        <v>170</v>
      </c>
      <c r="E453" s="39"/>
      <c r="F453" s="195" t="s">
        <v>3768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170</v>
      </c>
      <c r="AU453" s="20" t="s">
        <v>180</v>
      </c>
    </row>
    <row r="454" spans="1:65" s="14" customFormat="1">
      <c r="B454" s="212"/>
      <c r="C454" s="213"/>
      <c r="D454" s="199" t="s">
        <v>178</v>
      </c>
      <c r="E454" s="214" t="s">
        <v>19</v>
      </c>
      <c r="F454" s="215" t="s">
        <v>3528</v>
      </c>
      <c r="G454" s="213"/>
      <c r="H454" s="214" t="s">
        <v>19</v>
      </c>
      <c r="I454" s="216"/>
      <c r="J454" s="213"/>
      <c r="K454" s="213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178</v>
      </c>
      <c r="AU454" s="221" t="s">
        <v>180</v>
      </c>
      <c r="AV454" s="14" t="s">
        <v>77</v>
      </c>
      <c r="AW454" s="14" t="s">
        <v>31</v>
      </c>
      <c r="AX454" s="14" t="s">
        <v>69</v>
      </c>
      <c r="AY454" s="221" t="s">
        <v>161</v>
      </c>
    </row>
    <row r="455" spans="1:65" s="14" customFormat="1">
      <c r="B455" s="212"/>
      <c r="C455" s="213"/>
      <c r="D455" s="199" t="s">
        <v>178</v>
      </c>
      <c r="E455" s="214" t="s">
        <v>19</v>
      </c>
      <c r="F455" s="215" t="s">
        <v>3507</v>
      </c>
      <c r="G455" s="213"/>
      <c r="H455" s="214" t="s">
        <v>19</v>
      </c>
      <c r="I455" s="216"/>
      <c r="J455" s="213"/>
      <c r="K455" s="213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178</v>
      </c>
      <c r="AU455" s="221" t="s">
        <v>180</v>
      </c>
      <c r="AV455" s="14" t="s">
        <v>77</v>
      </c>
      <c r="AW455" s="14" t="s">
        <v>31</v>
      </c>
      <c r="AX455" s="14" t="s">
        <v>69</v>
      </c>
      <c r="AY455" s="221" t="s">
        <v>161</v>
      </c>
    </row>
    <row r="456" spans="1:65" s="13" customFormat="1">
      <c r="B456" s="201"/>
      <c r="C456" s="202"/>
      <c r="D456" s="199" t="s">
        <v>178</v>
      </c>
      <c r="E456" s="203" t="s">
        <v>19</v>
      </c>
      <c r="F456" s="204" t="s">
        <v>77</v>
      </c>
      <c r="G456" s="202"/>
      <c r="H456" s="205">
        <v>1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178</v>
      </c>
      <c r="AU456" s="211" t="s">
        <v>180</v>
      </c>
      <c r="AV456" s="13" t="s">
        <v>79</v>
      </c>
      <c r="AW456" s="13" t="s">
        <v>31</v>
      </c>
      <c r="AX456" s="13" t="s">
        <v>69</v>
      </c>
      <c r="AY456" s="211" t="s">
        <v>161</v>
      </c>
    </row>
    <row r="457" spans="1:65" s="14" customFormat="1">
      <c r="B457" s="212"/>
      <c r="C457" s="213"/>
      <c r="D457" s="199" t="s">
        <v>178</v>
      </c>
      <c r="E457" s="214" t="s">
        <v>19</v>
      </c>
      <c r="F457" s="215" t="s">
        <v>3555</v>
      </c>
      <c r="G457" s="213"/>
      <c r="H457" s="214" t="s">
        <v>19</v>
      </c>
      <c r="I457" s="216"/>
      <c r="J457" s="213"/>
      <c r="K457" s="213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178</v>
      </c>
      <c r="AU457" s="221" t="s">
        <v>180</v>
      </c>
      <c r="AV457" s="14" t="s">
        <v>77</v>
      </c>
      <c r="AW457" s="14" t="s">
        <v>31</v>
      </c>
      <c r="AX457" s="14" t="s">
        <v>69</v>
      </c>
      <c r="AY457" s="221" t="s">
        <v>161</v>
      </c>
    </row>
    <row r="458" spans="1:65" s="13" customFormat="1">
      <c r="B458" s="201"/>
      <c r="C458" s="202"/>
      <c r="D458" s="199" t="s">
        <v>178</v>
      </c>
      <c r="E458" s="203" t="s">
        <v>19</v>
      </c>
      <c r="F458" s="204" t="s">
        <v>77</v>
      </c>
      <c r="G458" s="202"/>
      <c r="H458" s="205">
        <v>1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178</v>
      </c>
      <c r="AU458" s="211" t="s">
        <v>180</v>
      </c>
      <c r="AV458" s="13" t="s">
        <v>79</v>
      </c>
      <c r="AW458" s="13" t="s">
        <v>31</v>
      </c>
      <c r="AX458" s="13" t="s">
        <v>69</v>
      </c>
      <c r="AY458" s="211" t="s">
        <v>161</v>
      </c>
    </row>
    <row r="459" spans="1:65" s="14" customFormat="1">
      <c r="B459" s="212"/>
      <c r="C459" s="213"/>
      <c r="D459" s="199" t="s">
        <v>178</v>
      </c>
      <c r="E459" s="214" t="s">
        <v>19</v>
      </c>
      <c r="F459" s="215" t="s">
        <v>3556</v>
      </c>
      <c r="G459" s="213"/>
      <c r="H459" s="214" t="s">
        <v>19</v>
      </c>
      <c r="I459" s="216"/>
      <c r="J459" s="213"/>
      <c r="K459" s="213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178</v>
      </c>
      <c r="AU459" s="221" t="s">
        <v>180</v>
      </c>
      <c r="AV459" s="14" t="s">
        <v>77</v>
      </c>
      <c r="AW459" s="14" t="s">
        <v>31</v>
      </c>
      <c r="AX459" s="14" t="s">
        <v>69</v>
      </c>
      <c r="AY459" s="221" t="s">
        <v>161</v>
      </c>
    </row>
    <row r="460" spans="1:65" s="13" customFormat="1">
      <c r="B460" s="201"/>
      <c r="C460" s="202"/>
      <c r="D460" s="199" t="s">
        <v>178</v>
      </c>
      <c r="E460" s="203" t="s">
        <v>19</v>
      </c>
      <c r="F460" s="204" t="s">
        <v>77</v>
      </c>
      <c r="G460" s="202"/>
      <c r="H460" s="205">
        <v>1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178</v>
      </c>
      <c r="AU460" s="211" t="s">
        <v>180</v>
      </c>
      <c r="AV460" s="13" t="s">
        <v>79</v>
      </c>
      <c r="AW460" s="13" t="s">
        <v>31</v>
      </c>
      <c r="AX460" s="13" t="s">
        <v>69</v>
      </c>
      <c r="AY460" s="211" t="s">
        <v>161</v>
      </c>
    </row>
    <row r="461" spans="1:65" s="14" customFormat="1">
      <c r="B461" s="212"/>
      <c r="C461" s="213"/>
      <c r="D461" s="199" t="s">
        <v>178</v>
      </c>
      <c r="E461" s="214" t="s">
        <v>19</v>
      </c>
      <c r="F461" s="215" t="s">
        <v>3509</v>
      </c>
      <c r="G461" s="213"/>
      <c r="H461" s="214" t="s">
        <v>19</v>
      </c>
      <c r="I461" s="216"/>
      <c r="J461" s="213"/>
      <c r="K461" s="213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178</v>
      </c>
      <c r="AU461" s="221" t="s">
        <v>180</v>
      </c>
      <c r="AV461" s="14" t="s">
        <v>77</v>
      </c>
      <c r="AW461" s="14" t="s">
        <v>31</v>
      </c>
      <c r="AX461" s="14" t="s">
        <v>69</v>
      </c>
      <c r="AY461" s="221" t="s">
        <v>161</v>
      </c>
    </row>
    <row r="462" spans="1:65" s="13" customFormat="1">
      <c r="B462" s="201"/>
      <c r="C462" s="202"/>
      <c r="D462" s="199" t="s">
        <v>178</v>
      </c>
      <c r="E462" s="203" t="s">
        <v>19</v>
      </c>
      <c r="F462" s="204" t="s">
        <v>77</v>
      </c>
      <c r="G462" s="202"/>
      <c r="H462" s="205">
        <v>1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178</v>
      </c>
      <c r="AU462" s="211" t="s">
        <v>180</v>
      </c>
      <c r="AV462" s="13" t="s">
        <v>79</v>
      </c>
      <c r="AW462" s="13" t="s">
        <v>31</v>
      </c>
      <c r="AX462" s="13" t="s">
        <v>69</v>
      </c>
      <c r="AY462" s="211" t="s">
        <v>161</v>
      </c>
    </row>
    <row r="463" spans="1:65" s="14" customFormat="1">
      <c r="B463" s="212"/>
      <c r="C463" s="213"/>
      <c r="D463" s="199" t="s">
        <v>178</v>
      </c>
      <c r="E463" s="214" t="s">
        <v>19</v>
      </c>
      <c r="F463" s="215" t="s">
        <v>3510</v>
      </c>
      <c r="G463" s="213"/>
      <c r="H463" s="214" t="s">
        <v>19</v>
      </c>
      <c r="I463" s="216"/>
      <c r="J463" s="213"/>
      <c r="K463" s="213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178</v>
      </c>
      <c r="AU463" s="221" t="s">
        <v>180</v>
      </c>
      <c r="AV463" s="14" t="s">
        <v>77</v>
      </c>
      <c r="AW463" s="14" t="s">
        <v>31</v>
      </c>
      <c r="AX463" s="14" t="s">
        <v>69</v>
      </c>
      <c r="AY463" s="221" t="s">
        <v>161</v>
      </c>
    </row>
    <row r="464" spans="1:65" s="13" customFormat="1">
      <c r="B464" s="201"/>
      <c r="C464" s="202"/>
      <c r="D464" s="199" t="s">
        <v>178</v>
      </c>
      <c r="E464" s="203" t="s">
        <v>19</v>
      </c>
      <c r="F464" s="204" t="s">
        <v>77</v>
      </c>
      <c r="G464" s="202"/>
      <c r="H464" s="205">
        <v>1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178</v>
      </c>
      <c r="AU464" s="211" t="s">
        <v>180</v>
      </c>
      <c r="AV464" s="13" t="s">
        <v>79</v>
      </c>
      <c r="AW464" s="13" t="s">
        <v>31</v>
      </c>
      <c r="AX464" s="13" t="s">
        <v>69</v>
      </c>
      <c r="AY464" s="211" t="s">
        <v>161</v>
      </c>
    </row>
    <row r="465" spans="1:65" s="14" customFormat="1">
      <c r="B465" s="212"/>
      <c r="C465" s="213"/>
      <c r="D465" s="199" t="s">
        <v>178</v>
      </c>
      <c r="E465" s="214" t="s">
        <v>19</v>
      </c>
      <c r="F465" s="215" t="s">
        <v>3557</v>
      </c>
      <c r="G465" s="213"/>
      <c r="H465" s="214" t="s">
        <v>19</v>
      </c>
      <c r="I465" s="216"/>
      <c r="J465" s="213"/>
      <c r="K465" s="213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178</v>
      </c>
      <c r="AU465" s="221" t="s">
        <v>180</v>
      </c>
      <c r="AV465" s="14" t="s">
        <v>77</v>
      </c>
      <c r="AW465" s="14" t="s">
        <v>31</v>
      </c>
      <c r="AX465" s="14" t="s">
        <v>69</v>
      </c>
      <c r="AY465" s="221" t="s">
        <v>161</v>
      </c>
    </row>
    <row r="466" spans="1:65" s="13" customFormat="1">
      <c r="B466" s="201"/>
      <c r="C466" s="202"/>
      <c r="D466" s="199" t="s">
        <v>178</v>
      </c>
      <c r="E466" s="203" t="s">
        <v>19</v>
      </c>
      <c r="F466" s="204" t="s">
        <v>77</v>
      </c>
      <c r="G466" s="202"/>
      <c r="H466" s="205">
        <v>1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178</v>
      </c>
      <c r="AU466" s="211" t="s">
        <v>180</v>
      </c>
      <c r="AV466" s="13" t="s">
        <v>79</v>
      </c>
      <c r="AW466" s="13" t="s">
        <v>31</v>
      </c>
      <c r="AX466" s="13" t="s">
        <v>69</v>
      </c>
      <c r="AY466" s="211" t="s">
        <v>161</v>
      </c>
    </row>
    <row r="467" spans="1:65" s="14" customFormat="1">
      <c r="B467" s="212"/>
      <c r="C467" s="213"/>
      <c r="D467" s="199" t="s">
        <v>178</v>
      </c>
      <c r="E467" s="214" t="s">
        <v>19</v>
      </c>
      <c r="F467" s="215" t="s">
        <v>3561</v>
      </c>
      <c r="G467" s="213"/>
      <c r="H467" s="214" t="s">
        <v>19</v>
      </c>
      <c r="I467" s="216"/>
      <c r="J467" s="213"/>
      <c r="K467" s="213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178</v>
      </c>
      <c r="AU467" s="221" t="s">
        <v>180</v>
      </c>
      <c r="AV467" s="14" t="s">
        <v>77</v>
      </c>
      <c r="AW467" s="14" t="s">
        <v>31</v>
      </c>
      <c r="AX467" s="14" t="s">
        <v>69</v>
      </c>
      <c r="AY467" s="221" t="s">
        <v>161</v>
      </c>
    </row>
    <row r="468" spans="1:65" s="13" customFormat="1">
      <c r="B468" s="201"/>
      <c r="C468" s="202"/>
      <c r="D468" s="199" t="s">
        <v>178</v>
      </c>
      <c r="E468" s="203" t="s">
        <v>19</v>
      </c>
      <c r="F468" s="204" t="s">
        <v>77</v>
      </c>
      <c r="G468" s="202"/>
      <c r="H468" s="205">
        <v>1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178</v>
      </c>
      <c r="AU468" s="211" t="s">
        <v>180</v>
      </c>
      <c r="AV468" s="13" t="s">
        <v>79</v>
      </c>
      <c r="AW468" s="13" t="s">
        <v>31</v>
      </c>
      <c r="AX468" s="13" t="s">
        <v>69</v>
      </c>
      <c r="AY468" s="211" t="s">
        <v>161</v>
      </c>
    </row>
    <row r="469" spans="1:65" s="16" customFormat="1">
      <c r="B469" s="247"/>
      <c r="C469" s="248"/>
      <c r="D469" s="199" t="s">
        <v>178</v>
      </c>
      <c r="E469" s="249" t="s">
        <v>19</v>
      </c>
      <c r="F469" s="250" t="s">
        <v>2226</v>
      </c>
      <c r="G469" s="248"/>
      <c r="H469" s="251">
        <v>7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AT469" s="257" t="s">
        <v>178</v>
      </c>
      <c r="AU469" s="257" t="s">
        <v>180</v>
      </c>
      <c r="AV469" s="16" t="s">
        <v>180</v>
      </c>
      <c r="AW469" s="16" t="s">
        <v>31</v>
      </c>
      <c r="AX469" s="16" t="s">
        <v>69</v>
      </c>
      <c r="AY469" s="257" t="s">
        <v>161</v>
      </c>
    </row>
    <row r="470" spans="1:65" s="15" customFormat="1">
      <c r="B470" s="222"/>
      <c r="C470" s="223"/>
      <c r="D470" s="199" t="s">
        <v>178</v>
      </c>
      <c r="E470" s="224" t="s">
        <v>19</v>
      </c>
      <c r="F470" s="225" t="s">
        <v>221</v>
      </c>
      <c r="G470" s="223"/>
      <c r="H470" s="226">
        <v>7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178</v>
      </c>
      <c r="AU470" s="232" t="s">
        <v>180</v>
      </c>
      <c r="AV470" s="15" t="s">
        <v>168</v>
      </c>
      <c r="AW470" s="15" t="s">
        <v>31</v>
      </c>
      <c r="AX470" s="15" t="s">
        <v>77</v>
      </c>
      <c r="AY470" s="232" t="s">
        <v>161</v>
      </c>
    </row>
    <row r="471" spans="1:65" s="2" customFormat="1" ht="16.5" customHeight="1">
      <c r="A471" s="37"/>
      <c r="B471" s="38"/>
      <c r="C471" s="181" t="s">
        <v>519</v>
      </c>
      <c r="D471" s="181" t="s">
        <v>163</v>
      </c>
      <c r="E471" s="182" t="s">
        <v>3769</v>
      </c>
      <c r="F471" s="183" t="s">
        <v>3770</v>
      </c>
      <c r="G471" s="184" t="s">
        <v>166</v>
      </c>
      <c r="H471" s="185">
        <v>2.1</v>
      </c>
      <c r="I471" s="186"/>
      <c r="J471" s="187">
        <f>ROUND(I471*H471,2)</f>
        <v>0</v>
      </c>
      <c r="K471" s="183" t="s">
        <v>167</v>
      </c>
      <c r="L471" s="42"/>
      <c r="M471" s="188" t="s">
        <v>19</v>
      </c>
      <c r="N471" s="189" t="s">
        <v>40</v>
      </c>
      <c r="O471" s="67"/>
      <c r="P471" s="190">
        <f>O471*H471</f>
        <v>0</v>
      </c>
      <c r="Q471" s="190">
        <v>1.8699999999999999E-3</v>
      </c>
      <c r="R471" s="190">
        <f>Q471*H471</f>
        <v>3.9269999999999999E-3</v>
      </c>
      <c r="S471" s="190">
        <v>0</v>
      </c>
      <c r="T471" s="19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2" t="s">
        <v>279</v>
      </c>
      <c r="AT471" s="192" t="s">
        <v>163</v>
      </c>
      <c r="AU471" s="192" t="s">
        <v>180</v>
      </c>
      <c r="AY471" s="20" t="s">
        <v>161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20" t="s">
        <v>77</v>
      </c>
      <c r="BK471" s="193">
        <f>ROUND(I471*H471,2)</f>
        <v>0</v>
      </c>
      <c r="BL471" s="20" t="s">
        <v>279</v>
      </c>
      <c r="BM471" s="192" t="s">
        <v>5414</v>
      </c>
    </row>
    <row r="472" spans="1:65" s="2" customFormat="1">
      <c r="A472" s="37"/>
      <c r="B472" s="38"/>
      <c r="C472" s="39"/>
      <c r="D472" s="194" t="s">
        <v>170</v>
      </c>
      <c r="E472" s="39"/>
      <c r="F472" s="195" t="s">
        <v>3772</v>
      </c>
      <c r="G472" s="39"/>
      <c r="H472" s="39"/>
      <c r="I472" s="196"/>
      <c r="J472" s="39"/>
      <c r="K472" s="39"/>
      <c r="L472" s="42"/>
      <c r="M472" s="197"/>
      <c r="N472" s="198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170</v>
      </c>
      <c r="AU472" s="20" t="s">
        <v>180</v>
      </c>
    </row>
    <row r="473" spans="1:65" s="14" customFormat="1">
      <c r="B473" s="212"/>
      <c r="C473" s="213"/>
      <c r="D473" s="199" t="s">
        <v>178</v>
      </c>
      <c r="E473" s="214" t="s">
        <v>19</v>
      </c>
      <c r="F473" s="215" t="s">
        <v>3773</v>
      </c>
      <c r="G473" s="213"/>
      <c r="H473" s="214" t="s">
        <v>19</v>
      </c>
      <c r="I473" s="216"/>
      <c r="J473" s="213"/>
      <c r="K473" s="213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178</v>
      </c>
      <c r="AU473" s="221" t="s">
        <v>180</v>
      </c>
      <c r="AV473" s="14" t="s">
        <v>77</v>
      </c>
      <c r="AW473" s="14" t="s">
        <v>31</v>
      </c>
      <c r="AX473" s="14" t="s">
        <v>69</v>
      </c>
      <c r="AY473" s="221" t="s">
        <v>161</v>
      </c>
    </row>
    <row r="474" spans="1:65" s="13" customFormat="1">
      <c r="B474" s="201"/>
      <c r="C474" s="202"/>
      <c r="D474" s="199" t="s">
        <v>178</v>
      </c>
      <c r="E474" s="203" t="s">
        <v>19</v>
      </c>
      <c r="F474" s="204" t="s">
        <v>5409</v>
      </c>
      <c r="G474" s="202"/>
      <c r="H474" s="205">
        <v>2.1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178</v>
      </c>
      <c r="AU474" s="211" t="s">
        <v>180</v>
      </c>
      <c r="AV474" s="13" t="s">
        <v>79</v>
      </c>
      <c r="AW474" s="13" t="s">
        <v>31</v>
      </c>
      <c r="AX474" s="13" t="s">
        <v>69</v>
      </c>
      <c r="AY474" s="211" t="s">
        <v>161</v>
      </c>
    </row>
    <row r="475" spans="1:65" s="15" customFormat="1">
      <c r="B475" s="222"/>
      <c r="C475" s="223"/>
      <c r="D475" s="199" t="s">
        <v>178</v>
      </c>
      <c r="E475" s="224" t="s">
        <v>19</v>
      </c>
      <c r="F475" s="225" t="s">
        <v>221</v>
      </c>
      <c r="G475" s="223"/>
      <c r="H475" s="226">
        <v>2.1</v>
      </c>
      <c r="I475" s="227"/>
      <c r="J475" s="223"/>
      <c r="K475" s="223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178</v>
      </c>
      <c r="AU475" s="232" t="s">
        <v>180</v>
      </c>
      <c r="AV475" s="15" t="s">
        <v>168</v>
      </c>
      <c r="AW475" s="15" t="s">
        <v>31</v>
      </c>
      <c r="AX475" s="15" t="s">
        <v>77</v>
      </c>
      <c r="AY475" s="232" t="s">
        <v>161</v>
      </c>
    </row>
    <row r="476" spans="1:65" s="2" customFormat="1" ht="16.5" customHeight="1">
      <c r="A476" s="37"/>
      <c r="B476" s="38"/>
      <c r="C476" s="237" t="s">
        <v>529</v>
      </c>
      <c r="D476" s="237" t="s">
        <v>715</v>
      </c>
      <c r="E476" s="238" t="s">
        <v>3774</v>
      </c>
      <c r="F476" s="239" t="s">
        <v>3775</v>
      </c>
      <c r="G476" s="240" t="s">
        <v>387</v>
      </c>
      <c r="H476" s="241">
        <v>10</v>
      </c>
      <c r="I476" s="242"/>
      <c r="J476" s="243">
        <f>ROUND(I476*H476,2)</f>
        <v>0</v>
      </c>
      <c r="K476" s="239" t="s">
        <v>167</v>
      </c>
      <c r="L476" s="244"/>
      <c r="M476" s="245" t="s">
        <v>19</v>
      </c>
      <c r="N476" s="246" t="s">
        <v>40</v>
      </c>
      <c r="O476" s="67"/>
      <c r="P476" s="190">
        <f>O476*H476</f>
        <v>0</v>
      </c>
      <c r="Q476" s="190">
        <v>2E-3</v>
      </c>
      <c r="R476" s="190">
        <f>Q476*H476</f>
        <v>0.02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406</v>
      </c>
      <c r="AT476" s="192" t="s">
        <v>715</v>
      </c>
      <c r="AU476" s="192" t="s">
        <v>180</v>
      </c>
      <c r="AY476" s="20" t="s">
        <v>161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77</v>
      </c>
      <c r="BK476" s="193">
        <f>ROUND(I476*H476,2)</f>
        <v>0</v>
      </c>
      <c r="BL476" s="20" t="s">
        <v>279</v>
      </c>
      <c r="BM476" s="192" t="s">
        <v>5415</v>
      </c>
    </row>
    <row r="477" spans="1:65" s="14" customFormat="1">
      <c r="B477" s="212"/>
      <c r="C477" s="213"/>
      <c r="D477" s="199" t="s">
        <v>178</v>
      </c>
      <c r="E477" s="214" t="s">
        <v>19</v>
      </c>
      <c r="F477" s="215" t="s">
        <v>3773</v>
      </c>
      <c r="G477" s="213"/>
      <c r="H477" s="214" t="s">
        <v>19</v>
      </c>
      <c r="I477" s="216"/>
      <c r="J477" s="213"/>
      <c r="K477" s="213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178</v>
      </c>
      <c r="AU477" s="221" t="s">
        <v>180</v>
      </c>
      <c r="AV477" s="14" t="s">
        <v>77</v>
      </c>
      <c r="AW477" s="14" t="s">
        <v>31</v>
      </c>
      <c r="AX477" s="14" t="s">
        <v>69</v>
      </c>
      <c r="AY477" s="221" t="s">
        <v>161</v>
      </c>
    </row>
    <row r="478" spans="1:65" s="13" customFormat="1">
      <c r="B478" s="201"/>
      <c r="C478" s="202"/>
      <c r="D478" s="199" t="s">
        <v>178</v>
      </c>
      <c r="E478" s="203" t="s">
        <v>19</v>
      </c>
      <c r="F478" s="204" t="s">
        <v>5416</v>
      </c>
      <c r="G478" s="202"/>
      <c r="H478" s="205">
        <v>10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178</v>
      </c>
      <c r="AU478" s="211" t="s">
        <v>180</v>
      </c>
      <c r="AV478" s="13" t="s">
        <v>79</v>
      </c>
      <c r="AW478" s="13" t="s">
        <v>31</v>
      </c>
      <c r="AX478" s="13" t="s">
        <v>69</v>
      </c>
      <c r="AY478" s="211" t="s">
        <v>161</v>
      </c>
    </row>
    <row r="479" spans="1:65" s="15" customFormat="1">
      <c r="B479" s="222"/>
      <c r="C479" s="223"/>
      <c r="D479" s="199" t="s">
        <v>178</v>
      </c>
      <c r="E479" s="224" t="s">
        <v>19</v>
      </c>
      <c r="F479" s="225" t="s">
        <v>221</v>
      </c>
      <c r="G479" s="223"/>
      <c r="H479" s="226">
        <v>10</v>
      </c>
      <c r="I479" s="227"/>
      <c r="J479" s="223"/>
      <c r="K479" s="223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178</v>
      </c>
      <c r="AU479" s="232" t="s">
        <v>180</v>
      </c>
      <c r="AV479" s="15" t="s">
        <v>168</v>
      </c>
      <c r="AW479" s="15" t="s">
        <v>31</v>
      </c>
      <c r="AX479" s="15" t="s">
        <v>77</v>
      </c>
      <c r="AY479" s="232" t="s">
        <v>161</v>
      </c>
    </row>
    <row r="480" spans="1:65" s="2" customFormat="1" ht="16.5" customHeight="1">
      <c r="A480" s="37"/>
      <c r="B480" s="38"/>
      <c r="C480" s="181" t="s">
        <v>538</v>
      </c>
      <c r="D480" s="181" t="s">
        <v>163</v>
      </c>
      <c r="E480" s="182" t="s">
        <v>3783</v>
      </c>
      <c r="F480" s="183" t="s">
        <v>3784</v>
      </c>
      <c r="G480" s="184" t="s">
        <v>387</v>
      </c>
      <c r="H480" s="185">
        <v>4</v>
      </c>
      <c r="I480" s="186"/>
      <c r="J480" s="187">
        <f>ROUND(I480*H480,2)</f>
        <v>0</v>
      </c>
      <c r="K480" s="183" t="s">
        <v>167</v>
      </c>
      <c r="L480" s="42"/>
      <c r="M480" s="188" t="s">
        <v>19</v>
      </c>
      <c r="N480" s="189" t="s">
        <v>40</v>
      </c>
      <c r="O480" s="67"/>
      <c r="P480" s="190">
        <f>O480*H480</f>
        <v>0</v>
      </c>
      <c r="Q480" s="190">
        <v>1.0000000000000001E-5</v>
      </c>
      <c r="R480" s="190">
        <f>Q480*H480</f>
        <v>4.0000000000000003E-5</v>
      </c>
      <c r="S480" s="190">
        <v>7.5000000000000002E-4</v>
      </c>
      <c r="T480" s="191">
        <f>S480*H480</f>
        <v>3.0000000000000001E-3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2" t="s">
        <v>279</v>
      </c>
      <c r="AT480" s="192" t="s">
        <v>163</v>
      </c>
      <c r="AU480" s="192" t="s">
        <v>180</v>
      </c>
      <c r="AY480" s="20" t="s">
        <v>161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0" t="s">
        <v>77</v>
      </c>
      <c r="BK480" s="193">
        <f>ROUND(I480*H480,2)</f>
        <v>0</v>
      </c>
      <c r="BL480" s="20" t="s">
        <v>279</v>
      </c>
      <c r="BM480" s="192" t="s">
        <v>5417</v>
      </c>
    </row>
    <row r="481" spans="1:65" s="2" customFormat="1">
      <c r="A481" s="37"/>
      <c r="B481" s="38"/>
      <c r="C481" s="39"/>
      <c r="D481" s="194" t="s">
        <v>170</v>
      </c>
      <c r="E481" s="39"/>
      <c r="F481" s="195" t="s">
        <v>3786</v>
      </c>
      <c r="G481" s="39"/>
      <c r="H481" s="39"/>
      <c r="I481" s="196"/>
      <c r="J481" s="39"/>
      <c r="K481" s="39"/>
      <c r="L481" s="42"/>
      <c r="M481" s="197"/>
      <c r="N481" s="198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170</v>
      </c>
      <c r="AU481" s="20" t="s">
        <v>180</v>
      </c>
    </row>
    <row r="482" spans="1:65" s="14" customFormat="1">
      <c r="B482" s="212"/>
      <c r="C482" s="213"/>
      <c r="D482" s="199" t="s">
        <v>178</v>
      </c>
      <c r="E482" s="214" t="s">
        <v>19</v>
      </c>
      <c r="F482" s="215" t="s">
        <v>3787</v>
      </c>
      <c r="G482" s="213"/>
      <c r="H482" s="214" t="s">
        <v>19</v>
      </c>
      <c r="I482" s="216"/>
      <c r="J482" s="213"/>
      <c r="K482" s="213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178</v>
      </c>
      <c r="AU482" s="221" t="s">
        <v>180</v>
      </c>
      <c r="AV482" s="14" t="s">
        <v>77</v>
      </c>
      <c r="AW482" s="14" t="s">
        <v>31</v>
      </c>
      <c r="AX482" s="14" t="s">
        <v>69</v>
      </c>
      <c r="AY482" s="221" t="s">
        <v>161</v>
      </c>
    </row>
    <row r="483" spans="1:65" s="13" customFormat="1">
      <c r="B483" s="201"/>
      <c r="C483" s="202"/>
      <c r="D483" s="199" t="s">
        <v>178</v>
      </c>
      <c r="E483" s="203" t="s">
        <v>19</v>
      </c>
      <c r="F483" s="204" t="s">
        <v>3559</v>
      </c>
      <c r="G483" s="202"/>
      <c r="H483" s="205">
        <v>4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178</v>
      </c>
      <c r="AU483" s="211" t="s">
        <v>180</v>
      </c>
      <c r="AV483" s="13" t="s">
        <v>79</v>
      </c>
      <c r="AW483" s="13" t="s">
        <v>31</v>
      </c>
      <c r="AX483" s="13" t="s">
        <v>69</v>
      </c>
      <c r="AY483" s="211" t="s">
        <v>161</v>
      </c>
    </row>
    <row r="484" spans="1:65" s="15" customFormat="1">
      <c r="B484" s="222"/>
      <c r="C484" s="223"/>
      <c r="D484" s="199" t="s">
        <v>178</v>
      </c>
      <c r="E484" s="224" t="s">
        <v>19</v>
      </c>
      <c r="F484" s="225" t="s">
        <v>221</v>
      </c>
      <c r="G484" s="223"/>
      <c r="H484" s="226">
        <v>4</v>
      </c>
      <c r="I484" s="227"/>
      <c r="J484" s="223"/>
      <c r="K484" s="223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178</v>
      </c>
      <c r="AU484" s="232" t="s">
        <v>180</v>
      </c>
      <c r="AV484" s="15" t="s">
        <v>168</v>
      </c>
      <c r="AW484" s="15" t="s">
        <v>31</v>
      </c>
      <c r="AX484" s="15" t="s">
        <v>77</v>
      </c>
      <c r="AY484" s="232" t="s">
        <v>161</v>
      </c>
    </row>
    <row r="485" spans="1:65" s="2" customFormat="1" ht="24.15" customHeight="1">
      <c r="A485" s="37"/>
      <c r="B485" s="38"/>
      <c r="C485" s="181" t="s">
        <v>547</v>
      </c>
      <c r="D485" s="181" t="s">
        <v>163</v>
      </c>
      <c r="E485" s="182" t="s">
        <v>3789</v>
      </c>
      <c r="F485" s="183" t="s">
        <v>3790</v>
      </c>
      <c r="G485" s="184" t="s">
        <v>214</v>
      </c>
      <c r="H485" s="185">
        <v>5.2999999999999999E-2</v>
      </c>
      <c r="I485" s="186"/>
      <c r="J485" s="187">
        <f>ROUND(I485*H485,2)</f>
        <v>0</v>
      </c>
      <c r="K485" s="183" t="s">
        <v>19</v>
      </c>
      <c r="L485" s="42"/>
      <c r="M485" s="188" t="s">
        <v>19</v>
      </c>
      <c r="N485" s="189" t="s">
        <v>40</v>
      </c>
      <c r="O485" s="67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2" t="s">
        <v>279</v>
      </c>
      <c r="AT485" s="192" t="s">
        <v>163</v>
      </c>
      <c r="AU485" s="192" t="s">
        <v>180</v>
      </c>
      <c r="AY485" s="20" t="s">
        <v>161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20" t="s">
        <v>77</v>
      </c>
      <c r="BK485" s="193">
        <f>ROUND(I485*H485,2)</f>
        <v>0</v>
      </c>
      <c r="BL485" s="20" t="s">
        <v>279</v>
      </c>
      <c r="BM485" s="192" t="s">
        <v>5418</v>
      </c>
    </row>
    <row r="486" spans="1:65" s="14" customFormat="1">
      <c r="B486" s="212"/>
      <c r="C486" s="213"/>
      <c r="D486" s="199" t="s">
        <v>178</v>
      </c>
      <c r="E486" s="214" t="s">
        <v>19</v>
      </c>
      <c r="F486" s="215" t="s">
        <v>3152</v>
      </c>
      <c r="G486" s="213"/>
      <c r="H486" s="214" t="s">
        <v>19</v>
      </c>
      <c r="I486" s="216"/>
      <c r="J486" s="213"/>
      <c r="K486" s="213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178</v>
      </c>
      <c r="AU486" s="221" t="s">
        <v>180</v>
      </c>
      <c r="AV486" s="14" t="s">
        <v>77</v>
      </c>
      <c r="AW486" s="14" t="s">
        <v>31</v>
      </c>
      <c r="AX486" s="14" t="s">
        <v>69</v>
      </c>
      <c r="AY486" s="221" t="s">
        <v>161</v>
      </c>
    </row>
    <row r="487" spans="1:65" s="13" customFormat="1">
      <c r="B487" s="201"/>
      <c r="C487" s="202"/>
      <c r="D487" s="199" t="s">
        <v>178</v>
      </c>
      <c r="E487" s="203" t="s">
        <v>19</v>
      </c>
      <c r="F487" s="204" t="s">
        <v>5419</v>
      </c>
      <c r="G487" s="202"/>
      <c r="H487" s="205">
        <v>5.2999999999999999E-2</v>
      </c>
      <c r="I487" s="206"/>
      <c r="J487" s="202"/>
      <c r="K487" s="202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178</v>
      </c>
      <c r="AU487" s="211" t="s">
        <v>180</v>
      </c>
      <c r="AV487" s="13" t="s">
        <v>79</v>
      </c>
      <c r="AW487" s="13" t="s">
        <v>31</v>
      </c>
      <c r="AX487" s="13" t="s">
        <v>69</v>
      </c>
      <c r="AY487" s="211" t="s">
        <v>161</v>
      </c>
    </row>
    <row r="488" spans="1:65" s="15" customFormat="1">
      <c r="B488" s="222"/>
      <c r="C488" s="223"/>
      <c r="D488" s="199" t="s">
        <v>178</v>
      </c>
      <c r="E488" s="224" t="s">
        <v>19</v>
      </c>
      <c r="F488" s="225" t="s">
        <v>221</v>
      </c>
      <c r="G488" s="223"/>
      <c r="H488" s="226">
        <v>5.2999999999999999E-2</v>
      </c>
      <c r="I488" s="227"/>
      <c r="J488" s="223"/>
      <c r="K488" s="223"/>
      <c r="L488" s="228"/>
      <c r="M488" s="229"/>
      <c r="N488" s="230"/>
      <c r="O488" s="230"/>
      <c r="P488" s="230"/>
      <c r="Q488" s="230"/>
      <c r="R488" s="230"/>
      <c r="S488" s="230"/>
      <c r="T488" s="231"/>
      <c r="AT488" s="232" t="s">
        <v>178</v>
      </c>
      <c r="AU488" s="232" t="s">
        <v>180</v>
      </c>
      <c r="AV488" s="15" t="s">
        <v>168</v>
      </c>
      <c r="AW488" s="15" t="s">
        <v>31</v>
      </c>
      <c r="AX488" s="15" t="s">
        <v>77</v>
      </c>
      <c r="AY488" s="232" t="s">
        <v>161</v>
      </c>
    </row>
    <row r="489" spans="1:65" s="2" customFormat="1" ht="24.15" customHeight="1">
      <c r="A489" s="37"/>
      <c r="B489" s="38"/>
      <c r="C489" s="181" t="s">
        <v>553</v>
      </c>
      <c r="D489" s="181" t="s">
        <v>163</v>
      </c>
      <c r="E489" s="182" t="s">
        <v>3792</v>
      </c>
      <c r="F489" s="183" t="s">
        <v>3793</v>
      </c>
      <c r="G489" s="184" t="s">
        <v>214</v>
      </c>
      <c r="H489" s="185">
        <v>0.14199999999999999</v>
      </c>
      <c r="I489" s="186"/>
      <c r="J489" s="187">
        <f>ROUND(I489*H489,2)</f>
        <v>0</v>
      </c>
      <c r="K489" s="183" t="s">
        <v>167</v>
      </c>
      <c r="L489" s="42"/>
      <c r="M489" s="188" t="s">
        <v>19</v>
      </c>
      <c r="N489" s="189" t="s">
        <v>40</v>
      </c>
      <c r="O489" s="67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2" t="s">
        <v>279</v>
      </c>
      <c r="AT489" s="192" t="s">
        <v>163</v>
      </c>
      <c r="AU489" s="192" t="s">
        <v>180</v>
      </c>
      <c r="AY489" s="20" t="s">
        <v>161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0" t="s">
        <v>77</v>
      </c>
      <c r="BK489" s="193">
        <f>ROUND(I489*H489,2)</f>
        <v>0</v>
      </c>
      <c r="BL489" s="20" t="s">
        <v>279</v>
      </c>
      <c r="BM489" s="192" t="s">
        <v>5420</v>
      </c>
    </row>
    <row r="490" spans="1:65" s="2" customFormat="1">
      <c r="A490" s="37"/>
      <c r="B490" s="38"/>
      <c r="C490" s="39"/>
      <c r="D490" s="194" t="s">
        <v>170</v>
      </c>
      <c r="E490" s="39"/>
      <c r="F490" s="195" t="s">
        <v>3795</v>
      </c>
      <c r="G490" s="39"/>
      <c r="H490" s="39"/>
      <c r="I490" s="196"/>
      <c r="J490" s="39"/>
      <c r="K490" s="39"/>
      <c r="L490" s="42"/>
      <c r="M490" s="197"/>
      <c r="N490" s="198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170</v>
      </c>
      <c r="AU490" s="20" t="s">
        <v>180</v>
      </c>
    </row>
    <row r="491" spans="1:65" s="14" customFormat="1">
      <c r="B491" s="212"/>
      <c r="C491" s="213"/>
      <c r="D491" s="199" t="s">
        <v>178</v>
      </c>
      <c r="E491" s="214" t="s">
        <v>19</v>
      </c>
      <c r="F491" s="215" t="s">
        <v>3796</v>
      </c>
      <c r="G491" s="213"/>
      <c r="H491" s="214" t="s">
        <v>19</v>
      </c>
      <c r="I491" s="216"/>
      <c r="J491" s="213"/>
      <c r="K491" s="213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178</v>
      </c>
      <c r="AU491" s="221" t="s">
        <v>180</v>
      </c>
      <c r="AV491" s="14" t="s">
        <v>77</v>
      </c>
      <c r="AW491" s="14" t="s">
        <v>31</v>
      </c>
      <c r="AX491" s="14" t="s">
        <v>69</v>
      </c>
      <c r="AY491" s="221" t="s">
        <v>161</v>
      </c>
    </row>
    <row r="492" spans="1:65" s="13" customFormat="1">
      <c r="B492" s="201"/>
      <c r="C492" s="202"/>
      <c r="D492" s="199" t="s">
        <v>178</v>
      </c>
      <c r="E492" s="203" t="s">
        <v>19</v>
      </c>
      <c r="F492" s="204" t="s">
        <v>5421</v>
      </c>
      <c r="G492" s="202"/>
      <c r="H492" s="205">
        <v>0.14199999999999999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178</v>
      </c>
      <c r="AU492" s="211" t="s">
        <v>180</v>
      </c>
      <c r="AV492" s="13" t="s">
        <v>79</v>
      </c>
      <c r="AW492" s="13" t="s">
        <v>31</v>
      </c>
      <c r="AX492" s="13" t="s">
        <v>69</v>
      </c>
      <c r="AY492" s="211" t="s">
        <v>161</v>
      </c>
    </row>
    <row r="493" spans="1:65" s="15" customFormat="1">
      <c r="B493" s="222"/>
      <c r="C493" s="223"/>
      <c r="D493" s="199" t="s">
        <v>178</v>
      </c>
      <c r="E493" s="224" t="s">
        <v>19</v>
      </c>
      <c r="F493" s="225" t="s">
        <v>221</v>
      </c>
      <c r="G493" s="223"/>
      <c r="H493" s="226">
        <v>0.14199999999999999</v>
      </c>
      <c r="I493" s="227"/>
      <c r="J493" s="223"/>
      <c r="K493" s="223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178</v>
      </c>
      <c r="AU493" s="232" t="s">
        <v>180</v>
      </c>
      <c r="AV493" s="15" t="s">
        <v>168</v>
      </c>
      <c r="AW493" s="15" t="s">
        <v>31</v>
      </c>
      <c r="AX493" s="15" t="s">
        <v>77</v>
      </c>
      <c r="AY493" s="232" t="s">
        <v>161</v>
      </c>
    </row>
    <row r="494" spans="1:65" s="2" customFormat="1" ht="37.799999999999997" customHeight="1">
      <c r="A494" s="37"/>
      <c r="B494" s="38"/>
      <c r="C494" s="181" t="s">
        <v>561</v>
      </c>
      <c r="D494" s="181" t="s">
        <v>163</v>
      </c>
      <c r="E494" s="182" t="s">
        <v>3798</v>
      </c>
      <c r="F494" s="183" t="s">
        <v>3799</v>
      </c>
      <c r="G494" s="184" t="s">
        <v>214</v>
      </c>
      <c r="H494" s="185">
        <v>0.14199999999999999</v>
      </c>
      <c r="I494" s="186"/>
      <c r="J494" s="187">
        <f>ROUND(I494*H494,2)</f>
        <v>0</v>
      </c>
      <c r="K494" s="183" t="s">
        <v>167</v>
      </c>
      <c r="L494" s="42"/>
      <c r="M494" s="188" t="s">
        <v>19</v>
      </c>
      <c r="N494" s="189" t="s">
        <v>40</v>
      </c>
      <c r="O494" s="67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2" t="s">
        <v>279</v>
      </c>
      <c r="AT494" s="192" t="s">
        <v>163</v>
      </c>
      <c r="AU494" s="192" t="s">
        <v>180</v>
      </c>
      <c r="AY494" s="20" t="s">
        <v>161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0" t="s">
        <v>77</v>
      </c>
      <c r="BK494" s="193">
        <f>ROUND(I494*H494,2)</f>
        <v>0</v>
      </c>
      <c r="BL494" s="20" t="s">
        <v>279</v>
      </c>
      <c r="BM494" s="192" t="s">
        <v>5422</v>
      </c>
    </row>
    <row r="495" spans="1:65" s="2" customFormat="1">
      <c r="A495" s="37"/>
      <c r="B495" s="38"/>
      <c r="C495" s="39"/>
      <c r="D495" s="194" t="s">
        <v>170</v>
      </c>
      <c r="E495" s="39"/>
      <c r="F495" s="195" t="s">
        <v>3801</v>
      </c>
      <c r="G495" s="39"/>
      <c r="H495" s="39"/>
      <c r="I495" s="196"/>
      <c r="J495" s="39"/>
      <c r="K495" s="39"/>
      <c r="L495" s="42"/>
      <c r="M495" s="197"/>
      <c r="N495" s="198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170</v>
      </c>
      <c r="AU495" s="20" t="s">
        <v>180</v>
      </c>
    </row>
    <row r="496" spans="1:65" s="14" customFormat="1">
      <c r="B496" s="212"/>
      <c r="C496" s="213"/>
      <c r="D496" s="199" t="s">
        <v>178</v>
      </c>
      <c r="E496" s="214" t="s">
        <v>19</v>
      </c>
      <c r="F496" s="215" t="s">
        <v>3796</v>
      </c>
      <c r="G496" s="213"/>
      <c r="H496" s="214" t="s">
        <v>19</v>
      </c>
      <c r="I496" s="216"/>
      <c r="J496" s="213"/>
      <c r="K496" s="213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178</v>
      </c>
      <c r="AU496" s="221" t="s">
        <v>180</v>
      </c>
      <c r="AV496" s="14" t="s">
        <v>77</v>
      </c>
      <c r="AW496" s="14" t="s">
        <v>31</v>
      </c>
      <c r="AX496" s="14" t="s">
        <v>69</v>
      </c>
      <c r="AY496" s="221" t="s">
        <v>161</v>
      </c>
    </row>
    <row r="497" spans="1:65" s="13" customFormat="1">
      <c r="B497" s="201"/>
      <c r="C497" s="202"/>
      <c r="D497" s="199" t="s">
        <v>178</v>
      </c>
      <c r="E497" s="203" t="s">
        <v>19</v>
      </c>
      <c r="F497" s="204" t="s">
        <v>5421</v>
      </c>
      <c r="G497" s="202"/>
      <c r="H497" s="205">
        <v>0.14199999999999999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178</v>
      </c>
      <c r="AU497" s="211" t="s">
        <v>180</v>
      </c>
      <c r="AV497" s="13" t="s">
        <v>79</v>
      </c>
      <c r="AW497" s="13" t="s">
        <v>31</v>
      </c>
      <c r="AX497" s="13" t="s">
        <v>69</v>
      </c>
      <c r="AY497" s="211" t="s">
        <v>161</v>
      </c>
    </row>
    <row r="498" spans="1:65" s="15" customFormat="1">
      <c r="B498" s="222"/>
      <c r="C498" s="223"/>
      <c r="D498" s="199" t="s">
        <v>178</v>
      </c>
      <c r="E498" s="224" t="s">
        <v>19</v>
      </c>
      <c r="F498" s="225" t="s">
        <v>221</v>
      </c>
      <c r="G498" s="223"/>
      <c r="H498" s="226">
        <v>0.14199999999999999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178</v>
      </c>
      <c r="AU498" s="232" t="s">
        <v>180</v>
      </c>
      <c r="AV498" s="15" t="s">
        <v>168</v>
      </c>
      <c r="AW498" s="15" t="s">
        <v>31</v>
      </c>
      <c r="AX498" s="15" t="s">
        <v>77</v>
      </c>
      <c r="AY498" s="232" t="s">
        <v>161</v>
      </c>
    </row>
    <row r="499" spans="1:65" s="2" customFormat="1" ht="24.15" customHeight="1">
      <c r="A499" s="37"/>
      <c r="B499" s="38"/>
      <c r="C499" s="181" t="s">
        <v>569</v>
      </c>
      <c r="D499" s="181" t="s">
        <v>163</v>
      </c>
      <c r="E499" s="182" t="s">
        <v>5423</v>
      </c>
      <c r="F499" s="183" t="s">
        <v>5424</v>
      </c>
      <c r="G499" s="184" t="s">
        <v>387</v>
      </c>
      <c r="H499" s="185">
        <v>3</v>
      </c>
      <c r="I499" s="186"/>
      <c r="J499" s="187">
        <f>ROUND(I499*H499,2)</f>
        <v>0</v>
      </c>
      <c r="K499" s="183" t="s">
        <v>19</v>
      </c>
      <c r="L499" s="42"/>
      <c r="M499" s="188" t="s">
        <v>19</v>
      </c>
      <c r="N499" s="189" t="s">
        <v>40</v>
      </c>
      <c r="O499" s="67"/>
      <c r="P499" s="190">
        <f>O499*H499</f>
        <v>0</v>
      </c>
      <c r="Q499" s="190">
        <v>3.7199999999999997E-2</v>
      </c>
      <c r="R499" s="190">
        <f>Q499*H499</f>
        <v>0.11159999999999999</v>
      </c>
      <c r="S499" s="190">
        <v>0</v>
      </c>
      <c r="T499" s="19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2" t="s">
        <v>279</v>
      </c>
      <c r="AT499" s="192" t="s">
        <v>163</v>
      </c>
      <c r="AU499" s="192" t="s">
        <v>180</v>
      </c>
      <c r="AY499" s="20" t="s">
        <v>161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0" t="s">
        <v>77</v>
      </c>
      <c r="BK499" s="193">
        <f>ROUND(I499*H499,2)</f>
        <v>0</v>
      </c>
      <c r="BL499" s="20" t="s">
        <v>279</v>
      </c>
      <c r="BM499" s="192" t="s">
        <v>5425</v>
      </c>
    </row>
    <row r="500" spans="1:65" s="14" customFormat="1">
      <c r="B500" s="212"/>
      <c r="C500" s="213"/>
      <c r="D500" s="199" t="s">
        <v>178</v>
      </c>
      <c r="E500" s="214" t="s">
        <v>19</v>
      </c>
      <c r="F500" s="215" t="s">
        <v>3753</v>
      </c>
      <c r="G500" s="213"/>
      <c r="H500" s="214" t="s">
        <v>19</v>
      </c>
      <c r="I500" s="216"/>
      <c r="J500" s="213"/>
      <c r="K500" s="213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178</v>
      </c>
      <c r="AU500" s="221" t="s">
        <v>180</v>
      </c>
      <c r="AV500" s="14" t="s">
        <v>77</v>
      </c>
      <c r="AW500" s="14" t="s">
        <v>31</v>
      </c>
      <c r="AX500" s="14" t="s">
        <v>69</v>
      </c>
      <c r="AY500" s="221" t="s">
        <v>161</v>
      </c>
    </row>
    <row r="501" spans="1:65" s="14" customFormat="1">
      <c r="B501" s="212"/>
      <c r="C501" s="213"/>
      <c r="D501" s="199" t="s">
        <v>178</v>
      </c>
      <c r="E501" s="214" t="s">
        <v>19</v>
      </c>
      <c r="F501" s="215" t="s">
        <v>5426</v>
      </c>
      <c r="G501" s="213"/>
      <c r="H501" s="214" t="s">
        <v>19</v>
      </c>
      <c r="I501" s="216"/>
      <c r="J501" s="213"/>
      <c r="K501" s="213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178</v>
      </c>
      <c r="AU501" s="221" t="s">
        <v>180</v>
      </c>
      <c r="AV501" s="14" t="s">
        <v>77</v>
      </c>
      <c r="AW501" s="14" t="s">
        <v>31</v>
      </c>
      <c r="AX501" s="14" t="s">
        <v>69</v>
      </c>
      <c r="AY501" s="221" t="s">
        <v>161</v>
      </c>
    </row>
    <row r="502" spans="1:65" s="13" customFormat="1">
      <c r="B502" s="201"/>
      <c r="C502" s="202"/>
      <c r="D502" s="199" t="s">
        <v>178</v>
      </c>
      <c r="E502" s="203" t="s">
        <v>19</v>
      </c>
      <c r="F502" s="204" t="s">
        <v>77</v>
      </c>
      <c r="G502" s="202"/>
      <c r="H502" s="205">
        <v>1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178</v>
      </c>
      <c r="AU502" s="211" t="s">
        <v>180</v>
      </c>
      <c r="AV502" s="13" t="s">
        <v>79</v>
      </c>
      <c r="AW502" s="13" t="s">
        <v>31</v>
      </c>
      <c r="AX502" s="13" t="s">
        <v>69</v>
      </c>
      <c r="AY502" s="211" t="s">
        <v>161</v>
      </c>
    </row>
    <row r="503" spans="1:65" s="14" customFormat="1">
      <c r="B503" s="212"/>
      <c r="C503" s="213"/>
      <c r="D503" s="199" t="s">
        <v>178</v>
      </c>
      <c r="E503" s="214" t="s">
        <v>19</v>
      </c>
      <c r="F503" s="215" t="s">
        <v>5427</v>
      </c>
      <c r="G503" s="213"/>
      <c r="H503" s="214" t="s">
        <v>19</v>
      </c>
      <c r="I503" s="216"/>
      <c r="J503" s="213"/>
      <c r="K503" s="213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178</v>
      </c>
      <c r="AU503" s="221" t="s">
        <v>180</v>
      </c>
      <c r="AV503" s="14" t="s">
        <v>77</v>
      </c>
      <c r="AW503" s="14" t="s">
        <v>31</v>
      </c>
      <c r="AX503" s="14" t="s">
        <v>69</v>
      </c>
      <c r="AY503" s="221" t="s">
        <v>161</v>
      </c>
    </row>
    <row r="504" spans="1:65" s="13" customFormat="1">
      <c r="B504" s="201"/>
      <c r="C504" s="202"/>
      <c r="D504" s="199" t="s">
        <v>178</v>
      </c>
      <c r="E504" s="203" t="s">
        <v>19</v>
      </c>
      <c r="F504" s="204" t="s">
        <v>77</v>
      </c>
      <c r="G504" s="202"/>
      <c r="H504" s="205">
        <v>1</v>
      </c>
      <c r="I504" s="206"/>
      <c r="J504" s="202"/>
      <c r="K504" s="202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178</v>
      </c>
      <c r="AU504" s="211" t="s">
        <v>180</v>
      </c>
      <c r="AV504" s="13" t="s">
        <v>79</v>
      </c>
      <c r="AW504" s="13" t="s">
        <v>31</v>
      </c>
      <c r="AX504" s="13" t="s">
        <v>69</v>
      </c>
      <c r="AY504" s="211" t="s">
        <v>161</v>
      </c>
    </row>
    <row r="505" spans="1:65" s="14" customFormat="1">
      <c r="B505" s="212"/>
      <c r="C505" s="213"/>
      <c r="D505" s="199" t="s">
        <v>178</v>
      </c>
      <c r="E505" s="214" t="s">
        <v>19</v>
      </c>
      <c r="F505" s="215" t="s">
        <v>5428</v>
      </c>
      <c r="G505" s="213"/>
      <c r="H505" s="214" t="s">
        <v>19</v>
      </c>
      <c r="I505" s="216"/>
      <c r="J505" s="213"/>
      <c r="K505" s="213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178</v>
      </c>
      <c r="AU505" s="221" t="s">
        <v>180</v>
      </c>
      <c r="AV505" s="14" t="s">
        <v>77</v>
      </c>
      <c r="AW505" s="14" t="s">
        <v>31</v>
      </c>
      <c r="AX505" s="14" t="s">
        <v>69</v>
      </c>
      <c r="AY505" s="221" t="s">
        <v>161</v>
      </c>
    </row>
    <row r="506" spans="1:65" s="13" customFormat="1">
      <c r="B506" s="201"/>
      <c r="C506" s="202"/>
      <c r="D506" s="199" t="s">
        <v>178</v>
      </c>
      <c r="E506" s="203" t="s">
        <v>19</v>
      </c>
      <c r="F506" s="204" t="s">
        <v>77</v>
      </c>
      <c r="G506" s="202"/>
      <c r="H506" s="205">
        <v>1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178</v>
      </c>
      <c r="AU506" s="211" t="s">
        <v>180</v>
      </c>
      <c r="AV506" s="13" t="s">
        <v>79</v>
      </c>
      <c r="AW506" s="13" t="s">
        <v>31</v>
      </c>
      <c r="AX506" s="13" t="s">
        <v>69</v>
      </c>
      <c r="AY506" s="211" t="s">
        <v>161</v>
      </c>
    </row>
    <row r="507" spans="1:65" s="15" customFormat="1">
      <c r="B507" s="222"/>
      <c r="C507" s="223"/>
      <c r="D507" s="199" t="s">
        <v>178</v>
      </c>
      <c r="E507" s="224" t="s">
        <v>19</v>
      </c>
      <c r="F507" s="225" t="s">
        <v>221</v>
      </c>
      <c r="G507" s="223"/>
      <c r="H507" s="226">
        <v>3</v>
      </c>
      <c r="I507" s="227"/>
      <c r="J507" s="223"/>
      <c r="K507" s="223"/>
      <c r="L507" s="228"/>
      <c r="M507" s="229"/>
      <c r="N507" s="230"/>
      <c r="O507" s="230"/>
      <c r="P507" s="230"/>
      <c r="Q507" s="230"/>
      <c r="R507" s="230"/>
      <c r="S507" s="230"/>
      <c r="T507" s="231"/>
      <c r="AT507" s="232" t="s">
        <v>178</v>
      </c>
      <c r="AU507" s="232" t="s">
        <v>180</v>
      </c>
      <c r="AV507" s="15" t="s">
        <v>168</v>
      </c>
      <c r="AW507" s="15" t="s">
        <v>31</v>
      </c>
      <c r="AX507" s="15" t="s">
        <v>77</v>
      </c>
      <c r="AY507" s="232" t="s">
        <v>161</v>
      </c>
    </row>
    <row r="508" spans="1:65" s="12" customFormat="1" ht="22.8" customHeight="1">
      <c r="B508" s="165"/>
      <c r="C508" s="166"/>
      <c r="D508" s="167" t="s">
        <v>68</v>
      </c>
      <c r="E508" s="179" t="s">
        <v>3802</v>
      </c>
      <c r="F508" s="179" t="s">
        <v>5429</v>
      </c>
      <c r="G508" s="166"/>
      <c r="H508" s="166"/>
      <c r="I508" s="169"/>
      <c r="J508" s="180">
        <f>BK508</f>
        <v>0</v>
      </c>
      <c r="K508" s="166"/>
      <c r="L508" s="171"/>
      <c r="M508" s="172"/>
      <c r="N508" s="173"/>
      <c r="O508" s="173"/>
      <c r="P508" s="174">
        <f>SUM(P509:P526)</f>
        <v>0</v>
      </c>
      <c r="Q508" s="173"/>
      <c r="R508" s="174">
        <f>SUM(R509:R526)</f>
        <v>0</v>
      </c>
      <c r="S508" s="173"/>
      <c r="T508" s="175">
        <f>SUM(T509:T526)</f>
        <v>0</v>
      </c>
      <c r="AR508" s="176" t="s">
        <v>168</v>
      </c>
      <c r="AT508" s="177" t="s">
        <v>68</v>
      </c>
      <c r="AU508" s="177" t="s">
        <v>77</v>
      </c>
      <c r="AY508" s="176" t="s">
        <v>161</v>
      </c>
      <c r="BK508" s="178">
        <f>SUM(BK509:BK526)</f>
        <v>0</v>
      </c>
    </row>
    <row r="509" spans="1:65" s="2" customFormat="1" ht="16.5" customHeight="1">
      <c r="A509" s="37"/>
      <c r="B509" s="38"/>
      <c r="C509" s="181" t="s">
        <v>579</v>
      </c>
      <c r="D509" s="181" t="s">
        <v>163</v>
      </c>
      <c r="E509" s="182" t="s">
        <v>3804</v>
      </c>
      <c r="F509" s="183" t="s">
        <v>3805</v>
      </c>
      <c r="G509" s="184" t="s">
        <v>3087</v>
      </c>
      <c r="H509" s="185">
        <v>14</v>
      </c>
      <c r="I509" s="186"/>
      <c r="J509" s="187">
        <f>ROUND(I509*H509,2)</f>
        <v>0</v>
      </c>
      <c r="K509" s="183" t="s">
        <v>167</v>
      </c>
      <c r="L509" s="42"/>
      <c r="M509" s="188" t="s">
        <v>19</v>
      </c>
      <c r="N509" s="189" t="s">
        <v>40</v>
      </c>
      <c r="O509" s="67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2" t="s">
        <v>2870</v>
      </c>
      <c r="AT509" s="192" t="s">
        <v>163</v>
      </c>
      <c r="AU509" s="192" t="s">
        <v>79</v>
      </c>
      <c r="AY509" s="20" t="s">
        <v>161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0" t="s">
        <v>77</v>
      </c>
      <c r="BK509" s="193">
        <f>ROUND(I509*H509,2)</f>
        <v>0</v>
      </c>
      <c r="BL509" s="20" t="s">
        <v>2870</v>
      </c>
      <c r="BM509" s="192" t="s">
        <v>5430</v>
      </c>
    </row>
    <row r="510" spans="1:65" s="2" customFormat="1">
      <c r="A510" s="37"/>
      <c r="B510" s="38"/>
      <c r="C510" s="39"/>
      <c r="D510" s="194" t="s">
        <v>170</v>
      </c>
      <c r="E510" s="39"/>
      <c r="F510" s="195" t="s">
        <v>5431</v>
      </c>
      <c r="G510" s="39"/>
      <c r="H510" s="39"/>
      <c r="I510" s="196"/>
      <c r="J510" s="39"/>
      <c r="K510" s="39"/>
      <c r="L510" s="42"/>
      <c r="M510" s="197"/>
      <c r="N510" s="198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170</v>
      </c>
      <c r="AU510" s="20" t="s">
        <v>79</v>
      </c>
    </row>
    <row r="511" spans="1:65" s="14" customFormat="1">
      <c r="B511" s="212"/>
      <c r="C511" s="213"/>
      <c r="D511" s="199" t="s">
        <v>178</v>
      </c>
      <c r="E511" s="214" t="s">
        <v>19</v>
      </c>
      <c r="F511" s="215" t="s">
        <v>3809</v>
      </c>
      <c r="G511" s="213"/>
      <c r="H511" s="214" t="s">
        <v>19</v>
      </c>
      <c r="I511" s="216"/>
      <c r="J511" s="213"/>
      <c r="K511" s="213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178</v>
      </c>
      <c r="AU511" s="221" t="s">
        <v>79</v>
      </c>
      <c r="AV511" s="14" t="s">
        <v>77</v>
      </c>
      <c r="AW511" s="14" t="s">
        <v>31</v>
      </c>
      <c r="AX511" s="14" t="s">
        <v>69</v>
      </c>
      <c r="AY511" s="221" t="s">
        <v>161</v>
      </c>
    </row>
    <row r="512" spans="1:65" s="13" customFormat="1">
      <c r="B512" s="201"/>
      <c r="C512" s="202"/>
      <c r="D512" s="199" t="s">
        <v>178</v>
      </c>
      <c r="E512" s="203" t="s">
        <v>19</v>
      </c>
      <c r="F512" s="204" t="s">
        <v>5432</v>
      </c>
      <c r="G512" s="202"/>
      <c r="H512" s="205">
        <v>2</v>
      </c>
      <c r="I512" s="206"/>
      <c r="J512" s="202"/>
      <c r="K512" s="202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178</v>
      </c>
      <c r="AU512" s="211" t="s">
        <v>79</v>
      </c>
      <c r="AV512" s="13" t="s">
        <v>79</v>
      </c>
      <c r="AW512" s="13" t="s">
        <v>31</v>
      </c>
      <c r="AX512" s="13" t="s">
        <v>69</v>
      </c>
      <c r="AY512" s="211" t="s">
        <v>161</v>
      </c>
    </row>
    <row r="513" spans="1:65" s="14" customFormat="1">
      <c r="B513" s="212"/>
      <c r="C513" s="213"/>
      <c r="D513" s="199" t="s">
        <v>178</v>
      </c>
      <c r="E513" s="214" t="s">
        <v>19</v>
      </c>
      <c r="F513" s="215" t="s">
        <v>3813</v>
      </c>
      <c r="G513" s="213"/>
      <c r="H513" s="214" t="s">
        <v>19</v>
      </c>
      <c r="I513" s="216"/>
      <c r="J513" s="213"/>
      <c r="K513" s="213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178</v>
      </c>
      <c r="AU513" s="221" t="s">
        <v>79</v>
      </c>
      <c r="AV513" s="14" t="s">
        <v>77</v>
      </c>
      <c r="AW513" s="14" t="s">
        <v>31</v>
      </c>
      <c r="AX513" s="14" t="s">
        <v>69</v>
      </c>
      <c r="AY513" s="221" t="s">
        <v>161</v>
      </c>
    </row>
    <row r="514" spans="1:65" s="13" customFormat="1">
      <c r="B514" s="201"/>
      <c r="C514" s="202"/>
      <c r="D514" s="199" t="s">
        <v>178</v>
      </c>
      <c r="E514" s="203" t="s">
        <v>19</v>
      </c>
      <c r="F514" s="204" t="s">
        <v>77</v>
      </c>
      <c r="G514" s="202"/>
      <c r="H514" s="205">
        <v>1</v>
      </c>
      <c r="I514" s="206"/>
      <c r="J514" s="202"/>
      <c r="K514" s="202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178</v>
      </c>
      <c r="AU514" s="211" t="s">
        <v>79</v>
      </c>
      <c r="AV514" s="13" t="s">
        <v>79</v>
      </c>
      <c r="AW514" s="13" t="s">
        <v>31</v>
      </c>
      <c r="AX514" s="13" t="s">
        <v>69</v>
      </c>
      <c r="AY514" s="211" t="s">
        <v>161</v>
      </c>
    </row>
    <row r="515" spans="1:65" s="14" customFormat="1">
      <c r="B515" s="212"/>
      <c r="C515" s="213"/>
      <c r="D515" s="199" t="s">
        <v>178</v>
      </c>
      <c r="E515" s="214" t="s">
        <v>19</v>
      </c>
      <c r="F515" s="215" t="s">
        <v>3814</v>
      </c>
      <c r="G515" s="213"/>
      <c r="H515" s="214" t="s">
        <v>19</v>
      </c>
      <c r="I515" s="216"/>
      <c r="J515" s="213"/>
      <c r="K515" s="213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178</v>
      </c>
      <c r="AU515" s="221" t="s">
        <v>79</v>
      </c>
      <c r="AV515" s="14" t="s">
        <v>77</v>
      </c>
      <c r="AW515" s="14" t="s">
        <v>31</v>
      </c>
      <c r="AX515" s="14" t="s">
        <v>69</v>
      </c>
      <c r="AY515" s="221" t="s">
        <v>161</v>
      </c>
    </row>
    <row r="516" spans="1:65" s="13" customFormat="1">
      <c r="B516" s="201"/>
      <c r="C516" s="202"/>
      <c r="D516" s="199" t="s">
        <v>178</v>
      </c>
      <c r="E516" s="203" t="s">
        <v>19</v>
      </c>
      <c r="F516" s="204" t="s">
        <v>77</v>
      </c>
      <c r="G516" s="202"/>
      <c r="H516" s="205">
        <v>1</v>
      </c>
      <c r="I516" s="206"/>
      <c r="J516" s="202"/>
      <c r="K516" s="202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178</v>
      </c>
      <c r="AU516" s="211" t="s">
        <v>79</v>
      </c>
      <c r="AV516" s="13" t="s">
        <v>79</v>
      </c>
      <c r="AW516" s="13" t="s">
        <v>31</v>
      </c>
      <c r="AX516" s="13" t="s">
        <v>69</v>
      </c>
      <c r="AY516" s="211" t="s">
        <v>161</v>
      </c>
    </row>
    <row r="517" spans="1:65" s="14" customFormat="1">
      <c r="B517" s="212"/>
      <c r="C517" s="213"/>
      <c r="D517" s="199" t="s">
        <v>178</v>
      </c>
      <c r="E517" s="214" t="s">
        <v>19</v>
      </c>
      <c r="F517" s="215" t="s">
        <v>3815</v>
      </c>
      <c r="G517" s="213"/>
      <c r="H517" s="214" t="s">
        <v>19</v>
      </c>
      <c r="I517" s="216"/>
      <c r="J517" s="213"/>
      <c r="K517" s="213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178</v>
      </c>
      <c r="AU517" s="221" t="s">
        <v>79</v>
      </c>
      <c r="AV517" s="14" t="s">
        <v>77</v>
      </c>
      <c r="AW517" s="14" t="s">
        <v>31</v>
      </c>
      <c r="AX517" s="14" t="s">
        <v>69</v>
      </c>
      <c r="AY517" s="221" t="s">
        <v>161</v>
      </c>
    </row>
    <row r="518" spans="1:65" s="13" customFormat="1">
      <c r="B518" s="201"/>
      <c r="C518" s="202"/>
      <c r="D518" s="199" t="s">
        <v>178</v>
      </c>
      <c r="E518" s="203" t="s">
        <v>19</v>
      </c>
      <c r="F518" s="204" t="s">
        <v>77</v>
      </c>
      <c r="G518" s="202"/>
      <c r="H518" s="205">
        <v>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178</v>
      </c>
      <c r="AU518" s="211" t="s">
        <v>79</v>
      </c>
      <c r="AV518" s="13" t="s">
        <v>79</v>
      </c>
      <c r="AW518" s="13" t="s">
        <v>31</v>
      </c>
      <c r="AX518" s="13" t="s">
        <v>69</v>
      </c>
      <c r="AY518" s="211" t="s">
        <v>161</v>
      </c>
    </row>
    <row r="519" spans="1:65" s="14" customFormat="1">
      <c r="B519" s="212"/>
      <c r="C519" s="213"/>
      <c r="D519" s="199" t="s">
        <v>178</v>
      </c>
      <c r="E519" s="214" t="s">
        <v>19</v>
      </c>
      <c r="F519" s="215" t="s">
        <v>3816</v>
      </c>
      <c r="G519" s="213"/>
      <c r="H519" s="214" t="s">
        <v>19</v>
      </c>
      <c r="I519" s="216"/>
      <c r="J519" s="213"/>
      <c r="K519" s="213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178</v>
      </c>
      <c r="AU519" s="221" t="s">
        <v>79</v>
      </c>
      <c r="AV519" s="14" t="s">
        <v>77</v>
      </c>
      <c r="AW519" s="14" t="s">
        <v>31</v>
      </c>
      <c r="AX519" s="14" t="s">
        <v>69</v>
      </c>
      <c r="AY519" s="221" t="s">
        <v>161</v>
      </c>
    </row>
    <row r="520" spans="1:65" s="13" customFormat="1">
      <c r="B520" s="201"/>
      <c r="C520" s="202"/>
      <c r="D520" s="199" t="s">
        <v>178</v>
      </c>
      <c r="E520" s="203" t="s">
        <v>19</v>
      </c>
      <c r="F520" s="204" t="s">
        <v>77</v>
      </c>
      <c r="G520" s="202"/>
      <c r="H520" s="205">
        <v>1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178</v>
      </c>
      <c r="AU520" s="211" t="s">
        <v>79</v>
      </c>
      <c r="AV520" s="13" t="s">
        <v>79</v>
      </c>
      <c r="AW520" s="13" t="s">
        <v>31</v>
      </c>
      <c r="AX520" s="13" t="s">
        <v>69</v>
      </c>
      <c r="AY520" s="211" t="s">
        <v>161</v>
      </c>
    </row>
    <row r="521" spans="1:65" s="14" customFormat="1">
      <c r="B521" s="212"/>
      <c r="C521" s="213"/>
      <c r="D521" s="199" t="s">
        <v>178</v>
      </c>
      <c r="E521" s="214" t="s">
        <v>19</v>
      </c>
      <c r="F521" s="215" t="s">
        <v>3817</v>
      </c>
      <c r="G521" s="213"/>
      <c r="H521" s="214" t="s">
        <v>19</v>
      </c>
      <c r="I521" s="216"/>
      <c r="J521" s="213"/>
      <c r="K521" s="213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178</v>
      </c>
      <c r="AU521" s="221" t="s">
        <v>79</v>
      </c>
      <c r="AV521" s="14" t="s">
        <v>77</v>
      </c>
      <c r="AW521" s="14" t="s">
        <v>31</v>
      </c>
      <c r="AX521" s="14" t="s">
        <v>69</v>
      </c>
      <c r="AY521" s="221" t="s">
        <v>161</v>
      </c>
    </row>
    <row r="522" spans="1:65" s="13" customFormat="1">
      <c r="B522" s="201"/>
      <c r="C522" s="202"/>
      <c r="D522" s="199" t="s">
        <v>178</v>
      </c>
      <c r="E522" s="203" t="s">
        <v>19</v>
      </c>
      <c r="F522" s="204" t="s">
        <v>211</v>
      </c>
      <c r="G522" s="202"/>
      <c r="H522" s="205">
        <v>8</v>
      </c>
      <c r="I522" s="206"/>
      <c r="J522" s="202"/>
      <c r="K522" s="202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178</v>
      </c>
      <c r="AU522" s="211" t="s">
        <v>79</v>
      </c>
      <c r="AV522" s="13" t="s">
        <v>79</v>
      </c>
      <c r="AW522" s="13" t="s">
        <v>31</v>
      </c>
      <c r="AX522" s="13" t="s">
        <v>69</v>
      </c>
      <c r="AY522" s="211" t="s">
        <v>161</v>
      </c>
    </row>
    <row r="523" spans="1:65" s="15" customFormat="1">
      <c r="B523" s="222"/>
      <c r="C523" s="223"/>
      <c r="D523" s="199" t="s">
        <v>178</v>
      </c>
      <c r="E523" s="224" t="s">
        <v>19</v>
      </c>
      <c r="F523" s="225" t="s">
        <v>221</v>
      </c>
      <c r="G523" s="223"/>
      <c r="H523" s="226">
        <v>14</v>
      </c>
      <c r="I523" s="227"/>
      <c r="J523" s="223"/>
      <c r="K523" s="223"/>
      <c r="L523" s="228"/>
      <c r="M523" s="229"/>
      <c r="N523" s="230"/>
      <c r="O523" s="230"/>
      <c r="P523" s="230"/>
      <c r="Q523" s="230"/>
      <c r="R523" s="230"/>
      <c r="S523" s="230"/>
      <c r="T523" s="231"/>
      <c r="AT523" s="232" t="s">
        <v>178</v>
      </c>
      <c r="AU523" s="232" t="s">
        <v>79</v>
      </c>
      <c r="AV523" s="15" t="s">
        <v>168</v>
      </c>
      <c r="AW523" s="15" t="s">
        <v>31</v>
      </c>
      <c r="AX523" s="15" t="s">
        <v>77</v>
      </c>
      <c r="AY523" s="232" t="s">
        <v>161</v>
      </c>
    </row>
    <row r="524" spans="1:65" s="2" customFormat="1" ht="16.5" customHeight="1">
      <c r="A524" s="37"/>
      <c r="B524" s="38"/>
      <c r="C524" s="181" t="s">
        <v>591</v>
      </c>
      <c r="D524" s="181" t="s">
        <v>163</v>
      </c>
      <c r="E524" s="182" t="s">
        <v>2683</v>
      </c>
      <c r="F524" s="183" t="s">
        <v>2869</v>
      </c>
      <c r="G524" s="184" t="s">
        <v>1476</v>
      </c>
      <c r="H524" s="185">
        <v>1</v>
      </c>
      <c r="I524" s="186"/>
      <c r="J524" s="187">
        <f>ROUND(I524*H524,2)</f>
        <v>0</v>
      </c>
      <c r="K524" s="183" t="s">
        <v>19</v>
      </c>
      <c r="L524" s="42"/>
      <c r="M524" s="188" t="s">
        <v>19</v>
      </c>
      <c r="N524" s="189" t="s">
        <v>40</v>
      </c>
      <c r="O524" s="67"/>
      <c r="P524" s="190">
        <f>O524*H524</f>
        <v>0</v>
      </c>
      <c r="Q524" s="190">
        <v>0</v>
      </c>
      <c r="R524" s="190">
        <f>Q524*H524</f>
        <v>0</v>
      </c>
      <c r="S524" s="190">
        <v>0</v>
      </c>
      <c r="T524" s="19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2" t="s">
        <v>168</v>
      </c>
      <c r="AT524" s="192" t="s">
        <v>163</v>
      </c>
      <c r="AU524" s="192" t="s">
        <v>79</v>
      </c>
      <c r="AY524" s="20" t="s">
        <v>161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0" t="s">
        <v>77</v>
      </c>
      <c r="BK524" s="193">
        <f>ROUND(I524*H524,2)</f>
        <v>0</v>
      </c>
      <c r="BL524" s="20" t="s">
        <v>168</v>
      </c>
      <c r="BM524" s="192" t="s">
        <v>5433</v>
      </c>
    </row>
    <row r="525" spans="1:65" s="2" customFormat="1" ht="19.2">
      <c r="A525" s="37"/>
      <c r="B525" s="38"/>
      <c r="C525" s="39"/>
      <c r="D525" s="199" t="s">
        <v>176</v>
      </c>
      <c r="E525" s="39"/>
      <c r="F525" s="200" t="s">
        <v>2872</v>
      </c>
      <c r="G525" s="39"/>
      <c r="H525" s="39"/>
      <c r="I525" s="196"/>
      <c r="J525" s="39"/>
      <c r="K525" s="39"/>
      <c r="L525" s="42"/>
      <c r="M525" s="197"/>
      <c r="N525" s="198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176</v>
      </c>
      <c r="AU525" s="20" t="s">
        <v>79</v>
      </c>
    </row>
    <row r="526" spans="1:65" s="2" customFormat="1" ht="16.5" customHeight="1">
      <c r="A526" s="37"/>
      <c r="B526" s="38"/>
      <c r="C526" s="181" t="s">
        <v>986</v>
      </c>
      <c r="D526" s="181" t="s">
        <v>163</v>
      </c>
      <c r="E526" s="182" t="s">
        <v>2685</v>
      </c>
      <c r="F526" s="183" t="s">
        <v>2874</v>
      </c>
      <c r="G526" s="184" t="s">
        <v>1476</v>
      </c>
      <c r="H526" s="185">
        <v>1</v>
      </c>
      <c r="I526" s="186"/>
      <c r="J526" s="187">
        <f>ROUND(I526*H526,2)</f>
        <v>0</v>
      </c>
      <c r="K526" s="183" t="s">
        <v>19</v>
      </c>
      <c r="L526" s="42"/>
      <c r="M526" s="262" t="s">
        <v>19</v>
      </c>
      <c r="N526" s="263" t="s">
        <v>40</v>
      </c>
      <c r="O526" s="260"/>
      <c r="P526" s="264">
        <f>O526*H526</f>
        <v>0</v>
      </c>
      <c r="Q526" s="264">
        <v>0</v>
      </c>
      <c r="R526" s="264">
        <f>Q526*H526</f>
        <v>0</v>
      </c>
      <c r="S526" s="264">
        <v>0</v>
      </c>
      <c r="T526" s="265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2" t="s">
        <v>168</v>
      </c>
      <c r="AT526" s="192" t="s">
        <v>163</v>
      </c>
      <c r="AU526" s="192" t="s">
        <v>79</v>
      </c>
      <c r="AY526" s="20" t="s">
        <v>161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0" t="s">
        <v>77</v>
      </c>
      <c r="BK526" s="193">
        <f>ROUND(I526*H526,2)</f>
        <v>0</v>
      </c>
      <c r="BL526" s="20" t="s">
        <v>168</v>
      </c>
      <c r="BM526" s="192" t="s">
        <v>5434</v>
      </c>
    </row>
    <row r="527" spans="1:65" s="2" customFormat="1" ht="6.9" customHeight="1">
      <c r="A527" s="37"/>
      <c r="B527" s="50"/>
      <c r="C527" s="51"/>
      <c r="D527" s="51"/>
      <c r="E527" s="51"/>
      <c r="F527" s="51"/>
      <c r="G527" s="51"/>
      <c r="H527" s="51"/>
      <c r="I527" s="51"/>
      <c r="J527" s="51"/>
      <c r="K527" s="51"/>
      <c r="L527" s="42"/>
      <c r="M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</row>
  </sheetData>
  <sheetProtection algorithmName="SHA-512" hashValue="wADtwRMkeXdIyQm6JXD4+pd/MHRPE0xH7evKt+2citldtGtzzOS930i6/WYJUQeHznJDioAwyGF+HQbzE49AiA==" saltValue="2PO/cvJ8oS+x93A4/4sh0gWPraN10iu0orz4en2tEhTISZ2WfGHbfdZpmPIFKjECwwELrmkkZhzLKmhlX4MYlQ==" spinCount="100000" sheet="1" objects="1" scenarios="1" formatColumns="0" formatRows="0" autoFilter="0"/>
  <autoFilter ref="C94:K526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6" r:id="rId2"/>
    <hyperlink ref="F109" r:id="rId3"/>
    <hyperlink ref="F112" r:id="rId4"/>
    <hyperlink ref="F116" r:id="rId5"/>
    <hyperlink ref="F118" r:id="rId6"/>
    <hyperlink ref="F122" r:id="rId7"/>
    <hyperlink ref="F138" r:id="rId8"/>
    <hyperlink ref="F145" r:id="rId9"/>
    <hyperlink ref="F147" r:id="rId10"/>
    <hyperlink ref="F153" r:id="rId11"/>
    <hyperlink ref="F158" r:id="rId12"/>
    <hyperlink ref="F168" r:id="rId13"/>
    <hyperlink ref="F179" r:id="rId14"/>
    <hyperlink ref="F184" r:id="rId15"/>
    <hyperlink ref="F191" r:id="rId16"/>
    <hyperlink ref="F198" r:id="rId17"/>
    <hyperlink ref="F203" r:id="rId18"/>
    <hyperlink ref="F209" r:id="rId19"/>
    <hyperlink ref="F225" r:id="rId20"/>
    <hyperlink ref="F241" r:id="rId21"/>
    <hyperlink ref="F273" r:id="rId22"/>
    <hyperlink ref="F293" r:id="rId23"/>
    <hyperlink ref="F306" r:id="rId24"/>
    <hyperlink ref="F326" r:id="rId25"/>
    <hyperlink ref="F343" r:id="rId26"/>
    <hyperlink ref="F362" r:id="rId27"/>
    <hyperlink ref="F367" r:id="rId28"/>
    <hyperlink ref="F373" r:id="rId29"/>
    <hyperlink ref="F388" r:id="rId30"/>
    <hyperlink ref="F400" r:id="rId31"/>
    <hyperlink ref="F412" r:id="rId32"/>
    <hyperlink ref="F417" r:id="rId33"/>
    <hyperlink ref="F429" r:id="rId34"/>
    <hyperlink ref="F441" r:id="rId35"/>
    <hyperlink ref="F453" r:id="rId36"/>
    <hyperlink ref="F472" r:id="rId37"/>
    <hyperlink ref="F481" r:id="rId38"/>
    <hyperlink ref="F490" r:id="rId39"/>
    <hyperlink ref="F495" r:id="rId40"/>
    <hyperlink ref="F510" r:id="rId4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117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1" customFormat="1" ht="12" customHeight="1">
      <c r="B8" s="23"/>
      <c r="D8" s="115" t="s">
        <v>123</v>
      </c>
      <c r="L8" s="23"/>
    </row>
    <row r="9" spans="1:46" s="2" customFormat="1" ht="16.5" customHeight="1">
      <c r="A9" s="37"/>
      <c r="B9" s="42"/>
      <c r="C9" s="37"/>
      <c r="D9" s="37"/>
      <c r="E9" s="418" t="s">
        <v>4513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624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5435</v>
      </c>
      <c r="F11" s="421"/>
      <c r="G11" s="421"/>
      <c r="H11" s="42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9. 8. 2024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8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tr">
        <f>IF('Rekapitulace stavby'!AN10="","",'Rekapitulace stavby'!AN10)</f>
        <v/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 xml:space="preserve"> </v>
      </c>
      <c r="F17" s="37"/>
      <c r="G17" s="37"/>
      <c r="H17" s="37"/>
      <c r="I17" s="115" t="s">
        <v>27</v>
      </c>
      <c r="J17" s="106" t="str">
        <f>IF('Rekapitulace stavby'!AN11="","",'Rekapitulace stavby'!AN11)</f>
        <v/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28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2" t="str">
        <f>'Rekapitulace stavby'!E14</f>
        <v>Vyplň údaj</v>
      </c>
      <c r="F20" s="423"/>
      <c r="G20" s="423"/>
      <c r="H20" s="423"/>
      <c r="I20" s="115" t="s">
        <v>27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30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27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32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27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33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24" t="s">
        <v>19</v>
      </c>
      <c r="F29" s="424"/>
      <c r="G29" s="424"/>
      <c r="H29" s="42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35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37"/>
      <c r="F34" s="124" t="s">
        <v>37</v>
      </c>
      <c r="G34" s="37"/>
      <c r="H34" s="37"/>
      <c r="I34" s="124" t="s">
        <v>36</v>
      </c>
      <c r="J34" s="124" t="s">
        <v>38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25" t="s">
        <v>39</v>
      </c>
      <c r="E35" s="115" t="s">
        <v>40</v>
      </c>
      <c r="F35" s="126">
        <f>ROUND((SUM(BE92:BE145)),  2)</f>
        <v>0</v>
      </c>
      <c r="G35" s="37"/>
      <c r="H35" s="37"/>
      <c r="I35" s="127">
        <v>0.21</v>
      </c>
      <c r="J35" s="126">
        <f>ROUND(((SUM(BE92:BE145))*I35),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15" t="s">
        <v>41</v>
      </c>
      <c r="F36" s="126">
        <f>ROUND((SUM(BF92:BF145)),  2)</f>
        <v>0</v>
      </c>
      <c r="G36" s="37"/>
      <c r="H36" s="37"/>
      <c r="I36" s="127">
        <v>0.15</v>
      </c>
      <c r="J36" s="126">
        <f>ROUND(((SUM(BF92:BF145))*I36),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42</v>
      </c>
      <c r="F37" s="126">
        <f>ROUND((SUM(BG92:BG145)),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" hidden="1" customHeight="1">
      <c r="A38" s="37"/>
      <c r="B38" s="42"/>
      <c r="C38" s="37"/>
      <c r="D38" s="37"/>
      <c r="E38" s="115" t="s">
        <v>43</v>
      </c>
      <c r="F38" s="126">
        <f>ROUND((SUM(BH92:BH145)),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" hidden="1" customHeight="1">
      <c r="A39" s="37"/>
      <c r="B39" s="42"/>
      <c r="C39" s="37"/>
      <c r="D39" s="37"/>
      <c r="E39" s="115" t="s">
        <v>44</v>
      </c>
      <c r="F39" s="126">
        <f>ROUND((SUM(BI92:BI145)),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" customHeight="1">
      <c r="A47" s="37"/>
      <c r="B47" s="38"/>
      <c r="C47" s="26" t="s">
        <v>129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6" t="str">
        <f>E7</f>
        <v>Stavební úpravy základní školy ŽITOMÍRSKÁ - úprava 12.2. 2025</v>
      </c>
      <c r="F50" s="417"/>
      <c r="G50" s="417"/>
      <c r="H50" s="41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6" t="s">
        <v>4513</v>
      </c>
      <c r="F52" s="415"/>
      <c r="G52" s="415"/>
      <c r="H52" s="41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624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12" t="str">
        <f>E11</f>
        <v>05 - SO 10.5 - Silnoproudé rozvody</v>
      </c>
      <c r="F54" s="415"/>
      <c r="G54" s="415"/>
      <c r="H54" s="41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9. 8. 2024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15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30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15" customHeight="1">
      <c r="A59" s="37"/>
      <c r="B59" s="38"/>
      <c r="C59" s="32" t="s">
        <v>28</v>
      </c>
      <c r="D59" s="39"/>
      <c r="E59" s="39"/>
      <c r="F59" s="30" t="str">
        <f>IF(E20="","",E20)</f>
        <v>Vyplň údaj</v>
      </c>
      <c r="G59" s="39"/>
      <c r="H59" s="39"/>
      <c r="I59" s="32" t="s">
        <v>32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130</v>
      </c>
      <c r="D61" s="140"/>
      <c r="E61" s="140"/>
      <c r="F61" s="140"/>
      <c r="G61" s="140"/>
      <c r="H61" s="140"/>
      <c r="I61" s="140"/>
      <c r="J61" s="141" t="s">
        <v>131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8" customHeight="1">
      <c r="A63" s="37"/>
      <c r="B63" s="38"/>
      <c r="C63" s="142" t="s">
        <v>67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132</v>
      </c>
    </row>
    <row r="64" spans="1:47" s="9" customFormat="1" ht="24.9" customHeight="1">
      <c r="B64" s="143"/>
      <c r="C64" s="144"/>
      <c r="D64" s="145" t="s">
        <v>3830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95" customHeight="1">
      <c r="B65" s="149"/>
      <c r="C65" s="100"/>
      <c r="D65" s="150" t="s">
        <v>3831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95" customHeight="1">
      <c r="B66" s="149"/>
      <c r="C66" s="100"/>
      <c r="D66" s="150" t="s">
        <v>3832</v>
      </c>
      <c r="E66" s="151"/>
      <c r="F66" s="151"/>
      <c r="G66" s="151"/>
      <c r="H66" s="151"/>
      <c r="I66" s="151"/>
      <c r="J66" s="152">
        <f>J101</f>
        <v>0</v>
      </c>
      <c r="K66" s="100"/>
      <c r="L66" s="153"/>
    </row>
    <row r="67" spans="1:31" s="10" customFormat="1" ht="19.95" customHeight="1">
      <c r="B67" s="149"/>
      <c r="C67" s="100"/>
      <c r="D67" s="150" t="s">
        <v>3833</v>
      </c>
      <c r="E67" s="151"/>
      <c r="F67" s="151"/>
      <c r="G67" s="151"/>
      <c r="H67" s="151"/>
      <c r="I67" s="151"/>
      <c r="J67" s="152">
        <f>J104</f>
        <v>0</v>
      </c>
      <c r="K67" s="100"/>
      <c r="L67" s="153"/>
    </row>
    <row r="68" spans="1:31" s="10" customFormat="1" ht="19.95" customHeight="1">
      <c r="B68" s="149"/>
      <c r="C68" s="100"/>
      <c r="D68" s="150" t="s">
        <v>3834</v>
      </c>
      <c r="E68" s="151"/>
      <c r="F68" s="151"/>
      <c r="G68" s="151"/>
      <c r="H68" s="151"/>
      <c r="I68" s="151"/>
      <c r="J68" s="152">
        <f>J108</f>
        <v>0</v>
      </c>
      <c r="K68" s="100"/>
      <c r="L68" s="153"/>
    </row>
    <row r="69" spans="1:31" s="10" customFormat="1" ht="19.95" customHeight="1">
      <c r="B69" s="149"/>
      <c r="C69" s="100"/>
      <c r="D69" s="150" t="s">
        <v>5436</v>
      </c>
      <c r="E69" s="151"/>
      <c r="F69" s="151"/>
      <c r="G69" s="151"/>
      <c r="H69" s="151"/>
      <c r="I69" s="151"/>
      <c r="J69" s="152">
        <f>J116</f>
        <v>0</v>
      </c>
      <c r="K69" s="100"/>
      <c r="L69" s="153"/>
    </row>
    <row r="70" spans="1:31" s="10" customFormat="1" ht="19.95" customHeight="1">
      <c r="B70" s="149"/>
      <c r="C70" s="100"/>
      <c r="D70" s="150" t="s">
        <v>3838</v>
      </c>
      <c r="E70" s="151"/>
      <c r="F70" s="151"/>
      <c r="G70" s="151"/>
      <c r="H70" s="151"/>
      <c r="I70" s="151"/>
      <c r="J70" s="152">
        <f>J128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" customHeight="1">
      <c r="A77" s="37"/>
      <c r="B77" s="38"/>
      <c r="C77" s="26" t="s">
        <v>146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416" t="str">
        <f>E7</f>
        <v>Stavební úpravy základní školy ŽITOMÍRSKÁ - úprava 12.2. 2025</v>
      </c>
      <c r="F80" s="417"/>
      <c r="G80" s="417"/>
      <c r="H80" s="417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6" t="s">
        <v>4513</v>
      </c>
      <c r="F82" s="415"/>
      <c r="G82" s="415"/>
      <c r="H82" s="415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624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412" t="str">
        <f>E11</f>
        <v>05 - SO 10.5 - Silnoproudé rozvody</v>
      </c>
      <c r="F84" s="415"/>
      <c r="G84" s="415"/>
      <c r="H84" s="415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F14</f>
        <v xml:space="preserve"> </v>
      </c>
      <c r="G86" s="39"/>
      <c r="H86" s="39"/>
      <c r="I86" s="32" t="s">
        <v>23</v>
      </c>
      <c r="J86" s="62" t="str">
        <f>IF(J14="","",J14)</f>
        <v>9. 8. 2024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15" customHeight="1">
      <c r="A88" s="37"/>
      <c r="B88" s="38"/>
      <c r="C88" s="32" t="s">
        <v>25</v>
      </c>
      <c r="D88" s="39"/>
      <c r="E88" s="39"/>
      <c r="F88" s="30" t="str">
        <f>E17</f>
        <v xml:space="preserve"> </v>
      </c>
      <c r="G88" s="39"/>
      <c r="H88" s="39"/>
      <c r="I88" s="32" t="s">
        <v>30</v>
      </c>
      <c r="J88" s="35" t="str">
        <f>E23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15" customHeight="1">
      <c r="A89" s="37"/>
      <c r="B89" s="38"/>
      <c r="C89" s="32" t="s">
        <v>28</v>
      </c>
      <c r="D89" s="39"/>
      <c r="E89" s="39"/>
      <c r="F89" s="30" t="str">
        <f>IF(E20="","",E20)</f>
        <v>Vyplň údaj</v>
      </c>
      <c r="G89" s="39"/>
      <c r="H89" s="39"/>
      <c r="I89" s="32" t="s">
        <v>32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147</v>
      </c>
      <c r="D91" s="157" t="s">
        <v>54</v>
      </c>
      <c r="E91" s="157" t="s">
        <v>50</v>
      </c>
      <c r="F91" s="157" t="s">
        <v>51</v>
      </c>
      <c r="G91" s="157" t="s">
        <v>148</v>
      </c>
      <c r="H91" s="157" t="s">
        <v>149</v>
      </c>
      <c r="I91" s="157" t="s">
        <v>150</v>
      </c>
      <c r="J91" s="157" t="s">
        <v>131</v>
      </c>
      <c r="K91" s="158" t="s">
        <v>151</v>
      </c>
      <c r="L91" s="159"/>
      <c r="M91" s="71" t="s">
        <v>19</v>
      </c>
      <c r="N91" s="72" t="s">
        <v>39</v>
      </c>
      <c r="O91" s="72" t="s">
        <v>152</v>
      </c>
      <c r="P91" s="72" t="s">
        <v>153</v>
      </c>
      <c r="Q91" s="72" t="s">
        <v>154</v>
      </c>
      <c r="R91" s="72" t="s">
        <v>155</v>
      </c>
      <c r="S91" s="72" t="s">
        <v>156</v>
      </c>
      <c r="T91" s="73" t="s">
        <v>157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8" customHeight="1">
      <c r="A92" s="37"/>
      <c r="B92" s="38"/>
      <c r="C92" s="78" t="s">
        <v>158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68</v>
      </c>
      <c r="AU92" s="20" t="s">
        <v>132</v>
      </c>
      <c r="BK92" s="164">
        <f>BK93</f>
        <v>0</v>
      </c>
    </row>
    <row r="93" spans="1:65" s="12" customFormat="1" ht="25.95" customHeight="1">
      <c r="B93" s="165"/>
      <c r="C93" s="166"/>
      <c r="D93" s="167" t="s">
        <v>68</v>
      </c>
      <c r="E93" s="168" t="s">
        <v>3839</v>
      </c>
      <c r="F93" s="168" t="s">
        <v>3840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P94+P101+P104+P108+P116+P128</f>
        <v>0</v>
      </c>
      <c r="Q93" s="173"/>
      <c r="R93" s="174">
        <f>R94+R101+R104+R108+R116+R128</f>
        <v>0</v>
      </c>
      <c r="S93" s="173"/>
      <c r="T93" s="175">
        <f>T94+T101+T104+T108+T116+T128</f>
        <v>0</v>
      </c>
      <c r="AR93" s="176" t="s">
        <v>77</v>
      </c>
      <c r="AT93" s="177" t="s">
        <v>68</v>
      </c>
      <c r="AU93" s="177" t="s">
        <v>69</v>
      </c>
      <c r="AY93" s="176" t="s">
        <v>161</v>
      </c>
      <c r="BK93" s="178">
        <f>BK94+BK101+BK104+BK108+BK116+BK128</f>
        <v>0</v>
      </c>
    </row>
    <row r="94" spans="1:65" s="12" customFormat="1" ht="22.8" customHeight="1">
      <c r="B94" s="165"/>
      <c r="C94" s="166"/>
      <c r="D94" s="167" t="s">
        <v>68</v>
      </c>
      <c r="E94" s="179" t="s">
        <v>3841</v>
      </c>
      <c r="F94" s="179" t="s">
        <v>3842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SUM(P95:P100)</f>
        <v>0</v>
      </c>
      <c r="Q94" s="173"/>
      <c r="R94" s="174">
        <f>SUM(R95:R100)</f>
        <v>0</v>
      </c>
      <c r="S94" s="173"/>
      <c r="T94" s="175">
        <f>SUM(T95:T100)</f>
        <v>0</v>
      </c>
      <c r="AR94" s="176" t="s">
        <v>77</v>
      </c>
      <c r="AT94" s="177" t="s">
        <v>68</v>
      </c>
      <c r="AU94" s="177" t="s">
        <v>77</v>
      </c>
      <c r="AY94" s="176" t="s">
        <v>161</v>
      </c>
      <c r="BK94" s="178">
        <f>SUM(BK95:BK100)</f>
        <v>0</v>
      </c>
    </row>
    <row r="95" spans="1:65" s="2" customFormat="1" ht="16.5" customHeight="1">
      <c r="A95" s="37"/>
      <c r="B95" s="38"/>
      <c r="C95" s="181" t="s">
        <v>77</v>
      </c>
      <c r="D95" s="181" t="s">
        <v>163</v>
      </c>
      <c r="E95" s="182" t="s">
        <v>3843</v>
      </c>
      <c r="F95" s="183" t="s">
        <v>3846</v>
      </c>
      <c r="G95" s="184" t="s">
        <v>189</v>
      </c>
      <c r="H95" s="185">
        <v>15</v>
      </c>
      <c r="I95" s="186"/>
      <c r="J95" s="187">
        <f t="shared" ref="J95:J100" si="0">ROUND(I95*H95,2)</f>
        <v>0</v>
      </c>
      <c r="K95" s="183" t="s">
        <v>19</v>
      </c>
      <c r="L95" s="42"/>
      <c r="M95" s="188" t="s">
        <v>19</v>
      </c>
      <c r="N95" s="189" t="s">
        <v>40</v>
      </c>
      <c r="O95" s="67"/>
      <c r="P95" s="190">
        <f t="shared" ref="P95:P100" si="1">O95*H95</f>
        <v>0</v>
      </c>
      <c r="Q95" s="190">
        <v>0</v>
      </c>
      <c r="R95" s="190">
        <f t="shared" ref="R95:R100" si="2">Q95*H95</f>
        <v>0</v>
      </c>
      <c r="S95" s="190">
        <v>0</v>
      </c>
      <c r="T95" s="191">
        <f t="shared" ref="T95:T100" si="3"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168</v>
      </c>
      <c r="AT95" s="192" t="s">
        <v>163</v>
      </c>
      <c r="AU95" s="192" t="s">
        <v>79</v>
      </c>
      <c r="AY95" s="20" t="s">
        <v>161</v>
      </c>
      <c r="BE95" s="193">
        <f t="shared" ref="BE95:BE100" si="4">IF(N95="základní",J95,0)</f>
        <v>0</v>
      </c>
      <c r="BF95" s="193">
        <f t="shared" ref="BF95:BF100" si="5">IF(N95="snížená",J95,0)</f>
        <v>0</v>
      </c>
      <c r="BG95" s="193">
        <f t="shared" ref="BG95:BG100" si="6">IF(N95="zákl. přenesená",J95,0)</f>
        <v>0</v>
      </c>
      <c r="BH95" s="193">
        <f t="shared" ref="BH95:BH100" si="7">IF(N95="sníž. přenesená",J95,0)</f>
        <v>0</v>
      </c>
      <c r="BI95" s="193">
        <f t="shared" ref="BI95:BI100" si="8">IF(N95="nulová",J95,0)</f>
        <v>0</v>
      </c>
      <c r="BJ95" s="20" t="s">
        <v>77</v>
      </c>
      <c r="BK95" s="193">
        <f t="shared" ref="BK95:BK100" si="9">ROUND(I95*H95,2)</f>
        <v>0</v>
      </c>
      <c r="BL95" s="20" t="s">
        <v>168</v>
      </c>
      <c r="BM95" s="192" t="s">
        <v>79</v>
      </c>
    </row>
    <row r="96" spans="1:65" s="2" customFormat="1" ht="16.5" customHeight="1">
      <c r="A96" s="37"/>
      <c r="B96" s="38"/>
      <c r="C96" s="181" t="s">
        <v>79</v>
      </c>
      <c r="D96" s="181" t="s">
        <v>163</v>
      </c>
      <c r="E96" s="182" t="s">
        <v>3845</v>
      </c>
      <c r="F96" s="183" t="s">
        <v>3848</v>
      </c>
      <c r="G96" s="184" t="s">
        <v>189</v>
      </c>
      <c r="H96" s="185">
        <v>15</v>
      </c>
      <c r="I96" s="186"/>
      <c r="J96" s="187">
        <f t="shared" si="0"/>
        <v>0</v>
      </c>
      <c r="K96" s="183" t="s">
        <v>19</v>
      </c>
      <c r="L96" s="42"/>
      <c r="M96" s="188" t="s">
        <v>19</v>
      </c>
      <c r="N96" s="189" t="s">
        <v>40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168</v>
      </c>
      <c r="AT96" s="192" t="s">
        <v>163</v>
      </c>
      <c r="AU96" s="192" t="s">
        <v>79</v>
      </c>
      <c r="AY96" s="20" t="s">
        <v>161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77</v>
      </c>
      <c r="BK96" s="193">
        <f t="shared" si="9"/>
        <v>0</v>
      </c>
      <c r="BL96" s="20" t="s">
        <v>168</v>
      </c>
      <c r="BM96" s="192" t="s">
        <v>168</v>
      </c>
    </row>
    <row r="97" spans="1:65" s="2" customFormat="1" ht="16.5" customHeight="1">
      <c r="A97" s="37"/>
      <c r="B97" s="38"/>
      <c r="C97" s="181" t="s">
        <v>180</v>
      </c>
      <c r="D97" s="181" t="s">
        <v>163</v>
      </c>
      <c r="E97" s="182" t="s">
        <v>3847</v>
      </c>
      <c r="F97" s="183" t="s">
        <v>3850</v>
      </c>
      <c r="G97" s="184" t="s">
        <v>189</v>
      </c>
      <c r="H97" s="185">
        <v>155</v>
      </c>
      <c r="I97" s="186"/>
      <c r="J97" s="187">
        <f t="shared" si="0"/>
        <v>0</v>
      </c>
      <c r="K97" s="183" t="s">
        <v>19</v>
      </c>
      <c r="L97" s="42"/>
      <c r="M97" s="188" t="s">
        <v>19</v>
      </c>
      <c r="N97" s="189" t="s">
        <v>40</v>
      </c>
      <c r="O97" s="67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168</v>
      </c>
      <c r="AT97" s="192" t="s">
        <v>163</v>
      </c>
      <c r="AU97" s="192" t="s">
        <v>79</v>
      </c>
      <c r="AY97" s="20" t="s">
        <v>161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0" t="s">
        <v>77</v>
      </c>
      <c r="BK97" s="193">
        <f t="shared" si="9"/>
        <v>0</v>
      </c>
      <c r="BL97" s="20" t="s">
        <v>168</v>
      </c>
      <c r="BM97" s="192" t="s">
        <v>197</v>
      </c>
    </row>
    <row r="98" spans="1:65" s="2" customFormat="1" ht="16.5" customHeight="1">
      <c r="A98" s="37"/>
      <c r="B98" s="38"/>
      <c r="C98" s="181" t="s">
        <v>168</v>
      </c>
      <c r="D98" s="181" t="s">
        <v>163</v>
      </c>
      <c r="E98" s="182" t="s">
        <v>3849</v>
      </c>
      <c r="F98" s="183" t="s">
        <v>3854</v>
      </c>
      <c r="G98" s="184" t="s">
        <v>189</v>
      </c>
      <c r="H98" s="185">
        <v>120</v>
      </c>
      <c r="I98" s="186"/>
      <c r="J98" s="187">
        <f t="shared" si="0"/>
        <v>0</v>
      </c>
      <c r="K98" s="183" t="s">
        <v>19</v>
      </c>
      <c r="L98" s="42"/>
      <c r="M98" s="188" t="s">
        <v>19</v>
      </c>
      <c r="N98" s="189" t="s">
        <v>40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168</v>
      </c>
      <c r="AT98" s="192" t="s">
        <v>163</v>
      </c>
      <c r="AU98" s="192" t="s">
        <v>79</v>
      </c>
      <c r="AY98" s="20" t="s">
        <v>161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77</v>
      </c>
      <c r="BK98" s="193">
        <f t="shared" si="9"/>
        <v>0</v>
      </c>
      <c r="BL98" s="20" t="s">
        <v>168</v>
      </c>
      <c r="BM98" s="192" t="s">
        <v>211</v>
      </c>
    </row>
    <row r="99" spans="1:65" s="2" customFormat="1" ht="16.5" customHeight="1">
      <c r="A99" s="37"/>
      <c r="B99" s="38"/>
      <c r="C99" s="181" t="s">
        <v>192</v>
      </c>
      <c r="D99" s="181" t="s">
        <v>163</v>
      </c>
      <c r="E99" s="182" t="s">
        <v>3851</v>
      </c>
      <c r="F99" s="183" t="s">
        <v>3856</v>
      </c>
      <c r="G99" s="184" t="s">
        <v>189</v>
      </c>
      <c r="H99" s="185">
        <v>180</v>
      </c>
      <c r="I99" s="186"/>
      <c r="J99" s="187">
        <f t="shared" si="0"/>
        <v>0</v>
      </c>
      <c r="K99" s="183" t="s">
        <v>19</v>
      </c>
      <c r="L99" s="42"/>
      <c r="M99" s="188" t="s">
        <v>19</v>
      </c>
      <c r="N99" s="189" t="s">
        <v>40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168</v>
      </c>
      <c r="AT99" s="192" t="s">
        <v>163</v>
      </c>
      <c r="AU99" s="192" t="s">
        <v>79</v>
      </c>
      <c r="AY99" s="20" t="s">
        <v>161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77</v>
      </c>
      <c r="BK99" s="193">
        <f t="shared" si="9"/>
        <v>0</v>
      </c>
      <c r="BL99" s="20" t="s">
        <v>168</v>
      </c>
      <c r="BM99" s="192" t="s">
        <v>237</v>
      </c>
    </row>
    <row r="100" spans="1:65" s="2" customFormat="1" ht="16.5" customHeight="1">
      <c r="A100" s="37"/>
      <c r="B100" s="38"/>
      <c r="C100" s="181" t="s">
        <v>197</v>
      </c>
      <c r="D100" s="181" t="s">
        <v>163</v>
      </c>
      <c r="E100" s="182" t="s">
        <v>3853</v>
      </c>
      <c r="F100" s="183" t="s">
        <v>3858</v>
      </c>
      <c r="G100" s="184" t="s">
        <v>189</v>
      </c>
      <c r="H100" s="185">
        <v>50</v>
      </c>
      <c r="I100" s="186"/>
      <c r="J100" s="187">
        <f t="shared" si="0"/>
        <v>0</v>
      </c>
      <c r="K100" s="183" t="s">
        <v>19</v>
      </c>
      <c r="L100" s="42"/>
      <c r="M100" s="188" t="s">
        <v>19</v>
      </c>
      <c r="N100" s="189" t="s">
        <v>40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168</v>
      </c>
      <c r="AT100" s="192" t="s">
        <v>163</v>
      </c>
      <c r="AU100" s="192" t="s">
        <v>79</v>
      </c>
      <c r="AY100" s="20" t="s">
        <v>161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77</v>
      </c>
      <c r="BK100" s="193">
        <f t="shared" si="9"/>
        <v>0</v>
      </c>
      <c r="BL100" s="20" t="s">
        <v>168</v>
      </c>
      <c r="BM100" s="192" t="s">
        <v>253</v>
      </c>
    </row>
    <row r="101" spans="1:65" s="12" customFormat="1" ht="22.8" customHeight="1">
      <c r="B101" s="165"/>
      <c r="C101" s="166"/>
      <c r="D101" s="167" t="s">
        <v>68</v>
      </c>
      <c r="E101" s="179" t="s">
        <v>3869</v>
      </c>
      <c r="F101" s="179" t="s">
        <v>3870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SUM(P102:P103)</f>
        <v>0</v>
      </c>
      <c r="Q101" s="173"/>
      <c r="R101" s="174">
        <f>SUM(R102:R103)</f>
        <v>0</v>
      </c>
      <c r="S101" s="173"/>
      <c r="T101" s="175">
        <f>SUM(T102:T103)</f>
        <v>0</v>
      </c>
      <c r="AR101" s="176" t="s">
        <v>77</v>
      </c>
      <c r="AT101" s="177" t="s">
        <v>68</v>
      </c>
      <c r="AU101" s="177" t="s">
        <v>77</v>
      </c>
      <c r="AY101" s="176" t="s">
        <v>161</v>
      </c>
      <c r="BK101" s="178">
        <f>SUM(BK102:BK103)</f>
        <v>0</v>
      </c>
    </row>
    <row r="102" spans="1:65" s="2" customFormat="1" ht="16.5" customHeight="1">
      <c r="A102" s="37"/>
      <c r="B102" s="38"/>
      <c r="C102" s="181" t="s">
        <v>203</v>
      </c>
      <c r="D102" s="181" t="s">
        <v>163</v>
      </c>
      <c r="E102" s="182" t="s">
        <v>3871</v>
      </c>
      <c r="F102" s="183" t="s">
        <v>3872</v>
      </c>
      <c r="G102" s="184" t="s">
        <v>2887</v>
      </c>
      <c r="H102" s="185">
        <v>10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40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168</v>
      </c>
      <c r="AT102" s="192" t="s">
        <v>163</v>
      </c>
      <c r="AU102" s="192" t="s">
        <v>79</v>
      </c>
      <c r="AY102" s="20" t="s">
        <v>161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168</v>
      </c>
      <c r="BM102" s="192" t="s">
        <v>268</v>
      </c>
    </row>
    <row r="103" spans="1:65" s="2" customFormat="1" ht="21.75" customHeight="1">
      <c r="A103" s="37"/>
      <c r="B103" s="38"/>
      <c r="C103" s="181" t="s">
        <v>211</v>
      </c>
      <c r="D103" s="181" t="s">
        <v>163</v>
      </c>
      <c r="E103" s="182" t="s">
        <v>3873</v>
      </c>
      <c r="F103" s="183" t="s">
        <v>3880</v>
      </c>
      <c r="G103" s="184" t="s">
        <v>2887</v>
      </c>
      <c r="H103" s="185">
        <v>7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40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168</v>
      </c>
      <c r="AT103" s="192" t="s">
        <v>163</v>
      </c>
      <c r="AU103" s="192" t="s">
        <v>79</v>
      </c>
      <c r="AY103" s="20" t="s">
        <v>161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77</v>
      </c>
      <c r="BK103" s="193">
        <f>ROUND(I103*H103,2)</f>
        <v>0</v>
      </c>
      <c r="BL103" s="20" t="s">
        <v>168</v>
      </c>
      <c r="BM103" s="192" t="s">
        <v>279</v>
      </c>
    </row>
    <row r="104" spans="1:65" s="12" customFormat="1" ht="22.8" customHeight="1">
      <c r="B104" s="165"/>
      <c r="C104" s="166"/>
      <c r="D104" s="167" t="s">
        <v>68</v>
      </c>
      <c r="E104" s="179" t="s">
        <v>3885</v>
      </c>
      <c r="F104" s="179" t="s">
        <v>3886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SUM(P105:P107)</f>
        <v>0</v>
      </c>
      <c r="Q104" s="173"/>
      <c r="R104" s="174">
        <f>SUM(R105:R107)</f>
        <v>0</v>
      </c>
      <c r="S104" s="173"/>
      <c r="T104" s="175">
        <f>SUM(T105:T107)</f>
        <v>0</v>
      </c>
      <c r="AR104" s="176" t="s">
        <v>77</v>
      </c>
      <c r="AT104" s="177" t="s">
        <v>68</v>
      </c>
      <c r="AU104" s="177" t="s">
        <v>77</v>
      </c>
      <c r="AY104" s="176" t="s">
        <v>161</v>
      </c>
      <c r="BK104" s="178">
        <f>SUM(BK105:BK107)</f>
        <v>0</v>
      </c>
    </row>
    <row r="105" spans="1:65" s="2" customFormat="1" ht="16.5" customHeight="1">
      <c r="A105" s="37"/>
      <c r="B105" s="38"/>
      <c r="C105" s="181" t="s">
        <v>222</v>
      </c>
      <c r="D105" s="181" t="s">
        <v>163</v>
      </c>
      <c r="E105" s="182" t="s">
        <v>3887</v>
      </c>
      <c r="F105" s="183" t="s">
        <v>3888</v>
      </c>
      <c r="G105" s="184" t="s">
        <v>2887</v>
      </c>
      <c r="H105" s="185">
        <v>7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168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168</v>
      </c>
      <c r="BM105" s="192" t="s">
        <v>299</v>
      </c>
    </row>
    <row r="106" spans="1:65" s="2" customFormat="1" ht="16.5" customHeight="1">
      <c r="A106" s="37"/>
      <c r="B106" s="38"/>
      <c r="C106" s="181" t="s">
        <v>237</v>
      </c>
      <c r="D106" s="181" t="s">
        <v>163</v>
      </c>
      <c r="E106" s="182" t="s">
        <v>3889</v>
      </c>
      <c r="F106" s="183" t="s">
        <v>3892</v>
      </c>
      <c r="G106" s="184" t="s">
        <v>2887</v>
      </c>
      <c r="H106" s="185">
        <v>1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40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168</v>
      </c>
      <c r="AT106" s="192" t="s">
        <v>163</v>
      </c>
      <c r="AU106" s="192" t="s">
        <v>79</v>
      </c>
      <c r="AY106" s="20" t="s">
        <v>161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168</v>
      </c>
      <c r="BM106" s="192" t="s">
        <v>317</v>
      </c>
    </row>
    <row r="107" spans="1:65" s="2" customFormat="1" ht="16.5" customHeight="1">
      <c r="A107" s="37"/>
      <c r="B107" s="38"/>
      <c r="C107" s="181" t="s">
        <v>247</v>
      </c>
      <c r="D107" s="181" t="s">
        <v>163</v>
      </c>
      <c r="E107" s="182" t="s">
        <v>3891</v>
      </c>
      <c r="F107" s="183" t="s">
        <v>3894</v>
      </c>
      <c r="G107" s="184" t="s">
        <v>2887</v>
      </c>
      <c r="H107" s="185">
        <v>1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40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168</v>
      </c>
      <c r="AT107" s="192" t="s">
        <v>163</v>
      </c>
      <c r="AU107" s="192" t="s">
        <v>79</v>
      </c>
      <c r="AY107" s="20" t="s">
        <v>161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77</v>
      </c>
      <c r="BK107" s="193">
        <f>ROUND(I107*H107,2)</f>
        <v>0</v>
      </c>
      <c r="BL107" s="20" t="s">
        <v>168</v>
      </c>
      <c r="BM107" s="192" t="s">
        <v>332</v>
      </c>
    </row>
    <row r="108" spans="1:65" s="12" customFormat="1" ht="22.8" customHeight="1">
      <c r="B108" s="165"/>
      <c r="C108" s="166"/>
      <c r="D108" s="167" t="s">
        <v>68</v>
      </c>
      <c r="E108" s="179" t="s">
        <v>3903</v>
      </c>
      <c r="F108" s="179" t="s">
        <v>3904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SUM(P109:P115)</f>
        <v>0</v>
      </c>
      <c r="Q108" s="173"/>
      <c r="R108" s="174">
        <f>SUM(R109:R115)</f>
        <v>0</v>
      </c>
      <c r="S108" s="173"/>
      <c r="T108" s="175">
        <f>SUM(T109:T115)</f>
        <v>0</v>
      </c>
      <c r="AR108" s="176" t="s">
        <v>77</v>
      </c>
      <c r="AT108" s="177" t="s">
        <v>68</v>
      </c>
      <c r="AU108" s="177" t="s">
        <v>77</v>
      </c>
      <c r="AY108" s="176" t="s">
        <v>161</v>
      </c>
      <c r="BK108" s="178">
        <f>SUM(BK109:BK115)</f>
        <v>0</v>
      </c>
    </row>
    <row r="109" spans="1:65" s="2" customFormat="1" ht="16.5" customHeight="1">
      <c r="A109" s="37"/>
      <c r="B109" s="38"/>
      <c r="C109" s="181" t="s">
        <v>253</v>
      </c>
      <c r="D109" s="181" t="s">
        <v>163</v>
      </c>
      <c r="E109" s="182" t="s">
        <v>3905</v>
      </c>
      <c r="F109" s="183" t="s">
        <v>3908</v>
      </c>
      <c r="G109" s="184" t="s">
        <v>944</v>
      </c>
      <c r="H109" s="185">
        <v>4</v>
      </c>
      <c r="I109" s="186"/>
      <c r="J109" s="187">
        <f t="shared" ref="J109:J115" si="10">ROUND(I109*H109,2)</f>
        <v>0</v>
      </c>
      <c r="K109" s="183" t="s">
        <v>19</v>
      </c>
      <c r="L109" s="42"/>
      <c r="M109" s="188" t="s">
        <v>19</v>
      </c>
      <c r="N109" s="189" t="s">
        <v>40</v>
      </c>
      <c r="O109" s="67"/>
      <c r="P109" s="190">
        <f t="shared" ref="P109:P115" si="11">O109*H109</f>
        <v>0</v>
      </c>
      <c r="Q109" s="190">
        <v>0</v>
      </c>
      <c r="R109" s="190">
        <f t="shared" ref="R109:R115" si="12">Q109*H109</f>
        <v>0</v>
      </c>
      <c r="S109" s="190">
        <v>0</v>
      </c>
      <c r="T109" s="191">
        <f t="shared" ref="T109:T115" si="13"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168</v>
      </c>
      <c r="AT109" s="192" t="s">
        <v>163</v>
      </c>
      <c r="AU109" s="192" t="s">
        <v>79</v>
      </c>
      <c r="AY109" s="20" t="s">
        <v>161</v>
      </c>
      <c r="BE109" s="193">
        <f t="shared" ref="BE109:BE115" si="14">IF(N109="základní",J109,0)</f>
        <v>0</v>
      </c>
      <c r="BF109" s="193">
        <f t="shared" ref="BF109:BF115" si="15">IF(N109="snížená",J109,0)</f>
        <v>0</v>
      </c>
      <c r="BG109" s="193">
        <f t="shared" ref="BG109:BG115" si="16">IF(N109="zákl. přenesená",J109,0)</f>
        <v>0</v>
      </c>
      <c r="BH109" s="193">
        <f t="shared" ref="BH109:BH115" si="17">IF(N109="sníž. přenesená",J109,0)</f>
        <v>0</v>
      </c>
      <c r="BI109" s="193">
        <f t="shared" ref="BI109:BI115" si="18">IF(N109="nulová",J109,0)</f>
        <v>0</v>
      </c>
      <c r="BJ109" s="20" t="s">
        <v>77</v>
      </c>
      <c r="BK109" s="193">
        <f t="shared" ref="BK109:BK115" si="19">ROUND(I109*H109,2)</f>
        <v>0</v>
      </c>
      <c r="BL109" s="20" t="s">
        <v>168</v>
      </c>
      <c r="BM109" s="192" t="s">
        <v>343</v>
      </c>
    </row>
    <row r="110" spans="1:65" s="2" customFormat="1" ht="16.5" customHeight="1">
      <c r="A110" s="37"/>
      <c r="B110" s="38"/>
      <c r="C110" s="181" t="s">
        <v>262</v>
      </c>
      <c r="D110" s="181" t="s">
        <v>163</v>
      </c>
      <c r="E110" s="182" t="s">
        <v>3907</v>
      </c>
      <c r="F110" s="183" t="s">
        <v>3910</v>
      </c>
      <c r="G110" s="184" t="s">
        <v>2887</v>
      </c>
      <c r="H110" s="185">
        <v>10</v>
      </c>
      <c r="I110" s="186"/>
      <c r="J110" s="187">
        <f t="shared" si="10"/>
        <v>0</v>
      </c>
      <c r="K110" s="183" t="s">
        <v>19</v>
      </c>
      <c r="L110" s="42"/>
      <c r="M110" s="188" t="s">
        <v>19</v>
      </c>
      <c r="N110" s="189" t="s">
        <v>40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168</v>
      </c>
      <c r="AT110" s="192" t="s">
        <v>163</v>
      </c>
      <c r="AU110" s="192" t="s">
        <v>79</v>
      </c>
      <c r="AY110" s="20" t="s">
        <v>161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77</v>
      </c>
      <c r="BK110" s="193">
        <f t="shared" si="19"/>
        <v>0</v>
      </c>
      <c r="BL110" s="20" t="s">
        <v>168</v>
      </c>
      <c r="BM110" s="192" t="s">
        <v>359</v>
      </c>
    </row>
    <row r="111" spans="1:65" s="2" customFormat="1" ht="16.5" customHeight="1">
      <c r="A111" s="37"/>
      <c r="B111" s="38"/>
      <c r="C111" s="181" t="s">
        <v>268</v>
      </c>
      <c r="D111" s="181" t="s">
        <v>163</v>
      </c>
      <c r="E111" s="182" t="s">
        <v>3909</v>
      </c>
      <c r="F111" s="183" t="s">
        <v>3912</v>
      </c>
      <c r="G111" s="184" t="s">
        <v>2887</v>
      </c>
      <c r="H111" s="185">
        <v>20</v>
      </c>
      <c r="I111" s="186"/>
      <c r="J111" s="187">
        <f t="shared" si="10"/>
        <v>0</v>
      </c>
      <c r="K111" s="183" t="s">
        <v>19</v>
      </c>
      <c r="L111" s="42"/>
      <c r="M111" s="188" t="s">
        <v>19</v>
      </c>
      <c r="N111" s="189" t="s">
        <v>40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168</v>
      </c>
      <c r="AT111" s="192" t="s">
        <v>163</v>
      </c>
      <c r="AU111" s="192" t="s">
        <v>79</v>
      </c>
      <c r="AY111" s="20" t="s">
        <v>161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77</v>
      </c>
      <c r="BK111" s="193">
        <f t="shared" si="19"/>
        <v>0</v>
      </c>
      <c r="BL111" s="20" t="s">
        <v>168</v>
      </c>
      <c r="BM111" s="192" t="s">
        <v>375</v>
      </c>
    </row>
    <row r="112" spans="1:65" s="2" customFormat="1" ht="16.5" customHeight="1">
      <c r="A112" s="37"/>
      <c r="B112" s="38"/>
      <c r="C112" s="181" t="s">
        <v>8</v>
      </c>
      <c r="D112" s="181" t="s">
        <v>163</v>
      </c>
      <c r="E112" s="182" t="s">
        <v>3911</v>
      </c>
      <c r="F112" s="183" t="s">
        <v>3914</v>
      </c>
      <c r="G112" s="184" t="s">
        <v>2887</v>
      </c>
      <c r="H112" s="185">
        <v>20</v>
      </c>
      <c r="I112" s="186"/>
      <c r="J112" s="187">
        <f t="shared" si="10"/>
        <v>0</v>
      </c>
      <c r="K112" s="183" t="s">
        <v>19</v>
      </c>
      <c r="L112" s="42"/>
      <c r="M112" s="188" t="s">
        <v>19</v>
      </c>
      <c r="N112" s="189" t="s">
        <v>40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168</v>
      </c>
      <c r="AT112" s="192" t="s">
        <v>163</v>
      </c>
      <c r="AU112" s="192" t="s">
        <v>79</v>
      </c>
      <c r="AY112" s="20" t="s">
        <v>161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77</v>
      </c>
      <c r="BK112" s="193">
        <f t="shared" si="19"/>
        <v>0</v>
      </c>
      <c r="BL112" s="20" t="s">
        <v>168</v>
      </c>
      <c r="BM112" s="192" t="s">
        <v>391</v>
      </c>
    </row>
    <row r="113" spans="1:65" s="2" customFormat="1" ht="16.5" customHeight="1">
      <c r="A113" s="37"/>
      <c r="B113" s="38"/>
      <c r="C113" s="181" t="s">
        <v>279</v>
      </c>
      <c r="D113" s="181" t="s">
        <v>163</v>
      </c>
      <c r="E113" s="182" t="s">
        <v>3913</v>
      </c>
      <c r="F113" s="183" t="s">
        <v>3916</v>
      </c>
      <c r="G113" s="184" t="s">
        <v>2887</v>
      </c>
      <c r="H113" s="185">
        <v>20</v>
      </c>
      <c r="I113" s="186"/>
      <c r="J113" s="187">
        <f t="shared" si="10"/>
        <v>0</v>
      </c>
      <c r="K113" s="183" t="s">
        <v>19</v>
      </c>
      <c r="L113" s="42"/>
      <c r="M113" s="188" t="s">
        <v>19</v>
      </c>
      <c r="N113" s="189" t="s">
        <v>40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168</v>
      </c>
      <c r="AT113" s="192" t="s">
        <v>163</v>
      </c>
      <c r="AU113" s="192" t="s">
        <v>79</v>
      </c>
      <c r="AY113" s="20" t="s">
        <v>161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77</v>
      </c>
      <c r="BK113" s="193">
        <f t="shared" si="19"/>
        <v>0</v>
      </c>
      <c r="BL113" s="20" t="s">
        <v>168</v>
      </c>
      <c r="BM113" s="192" t="s">
        <v>406</v>
      </c>
    </row>
    <row r="114" spans="1:65" s="2" customFormat="1" ht="16.5" customHeight="1">
      <c r="A114" s="37"/>
      <c r="B114" s="38"/>
      <c r="C114" s="181" t="s">
        <v>293</v>
      </c>
      <c r="D114" s="181" t="s">
        <v>163</v>
      </c>
      <c r="E114" s="182" t="s">
        <v>3915</v>
      </c>
      <c r="F114" s="183" t="s">
        <v>3918</v>
      </c>
      <c r="G114" s="184" t="s">
        <v>2887</v>
      </c>
      <c r="H114" s="185">
        <v>10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40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168</v>
      </c>
      <c r="AT114" s="192" t="s">
        <v>163</v>
      </c>
      <c r="AU114" s="192" t="s">
        <v>79</v>
      </c>
      <c r="AY114" s="20" t="s">
        <v>161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77</v>
      </c>
      <c r="BK114" s="193">
        <f t="shared" si="19"/>
        <v>0</v>
      </c>
      <c r="BL114" s="20" t="s">
        <v>168</v>
      </c>
      <c r="BM114" s="192" t="s">
        <v>421</v>
      </c>
    </row>
    <row r="115" spans="1:65" s="2" customFormat="1" ht="24.15" customHeight="1">
      <c r="A115" s="37"/>
      <c r="B115" s="38"/>
      <c r="C115" s="181" t="s">
        <v>299</v>
      </c>
      <c r="D115" s="181" t="s">
        <v>163</v>
      </c>
      <c r="E115" s="182" t="s">
        <v>3917</v>
      </c>
      <c r="F115" s="183" t="s">
        <v>3920</v>
      </c>
      <c r="G115" s="184" t="s">
        <v>189</v>
      </c>
      <c r="H115" s="185">
        <v>30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40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168</v>
      </c>
      <c r="AT115" s="192" t="s">
        <v>163</v>
      </c>
      <c r="AU115" s="192" t="s">
        <v>79</v>
      </c>
      <c r="AY115" s="20" t="s">
        <v>161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77</v>
      </c>
      <c r="BK115" s="193">
        <f t="shared" si="19"/>
        <v>0</v>
      </c>
      <c r="BL115" s="20" t="s">
        <v>168</v>
      </c>
      <c r="BM115" s="192" t="s">
        <v>433</v>
      </c>
    </row>
    <row r="116" spans="1:65" s="12" customFormat="1" ht="22.8" customHeight="1">
      <c r="B116" s="165"/>
      <c r="C116" s="166"/>
      <c r="D116" s="167" t="s">
        <v>68</v>
      </c>
      <c r="E116" s="179" t="s">
        <v>3931</v>
      </c>
      <c r="F116" s="179" t="s">
        <v>3966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SUM(P117:P127)</f>
        <v>0</v>
      </c>
      <c r="Q116" s="173"/>
      <c r="R116" s="174">
        <f>SUM(R117:R127)</f>
        <v>0</v>
      </c>
      <c r="S116" s="173"/>
      <c r="T116" s="175">
        <f>SUM(T117:T127)</f>
        <v>0</v>
      </c>
      <c r="AR116" s="176" t="s">
        <v>77</v>
      </c>
      <c r="AT116" s="177" t="s">
        <v>68</v>
      </c>
      <c r="AU116" s="177" t="s">
        <v>77</v>
      </c>
      <c r="AY116" s="176" t="s">
        <v>161</v>
      </c>
      <c r="BK116" s="178">
        <f>SUM(BK117:BK127)</f>
        <v>0</v>
      </c>
    </row>
    <row r="117" spans="1:65" s="2" customFormat="1" ht="24.15" customHeight="1">
      <c r="A117" s="37"/>
      <c r="B117" s="38"/>
      <c r="C117" s="181" t="s">
        <v>311</v>
      </c>
      <c r="D117" s="181" t="s">
        <v>163</v>
      </c>
      <c r="E117" s="182" t="s">
        <v>3933</v>
      </c>
      <c r="F117" s="183" t="s">
        <v>3968</v>
      </c>
      <c r="G117" s="184" t="s">
        <v>2887</v>
      </c>
      <c r="H117" s="185">
        <v>1</v>
      </c>
      <c r="I117" s="186"/>
      <c r="J117" s="187">
        <f t="shared" ref="J117:J126" si="20">ROUND(I117*H117,2)</f>
        <v>0</v>
      </c>
      <c r="K117" s="183" t="s">
        <v>19</v>
      </c>
      <c r="L117" s="42"/>
      <c r="M117" s="188" t="s">
        <v>19</v>
      </c>
      <c r="N117" s="189" t="s">
        <v>40</v>
      </c>
      <c r="O117" s="67"/>
      <c r="P117" s="190">
        <f t="shared" ref="P117:P126" si="21">O117*H117</f>
        <v>0</v>
      </c>
      <c r="Q117" s="190">
        <v>0</v>
      </c>
      <c r="R117" s="190">
        <f t="shared" ref="R117:R126" si="22">Q117*H117</f>
        <v>0</v>
      </c>
      <c r="S117" s="190">
        <v>0</v>
      </c>
      <c r="T117" s="191">
        <f t="shared" ref="T117:T126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168</v>
      </c>
      <c r="AT117" s="192" t="s">
        <v>163</v>
      </c>
      <c r="AU117" s="192" t="s">
        <v>79</v>
      </c>
      <c r="AY117" s="20" t="s">
        <v>161</v>
      </c>
      <c r="BE117" s="193">
        <f t="shared" ref="BE117:BE126" si="24">IF(N117="základní",J117,0)</f>
        <v>0</v>
      </c>
      <c r="BF117" s="193">
        <f t="shared" ref="BF117:BF126" si="25">IF(N117="snížená",J117,0)</f>
        <v>0</v>
      </c>
      <c r="BG117" s="193">
        <f t="shared" ref="BG117:BG126" si="26">IF(N117="zákl. přenesená",J117,0)</f>
        <v>0</v>
      </c>
      <c r="BH117" s="193">
        <f t="shared" ref="BH117:BH126" si="27">IF(N117="sníž. přenesená",J117,0)</f>
        <v>0</v>
      </c>
      <c r="BI117" s="193">
        <f t="shared" ref="BI117:BI126" si="28">IF(N117="nulová",J117,0)</f>
        <v>0</v>
      </c>
      <c r="BJ117" s="20" t="s">
        <v>77</v>
      </c>
      <c r="BK117" s="193">
        <f t="shared" ref="BK117:BK126" si="29">ROUND(I117*H117,2)</f>
        <v>0</v>
      </c>
      <c r="BL117" s="20" t="s">
        <v>168</v>
      </c>
      <c r="BM117" s="192" t="s">
        <v>447</v>
      </c>
    </row>
    <row r="118" spans="1:65" s="2" customFormat="1" ht="16.5" customHeight="1">
      <c r="A118" s="37"/>
      <c r="B118" s="38"/>
      <c r="C118" s="181" t="s">
        <v>317</v>
      </c>
      <c r="D118" s="181" t="s">
        <v>163</v>
      </c>
      <c r="E118" s="182" t="s">
        <v>3935</v>
      </c>
      <c r="F118" s="183" t="s">
        <v>3970</v>
      </c>
      <c r="G118" s="184" t="s">
        <v>944</v>
      </c>
      <c r="H118" s="185">
        <v>6</v>
      </c>
      <c r="I118" s="186"/>
      <c r="J118" s="187">
        <f t="shared" si="20"/>
        <v>0</v>
      </c>
      <c r="K118" s="183" t="s">
        <v>19</v>
      </c>
      <c r="L118" s="42"/>
      <c r="M118" s="188" t="s">
        <v>19</v>
      </c>
      <c r="N118" s="189" t="s">
        <v>40</v>
      </c>
      <c r="O118" s="67"/>
      <c r="P118" s="190">
        <f t="shared" si="21"/>
        <v>0</v>
      </c>
      <c r="Q118" s="190">
        <v>0</v>
      </c>
      <c r="R118" s="190">
        <f t="shared" si="22"/>
        <v>0</v>
      </c>
      <c r="S118" s="190">
        <v>0</v>
      </c>
      <c r="T118" s="191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168</v>
      </c>
      <c r="AT118" s="192" t="s">
        <v>163</v>
      </c>
      <c r="AU118" s="192" t="s">
        <v>79</v>
      </c>
      <c r="AY118" s="20" t="s">
        <v>161</v>
      </c>
      <c r="BE118" s="193">
        <f t="shared" si="24"/>
        <v>0</v>
      </c>
      <c r="BF118" s="193">
        <f t="shared" si="25"/>
        <v>0</v>
      </c>
      <c r="BG118" s="193">
        <f t="shared" si="26"/>
        <v>0</v>
      </c>
      <c r="BH118" s="193">
        <f t="shared" si="27"/>
        <v>0</v>
      </c>
      <c r="BI118" s="193">
        <f t="shared" si="28"/>
        <v>0</v>
      </c>
      <c r="BJ118" s="20" t="s">
        <v>77</v>
      </c>
      <c r="BK118" s="193">
        <f t="shared" si="29"/>
        <v>0</v>
      </c>
      <c r="BL118" s="20" t="s">
        <v>168</v>
      </c>
      <c r="BM118" s="192" t="s">
        <v>458</v>
      </c>
    </row>
    <row r="119" spans="1:65" s="2" customFormat="1" ht="21.75" customHeight="1">
      <c r="A119" s="37"/>
      <c r="B119" s="38"/>
      <c r="C119" s="181" t="s">
        <v>7</v>
      </c>
      <c r="D119" s="181" t="s">
        <v>163</v>
      </c>
      <c r="E119" s="182" t="s">
        <v>3937</v>
      </c>
      <c r="F119" s="183" t="s">
        <v>3976</v>
      </c>
      <c r="G119" s="184" t="s">
        <v>2887</v>
      </c>
      <c r="H119" s="185">
        <v>1</v>
      </c>
      <c r="I119" s="186"/>
      <c r="J119" s="187">
        <f t="shared" si="20"/>
        <v>0</v>
      </c>
      <c r="K119" s="183" t="s">
        <v>19</v>
      </c>
      <c r="L119" s="42"/>
      <c r="M119" s="188" t="s">
        <v>19</v>
      </c>
      <c r="N119" s="189" t="s">
        <v>40</v>
      </c>
      <c r="O119" s="67"/>
      <c r="P119" s="190">
        <f t="shared" si="21"/>
        <v>0</v>
      </c>
      <c r="Q119" s="190">
        <v>0</v>
      </c>
      <c r="R119" s="190">
        <f t="shared" si="22"/>
        <v>0</v>
      </c>
      <c r="S119" s="190">
        <v>0</v>
      </c>
      <c r="T119" s="191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168</v>
      </c>
      <c r="AT119" s="192" t="s">
        <v>163</v>
      </c>
      <c r="AU119" s="192" t="s">
        <v>79</v>
      </c>
      <c r="AY119" s="20" t="s">
        <v>161</v>
      </c>
      <c r="BE119" s="193">
        <f t="shared" si="24"/>
        <v>0</v>
      </c>
      <c r="BF119" s="193">
        <f t="shared" si="25"/>
        <v>0</v>
      </c>
      <c r="BG119" s="193">
        <f t="shared" si="26"/>
        <v>0</v>
      </c>
      <c r="BH119" s="193">
        <f t="shared" si="27"/>
        <v>0</v>
      </c>
      <c r="BI119" s="193">
        <f t="shared" si="28"/>
        <v>0</v>
      </c>
      <c r="BJ119" s="20" t="s">
        <v>77</v>
      </c>
      <c r="BK119" s="193">
        <f t="shared" si="29"/>
        <v>0</v>
      </c>
      <c r="BL119" s="20" t="s">
        <v>168</v>
      </c>
      <c r="BM119" s="192" t="s">
        <v>469</v>
      </c>
    </row>
    <row r="120" spans="1:65" s="2" customFormat="1" ht="16.5" customHeight="1">
      <c r="A120" s="37"/>
      <c r="B120" s="38"/>
      <c r="C120" s="181" t="s">
        <v>332</v>
      </c>
      <c r="D120" s="181" t="s">
        <v>163</v>
      </c>
      <c r="E120" s="182" t="s">
        <v>3939</v>
      </c>
      <c r="F120" s="183" t="s">
        <v>3978</v>
      </c>
      <c r="G120" s="184" t="s">
        <v>2887</v>
      </c>
      <c r="H120" s="185">
        <v>1</v>
      </c>
      <c r="I120" s="186"/>
      <c r="J120" s="187">
        <f t="shared" si="20"/>
        <v>0</v>
      </c>
      <c r="K120" s="183" t="s">
        <v>19</v>
      </c>
      <c r="L120" s="42"/>
      <c r="M120" s="188" t="s">
        <v>19</v>
      </c>
      <c r="N120" s="189" t="s">
        <v>40</v>
      </c>
      <c r="O120" s="67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168</v>
      </c>
      <c r="AT120" s="192" t="s">
        <v>163</v>
      </c>
      <c r="AU120" s="192" t="s">
        <v>79</v>
      </c>
      <c r="AY120" s="20" t="s">
        <v>161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20" t="s">
        <v>77</v>
      </c>
      <c r="BK120" s="193">
        <f t="shared" si="29"/>
        <v>0</v>
      </c>
      <c r="BL120" s="20" t="s">
        <v>168</v>
      </c>
      <c r="BM120" s="192" t="s">
        <v>481</v>
      </c>
    </row>
    <row r="121" spans="1:65" s="2" customFormat="1" ht="16.5" customHeight="1">
      <c r="A121" s="37"/>
      <c r="B121" s="38"/>
      <c r="C121" s="181" t="s">
        <v>337</v>
      </c>
      <c r="D121" s="181" t="s">
        <v>163</v>
      </c>
      <c r="E121" s="182" t="s">
        <v>3941</v>
      </c>
      <c r="F121" s="183" t="s">
        <v>3980</v>
      </c>
      <c r="G121" s="184" t="s">
        <v>2887</v>
      </c>
      <c r="H121" s="185">
        <v>1</v>
      </c>
      <c r="I121" s="186"/>
      <c r="J121" s="187">
        <f t="shared" si="20"/>
        <v>0</v>
      </c>
      <c r="K121" s="183" t="s">
        <v>19</v>
      </c>
      <c r="L121" s="42"/>
      <c r="M121" s="188" t="s">
        <v>19</v>
      </c>
      <c r="N121" s="189" t="s">
        <v>40</v>
      </c>
      <c r="O121" s="67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168</v>
      </c>
      <c r="AT121" s="192" t="s">
        <v>163</v>
      </c>
      <c r="AU121" s="192" t="s">
        <v>79</v>
      </c>
      <c r="AY121" s="20" t="s">
        <v>161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0" t="s">
        <v>77</v>
      </c>
      <c r="BK121" s="193">
        <f t="shared" si="29"/>
        <v>0</v>
      </c>
      <c r="BL121" s="20" t="s">
        <v>168</v>
      </c>
      <c r="BM121" s="192" t="s">
        <v>493</v>
      </c>
    </row>
    <row r="122" spans="1:65" s="2" customFormat="1" ht="16.5" customHeight="1">
      <c r="A122" s="37"/>
      <c r="B122" s="38"/>
      <c r="C122" s="181" t="s">
        <v>343</v>
      </c>
      <c r="D122" s="181" t="s">
        <v>163</v>
      </c>
      <c r="E122" s="182" t="s">
        <v>3943</v>
      </c>
      <c r="F122" s="183" t="s">
        <v>3982</v>
      </c>
      <c r="G122" s="184" t="s">
        <v>189</v>
      </c>
      <c r="H122" s="185">
        <v>100</v>
      </c>
      <c r="I122" s="186"/>
      <c r="J122" s="187">
        <f t="shared" si="20"/>
        <v>0</v>
      </c>
      <c r="K122" s="183" t="s">
        <v>19</v>
      </c>
      <c r="L122" s="42"/>
      <c r="M122" s="188" t="s">
        <v>19</v>
      </c>
      <c r="N122" s="189" t="s">
        <v>40</v>
      </c>
      <c r="O122" s="67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168</v>
      </c>
      <c r="AT122" s="192" t="s">
        <v>163</v>
      </c>
      <c r="AU122" s="192" t="s">
        <v>79</v>
      </c>
      <c r="AY122" s="20" t="s">
        <v>161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0" t="s">
        <v>77</v>
      </c>
      <c r="BK122" s="193">
        <f t="shared" si="29"/>
        <v>0</v>
      </c>
      <c r="BL122" s="20" t="s">
        <v>168</v>
      </c>
      <c r="BM122" s="192" t="s">
        <v>505</v>
      </c>
    </row>
    <row r="123" spans="1:65" s="2" customFormat="1" ht="16.5" customHeight="1">
      <c r="A123" s="37"/>
      <c r="B123" s="38"/>
      <c r="C123" s="181" t="s">
        <v>353</v>
      </c>
      <c r="D123" s="181" t="s">
        <v>163</v>
      </c>
      <c r="E123" s="182" t="s">
        <v>3945</v>
      </c>
      <c r="F123" s="183" t="s">
        <v>3984</v>
      </c>
      <c r="G123" s="184" t="s">
        <v>2887</v>
      </c>
      <c r="H123" s="185">
        <v>1</v>
      </c>
      <c r="I123" s="186"/>
      <c r="J123" s="187">
        <f t="shared" si="20"/>
        <v>0</v>
      </c>
      <c r="K123" s="183" t="s">
        <v>19</v>
      </c>
      <c r="L123" s="42"/>
      <c r="M123" s="188" t="s">
        <v>19</v>
      </c>
      <c r="N123" s="189" t="s">
        <v>40</v>
      </c>
      <c r="O123" s="67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168</v>
      </c>
      <c r="AT123" s="192" t="s">
        <v>163</v>
      </c>
      <c r="AU123" s="192" t="s">
        <v>79</v>
      </c>
      <c r="AY123" s="20" t="s">
        <v>161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0" t="s">
        <v>77</v>
      </c>
      <c r="BK123" s="193">
        <f t="shared" si="29"/>
        <v>0</v>
      </c>
      <c r="BL123" s="20" t="s">
        <v>168</v>
      </c>
      <c r="BM123" s="192" t="s">
        <v>519</v>
      </c>
    </row>
    <row r="124" spans="1:65" s="2" customFormat="1" ht="16.5" customHeight="1">
      <c r="A124" s="37"/>
      <c r="B124" s="38"/>
      <c r="C124" s="181" t="s">
        <v>359</v>
      </c>
      <c r="D124" s="181" t="s">
        <v>163</v>
      </c>
      <c r="E124" s="182" t="s">
        <v>3947</v>
      </c>
      <c r="F124" s="183" t="s">
        <v>3986</v>
      </c>
      <c r="G124" s="184" t="s">
        <v>189</v>
      </c>
      <c r="H124" s="185">
        <v>100</v>
      </c>
      <c r="I124" s="186"/>
      <c r="J124" s="187">
        <f t="shared" si="20"/>
        <v>0</v>
      </c>
      <c r="K124" s="183" t="s">
        <v>19</v>
      </c>
      <c r="L124" s="42"/>
      <c r="M124" s="188" t="s">
        <v>19</v>
      </c>
      <c r="N124" s="189" t="s">
        <v>40</v>
      </c>
      <c r="O124" s="67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168</v>
      </c>
      <c r="AT124" s="192" t="s">
        <v>163</v>
      </c>
      <c r="AU124" s="192" t="s">
        <v>79</v>
      </c>
      <c r="AY124" s="20" t="s">
        <v>161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0" t="s">
        <v>77</v>
      </c>
      <c r="BK124" s="193">
        <f t="shared" si="29"/>
        <v>0</v>
      </c>
      <c r="BL124" s="20" t="s">
        <v>168</v>
      </c>
      <c r="BM124" s="192" t="s">
        <v>538</v>
      </c>
    </row>
    <row r="125" spans="1:65" s="2" customFormat="1" ht="16.5" customHeight="1">
      <c r="A125" s="37"/>
      <c r="B125" s="38"/>
      <c r="C125" s="181" t="s">
        <v>368</v>
      </c>
      <c r="D125" s="181" t="s">
        <v>163</v>
      </c>
      <c r="E125" s="182" t="s">
        <v>3949</v>
      </c>
      <c r="F125" s="183" t="s">
        <v>3988</v>
      </c>
      <c r="G125" s="184" t="s">
        <v>189</v>
      </c>
      <c r="H125" s="185">
        <v>80</v>
      </c>
      <c r="I125" s="186"/>
      <c r="J125" s="187">
        <f t="shared" si="20"/>
        <v>0</v>
      </c>
      <c r="K125" s="183" t="s">
        <v>19</v>
      </c>
      <c r="L125" s="42"/>
      <c r="M125" s="188" t="s">
        <v>19</v>
      </c>
      <c r="N125" s="189" t="s">
        <v>40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168</v>
      </c>
      <c r="AT125" s="192" t="s">
        <v>163</v>
      </c>
      <c r="AU125" s="192" t="s">
        <v>79</v>
      </c>
      <c r="AY125" s="20" t="s">
        <v>161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77</v>
      </c>
      <c r="BK125" s="193">
        <f t="shared" si="29"/>
        <v>0</v>
      </c>
      <c r="BL125" s="20" t="s">
        <v>168</v>
      </c>
      <c r="BM125" s="192" t="s">
        <v>553</v>
      </c>
    </row>
    <row r="126" spans="1:65" s="2" customFormat="1" ht="16.5" customHeight="1">
      <c r="A126" s="37"/>
      <c r="B126" s="38"/>
      <c r="C126" s="181" t="s">
        <v>375</v>
      </c>
      <c r="D126" s="181" t="s">
        <v>163</v>
      </c>
      <c r="E126" s="182" t="s">
        <v>3951</v>
      </c>
      <c r="F126" s="183" t="s">
        <v>3990</v>
      </c>
      <c r="G126" s="184" t="s">
        <v>189</v>
      </c>
      <c r="H126" s="185">
        <v>150</v>
      </c>
      <c r="I126" s="186"/>
      <c r="J126" s="187">
        <f t="shared" si="20"/>
        <v>0</v>
      </c>
      <c r="K126" s="183" t="s">
        <v>19</v>
      </c>
      <c r="L126" s="42"/>
      <c r="M126" s="188" t="s">
        <v>19</v>
      </c>
      <c r="N126" s="189" t="s">
        <v>40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168</v>
      </c>
      <c r="AT126" s="192" t="s">
        <v>163</v>
      </c>
      <c r="AU126" s="192" t="s">
        <v>79</v>
      </c>
      <c r="AY126" s="20" t="s">
        <v>161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77</v>
      </c>
      <c r="BK126" s="193">
        <f t="shared" si="29"/>
        <v>0</v>
      </c>
      <c r="BL126" s="20" t="s">
        <v>168</v>
      </c>
      <c r="BM126" s="192" t="s">
        <v>569</v>
      </c>
    </row>
    <row r="127" spans="1:65" s="2" customFormat="1" ht="28.8">
      <c r="A127" s="37"/>
      <c r="B127" s="38"/>
      <c r="C127" s="39"/>
      <c r="D127" s="199" t="s">
        <v>176</v>
      </c>
      <c r="E127" s="39"/>
      <c r="F127" s="200" t="s">
        <v>3991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176</v>
      </c>
      <c r="AU127" s="20" t="s">
        <v>79</v>
      </c>
    </row>
    <row r="128" spans="1:65" s="12" customFormat="1" ht="22.8" customHeight="1">
      <c r="B128" s="165"/>
      <c r="C128" s="166"/>
      <c r="D128" s="167" t="s">
        <v>68</v>
      </c>
      <c r="E128" s="179" t="s">
        <v>3992</v>
      </c>
      <c r="F128" s="179" t="s">
        <v>3081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SUM(P129:P145)</f>
        <v>0</v>
      </c>
      <c r="Q128" s="173"/>
      <c r="R128" s="174">
        <f>SUM(R129:R145)</f>
        <v>0</v>
      </c>
      <c r="S128" s="173"/>
      <c r="T128" s="175">
        <f>SUM(T129:T145)</f>
        <v>0</v>
      </c>
      <c r="AR128" s="176" t="s">
        <v>77</v>
      </c>
      <c r="AT128" s="177" t="s">
        <v>68</v>
      </c>
      <c r="AU128" s="177" t="s">
        <v>77</v>
      </c>
      <c r="AY128" s="176" t="s">
        <v>161</v>
      </c>
      <c r="BK128" s="178">
        <f>SUM(BK129:BK145)</f>
        <v>0</v>
      </c>
    </row>
    <row r="129" spans="1:65" s="2" customFormat="1" ht="16.5" customHeight="1">
      <c r="A129" s="37"/>
      <c r="B129" s="38"/>
      <c r="C129" s="181" t="s">
        <v>384</v>
      </c>
      <c r="D129" s="181" t="s">
        <v>163</v>
      </c>
      <c r="E129" s="182" t="s">
        <v>3993</v>
      </c>
      <c r="F129" s="183" t="s">
        <v>3994</v>
      </c>
      <c r="G129" s="184" t="s">
        <v>2887</v>
      </c>
      <c r="H129" s="185">
        <v>1</v>
      </c>
      <c r="I129" s="186"/>
      <c r="J129" s="187">
        <f t="shared" ref="J129:J143" si="30">ROUND(I129*H129,2)</f>
        <v>0</v>
      </c>
      <c r="K129" s="183" t="s">
        <v>19</v>
      </c>
      <c r="L129" s="42"/>
      <c r="M129" s="188" t="s">
        <v>19</v>
      </c>
      <c r="N129" s="189" t="s">
        <v>40</v>
      </c>
      <c r="O129" s="67"/>
      <c r="P129" s="190">
        <f t="shared" ref="P129:P143" si="31">O129*H129</f>
        <v>0</v>
      </c>
      <c r="Q129" s="190">
        <v>0</v>
      </c>
      <c r="R129" s="190">
        <f t="shared" ref="R129:R143" si="32">Q129*H129</f>
        <v>0</v>
      </c>
      <c r="S129" s="190">
        <v>0</v>
      </c>
      <c r="T129" s="191">
        <f t="shared" ref="T129:T143" si="33"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168</v>
      </c>
      <c r="AT129" s="192" t="s">
        <v>163</v>
      </c>
      <c r="AU129" s="192" t="s">
        <v>79</v>
      </c>
      <c r="AY129" s="20" t="s">
        <v>161</v>
      </c>
      <c r="BE129" s="193">
        <f t="shared" ref="BE129:BE143" si="34">IF(N129="základní",J129,0)</f>
        <v>0</v>
      </c>
      <c r="BF129" s="193">
        <f t="shared" ref="BF129:BF143" si="35">IF(N129="snížená",J129,0)</f>
        <v>0</v>
      </c>
      <c r="BG129" s="193">
        <f t="shared" ref="BG129:BG143" si="36">IF(N129="zákl. přenesená",J129,0)</f>
        <v>0</v>
      </c>
      <c r="BH129" s="193">
        <f t="shared" ref="BH129:BH143" si="37">IF(N129="sníž. přenesená",J129,0)</f>
        <v>0</v>
      </c>
      <c r="BI129" s="193">
        <f t="shared" ref="BI129:BI143" si="38">IF(N129="nulová",J129,0)</f>
        <v>0</v>
      </c>
      <c r="BJ129" s="20" t="s">
        <v>77</v>
      </c>
      <c r="BK129" s="193">
        <f t="shared" ref="BK129:BK143" si="39">ROUND(I129*H129,2)</f>
        <v>0</v>
      </c>
      <c r="BL129" s="20" t="s">
        <v>168</v>
      </c>
      <c r="BM129" s="192" t="s">
        <v>991</v>
      </c>
    </row>
    <row r="130" spans="1:65" s="2" customFormat="1" ht="16.5" customHeight="1">
      <c r="A130" s="37"/>
      <c r="B130" s="38"/>
      <c r="C130" s="181" t="s">
        <v>391</v>
      </c>
      <c r="D130" s="181" t="s">
        <v>163</v>
      </c>
      <c r="E130" s="182" t="s">
        <v>3995</v>
      </c>
      <c r="F130" s="183" t="s">
        <v>3996</v>
      </c>
      <c r="G130" s="184" t="s">
        <v>2887</v>
      </c>
      <c r="H130" s="185">
        <v>1</v>
      </c>
      <c r="I130" s="186"/>
      <c r="J130" s="187">
        <f t="shared" si="30"/>
        <v>0</v>
      </c>
      <c r="K130" s="183" t="s">
        <v>19</v>
      </c>
      <c r="L130" s="42"/>
      <c r="M130" s="188" t="s">
        <v>19</v>
      </c>
      <c r="N130" s="189" t="s">
        <v>40</v>
      </c>
      <c r="O130" s="67"/>
      <c r="P130" s="190">
        <f t="shared" si="31"/>
        <v>0</v>
      </c>
      <c r="Q130" s="190">
        <v>0</v>
      </c>
      <c r="R130" s="190">
        <f t="shared" si="32"/>
        <v>0</v>
      </c>
      <c r="S130" s="190">
        <v>0</v>
      </c>
      <c r="T130" s="191">
        <f t="shared" si="3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168</v>
      </c>
      <c r="AT130" s="192" t="s">
        <v>163</v>
      </c>
      <c r="AU130" s="192" t="s">
        <v>79</v>
      </c>
      <c r="AY130" s="20" t="s">
        <v>161</v>
      </c>
      <c r="BE130" s="193">
        <f t="shared" si="34"/>
        <v>0</v>
      </c>
      <c r="BF130" s="193">
        <f t="shared" si="35"/>
        <v>0</v>
      </c>
      <c r="BG130" s="193">
        <f t="shared" si="36"/>
        <v>0</v>
      </c>
      <c r="BH130" s="193">
        <f t="shared" si="37"/>
        <v>0</v>
      </c>
      <c r="BI130" s="193">
        <f t="shared" si="38"/>
        <v>0</v>
      </c>
      <c r="BJ130" s="20" t="s">
        <v>77</v>
      </c>
      <c r="BK130" s="193">
        <f t="shared" si="39"/>
        <v>0</v>
      </c>
      <c r="BL130" s="20" t="s">
        <v>168</v>
      </c>
      <c r="BM130" s="192" t="s">
        <v>1005</v>
      </c>
    </row>
    <row r="131" spans="1:65" s="2" customFormat="1" ht="16.5" customHeight="1">
      <c r="A131" s="37"/>
      <c r="B131" s="38"/>
      <c r="C131" s="181" t="s">
        <v>397</v>
      </c>
      <c r="D131" s="181" t="s">
        <v>163</v>
      </c>
      <c r="E131" s="182" t="s">
        <v>3997</v>
      </c>
      <c r="F131" s="183" t="s">
        <v>3998</v>
      </c>
      <c r="G131" s="184" t="s">
        <v>2887</v>
      </c>
      <c r="H131" s="185">
        <v>1</v>
      </c>
      <c r="I131" s="186"/>
      <c r="J131" s="187">
        <f t="shared" si="30"/>
        <v>0</v>
      </c>
      <c r="K131" s="183" t="s">
        <v>19</v>
      </c>
      <c r="L131" s="42"/>
      <c r="M131" s="188" t="s">
        <v>19</v>
      </c>
      <c r="N131" s="189" t="s">
        <v>40</v>
      </c>
      <c r="O131" s="67"/>
      <c r="P131" s="190">
        <f t="shared" si="31"/>
        <v>0</v>
      </c>
      <c r="Q131" s="190">
        <v>0</v>
      </c>
      <c r="R131" s="190">
        <f t="shared" si="32"/>
        <v>0</v>
      </c>
      <c r="S131" s="190">
        <v>0</v>
      </c>
      <c r="T131" s="191">
        <f t="shared" si="3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168</v>
      </c>
      <c r="AT131" s="192" t="s">
        <v>163</v>
      </c>
      <c r="AU131" s="192" t="s">
        <v>79</v>
      </c>
      <c r="AY131" s="20" t="s">
        <v>161</v>
      </c>
      <c r="BE131" s="193">
        <f t="shared" si="34"/>
        <v>0</v>
      </c>
      <c r="BF131" s="193">
        <f t="shared" si="35"/>
        <v>0</v>
      </c>
      <c r="BG131" s="193">
        <f t="shared" si="36"/>
        <v>0</v>
      </c>
      <c r="BH131" s="193">
        <f t="shared" si="37"/>
        <v>0</v>
      </c>
      <c r="BI131" s="193">
        <f t="shared" si="38"/>
        <v>0</v>
      </c>
      <c r="BJ131" s="20" t="s">
        <v>77</v>
      </c>
      <c r="BK131" s="193">
        <f t="shared" si="39"/>
        <v>0</v>
      </c>
      <c r="BL131" s="20" t="s">
        <v>168</v>
      </c>
      <c r="BM131" s="192" t="s">
        <v>1015</v>
      </c>
    </row>
    <row r="132" spans="1:65" s="2" customFormat="1" ht="16.5" customHeight="1">
      <c r="A132" s="37"/>
      <c r="B132" s="38"/>
      <c r="C132" s="181" t="s">
        <v>406</v>
      </c>
      <c r="D132" s="181" t="s">
        <v>163</v>
      </c>
      <c r="E132" s="182" t="s">
        <v>3999</v>
      </c>
      <c r="F132" s="183" t="s">
        <v>4000</v>
      </c>
      <c r="G132" s="184" t="s">
        <v>2887</v>
      </c>
      <c r="H132" s="185">
        <v>1</v>
      </c>
      <c r="I132" s="186"/>
      <c r="J132" s="187">
        <f t="shared" si="30"/>
        <v>0</v>
      </c>
      <c r="K132" s="183" t="s">
        <v>19</v>
      </c>
      <c r="L132" s="42"/>
      <c r="M132" s="188" t="s">
        <v>19</v>
      </c>
      <c r="N132" s="189" t="s">
        <v>40</v>
      </c>
      <c r="O132" s="67"/>
      <c r="P132" s="190">
        <f t="shared" si="31"/>
        <v>0</v>
      </c>
      <c r="Q132" s="190">
        <v>0</v>
      </c>
      <c r="R132" s="190">
        <f t="shared" si="32"/>
        <v>0</v>
      </c>
      <c r="S132" s="190">
        <v>0</v>
      </c>
      <c r="T132" s="191">
        <f t="shared" si="3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168</v>
      </c>
      <c r="AT132" s="192" t="s">
        <v>163</v>
      </c>
      <c r="AU132" s="192" t="s">
        <v>79</v>
      </c>
      <c r="AY132" s="20" t="s">
        <v>161</v>
      </c>
      <c r="BE132" s="193">
        <f t="shared" si="34"/>
        <v>0</v>
      </c>
      <c r="BF132" s="193">
        <f t="shared" si="35"/>
        <v>0</v>
      </c>
      <c r="BG132" s="193">
        <f t="shared" si="36"/>
        <v>0</v>
      </c>
      <c r="BH132" s="193">
        <f t="shared" si="37"/>
        <v>0</v>
      </c>
      <c r="BI132" s="193">
        <f t="shared" si="38"/>
        <v>0</v>
      </c>
      <c r="BJ132" s="20" t="s">
        <v>77</v>
      </c>
      <c r="BK132" s="193">
        <f t="shared" si="39"/>
        <v>0</v>
      </c>
      <c r="BL132" s="20" t="s">
        <v>168</v>
      </c>
      <c r="BM132" s="192" t="s">
        <v>1028</v>
      </c>
    </row>
    <row r="133" spans="1:65" s="2" customFormat="1" ht="16.5" customHeight="1">
      <c r="A133" s="37"/>
      <c r="B133" s="38"/>
      <c r="C133" s="181" t="s">
        <v>412</v>
      </c>
      <c r="D133" s="181" t="s">
        <v>163</v>
      </c>
      <c r="E133" s="182" t="s">
        <v>4001</v>
      </c>
      <c r="F133" s="183" t="s">
        <v>4002</v>
      </c>
      <c r="G133" s="184" t="s">
        <v>2887</v>
      </c>
      <c r="H133" s="185">
        <v>1</v>
      </c>
      <c r="I133" s="186"/>
      <c r="J133" s="187">
        <f t="shared" si="30"/>
        <v>0</v>
      </c>
      <c r="K133" s="183" t="s">
        <v>19</v>
      </c>
      <c r="L133" s="42"/>
      <c r="M133" s="188" t="s">
        <v>19</v>
      </c>
      <c r="N133" s="189" t="s">
        <v>40</v>
      </c>
      <c r="O133" s="67"/>
      <c r="P133" s="190">
        <f t="shared" si="31"/>
        <v>0</v>
      </c>
      <c r="Q133" s="190">
        <v>0</v>
      </c>
      <c r="R133" s="190">
        <f t="shared" si="32"/>
        <v>0</v>
      </c>
      <c r="S133" s="190">
        <v>0</v>
      </c>
      <c r="T133" s="191">
        <f t="shared" si="3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168</v>
      </c>
      <c r="AT133" s="192" t="s">
        <v>163</v>
      </c>
      <c r="AU133" s="192" t="s">
        <v>79</v>
      </c>
      <c r="AY133" s="20" t="s">
        <v>161</v>
      </c>
      <c r="BE133" s="193">
        <f t="shared" si="34"/>
        <v>0</v>
      </c>
      <c r="BF133" s="193">
        <f t="shared" si="35"/>
        <v>0</v>
      </c>
      <c r="BG133" s="193">
        <f t="shared" si="36"/>
        <v>0</v>
      </c>
      <c r="BH133" s="193">
        <f t="shared" si="37"/>
        <v>0</v>
      </c>
      <c r="BI133" s="193">
        <f t="shared" si="38"/>
        <v>0</v>
      </c>
      <c r="BJ133" s="20" t="s">
        <v>77</v>
      </c>
      <c r="BK133" s="193">
        <f t="shared" si="39"/>
        <v>0</v>
      </c>
      <c r="BL133" s="20" t="s">
        <v>168</v>
      </c>
      <c r="BM133" s="192" t="s">
        <v>1079</v>
      </c>
    </row>
    <row r="134" spans="1:65" s="2" customFormat="1" ht="16.5" customHeight="1">
      <c r="A134" s="37"/>
      <c r="B134" s="38"/>
      <c r="C134" s="181" t="s">
        <v>421</v>
      </c>
      <c r="D134" s="181" t="s">
        <v>163</v>
      </c>
      <c r="E134" s="182" t="s">
        <v>4003</v>
      </c>
      <c r="F134" s="183" t="s">
        <v>4004</v>
      </c>
      <c r="G134" s="184" t="s">
        <v>2887</v>
      </c>
      <c r="H134" s="185">
        <v>1</v>
      </c>
      <c r="I134" s="186"/>
      <c r="J134" s="187">
        <f t="shared" si="30"/>
        <v>0</v>
      </c>
      <c r="K134" s="183" t="s">
        <v>19</v>
      </c>
      <c r="L134" s="42"/>
      <c r="M134" s="188" t="s">
        <v>19</v>
      </c>
      <c r="N134" s="189" t="s">
        <v>40</v>
      </c>
      <c r="O134" s="67"/>
      <c r="P134" s="190">
        <f t="shared" si="31"/>
        <v>0</v>
      </c>
      <c r="Q134" s="190">
        <v>0</v>
      </c>
      <c r="R134" s="190">
        <f t="shared" si="32"/>
        <v>0</v>
      </c>
      <c r="S134" s="190">
        <v>0</v>
      </c>
      <c r="T134" s="191">
        <f t="shared" si="3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168</v>
      </c>
      <c r="AT134" s="192" t="s">
        <v>163</v>
      </c>
      <c r="AU134" s="192" t="s">
        <v>79</v>
      </c>
      <c r="AY134" s="20" t="s">
        <v>161</v>
      </c>
      <c r="BE134" s="193">
        <f t="shared" si="34"/>
        <v>0</v>
      </c>
      <c r="BF134" s="193">
        <f t="shared" si="35"/>
        <v>0</v>
      </c>
      <c r="BG134" s="193">
        <f t="shared" si="36"/>
        <v>0</v>
      </c>
      <c r="BH134" s="193">
        <f t="shared" si="37"/>
        <v>0</v>
      </c>
      <c r="BI134" s="193">
        <f t="shared" si="38"/>
        <v>0</v>
      </c>
      <c r="BJ134" s="20" t="s">
        <v>77</v>
      </c>
      <c r="BK134" s="193">
        <f t="shared" si="39"/>
        <v>0</v>
      </c>
      <c r="BL134" s="20" t="s">
        <v>168</v>
      </c>
      <c r="BM134" s="192" t="s">
        <v>1089</v>
      </c>
    </row>
    <row r="135" spans="1:65" s="2" customFormat="1" ht="16.5" customHeight="1">
      <c r="A135" s="37"/>
      <c r="B135" s="38"/>
      <c r="C135" s="181" t="s">
        <v>427</v>
      </c>
      <c r="D135" s="181" t="s">
        <v>163</v>
      </c>
      <c r="E135" s="182" t="s">
        <v>4006</v>
      </c>
      <c r="F135" s="183" t="s">
        <v>4007</v>
      </c>
      <c r="G135" s="184" t="s">
        <v>2887</v>
      </c>
      <c r="H135" s="185">
        <v>1</v>
      </c>
      <c r="I135" s="186"/>
      <c r="J135" s="187">
        <f t="shared" si="30"/>
        <v>0</v>
      </c>
      <c r="K135" s="183" t="s">
        <v>19</v>
      </c>
      <c r="L135" s="42"/>
      <c r="M135" s="188" t="s">
        <v>19</v>
      </c>
      <c r="N135" s="189" t="s">
        <v>40</v>
      </c>
      <c r="O135" s="67"/>
      <c r="P135" s="190">
        <f t="shared" si="31"/>
        <v>0</v>
      </c>
      <c r="Q135" s="190">
        <v>0</v>
      </c>
      <c r="R135" s="190">
        <f t="shared" si="32"/>
        <v>0</v>
      </c>
      <c r="S135" s="190">
        <v>0</v>
      </c>
      <c r="T135" s="191">
        <f t="shared" si="3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168</v>
      </c>
      <c r="AT135" s="192" t="s">
        <v>163</v>
      </c>
      <c r="AU135" s="192" t="s">
        <v>79</v>
      </c>
      <c r="AY135" s="20" t="s">
        <v>161</v>
      </c>
      <c r="BE135" s="193">
        <f t="shared" si="34"/>
        <v>0</v>
      </c>
      <c r="BF135" s="193">
        <f t="shared" si="35"/>
        <v>0</v>
      </c>
      <c r="BG135" s="193">
        <f t="shared" si="36"/>
        <v>0</v>
      </c>
      <c r="BH135" s="193">
        <f t="shared" si="37"/>
        <v>0</v>
      </c>
      <c r="BI135" s="193">
        <f t="shared" si="38"/>
        <v>0</v>
      </c>
      <c r="BJ135" s="20" t="s">
        <v>77</v>
      </c>
      <c r="BK135" s="193">
        <f t="shared" si="39"/>
        <v>0</v>
      </c>
      <c r="BL135" s="20" t="s">
        <v>168</v>
      </c>
      <c r="BM135" s="192" t="s">
        <v>1120</v>
      </c>
    </row>
    <row r="136" spans="1:65" s="2" customFormat="1" ht="16.5" customHeight="1">
      <c r="A136" s="37"/>
      <c r="B136" s="38"/>
      <c r="C136" s="181" t="s">
        <v>433</v>
      </c>
      <c r="D136" s="181" t="s">
        <v>163</v>
      </c>
      <c r="E136" s="182" t="s">
        <v>5437</v>
      </c>
      <c r="F136" s="183" t="s">
        <v>5438</v>
      </c>
      <c r="G136" s="184" t="s">
        <v>2887</v>
      </c>
      <c r="H136" s="185">
        <v>1</v>
      </c>
      <c r="I136" s="186"/>
      <c r="J136" s="187">
        <f t="shared" si="30"/>
        <v>0</v>
      </c>
      <c r="K136" s="183" t="s">
        <v>19</v>
      </c>
      <c r="L136" s="42"/>
      <c r="M136" s="188" t="s">
        <v>19</v>
      </c>
      <c r="N136" s="189" t="s">
        <v>40</v>
      </c>
      <c r="O136" s="67"/>
      <c r="P136" s="190">
        <f t="shared" si="31"/>
        <v>0</v>
      </c>
      <c r="Q136" s="190">
        <v>0</v>
      </c>
      <c r="R136" s="190">
        <f t="shared" si="32"/>
        <v>0</v>
      </c>
      <c r="S136" s="190">
        <v>0</v>
      </c>
      <c r="T136" s="191">
        <f t="shared" si="3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168</v>
      </c>
      <c r="AT136" s="192" t="s">
        <v>163</v>
      </c>
      <c r="AU136" s="192" t="s">
        <v>79</v>
      </c>
      <c r="AY136" s="20" t="s">
        <v>161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0" t="s">
        <v>77</v>
      </c>
      <c r="BK136" s="193">
        <f t="shared" si="39"/>
        <v>0</v>
      </c>
      <c r="BL136" s="20" t="s">
        <v>168</v>
      </c>
      <c r="BM136" s="192" t="s">
        <v>1130</v>
      </c>
    </row>
    <row r="137" spans="1:65" s="2" customFormat="1" ht="16.5" customHeight="1">
      <c r="A137" s="37"/>
      <c r="B137" s="38"/>
      <c r="C137" s="181" t="s">
        <v>440</v>
      </c>
      <c r="D137" s="181" t="s">
        <v>163</v>
      </c>
      <c r="E137" s="182" t="s">
        <v>4008</v>
      </c>
      <c r="F137" s="183" t="s">
        <v>2874</v>
      </c>
      <c r="G137" s="184" t="s">
        <v>2887</v>
      </c>
      <c r="H137" s="185">
        <v>1</v>
      </c>
      <c r="I137" s="186"/>
      <c r="J137" s="187">
        <f t="shared" si="30"/>
        <v>0</v>
      </c>
      <c r="K137" s="183" t="s">
        <v>19</v>
      </c>
      <c r="L137" s="42"/>
      <c r="M137" s="188" t="s">
        <v>19</v>
      </c>
      <c r="N137" s="189" t="s">
        <v>40</v>
      </c>
      <c r="O137" s="67"/>
      <c r="P137" s="190">
        <f t="shared" si="31"/>
        <v>0</v>
      </c>
      <c r="Q137" s="190">
        <v>0</v>
      </c>
      <c r="R137" s="190">
        <f t="shared" si="32"/>
        <v>0</v>
      </c>
      <c r="S137" s="190">
        <v>0</v>
      </c>
      <c r="T137" s="191">
        <f t="shared" si="3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168</v>
      </c>
      <c r="AT137" s="192" t="s">
        <v>163</v>
      </c>
      <c r="AU137" s="192" t="s">
        <v>79</v>
      </c>
      <c r="AY137" s="20" t="s">
        <v>161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0" t="s">
        <v>77</v>
      </c>
      <c r="BK137" s="193">
        <f t="shared" si="39"/>
        <v>0</v>
      </c>
      <c r="BL137" s="20" t="s">
        <v>168</v>
      </c>
      <c r="BM137" s="192" t="s">
        <v>1140</v>
      </c>
    </row>
    <row r="138" spans="1:65" s="2" customFormat="1" ht="16.5" customHeight="1">
      <c r="A138" s="37"/>
      <c r="B138" s="38"/>
      <c r="C138" s="181" t="s">
        <v>447</v>
      </c>
      <c r="D138" s="181" t="s">
        <v>163</v>
      </c>
      <c r="E138" s="182" t="s">
        <v>4009</v>
      </c>
      <c r="F138" s="183" t="s">
        <v>4010</v>
      </c>
      <c r="G138" s="184" t="s">
        <v>2887</v>
      </c>
      <c r="H138" s="185">
        <v>1</v>
      </c>
      <c r="I138" s="186"/>
      <c r="J138" s="187">
        <f t="shared" si="30"/>
        <v>0</v>
      </c>
      <c r="K138" s="183" t="s">
        <v>19</v>
      </c>
      <c r="L138" s="42"/>
      <c r="M138" s="188" t="s">
        <v>19</v>
      </c>
      <c r="N138" s="189" t="s">
        <v>40</v>
      </c>
      <c r="O138" s="67"/>
      <c r="P138" s="190">
        <f t="shared" si="31"/>
        <v>0</v>
      </c>
      <c r="Q138" s="190">
        <v>0</v>
      </c>
      <c r="R138" s="190">
        <f t="shared" si="32"/>
        <v>0</v>
      </c>
      <c r="S138" s="190">
        <v>0</v>
      </c>
      <c r="T138" s="191">
        <f t="shared" si="3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168</v>
      </c>
      <c r="AT138" s="192" t="s">
        <v>163</v>
      </c>
      <c r="AU138" s="192" t="s">
        <v>79</v>
      </c>
      <c r="AY138" s="20" t="s">
        <v>161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0" t="s">
        <v>77</v>
      </c>
      <c r="BK138" s="193">
        <f t="shared" si="39"/>
        <v>0</v>
      </c>
      <c r="BL138" s="20" t="s">
        <v>168</v>
      </c>
      <c r="BM138" s="192" t="s">
        <v>1151</v>
      </c>
    </row>
    <row r="139" spans="1:65" s="2" customFormat="1" ht="16.5" customHeight="1">
      <c r="A139" s="37"/>
      <c r="B139" s="38"/>
      <c r="C139" s="181" t="s">
        <v>453</v>
      </c>
      <c r="D139" s="181" t="s">
        <v>163</v>
      </c>
      <c r="E139" s="182" t="s">
        <v>4011</v>
      </c>
      <c r="F139" s="183" t="s">
        <v>4012</v>
      </c>
      <c r="G139" s="184" t="s">
        <v>2887</v>
      </c>
      <c r="H139" s="185">
        <v>1</v>
      </c>
      <c r="I139" s="186"/>
      <c r="J139" s="187">
        <f t="shared" si="30"/>
        <v>0</v>
      </c>
      <c r="K139" s="183" t="s">
        <v>19</v>
      </c>
      <c r="L139" s="42"/>
      <c r="M139" s="188" t="s">
        <v>19</v>
      </c>
      <c r="N139" s="189" t="s">
        <v>40</v>
      </c>
      <c r="O139" s="67"/>
      <c r="P139" s="190">
        <f t="shared" si="31"/>
        <v>0</v>
      </c>
      <c r="Q139" s="190">
        <v>0</v>
      </c>
      <c r="R139" s="190">
        <f t="shared" si="32"/>
        <v>0</v>
      </c>
      <c r="S139" s="190">
        <v>0</v>
      </c>
      <c r="T139" s="191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168</v>
      </c>
      <c r="AT139" s="192" t="s">
        <v>163</v>
      </c>
      <c r="AU139" s="192" t="s">
        <v>79</v>
      </c>
      <c r="AY139" s="20" t="s">
        <v>161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0" t="s">
        <v>77</v>
      </c>
      <c r="BK139" s="193">
        <f t="shared" si="39"/>
        <v>0</v>
      </c>
      <c r="BL139" s="20" t="s">
        <v>168</v>
      </c>
      <c r="BM139" s="192" t="s">
        <v>1163</v>
      </c>
    </row>
    <row r="140" spans="1:65" s="2" customFormat="1" ht="16.5" customHeight="1">
      <c r="A140" s="37"/>
      <c r="B140" s="38"/>
      <c r="C140" s="181" t="s">
        <v>458</v>
      </c>
      <c r="D140" s="181" t="s">
        <v>163</v>
      </c>
      <c r="E140" s="182" t="s">
        <v>5439</v>
      </c>
      <c r="F140" s="183" t="s">
        <v>5440</v>
      </c>
      <c r="G140" s="184" t="s">
        <v>2887</v>
      </c>
      <c r="H140" s="185">
        <v>1</v>
      </c>
      <c r="I140" s="186"/>
      <c r="J140" s="187">
        <f t="shared" si="30"/>
        <v>0</v>
      </c>
      <c r="K140" s="183" t="s">
        <v>19</v>
      </c>
      <c r="L140" s="42"/>
      <c r="M140" s="188" t="s">
        <v>19</v>
      </c>
      <c r="N140" s="189" t="s">
        <v>40</v>
      </c>
      <c r="O140" s="67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168</v>
      </c>
      <c r="AT140" s="192" t="s">
        <v>163</v>
      </c>
      <c r="AU140" s="192" t="s">
        <v>79</v>
      </c>
      <c r="AY140" s="20" t="s">
        <v>161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0" t="s">
        <v>77</v>
      </c>
      <c r="BK140" s="193">
        <f t="shared" si="39"/>
        <v>0</v>
      </c>
      <c r="BL140" s="20" t="s">
        <v>168</v>
      </c>
      <c r="BM140" s="192" t="s">
        <v>1173</v>
      </c>
    </row>
    <row r="141" spans="1:65" s="2" customFormat="1" ht="16.5" customHeight="1">
      <c r="A141" s="37"/>
      <c r="B141" s="38"/>
      <c r="C141" s="181" t="s">
        <v>465</v>
      </c>
      <c r="D141" s="181" t="s">
        <v>163</v>
      </c>
      <c r="E141" s="182" t="s">
        <v>4014</v>
      </c>
      <c r="F141" s="183" t="s">
        <v>4015</v>
      </c>
      <c r="G141" s="184" t="s">
        <v>2887</v>
      </c>
      <c r="H141" s="185">
        <v>1</v>
      </c>
      <c r="I141" s="186"/>
      <c r="J141" s="187">
        <f t="shared" si="30"/>
        <v>0</v>
      </c>
      <c r="K141" s="183" t="s">
        <v>19</v>
      </c>
      <c r="L141" s="42"/>
      <c r="M141" s="188" t="s">
        <v>19</v>
      </c>
      <c r="N141" s="189" t="s">
        <v>40</v>
      </c>
      <c r="O141" s="67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168</v>
      </c>
      <c r="AT141" s="192" t="s">
        <v>163</v>
      </c>
      <c r="AU141" s="192" t="s">
        <v>79</v>
      </c>
      <c r="AY141" s="20" t="s">
        <v>161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0" t="s">
        <v>77</v>
      </c>
      <c r="BK141" s="193">
        <f t="shared" si="39"/>
        <v>0</v>
      </c>
      <c r="BL141" s="20" t="s">
        <v>168</v>
      </c>
      <c r="BM141" s="192" t="s">
        <v>1185</v>
      </c>
    </row>
    <row r="142" spans="1:65" s="2" customFormat="1" ht="16.5" customHeight="1">
      <c r="A142" s="37"/>
      <c r="B142" s="38"/>
      <c r="C142" s="181" t="s">
        <v>469</v>
      </c>
      <c r="D142" s="181" t="s">
        <v>163</v>
      </c>
      <c r="E142" s="182" t="s">
        <v>5441</v>
      </c>
      <c r="F142" s="183" t="s">
        <v>5442</v>
      </c>
      <c r="G142" s="184" t="s">
        <v>2887</v>
      </c>
      <c r="H142" s="185">
        <v>1</v>
      </c>
      <c r="I142" s="186"/>
      <c r="J142" s="187">
        <f t="shared" si="30"/>
        <v>0</v>
      </c>
      <c r="K142" s="183" t="s">
        <v>19</v>
      </c>
      <c r="L142" s="42"/>
      <c r="M142" s="188" t="s">
        <v>19</v>
      </c>
      <c r="N142" s="189" t="s">
        <v>40</v>
      </c>
      <c r="O142" s="67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168</v>
      </c>
      <c r="AT142" s="192" t="s">
        <v>163</v>
      </c>
      <c r="AU142" s="192" t="s">
        <v>79</v>
      </c>
      <c r="AY142" s="20" t="s">
        <v>161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0" t="s">
        <v>77</v>
      </c>
      <c r="BK142" s="193">
        <f t="shared" si="39"/>
        <v>0</v>
      </c>
      <c r="BL142" s="20" t="s">
        <v>168</v>
      </c>
      <c r="BM142" s="192" t="s">
        <v>1196</v>
      </c>
    </row>
    <row r="143" spans="1:65" s="2" customFormat="1" ht="16.5" customHeight="1">
      <c r="A143" s="37"/>
      <c r="B143" s="38"/>
      <c r="C143" s="181" t="s">
        <v>475</v>
      </c>
      <c r="D143" s="181" t="s">
        <v>163</v>
      </c>
      <c r="E143" s="182" t="s">
        <v>4016</v>
      </c>
      <c r="F143" s="183" t="s">
        <v>4017</v>
      </c>
      <c r="G143" s="184" t="s">
        <v>2887</v>
      </c>
      <c r="H143" s="185">
        <v>1</v>
      </c>
      <c r="I143" s="186"/>
      <c r="J143" s="187">
        <f t="shared" si="30"/>
        <v>0</v>
      </c>
      <c r="K143" s="183" t="s">
        <v>19</v>
      </c>
      <c r="L143" s="42"/>
      <c r="M143" s="188" t="s">
        <v>19</v>
      </c>
      <c r="N143" s="189" t="s">
        <v>40</v>
      </c>
      <c r="O143" s="67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168</v>
      </c>
      <c r="AT143" s="192" t="s">
        <v>163</v>
      </c>
      <c r="AU143" s="192" t="s">
        <v>79</v>
      </c>
      <c r="AY143" s="20" t="s">
        <v>161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0" t="s">
        <v>77</v>
      </c>
      <c r="BK143" s="193">
        <f t="shared" si="39"/>
        <v>0</v>
      </c>
      <c r="BL143" s="20" t="s">
        <v>168</v>
      </c>
      <c r="BM143" s="192" t="s">
        <v>1208</v>
      </c>
    </row>
    <row r="144" spans="1:65" s="2" customFormat="1" ht="19.2">
      <c r="A144" s="37"/>
      <c r="B144" s="38"/>
      <c r="C144" s="39"/>
      <c r="D144" s="199" t="s">
        <v>176</v>
      </c>
      <c r="E144" s="39"/>
      <c r="F144" s="200" t="s">
        <v>2872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176</v>
      </c>
      <c r="AU144" s="20" t="s">
        <v>79</v>
      </c>
    </row>
    <row r="145" spans="1:65" s="2" customFormat="1" ht="24.15" customHeight="1">
      <c r="A145" s="37"/>
      <c r="B145" s="38"/>
      <c r="C145" s="181" t="s">
        <v>481</v>
      </c>
      <c r="D145" s="181" t="s">
        <v>163</v>
      </c>
      <c r="E145" s="182" t="s">
        <v>4018</v>
      </c>
      <c r="F145" s="183" t="s">
        <v>4019</v>
      </c>
      <c r="G145" s="184" t="s">
        <v>2887</v>
      </c>
      <c r="H145" s="185">
        <v>1</v>
      </c>
      <c r="I145" s="186"/>
      <c r="J145" s="187">
        <f>ROUND(I145*H145,2)</f>
        <v>0</v>
      </c>
      <c r="K145" s="183" t="s">
        <v>19</v>
      </c>
      <c r="L145" s="42"/>
      <c r="M145" s="262" t="s">
        <v>19</v>
      </c>
      <c r="N145" s="263" t="s">
        <v>40</v>
      </c>
      <c r="O145" s="260"/>
      <c r="P145" s="264">
        <f>O145*H145</f>
        <v>0</v>
      </c>
      <c r="Q145" s="264">
        <v>0</v>
      </c>
      <c r="R145" s="264">
        <f>Q145*H145</f>
        <v>0</v>
      </c>
      <c r="S145" s="264">
        <v>0</v>
      </c>
      <c r="T145" s="26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168</v>
      </c>
      <c r="AT145" s="192" t="s">
        <v>163</v>
      </c>
      <c r="AU145" s="192" t="s">
        <v>79</v>
      </c>
      <c r="AY145" s="20" t="s">
        <v>161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77</v>
      </c>
      <c r="BK145" s="193">
        <f>ROUND(I145*H145,2)</f>
        <v>0</v>
      </c>
      <c r="BL145" s="20" t="s">
        <v>168</v>
      </c>
      <c r="BM145" s="192" t="s">
        <v>1234</v>
      </c>
    </row>
    <row r="146" spans="1:65" s="2" customFormat="1" ht="6.9" customHeight="1">
      <c r="A146" s="37"/>
      <c r="B146" s="50"/>
      <c r="C146" s="51"/>
      <c r="D146" s="51"/>
      <c r="E146" s="51"/>
      <c r="F146" s="51"/>
      <c r="G146" s="51"/>
      <c r="H146" s="51"/>
      <c r="I146" s="51"/>
      <c r="J146" s="51"/>
      <c r="K146" s="51"/>
      <c r="L146" s="42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algorithmName="SHA-512" hashValue="Mupn4I2p5WQVemJm6exU65YURKMQkNVG3l3U7tq5ywK9WC/8zWITSIVurSHKJEWHoY+TUMg6owaBgd9FktFRZQ==" saltValue="hj0BofBF+BwE/LC/6ZKvCY5jYtXLYnwEPdY10hvYqeCgdFXVNVeEuHP+E5R0vsmGhTucTLAeHqROcQ0SIcXwMQ==" spinCount="100000" sheet="1" objects="1" scenarios="1" formatColumns="0" formatRows="0" autoFilter="0"/>
  <autoFilter ref="C91:K145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121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" customHeight="1">
      <c r="B4" s="23"/>
      <c r="D4" s="113" t="s">
        <v>122</v>
      </c>
      <c r="L4" s="23"/>
      <c r="M4" s="114" t="s">
        <v>10</v>
      </c>
      <c r="AT4" s="20" t="s">
        <v>4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18" t="str">
        <f>'Rekapitulace stavby'!K6</f>
        <v>Stavební úpravy základní školy ŽITOMÍRSKÁ - úprava 12.2. 2025</v>
      </c>
      <c r="F7" s="419"/>
      <c r="G7" s="419"/>
      <c r="H7" s="419"/>
      <c r="L7" s="23"/>
    </row>
    <row r="8" spans="1:46" s="2" customFormat="1" ht="12" customHeight="1">
      <c r="A8" s="37"/>
      <c r="B8" s="42"/>
      <c r="C8" s="37"/>
      <c r="D8" s="115" t="s">
        <v>123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20" t="s">
        <v>5443</v>
      </c>
      <c r="F9" s="421"/>
      <c r="G9" s="421"/>
      <c r="H9" s="42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125</v>
      </c>
      <c r="G12" s="37"/>
      <c r="H12" s="37"/>
      <c r="I12" s="115" t="s">
        <v>23</v>
      </c>
      <c r="J12" s="117" t="str">
        <f>'Rekapitulace stavby'!AN8</f>
        <v>9. 8. 2024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126</v>
      </c>
      <c r="F15" s="37"/>
      <c r="G15" s="37"/>
      <c r="H15" s="37"/>
      <c r="I15" s="115" t="s">
        <v>27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28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22" t="str">
        <f>'Rekapitulace stavby'!E14</f>
        <v>Vyplň údaj</v>
      </c>
      <c r="F18" s="423"/>
      <c r="G18" s="423"/>
      <c r="H18" s="423"/>
      <c r="I18" s="115" t="s">
        <v>27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30</v>
      </c>
      <c r="E20" s="37"/>
      <c r="F20" s="37"/>
      <c r="G20" s="37"/>
      <c r="H20" s="37"/>
      <c r="I20" s="115" t="s">
        <v>26</v>
      </c>
      <c r="J20" s="106" t="s">
        <v>19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127</v>
      </c>
      <c r="F21" s="37"/>
      <c r="G21" s="37"/>
      <c r="H21" s="37"/>
      <c r="I21" s="115" t="s">
        <v>27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32</v>
      </c>
      <c r="E23" s="37"/>
      <c r="F23" s="37"/>
      <c r="G23" s="37"/>
      <c r="H23" s="37"/>
      <c r="I23" s="115" t="s">
        <v>26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128</v>
      </c>
      <c r="F24" s="37"/>
      <c r="G24" s="37"/>
      <c r="H24" s="37"/>
      <c r="I24" s="115" t="s">
        <v>27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33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24" t="s">
        <v>19</v>
      </c>
      <c r="F27" s="424"/>
      <c r="G27" s="424"/>
      <c r="H27" s="42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35</v>
      </c>
      <c r="E30" s="37"/>
      <c r="F30" s="37"/>
      <c r="G30" s="37"/>
      <c r="H30" s="37"/>
      <c r="I30" s="37"/>
      <c r="J30" s="123">
        <f>ROUND(J84,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24" t="s">
        <v>37</v>
      </c>
      <c r="G32" s="37"/>
      <c r="H32" s="37"/>
      <c r="I32" s="124" t="s">
        <v>36</v>
      </c>
      <c r="J32" s="124" t="s">
        <v>38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25" t="s">
        <v>39</v>
      </c>
      <c r="E33" s="115" t="s">
        <v>40</v>
      </c>
      <c r="F33" s="126">
        <f>ROUND((SUM(BE84:BE115)),  2)</f>
        <v>0</v>
      </c>
      <c r="G33" s="37"/>
      <c r="H33" s="37"/>
      <c r="I33" s="127">
        <v>0.21</v>
      </c>
      <c r="J33" s="126">
        <f>ROUND(((SUM(BE84:BE115))*I33),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15" t="s">
        <v>41</v>
      </c>
      <c r="F34" s="126">
        <f>ROUND((SUM(BF84:BF115)),  2)</f>
        <v>0</v>
      </c>
      <c r="G34" s="37"/>
      <c r="H34" s="37"/>
      <c r="I34" s="127">
        <v>0.15</v>
      </c>
      <c r="J34" s="126">
        <f>ROUND(((SUM(BF84:BF115))*I34),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15" t="s">
        <v>42</v>
      </c>
      <c r="F35" s="126">
        <f>ROUND((SUM(BG84:BG115)),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15" t="s">
        <v>43</v>
      </c>
      <c r="F36" s="126">
        <f>ROUND((SUM(BH84:BH115)),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15" t="s">
        <v>44</v>
      </c>
      <c r="F37" s="126">
        <f>ROUND((SUM(BI84:BI115)),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45</v>
      </c>
      <c r="E39" s="130"/>
      <c r="F39" s="130"/>
      <c r="G39" s="131" t="s">
        <v>46</v>
      </c>
      <c r="H39" s="132" t="s">
        <v>47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129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6" t="str">
        <f>E7</f>
        <v>Stavební úpravy základní školy ŽITOMÍRSKÁ - úprava 12.2. 2025</v>
      </c>
      <c r="F48" s="417"/>
      <c r="G48" s="417"/>
      <c r="H48" s="417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123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2" t="str">
        <f>E9</f>
        <v>07 - VRN</v>
      </c>
      <c r="F50" s="415"/>
      <c r="G50" s="415"/>
      <c r="H50" s="41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Český Brod k.ú. 622737</v>
      </c>
      <c r="G52" s="39"/>
      <c r="H52" s="39"/>
      <c r="I52" s="32" t="s">
        <v>23</v>
      </c>
      <c r="J52" s="62" t="str">
        <f>IF(J12="","",J12)</f>
        <v>9. 8. 2024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25</v>
      </c>
      <c r="D54" s="39"/>
      <c r="E54" s="39"/>
      <c r="F54" s="30" t="str">
        <f>E15</f>
        <v>Město Český Brod</v>
      </c>
      <c r="G54" s="39"/>
      <c r="H54" s="39"/>
      <c r="I54" s="32" t="s">
        <v>30</v>
      </c>
      <c r="J54" s="35" t="str">
        <f>E21</f>
        <v>GREBNER spol. s 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>Ing. Josef Němeček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130</v>
      </c>
      <c r="D57" s="140"/>
      <c r="E57" s="140"/>
      <c r="F57" s="140"/>
      <c r="G57" s="140"/>
      <c r="H57" s="140"/>
      <c r="I57" s="140"/>
      <c r="J57" s="141" t="s">
        <v>131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42" t="s">
        <v>67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132</v>
      </c>
    </row>
    <row r="60" spans="1:47" s="9" customFormat="1" ht="24.9" customHeight="1">
      <c r="B60" s="143"/>
      <c r="C60" s="144"/>
      <c r="D60" s="145" t="s">
        <v>5444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95" customHeight="1">
      <c r="B61" s="149"/>
      <c r="C61" s="100"/>
      <c r="D61" s="150" t="s">
        <v>5445</v>
      </c>
      <c r="E61" s="151"/>
      <c r="F61" s="151"/>
      <c r="G61" s="151"/>
      <c r="H61" s="151"/>
      <c r="I61" s="151"/>
      <c r="J61" s="152">
        <f>J90</f>
        <v>0</v>
      </c>
      <c r="K61" s="100"/>
      <c r="L61" s="153"/>
    </row>
    <row r="62" spans="1:47" s="10" customFormat="1" ht="19.95" customHeight="1">
      <c r="B62" s="149"/>
      <c r="C62" s="100"/>
      <c r="D62" s="150" t="s">
        <v>5446</v>
      </c>
      <c r="E62" s="151"/>
      <c r="F62" s="151"/>
      <c r="G62" s="151"/>
      <c r="H62" s="151"/>
      <c r="I62" s="151"/>
      <c r="J62" s="152">
        <f>J98</f>
        <v>0</v>
      </c>
      <c r="K62" s="100"/>
      <c r="L62" s="153"/>
    </row>
    <row r="63" spans="1:47" s="10" customFormat="1" ht="19.95" customHeight="1">
      <c r="B63" s="149"/>
      <c r="C63" s="100"/>
      <c r="D63" s="150" t="s">
        <v>5447</v>
      </c>
      <c r="E63" s="151"/>
      <c r="F63" s="151"/>
      <c r="G63" s="151"/>
      <c r="H63" s="151"/>
      <c r="I63" s="151"/>
      <c r="J63" s="152">
        <f>J100</f>
        <v>0</v>
      </c>
      <c r="K63" s="100"/>
      <c r="L63" s="153"/>
    </row>
    <row r="64" spans="1:47" s="10" customFormat="1" ht="19.95" customHeight="1">
      <c r="B64" s="149"/>
      <c r="C64" s="100"/>
      <c r="D64" s="150" t="s">
        <v>5448</v>
      </c>
      <c r="E64" s="151"/>
      <c r="F64" s="151"/>
      <c r="G64" s="151"/>
      <c r="H64" s="151"/>
      <c r="I64" s="151"/>
      <c r="J64" s="152">
        <f>J113</f>
        <v>0</v>
      </c>
      <c r="K64" s="100"/>
      <c r="L64" s="153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" customHeight="1">
      <c r="A71" s="37"/>
      <c r="B71" s="38"/>
      <c r="C71" s="26" t="s">
        <v>146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6" t="str">
        <f>E7</f>
        <v>Stavební úpravy základní školy ŽITOMÍRSKÁ - úprava 12.2. 2025</v>
      </c>
      <c r="F74" s="417"/>
      <c r="G74" s="417"/>
      <c r="H74" s="417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123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412" t="str">
        <f>E9</f>
        <v>07 - VRN</v>
      </c>
      <c r="F76" s="415"/>
      <c r="G76" s="415"/>
      <c r="H76" s="41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21</v>
      </c>
      <c r="D78" s="39"/>
      <c r="E78" s="39"/>
      <c r="F78" s="30" t="str">
        <f>F12</f>
        <v xml:space="preserve"> Český Brod k.ú. 622737</v>
      </c>
      <c r="G78" s="39"/>
      <c r="H78" s="39"/>
      <c r="I78" s="32" t="s">
        <v>23</v>
      </c>
      <c r="J78" s="62" t="str">
        <f>IF(J12="","",J12)</f>
        <v>9. 8. 2024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5.65" customHeight="1">
      <c r="A80" s="37"/>
      <c r="B80" s="38"/>
      <c r="C80" s="32" t="s">
        <v>25</v>
      </c>
      <c r="D80" s="39"/>
      <c r="E80" s="39"/>
      <c r="F80" s="30" t="str">
        <f>E15</f>
        <v>Město Český Brod</v>
      </c>
      <c r="G80" s="39"/>
      <c r="H80" s="39"/>
      <c r="I80" s="32" t="s">
        <v>30</v>
      </c>
      <c r="J80" s="35" t="str">
        <f>E21</f>
        <v>GREBNER spol. s r.o.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15" customHeight="1">
      <c r="A81" s="37"/>
      <c r="B81" s="38"/>
      <c r="C81" s="32" t="s">
        <v>28</v>
      </c>
      <c r="D81" s="39"/>
      <c r="E81" s="39"/>
      <c r="F81" s="30" t="str">
        <f>IF(E18="","",E18)</f>
        <v>Vyplň údaj</v>
      </c>
      <c r="G81" s="39"/>
      <c r="H81" s="39"/>
      <c r="I81" s="32" t="s">
        <v>32</v>
      </c>
      <c r="J81" s="35" t="str">
        <f>E24</f>
        <v>Ing. Josef Němeček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54"/>
      <c r="B83" s="155"/>
      <c r="C83" s="156" t="s">
        <v>147</v>
      </c>
      <c r="D83" s="157" t="s">
        <v>54</v>
      </c>
      <c r="E83" s="157" t="s">
        <v>50</v>
      </c>
      <c r="F83" s="157" t="s">
        <v>51</v>
      </c>
      <c r="G83" s="157" t="s">
        <v>148</v>
      </c>
      <c r="H83" s="157" t="s">
        <v>149</v>
      </c>
      <c r="I83" s="157" t="s">
        <v>150</v>
      </c>
      <c r="J83" s="157" t="s">
        <v>131</v>
      </c>
      <c r="K83" s="158" t="s">
        <v>151</v>
      </c>
      <c r="L83" s="159"/>
      <c r="M83" s="71" t="s">
        <v>19</v>
      </c>
      <c r="N83" s="72" t="s">
        <v>39</v>
      </c>
      <c r="O83" s="72" t="s">
        <v>152</v>
      </c>
      <c r="P83" s="72" t="s">
        <v>153</v>
      </c>
      <c r="Q83" s="72" t="s">
        <v>154</v>
      </c>
      <c r="R83" s="72" t="s">
        <v>155</v>
      </c>
      <c r="S83" s="72" t="s">
        <v>156</v>
      </c>
      <c r="T83" s="73" t="s">
        <v>157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8" customHeight="1">
      <c r="A84" s="37"/>
      <c r="B84" s="38"/>
      <c r="C84" s="78" t="s">
        <v>158</v>
      </c>
      <c r="D84" s="39"/>
      <c r="E84" s="39"/>
      <c r="F84" s="39"/>
      <c r="G84" s="39"/>
      <c r="H84" s="39"/>
      <c r="I84" s="39"/>
      <c r="J84" s="160">
        <f>BK84</f>
        <v>0</v>
      </c>
      <c r="K84" s="39"/>
      <c r="L84" s="42"/>
      <c r="M84" s="74"/>
      <c r="N84" s="161"/>
      <c r="O84" s="75"/>
      <c r="P84" s="162">
        <f>P85</f>
        <v>0</v>
      </c>
      <c r="Q84" s="75"/>
      <c r="R84" s="162">
        <f>R85</f>
        <v>0</v>
      </c>
      <c r="S84" s="75"/>
      <c r="T84" s="163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68</v>
      </c>
      <c r="AU84" s="20" t="s">
        <v>132</v>
      </c>
      <c r="BK84" s="164">
        <f>BK85</f>
        <v>0</v>
      </c>
    </row>
    <row r="85" spans="1:65" s="12" customFormat="1" ht="25.95" customHeight="1">
      <c r="B85" s="165"/>
      <c r="C85" s="166"/>
      <c r="D85" s="167" t="s">
        <v>68</v>
      </c>
      <c r="E85" s="168" t="s">
        <v>119</v>
      </c>
      <c r="F85" s="168" t="s">
        <v>5449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P86+SUM(P87:P90)+P98+P100+P113</f>
        <v>0</v>
      </c>
      <c r="Q85" s="173"/>
      <c r="R85" s="174">
        <f>R86+SUM(R87:R90)+R98+R100+R113</f>
        <v>0</v>
      </c>
      <c r="S85" s="173"/>
      <c r="T85" s="175">
        <f>T86+SUM(T87:T90)+T98+T100+T113</f>
        <v>0</v>
      </c>
      <c r="AR85" s="176" t="s">
        <v>192</v>
      </c>
      <c r="AT85" s="177" t="s">
        <v>68</v>
      </c>
      <c r="AU85" s="177" t="s">
        <v>69</v>
      </c>
      <c r="AY85" s="176" t="s">
        <v>161</v>
      </c>
      <c r="BK85" s="178">
        <f>BK86+SUM(BK87:BK90)+BK98+BK100+BK113</f>
        <v>0</v>
      </c>
    </row>
    <row r="86" spans="1:65" s="2" customFormat="1" ht="16.5" customHeight="1">
      <c r="A86" s="37"/>
      <c r="B86" s="38"/>
      <c r="C86" s="181" t="s">
        <v>77</v>
      </c>
      <c r="D86" s="181" t="s">
        <v>163</v>
      </c>
      <c r="E86" s="182" t="s">
        <v>5450</v>
      </c>
      <c r="F86" s="183" t="s">
        <v>5451</v>
      </c>
      <c r="G86" s="184" t="s">
        <v>2887</v>
      </c>
      <c r="H86" s="185">
        <v>1</v>
      </c>
      <c r="I86" s="186"/>
      <c r="J86" s="187">
        <f>ROUND(I86*H86,2)</f>
        <v>0</v>
      </c>
      <c r="K86" s="183" t="s">
        <v>19</v>
      </c>
      <c r="L86" s="42"/>
      <c r="M86" s="188" t="s">
        <v>19</v>
      </c>
      <c r="N86" s="189" t="s">
        <v>40</v>
      </c>
      <c r="O86" s="67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2" t="s">
        <v>5452</v>
      </c>
      <c r="AT86" s="192" t="s">
        <v>163</v>
      </c>
      <c r="AU86" s="192" t="s">
        <v>77</v>
      </c>
      <c r="AY86" s="20" t="s">
        <v>161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20" t="s">
        <v>77</v>
      </c>
      <c r="BK86" s="193">
        <f>ROUND(I86*H86,2)</f>
        <v>0</v>
      </c>
      <c r="BL86" s="20" t="s">
        <v>5452</v>
      </c>
      <c r="BM86" s="192" t="s">
        <v>5453</v>
      </c>
    </row>
    <row r="87" spans="1:65" s="2" customFormat="1" ht="76.8">
      <c r="A87" s="37"/>
      <c r="B87" s="38"/>
      <c r="C87" s="39"/>
      <c r="D87" s="199" t="s">
        <v>176</v>
      </c>
      <c r="E87" s="39"/>
      <c r="F87" s="200" t="s">
        <v>5454</v>
      </c>
      <c r="G87" s="39"/>
      <c r="H87" s="39"/>
      <c r="I87" s="196"/>
      <c r="J87" s="39"/>
      <c r="K87" s="39"/>
      <c r="L87" s="42"/>
      <c r="M87" s="197"/>
      <c r="N87" s="198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176</v>
      </c>
      <c r="AU87" s="20" t="s">
        <v>77</v>
      </c>
    </row>
    <row r="88" spans="1:65" s="2" customFormat="1" ht="16.5" customHeight="1">
      <c r="A88" s="37"/>
      <c r="B88" s="38"/>
      <c r="C88" s="181" t="s">
        <v>79</v>
      </c>
      <c r="D88" s="181" t="s">
        <v>163</v>
      </c>
      <c r="E88" s="182" t="s">
        <v>5455</v>
      </c>
      <c r="F88" s="183" t="s">
        <v>5456</v>
      </c>
      <c r="G88" s="184" t="s">
        <v>1476</v>
      </c>
      <c r="H88" s="185">
        <v>1</v>
      </c>
      <c r="I88" s="186"/>
      <c r="J88" s="187">
        <f>ROUND(I88*H88,2)</f>
        <v>0</v>
      </c>
      <c r="K88" s="183" t="s">
        <v>19</v>
      </c>
      <c r="L88" s="42"/>
      <c r="M88" s="188" t="s">
        <v>19</v>
      </c>
      <c r="N88" s="189" t="s">
        <v>40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5452</v>
      </c>
      <c r="AT88" s="192" t="s">
        <v>163</v>
      </c>
      <c r="AU88" s="192" t="s">
        <v>77</v>
      </c>
      <c r="AY88" s="20" t="s">
        <v>161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77</v>
      </c>
      <c r="BK88" s="193">
        <f>ROUND(I88*H88,2)</f>
        <v>0</v>
      </c>
      <c r="BL88" s="20" t="s">
        <v>5452</v>
      </c>
      <c r="BM88" s="192" t="s">
        <v>5457</v>
      </c>
    </row>
    <row r="89" spans="1:65" s="2" customFormat="1" ht="19.2">
      <c r="A89" s="37"/>
      <c r="B89" s="38"/>
      <c r="C89" s="39"/>
      <c r="D89" s="199" t="s">
        <v>176</v>
      </c>
      <c r="E89" s="39"/>
      <c r="F89" s="200" t="s">
        <v>5458</v>
      </c>
      <c r="G89" s="39"/>
      <c r="H89" s="39"/>
      <c r="I89" s="196"/>
      <c r="J89" s="39"/>
      <c r="K89" s="39"/>
      <c r="L89" s="42"/>
      <c r="M89" s="197"/>
      <c r="N89" s="198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176</v>
      </c>
      <c r="AU89" s="20" t="s">
        <v>77</v>
      </c>
    </row>
    <row r="90" spans="1:65" s="12" customFormat="1" ht="22.8" customHeight="1">
      <c r="B90" s="165"/>
      <c r="C90" s="166"/>
      <c r="D90" s="167" t="s">
        <v>68</v>
      </c>
      <c r="E90" s="179" t="s">
        <v>5459</v>
      </c>
      <c r="F90" s="179" t="s">
        <v>5460</v>
      </c>
      <c r="G90" s="166"/>
      <c r="H90" s="166"/>
      <c r="I90" s="169"/>
      <c r="J90" s="180">
        <f>BK90</f>
        <v>0</v>
      </c>
      <c r="K90" s="166"/>
      <c r="L90" s="171"/>
      <c r="M90" s="172"/>
      <c r="N90" s="173"/>
      <c r="O90" s="173"/>
      <c r="P90" s="174">
        <f>SUM(P91:P97)</f>
        <v>0</v>
      </c>
      <c r="Q90" s="173"/>
      <c r="R90" s="174">
        <f>SUM(R91:R97)</f>
        <v>0</v>
      </c>
      <c r="S90" s="173"/>
      <c r="T90" s="175">
        <f>SUM(T91:T97)</f>
        <v>0</v>
      </c>
      <c r="AR90" s="176" t="s">
        <v>192</v>
      </c>
      <c r="AT90" s="177" t="s">
        <v>68</v>
      </c>
      <c r="AU90" s="177" t="s">
        <v>77</v>
      </c>
      <c r="AY90" s="176" t="s">
        <v>161</v>
      </c>
      <c r="BK90" s="178">
        <f>SUM(BK91:BK97)</f>
        <v>0</v>
      </c>
    </row>
    <row r="91" spans="1:65" s="2" customFormat="1" ht="16.5" customHeight="1">
      <c r="A91" s="37"/>
      <c r="B91" s="38"/>
      <c r="C91" s="181" t="s">
        <v>180</v>
      </c>
      <c r="D91" s="181" t="s">
        <v>163</v>
      </c>
      <c r="E91" s="182" t="s">
        <v>5461</v>
      </c>
      <c r="F91" s="183" t="s">
        <v>5462</v>
      </c>
      <c r="G91" s="184" t="s">
        <v>1476</v>
      </c>
      <c r="H91" s="185">
        <v>1</v>
      </c>
      <c r="I91" s="186"/>
      <c r="J91" s="187">
        <f>ROUND(I91*H91,2)</f>
        <v>0</v>
      </c>
      <c r="K91" s="183" t="s">
        <v>19</v>
      </c>
      <c r="L91" s="42"/>
      <c r="M91" s="188" t="s">
        <v>19</v>
      </c>
      <c r="N91" s="189" t="s">
        <v>40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5452</v>
      </c>
      <c r="AT91" s="192" t="s">
        <v>163</v>
      </c>
      <c r="AU91" s="192" t="s">
        <v>79</v>
      </c>
      <c r="AY91" s="20" t="s">
        <v>161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77</v>
      </c>
      <c r="BK91" s="193">
        <f>ROUND(I91*H91,2)</f>
        <v>0</v>
      </c>
      <c r="BL91" s="20" t="s">
        <v>5452</v>
      </c>
      <c r="BM91" s="192" t="s">
        <v>5463</v>
      </c>
    </row>
    <row r="92" spans="1:65" s="2" customFormat="1" ht="16.5" customHeight="1">
      <c r="A92" s="37"/>
      <c r="B92" s="38"/>
      <c r="C92" s="181" t="s">
        <v>168</v>
      </c>
      <c r="D92" s="181" t="s">
        <v>163</v>
      </c>
      <c r="E92" s="182" t="s">
        <v>5464</v>
      </c>
      <c r="F92" s="183" t="s">
        <v>5465</v>
      </c>
      <c r="G92" s="184" t="s">
        <v>1476</v>
      </c>
      <c r="H92" s="185">
        <v>1</v>
      </c>
      <c r="I92" s="186"/>
      <c r="J92" s="187">
        <f>ROUND(I92*H92,2)</f>
        <v>0</v>
      </c>
      <c r="K92" s="183" t="s">
        <v>19</v>
      </c>
      <c r="L92" s="42"/>
      <c r="M92" s="188" t="s">
        <v>19</v>
      </c>
      <c r="N92" s="189" t="s">
        <v>40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5452</v>
      </c>
      <c r="AT92" s="192" t="s">
        <v>163</v>
      </c>
      <c r="AU92" s="192" t="s">
        <v>79</v>
      </c>
      <c r="AY92" s="20" t="s">
        <v>161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77</v>
      </c>
      <c r="BK92" s="193">
        <f>ROUND(I92*H92,2)</f>
        <v>0</v>
      </c>
      <c r="BL92" s="20" t="s">
        <v>5452</v>
      </c>
      <c r="BM92" s="192" t="s">
        <v>5466</v>
      </c>
    </row>
    <row r="93" spans="1:65" s="2" customFormat="1" ht="16.5" customHeight="1">
      <c r="A93" s="37"/>
      <c r="B93" s="38"/>
      <c r="C93" s="181" t="s">
        <v>192</v>
      </c>
      <c r="D93" s="181" t="s">
        <v>163</v>
      </c>
      <c r="E93" s="182" t="s">
        <v>5467</v>
      </c>
      <c r="F93" s="183" t="s">
        <v>5468</v>
      </c>
      <c r="G93" s="184" t="s">
        <v>1476</v>
      </c>
      <c r="H93" s="185">
        <v>1</v>
      </c>
      <c r="I93" s="186"/>
      <c r="J93" s="187">
        <f>ROUND(I93*H93,2)</f>
        <v>0</v>
      </c>
      <c r="K93" s="183" t="s">
        <v>19</v>
      </c>
      <c r="L93" s="42"/>
      <c r="M93" s="188" t="s">
        <v>19</v>
      </c>
      <c r="N93" s="189" t="s">
        <v>40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5452</v>
      </c>
      <c r="AT93" s="192" t="s">
        <v>163</v>
      </c>
      <c r="AU93" s="192" t="s">
        <v>79</v>
      </c>
      <c r="AY93" s="20" t="s">
        <v>161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77</v>
      </c>
      <c r="BK93" s="193">
        <f>ROUND(I93*H93,2)</f>
        <v>0</v>
      </c>
      <c r="BL93" s="20" t="s">
        <v>5452</v>
      </c>
      <c r="BM93" s="192" t="s">
        <v>5469</v>
      </c>
    </row>
    <row r="94" spans="1:65" s="2" customFormat="1" ht="16.5" customHeight="1">
      <c r="A94" s="37"/>
      <c r="B94" s="38"/>
      <c r="C94" s="181" t="s">
        <v>197</v>
      </c>
      <c r="D94" s="181" t="s">
        <v>163</v>
      </c>
      <c r="E94" s="182" t="s">
        <v>5470</v>
      </c>
      <c r="F94" s="183" t="s">
        <v>5471</v>
      </c>
      <c r="G94" s="184" t="s">
        <v>1476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188" t="s">
        <v>19</v>
      </c>
      <c r="N94" s="189" t="s">
        <v>40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5452</v>
      </c>
      <c r="AT94" s="192" t="s">
        <v>163</v>
      </c>
      <c r="AU94" s="192" t="s">
        <v>79</v>
      </c>
      <c r="AY94" s="20" t="s">
        <v>161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77</v>
      </c>
      <c r="BK94" s="193">
        <f>ROUND(I94*H94,2)</f>
        <v>0</v>
      </c>
      <c r="BL94" s="20" t="s">
        <v>5452</v>
      </c>
      <c r="BM94" s="192" t="s">
        <v>5472</v>
      </c>
    </row>
    <row r="95" spans="1:65" s="2" customFormat="1" ht="38.4">
      <c r="A95" s="37"/>
      <c r="B95" s="38"/>
      <c r="C95" s="39"/>
      <c r="D95" s="199" t="s">
        <v>176</v>
      </c>
      <c r="E95" s="39"/>
      <c r="F95" s="200" t="s">
        <v>5473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176</v>
      </c>
      <c r="AU95" s="20" t="s">
        <v>79</v>
      </c>
    </row>
    <row r="96" spans="1:65" s="2" customFormat="1" ht="16.5" customHeight="1">
      <c r="A96" s="37"/>
      <c r="B96" s="38"/>
      <c r="C96" s="181" t="s">
        <v>203</v>
      </c>
      <c r="D96" s="181" t="s">
        <v>163</v>
      </c>
      <c r="E96" s="182" t="s">
        <v>5474</v>
      </c>
      <c r="F96" s="183" t="s">
        <v>5475</v>
      </c>
      <c r="G96" s="184" t="s">
        <v>1476</v>
      </c>
      <c r="H96" s="185">
        <v>1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40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5452</v>
      </c>
      <c r="AT96" s="192" t="s">
        <v>163</v>
      </c>
      <c r="AU96" s="192" t="s">
        <v>79</v>
      </c>
      <c r="AY96" s="20" t="s">
        <v>161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77</v>
      </c>
      <c r="BK96" s="193">
        <f>ROUND(I96*H96,2)</f>
        <v>0</v>
      </c>
      <c r="BL96" s="20" t="s">
        <v>5452</v>
      </c>
      <c r="BM96" s="192" t="s">
        <v>5476</v>
      </c>
    </row>
    <row r="97" spans="1:65" s="2" customFormat="1" ht="16.5" customHeight="1">
      <c r="A97" s="37"/>
      <c r="B97" s="38"/>
      <c r="C97" s="181" t="s">
        <v>211</v>
      </c>
      <c r="D97" s="181" t="s">
        <v>163</v>
      </c>
      <c r="E97" s="182" t="s">
        <v>5477</v>
      </c>
      <c r="F97" s="183" t="s">
        <v>5478</v>
      </c>
      <c r="G97" s="184" t="s">
        <v>1476</v>
      </c>
      <c r="H97" s="185">
        <v>1</v>
      </c>
      <c r="I97" s="186"/>
      <c r="J97" s="187">
        <f>ROUND(I97*H97,2)</f>
        <v>0</v>
      </c>
      <c r="K97" s="183" t="s">
        <v>19</v>
      </c>
      <c r="L97" s="42"/>
      <c r="M97" s="188" t="s">
        <v>19</v>
      </c>
      <c r="N97" s="189" t="s">
        <v>40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5452</v>
      </c>
      <c r="AT97" s="192" t="s">
        <v>163</v>
      </c>
      <c r="AU97" s="192" t="s">
        <v>79</v>
      </c>
      <c r="AY97" s="20" t="s">
        <v>161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77</v>
      </c>
      <c r="BK97" s="193">
        <f>ROUND(I97*H97,2)</f>
        <v>0</v>
      </c>
      <c r="BL97" s="20" t="s">
        <v>5452</v>
      </c>
      <c r="BM97" s="192" t="s">
        <v>5479</v>
      </c>
    </row>
    <row r="98" spans="1:65" s="12" customFormat="1" ht="22.8" customHeight="1">
      <c r="B98" s="165"/>
      <c r="C98" s="166"/>
      <c r="D98" s="167" t="s">
        <v>68</v>
      </c>
      <c r="E98" s="179" t="s">
        <v>5480</v>
      </c>
      <c r="F98" s="179" t="s">
        <v>5481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P99</f>
        <v>0</v>
      </c>
      <c r="Q98" s="173"/>
      <c r="R98" s="174">
        <f>R99</f>
        <v>0</v>
      </c>
      <c r="S98" s="173"/>
      <c r="T98" s="175">
        <f>T99</f>
        <v>0</v>
      </c>
      <c r="AR98" s="176" t="s">
        <v>192</v>
      </c>
      <c r="AT98" s="177" t="s">
        <v>68</v>
      </c>
      <c r="AU98" s="177" t="s">
        <v>77</v>
      </c>
      <c r="AY98" s="176" t="s">
        <v>161</v>
      </c>
      <c r="BK98" s="178">
        <f>BK99</f>
        <v>0</v>
      </c>
    </row>
    <row r="99" spans="1:65" s="2" customFormat="1" ht="16.5" customHeight="1">
      <c r="A99" s="37"/>
      <c r="B99" s="38"/>
      <c r="C99" s="181" t="s">
        <v>222</v>
      </c>
      <c r="D99" s="181" t="s">
        <v>163</v>
      </c>
      <c r="E99" s="182" t="s">
        <v>5482</v>
      </c>
      <c r="F99" s="183" t="s">
        <v>5483</v>
      </c>
      <c r="G99" s="184" t="s">
        <v>206</v>
      </c>
      <c r="H99" s="185">
        <v>25</v>
      </c>
      <c r="I99" s="186"/>
      <c r="J99" s="187">
        <f>ROUND(I99*H99,2)</f>
        <v>0</v>
      </c>
      <c r="K99" s="183" t="s">
        <v>19</v>
      </c>
      <c r="L99" s="42"/>
      <c r="M99" s="188" t="s">
        <v>19</v>
      </c>
      <c r="N99" s="189" t="s">
        <v>40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5452</v>
      </c>
      <c r="AT99" s="192" t="s">
        <v>163</v>
      </c>
      <c r="AU99" s="192" t="s">
        <v>79</v>
      </c>
      <c r="AY99" s="20" t="s">
        <v>161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77</v>
      </c>
      <c r="BK99" s="193">
        <f>ROUND(I99*H99,2)</f>
        <v>0</v>
      </c>
      <c r="BL99" s="20" t="s">
        <v>5452</v>
      </c>
      <c r="BM99" s="192" t="s">
        <v>5484</v>
      </c>
    </row>
    <row r="100" spans="1:65" s="12" customFormat="1" ht="22.8" customHeight="1">
      <c r="B100" s="165"/>
      <c r="C100" s="166"/>
      <c r="D100" s="167" t="s">
        <v>68</v>
      </c>
      <c r="E100" s="179" t="s">
        <v>5485</v>
      </c>
      <c r="F100" s="179" t="s">
        <v>5486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SUM(P101:P112)</f>
        <v>0</v>
      </c>
      <c r="Q100" s="173"/>
      <c r="R100" s="174">
        <f>SUM(R101:R112)</f>
        <v>0</v>
      </c>
      <c r="S100" s="173"/>
      <c r="T100" s="175">
        <f>SUM(T101:T112)</f>
        <v>0</v>
      </c>
      <c r="AR100" s="176" t="s">
        <v>192</v>
      </c>
      <c r="AT100" s="177" t="s">
        <v>68</v>
      </c>
      <c r="AU100" s="177" t="s">
        <v>77</v>
      </c>
      <c r="AY100" s="176" t="s">
        <v>161</v>
      </c>
      <c r="BK100" s="178">
        <f>SUM(BK101:BK112)</f>
        <v>0</v>
      </c>
    </row>
    <row r="101" spans="1:65" s="2" customFormat="1" ht="16.5" customHeight="1">
      <c r="A101" s="37"/>
      <c r="B101" s="38"/>
      <c r="C101" s="181" t="s">
        <v>237</v>
      </c>
      <c r="D101" s="181" t="s">
        <v>163</v>
      </c>
      <c r="E101" s="182" t="s">
        <v>5487</v>
      </c>
      <c r="F101" s="183" t="s">
        <v>5486</v>
      </c>
      <c r="G101" s="184" t="s">
        <v>1476</v>
      </c>
      <c r="H101" s="185">
        <v>1</v>
      </c>
      <c r="I101" s="186"/>
      <c r="J101" s="187">
        <f>ROUND(I101*H101,2)</f>
        <v>0</v>
      </c>
      <c r="K101" s="183" t="s">
        <v>19</v>
      </c>
      <c r="L101" s="42"/>
      <c r="M101" s="188" t="s">
        <v>19</v>
      </c>
      <c r="N101" s="189" t="s">
        <v>40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5452</v>
      </c>
      <c r="AT101" s="192" t="s">
        <v>163</v>
      </c>
      <c r="AU101" s="192" t="s">
        <v>79</v>
      </c>
      <c r="AY101" s="20" t="s">
        <v>161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77</v>
      </c>
      <c r="BK101" s="193">
        <f>ROUND(I101*H101,2)</f>
        <v>0</v>
      </c>
      <c r="BL101" s="20" t="s">
        <v>5452</v>
      </c>
      <c r="BM101" s="192" t="s">
        <v>5488</v>
      </c>
    </row>
    <row r="102" spans="1:65" s="2" customFormat="1" ht="38.4">
      <c r="A102" s="37"/>
      <c r="B102" s="38"/>
      <c r="C102" s="39"/>
      <c r="D102" s="199" t="s">
        <v>176</v>
      </c>
      <c r="E102" s="39"/>
      <c r="F102" s="200" t="s">
        <v>5489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176</v>
      </c>
      <c r="AU102" s="20" t="s">
        <v>79</v>
      </c>
    </row>
    <row r="103" spans="1:65" s="2" customFormat="1" ht="16.5" customHeight="1">
      <c r="A103" s="37"/>
      <c r="B103" s="38"/>
      <c r="C103" s="181" t="s">
        <v>247</v>
      </c>
      <c r="D103" s="181" t="s">
        <v>163</v>
      </c>
      <c r="E103" s="182" t="s">
        <v>5490</v>
      </c>
      <c r="F103" s="183" t="s">
        <v>5491</v>
      </c>
      <c r="G103" s="184" t="s">
        <v>5492</v>
      </c>
      <c r="H103" s="185">
        <v>1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40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5452</v>
      </c>
      <c r="AT103" s="192" t="s">
        <v>163</v>
      </c>
      <c r="AU103" s="192" t="s">
        <v>79</v>
      </c>
      <c r="AY103" s="20" t="s">
        <v>161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77</v>
      </c>
      <c r="BK103" s="193">
        <f>ROUND(I103*H103,2)</f>
        <v>0</v>
      </c>
      <c r="BL103" s="20" t="s">
        <v>5452</v>
      </c>
      <c r="BM103" s="192" t="s">
        <v>5493</v>
      </c>
    </row>
    <row r="104" spans="1:65" s="2" customFormat="1" ht="19.2">
      <c r="A104" s="37"/>
      <c r="B104" s="38"/>
      <c r="C104" s="39"/>
      <c r="D104" s="199" t="s">
        <v>176</v>
      </c>
      <c r="E104" s="39"/>
      <c r="F104" s="200" t="s">
        <v>5494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176</v>
      </c>
      <c r="AU104" s="20" t="s">
        <v>79</v>
      </c>
    </row>
    <row r="105" spans="1:65" s="2" customFormat="1" ht="16.5" customHeight="1">
      <c r="A105" s="37"/>
      <c r="B105" s="38"/>
      <c r="C105" s="181" t="s">
        <v>253</v>
      </c>
      <c r="D105" s="181" t="s">
        <v>163</v>
      </c>
      <c r="E105" s="182" t="s">
        <v>5495</v>
      </c>
      <c r="F105" s="183" t="s">
        <v>5496</v>
      </c>
      <c r="G105" s="184" t="s">
        <v>1476</v>
      </c>
      <c r="H105" s="185">
        <v>1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40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5452</v>
      </c>
      <c r="AT105" s="192" t="s">
        <v>163</v>
      </c>
      <c r="AU105" s="192" t="s">
        <v>79</v>
      </c>
      <c r="AY105" s="20" t="s">
        <v>161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5452</v>
      </c>
      <c r="BM105" s="192" t="s">
        <v>5497</v>
      </c>
    </row>
    <row r="106" spans="1:65" s="2" customFormat="1" ht="19.2">
      <c r="A106" s="37"/>
      <c r="B106" s="38"/>
      <c r="C106" s="39"/>
      <c r="D106" s="199" t="s">
        <v>176</v>
      </c>
      <c r="E106" s="39"/>
      <c r="F106" s="200" t="s">
        <v>5498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176</v>
      </c>
      <c r="AU106" s="20" t="s">
        <v>79</v>
      </c>
    </row>
    <row r="107" spans="1:65" s="2" customFormat="1" ht="16.5" customHeight="1">
      <c r="A107" s="37"/>
      <c r="B107" s="38"/>
      <c r="C107" s="181" t="s">
        <v>262</v>
      </c>
      <c r="D107" s="181" t="s">
        <v>163</v>
      </c>
      <c r="E107" s="182" t="s">
        <v>5499</v>
      </c>
      <c r="F107" s="183" t="s">
        <v>5500</v>
      </c>
      <c r="G107" s="184" t="s">
        <v>1476</v>
      </c>
      <c r="H107" s="185">
        <v>1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40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5452</v>
      </c>
      <c r="AT107" s="192" t="s">
        <v>163</v>
      </c>
      <c r="AU107" s="192" t="s">
        <v>79</v>
      </c>
      <c r="AY107" s="20" t="s">
        <v>161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77</v>
      </c>
      <c r="BK107" s="193">
        <f>ROUND(I107*H107,2)</f>
        <v>0</v>
      </c>
      <c r="BL107" s="20" t="s">
        <v>5452</v>
      </c>
      <c r="BM107" s="192" t="s">
        <v>5501</v>
      </c>
    </row>
    <row r="108" spans="1:65" s="2" customFormat="1" ht="16.5" customHeight="1">
      <c r="A108" s="37"/>
      <c r="B108" s="38"/>
      <c r="C108" s="181" t="s">
        <v>268</v>
      </c>
      <c r="D108" s="181" t="s">
        <v>163</v>
      </c>
      <c r="E108" s="182" t="s">
        <v>5502</v>
      </c>
      <c r="F108" s="183" t="s">
        <v>5503</v>
      </c>
      <c r="G108" s="184" t="s">
        <v>1476</v>
      </c>
      <c r="H108" s="185">
        <v>1</v>
      </c>
      <c r="I108" s="186"/>
      <c r="J108" s="187">
        <f>ROUND(I108*H108,2)</f>
        <v>0</v>
      </c>
      <c r="K108" s="183" t="s">
        <v>19</v>
      </c>
      <c r="L108" s="42"/>
      <c r="M108" s="188" t="s">
        <v>19</v>
      </c>
      <c r="N108" s="189" t="s">
        <v>40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5452</v>
      </c>
      <c r="AT108" s="192" t="s">
        <v>163</v>
      </c>
      <c r="AU108" s="192" t="s">
        <v>79</v>
      </c>
      <c r="AY108" s="20" t="s">
        <v>161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77</v>
      </c>
      <c r="BK108" s="193">
        <f>ROUND(I108*H108,2)</f>
        <v>0</v>
      </c>
      <c r="BL108" s="20" t="s">
        <v>5452</v>
      </c>
      <c r="BM108" s="192" t="s">
        <v>5504</v>
      </c>
    </row>
    <row r="109" spans="1:65" s="2" customFormat="1" ht="19.2">
      <c r="A109" s="37"/>
      <c r="B109" s="38"/>
      <c r="C109" s="39"/>
      <c r="D109" s="199" t="s">
        <v>176</v>
      </c>
      <c r="E109" s="39"/>
      <c r="F109" s="200" t="s">
        <v>5505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176</v>
      </c>
      <c r="AU109" s="20" t="s">
        <v>79</v>
      </c>
    </row>
    <row r="110" spans="1:65" s="2" customFormat="1" ht="16.5" customHeight="1">
      <c r="A110" s="37"/>
      <c r="B110" s="38"/>
      <c r="C110" s="181" t="s">
        <v>8</v>
      </c>
      <c r="D110" s="181" t="s">
        <v>163</v>
      </c>
      <c r="E110" s="182" t="s">
        <v>5506</v>
      </c>
      <c r="F110" s="183" t="s">
        <v>5507</v>
      </c>
      <c r="G110" s="184" t="s">
        <v>387</v>
      </c>
      <c r="H110" s="185">
        <v>1</v>
      </c>
      <c r="I110" s="186"/>
      <c r="J110" s="187">
        <f>ROUND(I110*H110,2)</f>
        <v>0</v>
      </c>
      <c r="K110" s="183" t="s">
        <v>19</v>
      </c>
      <c r="L110" s="42"/>
      <c r="M110" s="188" t="s">
        <v>19</v>
      </c>
      <c r="N110" s="189" t="s">
        <v>40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5452</v>
      </c>
      <c r="AT110" s="192" t="s">
        <v>163</v>
      </c>
      <c r="AU110" s="192" t="s">
        <v>79</v>
      </c>
      <c r="AY110" s="20" t="s">
        <v>161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77</v>
      </c>
      <c r="BK110" s="193">
        <f>ROUND(I110*H110,2)</f>
        <v>0</v>
      </c>
      <c r="BL110" s="20" t="s">
        <v>5452</v>
      </c>
      <c r="BM110" s="192" t="s">
        <v>5508</v>
      </c>
    </row>
    <row r="111" spans="1:65" s="2" customFormat="1" ht="16.5" customHeight="1">
      <c r="A111" s="37"/>
      <c r="B111" s="38"/>
      <c r="C111" s="181" t="s">
        <v>279</v>
      </c>
      <c r="D111" s="181" t="s">
        <v>163</v>
      </c>
      <c r="E111" s="182" t="s">
        <v>5509</v>
      </c>
      <c r="F111" s="183" t="s">
        <v>5510</v>
      </c>
      <c r="G111" s="184" t="s">
        <v>1476</v>
      </c>
      <c r="H111" s="185">
        <v>1</v>
      </c>
      <c r="I111" s="186"/>
      <c r="J111" s="187">
        <f>ROUND(I111*H111,2)</f>
        <v>0</v>
      </c>
      <c r="K111" s="183" t="s">
        <v>19</v>
      </c>
      <c r="L111" s="42"/>
      <c r="M111" s="188" t="s">
        <v>19</v>
      </c>
      <c r="N111" s="189" t="s">
        <v>40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5452</v>
      </c>
      <c r="AT111" s="192" t="s">
        <v>163</v>
      </c>
      <c r="AU111" s="192" t="s">
        <v>79</v>
      </c>
      <c r="AY111" s="20" t="s">
        <v>161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77</v>
      </c>
      <c r="BK111" s="193">
        <f>ROUND(I111*H111,2)</f>
        <v>0</v>
      </c>
      <c r="BL111" s="20" t="s">
        <v>5452</v>
      </c>
      <c r="BM111" s="192" t="s">
        <v>5511</v>
      </c>
    </row>
    <row r="112" spans="1:65" s="2" customFormat="1" ht="16.5" customHeight="1">
      <c r="A112" s="37"/>
      <c r="B112" s="38"/>
      <c r="C112" s="181" t="s">
        <v>293</v>
      </c>
      <c r="D112" s="181" t="s">
        <v>163</v>
      </c>
      <c r="E112" s="182" t="s">
        <v>5512</v>
      </c>
      <c r="F112" s="183" t="s">
        <v>5513</v>
      </c>
      <c r="G112" s="184" t="s">
        <v>1476</v>
      </c>
      <c r="H112" s="185">
        <v>1</v>
      </c>
      <c r="I112" s="186"/>
      <c r="J112" s="187">
        <f>ROUND(I112*H112,2)</f>
        <v>0</v>
      </c>
      <c r="K112" s="183" t="s">
        <v>19</v>
      </c>
      <c r="L112" s="42"/>
      <c r="M112" s="188" t="s">
        <v>19</v>
      </c>
      <c r="N112" s="189" t="s">
        <v>40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5452</v>
      </c>
      <c r="AT112" s="192" t="s">
        <v>163</v>
      </c>
      <c r="AU112" s="192" t="s">
        <v>79</v>
      </c>
      <c r="AY112" s="20" t="s">
        <v>161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77</v>
      </c>
      <c r="BK112" s="193">
        <f>ROUND(I112*H112,2)</f>
        <v>0</v>
      </c>
      <c r="BL112" s="20" t="s">
        <v>5452</v>
      </c>
      <c r="BM112" s="192" t="s">
        <v>5514</v>
      </c>
    </row>
    <row r="113" spans="1:65" s="12" customFormat="1" ht="22.8" customHeight="1">
      <c r="B113" s="165"/>
      <c r="C113" s="166"/>
      <c r="D113" s="167" t="s">
        <v>68</v>
      </c>
      <c r="E113" s="179" t="s">
        <v>5515</v>
      </c>
      <c r="F113" s="179" t="s">
        <v>5516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SUM(P114:P115)</f>
        <v>0</v>
      </c>
      <c r="Q113" s="173"/>
      <c r="R113" s="174">
        <f>SUM(R114:R115)</f>
        <v>0</v>
      </c>
      <c r="S113" s="173"/>
      <c r="T113" s="175">
        <f>SUM(T114:T115)</f>
        <v>0</v>
      </c>
      <c r="AR113" s="176" t="s">
        <v>192</v>
      </c>
      <c r="AT113" s="177" t="s">
        <v>68</v>
      </c>
      <c r="AU113" s="177" t="s">
        <v>77</v>
      </c>
      <c r="AY113" s="176" t="s">
        <v>161</v>
      </c>
      <c r="BK113" s="178">
        <f>SUM(BK114:BK115)</f>
        <v>0</v>
      </c>
    </row>
    <row r="114" spans="1:65" s="2" customFormat="1" ht="16.5" customHeight="1">
      <c r="A114" s="37"/>
      <c r="B114" s="38"/>
      <c r="C114" s="181" t="s">
        <v>299</v>
      </c>
      <c r="D114" s="181" t="s">
        <v>163</v>
      </c>
      <c r="E114" s="182" t="s">
        <v>5517</v>
      </c>
      <c r="F114" s="183" t="s">
        <v>5518</v>
      </c>
      <c r="G114" s="184" t="s">
        <v>1476</v>
      </c>
      <c r="H114" s="185">
        <v>1</v>
      </c>
      <c r="I114" s="186"/>
      <c r="J114" s="187">
        <f>ROUND(I114*H114,2)</f>
        <v>0</v>
      </c>
      <c r="K114" s="183" t="s">
        <v>19</v>
      </c>
      <c r="L114" s="42"/>
      <c r="M114" s="188" t="s">
        <v>19</v>
      </c>
      <c r="N114" s="189" t="s">
        <v>40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5452</v>
      </c>
      <c r="AT114" s="192" t="s">
        <v>163</v>
      </c>
      <c r="AU114" s="192" t="s">
        <v>79</v>
      </c>
      <c r="AY114" s="20" t="s">
        <v>161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77</v>
      </c>
      <c r="BK114" s="193">
        <f>ROUND(I114*H114,2)</f>
        <v>0</v>
      </c>
      <c r="BL114" s="20" t="s">
        <v>5452</v>
      </c>
      <c r="BM114" s="192" t="s">
        <v>5519</v>
      </c>
    </row>
    <row r="115" spans="1:65" s="2" customFormat="1" ht="16.5" customHeight="1">
      <c r="A115" s="37"/>
      <c r="B115" s="38"/>
      <c r="C115" s="181" t="s">
        <v>311</v>
      </c>
      <c r="D115" s="181" t="s">
        <v>163</v>
      </c>
      <c r="E115" s="182" t="s">
        <v>5520</v>
      </c>
      <c r="F115" s="183" t="s">
        <v>5521</v>
      </c>
      <c r="G115" s="184" t="s">
        <v>1476</v>
      </c>
      <c r="H115" s="185">
        <v>1</v>
      </c>
      <c r="I115" s="186"/>
      <c r="J115" s="187">
        <f>ROUND(I115*H115,2)</f>
        <v>0</v>
      </c>
      <c r="K115" s="183" t="s">
        <v>19</v>
      </c>
      <c r="L115" s="42"/>
      <c r="M115" s="262" t="s">
        <v>19</v>
      </c>
      <c r="N115" s="263" t="s">
        <v>40</v>
      </c>
      <c r="O115" s="260"/>
      <c r="P115" s="264">
        <f>O115*H115</f>
        <v>0</v>
      </c>
      <c r="Q115" s="264">
        <v>0</v>
      </c>
      <c r="R115" s="264">
        <f>Q115*H115</f>
        <v>0</v>
      </c>
      <c r="S115" s="264">
        <v>0</v>
      </c>
      <c r="T115" s="26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5452</v>
      </c>
      <c r="AT115" s="192" t="s">
        <v>163</v>
      </c>
      <c r="AU115" s="192" t="s">
        <v>79</v>
      </c>
      <c r="AY115" s="20" t="s">
        <v>161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77</v>
      </c>
      <c r="BK115" s="193">
        <f>ROUND(I115*H115,2)</f>
        <v>0</v>
      </c>
      <c r="BL115" s="20" t="s">
        <v>5452</v>
      </c>
      <c r="BM115" s="192" t="s">
        <v>5522</v>
      </c>
    </row>
    <row r="116" spans="1:65" s="2" customFormat="1" ht="6.9" customHeight="1">
      <c r="A116" s="37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2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</sheetData>
  <sheetProtection algorithmName="SHA-512" hashValue="K0Lg3qEZPcLG6w90Zt35rQo3dnJnCZi3adzB3aCUHBaCecPk9Mt+yfGbz8R1GJ7OSYLrZ12zjpfOJe4cYLy6gQ==" saltValue="86N6xgaJbNeXSI3GaixDChlxCtszv8AcnXBGGvnjXHdHF9/d4KP9zM4BdBI/Qy7y+4enCGxOtHlVOTn1m2uwNA==" spinCount="100000" sheet="1" objects="1" scenarios="1" formatColumns="0" formatRows="0" autoFilter="0"/>
  <autoFilter ref="C83:K11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3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1"/>
      <c r="C3" s="112"/>
      <c r="D3" s="112"/>
      <c r="E3" s="112"/>
      <c r="F3" s="112"/>
      <c r="G3" s="112"/>
      <c r="H3" s="23"/>
    </row>
    <row r="4" spans="1:8" s="1" customFormat="1" ht="24.9" customHeight="1">
      <c r="B4" s="23"/>
      <c r="C4" s="113" t="s">
        <v>5523</v>
      </c>
      <c r="H4" s="23"/>
    </row>
    <row r="5" spans="1:8" s="1" customFormat="1" ht="12" customHeight="1">
      <c r="B5" s="23"/>
      <c r="C5" s="269" t="s">
        <v>13</v>
      </c>
      <c r="D5" s="424" t="s">
        <v>14</v>
      </c>
      <c r="E5" s="383"/>
      <c r="F5" s="383"/>
      <c r="H5" s="23"/>
    </row>
    <row r="6" spans="1:8" s="1" customFormat="1" ht="36.9" customHeight="1">
      <c r="B6" s="23"/>
      <c r="C6" s="270" t="s">
        <v>16</v>
      </c>
      <c r="D6" s="425" t="s">
        <v>17</v>
      </c>
      <c r="E6" s="383"/>
      <c r="F6" s="383"/>
      <c r="H6" s="23"/>
    </row>
    <row r="7" spans="1:8" s="1" customFormat="1" ht="16.5" customHeight="1">
      <c r="B7" s="23"/>
      <c r="C7" s="115" t="s">
        <v>23</v>
      </c>
      <c r="D7" s="117" t="str">
        <f>'Rekapitulace stavby'!AN8</f>
        <v>9. 8. 2024</v>
      </c>
      <c r="H7" s="23"/>
    </row>
    <row r="8" spans="1:8" s="2" customFormat="1" ht="10.8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4"/>
      <c r="B9" s="271"/>
      <c r="C9" s="272" t="s">
        <v>50</v>
      </c>
      <c r="D9" s="273" t="s">
        <v>51</v>
      </c>
      <c r="E9" s="273" t="s">
        <v>148</v>
      </c>
      <c r="F9" s="274" t="s">
        <v>5524</v>
      </c>
      <c r="G9" s="154"/>
      <c r="H9" s="271"/>
    </row>
    <row r="10" spans="1:8" s="2" customFormat="1" ht="26.4" customHeight="1">
      <c r="A10" s="37"/>
      <c r="B10" s="42"/>
      <c r="C10" s="275" t="s">
        <v>5525</v>
      </c>
      <c r="D10" s="275" t="s">
        <v>83</v>
      </c>
      <c r="E10" s="37"/>
      <c r="F10" s="37"/>
      <c r="G10" s="37"/>
      <c r="H10" s="42"/>
    </row>
    <row r="11" spans="1:8" s="2" customFormat="1" ht="16.8" customHeight="1">
      <c r="A11" s="37"/>
      <c r="B11" s="42"/>
      <c r="C11" s="276" t="s">
        <v>599</v>
      </c>
      <c r="D11" s="277" t="s">
        <v>600</v>
      </c>
      <c r="E11" s="278" t="s">
        <v>166</v>
      </c>
      <c r="F11" s="279">
        <v>195.44</v>
      </c>
      <c r="G11" s="37"/>
      <c r="H11" s="42"/>
    </row>
    <row r="12" spans="1:8" s="2" customFormat="1" ht="16.8" customHeight="1">
      <c r="A12" s="37"/>
      <c r="B12" s="42"/>
      <c r="C12" s="280" t="s">
        <v>19</v>
      </c>
      <c r="D12" s="280" t="s">
        <v>1275</v>
      </c>
      <c r="E12" s="20" t="s">
        <v>19</v>
      </c>
      <c r="F12" s="281">
        <v>170.24</v>
      </c>
      <c r="G12" s="37"/>
      <c r="H12" s="42"/>
    </row>
    <row r="13" spans="1:8" s="2" customFormat="1" ht="16.8" customHeight="1">
      <c r="A13" s="37"/>
      <c r="B13" s="42"/>
      <c r="C13" s="280" t="s">
        <v>19</v>
      </c>
      <c r="D13" s="280" t="s">
        <v>1276</v>
      </c>
      <c r="E13" s="20" t="s">
        <v>19</v>
      </c>
      <c r="F13" s="281">
        <v>25.2</v>
      </c>
      <c r="G13" s="37"/>
      <c r="H13" s="42"/>
    </row>
    <row r="14" spans="1:8" s="2" customFormat="1" ht="16.8" customHeight="1">
      <c r="A14" s="37"/>
      <c r="B14" s="42"/>
      <c r="C14" s="280" t="s">
        <v>599</v>
      </c>
      <c r="D14" s="280" t="s">
        <v>221</v>
      </c>
      <c r="E14" s="20" t="s">
        <v>19</v>
      </c>
      <c r="F14" s="281">
        <v>195.44</v>
      </c>
      <c r="G14" s="37"/>
      <c r="H14" s="42"/>
    </row>
    <row r="15" spans="1:8" s="2" customFormat="1" ht="16.8" customHeight="1">
      <c r="A15" s="37"/>
      <c r="B15" s="42"/>
      <c r="C15" s="282" t="s">
        <v>5526</v>
      </c>
      <c r="D15" s="37"/>
      <c r="E15" s="37"/>
      <c r="F15" s="37"/>
      <c r="G15" s="37"/>
      <c r="H15" s="42"/>
    </row>
    <row r="16" spans="1:8" s="2" customFormat="1" ht="16.8" customHeight="1">
      <c r="A16" s="37"/>
      <c r="B16" s="42"/>
      <c r="C16" s="280" t="s">
        <v>1272</v>
      </c>
      <c r="D16" s="280" t="s">
        <v>1273</v>
      </c>
      <c r="E16" s="20" t="s">
        <v>166</v>
      </c>
      <c r="F16" s="281">
        <v>195.44</v>
      </c>
      <c r="G16" s="37"/>
      <c r="H16" s="42"/>
    </row>
    <row r="17" spans="1:8" s="2" customFormat="1" ht="16.8" customHeight="1">
      <c r="A17" s="37"/>
      <c r="B17" s="42"/>
      <c r="C17" s="280" t="s">
        <v>1235</v>
      </c>
      <c r="D17" s="280" t="s">
        <v>5527</v>
      </c>
      <c r="E17" s="20" t="s">
        <v>166</v>
      </c>
      <c r="F17" s="281">
        <v>226.9</v>
      </c>
      <c r="G17" s="37"/>
      <c r="H17" s="42"/>
    </row>
    <row r="18" spans="1:8" s="2" customFormat="1" ht="16.8" customHeight="1">
      <c r="A18" s="37"/>
      <c r="B18" s="42"/>
      <c r="C18" s="280" t="s">
        <v>1243</v>
      </c>
      <c r="D18" s="280" t="s">
        <v>5528</v>
      </c>
      <c r="E18" s="20" t="s">
        <v>166</v>
      </c>
      <c r="F18" s="281">
        <v>238.245</v>
      </c>
      <c r="G18" s="37"/>
      <c r="H18" s="42"/>
    </row>
    <row r="19" spans="1:8" s="2" customFormat="1" ht="16.8" customHeight="1">
      <c r="A19" s="37"/>
      <c r="B19" s="42"/>
      <c r="C19" s="280" t="s">
        <v>1267</v>
      </c>
      <c r="D19" s="280" t="s">
        <v>5529</v>
      </c>
      <c r="E19" s="20" t="s">
        <v>166</v>
      </c>
      <c r="F19" s="281">
        <v>195.44</v>
      </c>
      <c r="G19" s="37"/>
      <c r="H19" s="42"/>
    </row>
    <row r="20" spans="1:8" s="2" customFormat="1" ht="16.8" customHeight="1">
      <c r="A20" s="37"/>
      <c r="B20" s="42"/>
      <c r="C20" s="280" t="s">
        <v>1324</v>
      </c>
      <c r="D20" s="280" t="s">
        <v>5530</v>
      </c>
      <c r="E20" s="20" t="s">
        <v>166</v>
      </c>
      <c r="F20" s="281">
        <v>205.21199999999999</v>
      </c>
      <c r="G20" s="37"/>
      <c r="H20" s="42"/>
    </row>
    <row r="21" spans="1:8" s="2" customFormat="1" ht="16.8" customHeight="1">
      <c r="A21" s="37"/>
      <c r="B21" s="42"/>
      <c r="C21" s="276" t="s">
        <v>602</v>
      </c>
      <c r="D21" s="277" t="s">
        <v>603</v>
      </c>
      <c r="E21" s="278" t="s">
        <v>166</v>
      </c>
      <c r="F21" s="279">
        <v>31.46</v>
      </c>
      <c r="G21" s="37"/>
      <c r="H21" s="42"/>
    </row>
    <row r="22" spans="1:8" s="2" customFormat="1" ht="16.8" customHeight="1">
      <c r="A22" s="37"/>
      <c r="B22" s="42"/>
      <c r="C22" s="280" t="s">
        <v>602</v>
      </c>
      <c r="D22" s="280" t="s">
        <v>1544</v>
      </c>
      <c r="E22" s="20" t="s">
        <v>19</v>
      </c>
      <c r="F22" s="281">
        <v>31.46</v>
      </c>
      <c r="G22" s="37"/>
      <c r="H22" s="42"/>
    </row>
    <row r="23" spans="1:8" s="2" customFormat="1" ht="16.8" customHeight="1">
      <c r="A23" s="37"/>
      <c r="B23" s="42"/>
      <c r="C23" s="282" t="s">
        <v>5526</v>
      </c>
      <c r="D23" s="37"/>
      <c r="E23" s="37"/>
      <c r="F23" s="37"/>
      <c r="G23" s="37"/>
      <c r="H23" s="42"/>
    </row>
    <row r="24" spans="1:8" s="2" customFormat="1" ht="16.8" customHeight="1">
      <c r="A24" s="37"/>
      <c r="B24" s="42"/>
      <c r="C24" s="280" t="s">
        <v>1368</v>
      </c>
      <c r="D24" s="280" t="s">
        <v>5531</v>
      </c>
      <c r="E24" s="20" t="s">
        <v>166</v>
      </c>
      <c r="F24" s="281">
        <v>31.46</v>
      </c>
      <c r="G24" s="37"/>
      <c r="H24" s="42"/>
    </row>
    <row r="25" spans="1:8" s="2" customFormat="1" ht="16.8" customHeight="1">
      <c r="A25" s="37"/>
      <c r="B25" s="42"/>
      <c r="C25" s="280" t="s">
        <v>1257</v>
      </c>
      <c r="D25" s="280" t="s">
        <v>5532</v>
      </c>
      <c r="E25" s="20" t="s">
        <v>166</v>
      </c>
      <c r="F25" s="281">
        <v>31.46</v>
      </c>
      <c r="G25" s="37"/>
      <c r="H25" s="42"/>
    </row>
    <row r="26" spans="1:8" s="2" customFormat="1" ht="16.8" customHeight="1">
      <c r="A26" s="37"/>
      <c r="B26" s="42"/>
      <c r="C26" s="280" t="s">
        <v>1235</v>
      </c>
      <c r="D26" s="280" t="s">
        <v>5527</v>
      </c>
      <c r="E26" s="20" t="s">
        <v>166</v>
      </c>
      <c r="F26" s="281">
        <v>226.9</v>
      </c>
      <c r="G26" s="37"/>
      <c r="H26" s="42"/>
    </row>
    <row r="27" spans="1:8" s="2" customFormat="1" ht="16.8" customHeight="1">
      <c r="A27" s="37"/>
      <c r="B27" s="42"/>
      <c r="C27" s="280" t="s">
        <v>1243</v>
      </c>
      <c r="D27" s="280" t="s">
        <v>5528</v>
      </c>
      <c r="E27" s="20" t="s">
        <v>166</v>
      </c>
      <c r="F27" s="281">
        <v>238.245</v>
      </c>
      <c r="G27" s="37"/>
      <c r="H27" s="42"/>
    </row>
    <row r="28" spans="1:8" s="2" customFormat="1" ht="16.8" customHeight="1">
      <c r="A28" s="37"/>
      <c r="B28" s="42"/>
      <c r="C28" s="280" t="s">
        <v>1250</v>
      </c>
      <c r="D28" s="280" t="s">
        <v>5533</v>
      </c>
      <c r="E28" s="20" t="s">
        <v>166</v>
      </c>
      <c r="F28" s="281">
        <v>33.033000000000001</v>
      </c>
      <c r="G28" s="37"/>
      <c r="H28" s="42"/>
    </row>
    <row r="29" spans="1:8" s="2" customFormat="1" ht="16.8" customHeight="1">
      <c r="A29" s="37"/>
      <c r="B29" s="42"/>
      <c r="C29" s="280" t="s">
        <v>1379</v>
      </c>
      <c r="D29" s="280" t="s">
        <v>5534</v>
      </c>
      <c r="E29" s="20" t="s">
        <v>166</v>
      </c>
      <c r="F29" s="281">
        <v>75.504000000000005</v>
      </c>
      <c r="G29" s="37"/>
      <c r="H29" s="42"/>
    </row>
    <row r="30" spans="1:8" s="2" customFormat="1" ht="20.399999999999999">
      <c r="A30" s="37"/>
      <c r="B30" s="42"/>
      <c r="C30" s="280" t="s">
        <v>1385</v>
      </c>
      <c r="D30" s="280" t="s">
        <v>1386</v>
      </c>
      <c r="E30" s="20" t="s">
        <v>166</v>
      </c>
      <c r="F30" s="281">
        <v>413.95400000000001</v>
      </c>
      <c r="G30" s="37"/>
      <c r="H30" s="42"/>
    </row>
    <row r="31" spans="1:8" s="2" customFormat="1" ht="20.399999999999999">
      <c r="A31" s="37"/>
      <c r="B31" s="42"/>
      <c r="C31" s="280" t="s">
        <v>1391</v>
      </c>
      <c r="D31" s="280" t="s">
        <v>1392</v>
      </c>
      <c r="E31" s="20" t="s">
        <v>166</v>
      </c>
      <c r="F31" s="281">
        <v>413.95400000000001</v>
      </c>
      <c r="G31" s="37"/>
      <c r="H31" s="42"/>
    </row>
    <row r="32" spans="1:8" s="2" customFormat="1" ht="16.8" customHeight="1">
      <c r="A32" s="37"/>
      <c r="B32" s="42"/>
      <c r="C32" s="276" t="s">
        <v>605</v>
      </c>
      <c r="D32" s="277" t="s">
        <v>606</v>
      </c>
      <c r="E32" s="278" t="s">
        <v>166</v>
      </c>
      <c r="F32" s="279">
        <v>69.34</v>
      </c>
      <c r="G32" s="37"/>
      <c r="H32" s="42"/>
    </row>
    <row r="33" spans="1:8" s="2" customFormat="1" ht="16.8" customHeight="1">
      <c r="A33" s="37"/>
      <c r="B33" s="42"/>
      <c r="C33" s="280" t="s">
        <v>19</v>
      </c>
      <c r="D33" s="280" t="s">
        <v>2415</v>
      </c>
      <c r="E33" s="20" t="s">
        <v>19</v>
      </c>
      <c r="F33" s="281">
        <v>12.6</v>
      </c>
      <c r="G33" s="37"/>
      <c r="H33" s="42"/>
    </row>
    <row r="34" spans="1:8" s="2" customFormat="1" ht="16.8" customHeight="1">
      <c r="A34" s="37"/>
      <c r="B34" s="42"/>
      <c r="C34" s="280" t="s">
        <v>19</v>
      </c>
      <c r="D34" s="280" t="s">
        <v>2416</v>
      </c>
      <c r="E34" s="20" t="s">
        <v>19</v>
      </c>
      <c r="F34" s="281">
        <v>16.34</v>
      </c>
      <c r="G34" s="37"/>
      <c r="H34" s="42"/>
    </row>
    <row r="35" spans="1:8" s="2" customFormat="1" ht="16.8" customHeight="1">
      <c r="A35" s="37"/>
      <c r="B35" s="42"/>
      <c r="C35" s="280" t="s">
        <v>19</v>
      </c>
      <c r="D35" s="280" t="s">
        <v>2417</v>
      </c>
      <c r="E35" s="20" t="s">
        <v>19</v>
      </c>
      <c r="F35" s="281">
        <v>15.96</v>
      </c>
      <c r="G35" s="37"/>
      <c r="H35" s="42"/>
    </row>
    <row r="36" spans="1:8" s="2" customFormat="1" ht="16.8" customHeight="1">
      <c r="A36" s="37"/>
      <c r="B36" s="42"/>
      <c r="C36" s="280" t="s">
        <v>19</v>
      </c>
      <c r="D36" s="280" t="s">
        <v>2418</v>
      </c>
      <c r="E36" s="20" t="s">
        <v>19</v>
      </c>
      <c r="F36" s="281">
        <v>4</v>
      </c>
      <c r="G36" s="37"/>
      <c r="H36" s="42"/>
    </row>
    <row r="37" spans="1:8" s="2" customFormat="1" ht="16.8" customHeight="1">
      <c r="A37" s="37"/>
      <c r="B37" s="42"/>
      <c r="C37" s="280" t="s">
        <v>19</v>
      </c>
      <c r="D37" s="280" t="s">
        <v>2419</v>
      </c>
      <c r="E37" s="20" t="s">
        <v>19</v>
      </c>
      <c r="F37" s="281">
        <v>20.440000000000001</v>
      </c>
      <c r="G37" s="37"/>
      <c r="H37" s="42"/>
    </row>
    <row r="38" spans="1:8" s="2" customFormat="1" ht="16.8" customHeight="1">
      <c r="A38" s="37"/>
      <c r="B38" s="42"/>
      <c r="C38" s="280" t="s">
        <v>605</v>
      </c>
      <c r="D38" s="280" t="s">
        <v>221</v>
      </c>
      <c r="E38" s="20" t="s">
        <v>19</v>
      </c>
      <c r="F38" s="281">
        <v>69.34</v>
      </c>
      <c r="G38" s="37"/>
      <c r="H38" s="42"/>
    </row>
    <row r="39" spans="1:8" s="2" customFormat="1" ht="16.8" customHeight="1">
      <c r="A39" s="37"/>
      <c r="B39" s="42"/>
      <c r="C39" s="282" t="s">
        <v>5526</v>
      </c>
      <c r="D39" s="37"/>
      <c r="E39" s="37"/>
      <c r="F39" s="37"/>
      <c r="G39" s="37"/>
      <c r="H39" s="42"/>
    </row>
    <row r="40" spans="1:8" s="2" customFormat="1" ht="16.8" customHeight="1">
      <c r="A40" s="37"/>
      <c r="B40" s="42"/>
      <c r="C40" s="280" t="s">
        <v>2411</v>
      </c>
      <c r="D40" s="280" t="s">
        <v>5535</v>
      </c>
      <c r="E40" s="20" t="s">
        <v>166</v>
      </c>
      <c r="F40" s="281">
        <v>69.34</v>
      </c>
      <c r="G40" s="37"/>
      <c r="H40" s="42"/>
    </row>
    <row r="41" spans="1:8" s="2" customFormat="1" ht="16.8" customHeight="1">
      <c r="A41" s="37"/>
      <c r="B41" s="42"/>
      <c r="C41" s="280" t="s">
        <v>2401</v>
      </c>
      <c r="D41" s="280" t="s">
        <v>5536</v>
      </c>
      <c r="E41" s="20" t="s">
        <v>166</v>
      </c>
      <c r="F41" s="281">
        <v>69.34</v>
      </c>
      <c r="G41" s="37"/>
      <c r="H41" s="42"/>
    </row>
    <row r="42" spans="1:8" s="2" customFormat="1" ht="16.8" customHeight="1">
      <c r="A42" s="37"/>
      <c r="B42" s="42"/>
      <c r="C42" s="280" t="s">
        <v>2406</v>
      </c>
      <c r="D42" s="280" t="s">
        <v>5537</v>
      </c>
      <c r="E42" s="20" t="s">
        <v>166</v>
      </c>
      <c r="F42" s="281">
        <v>69.34</v>
      </c>
      <c r="G42" s="37"/>
      <c r="H42" s="42"/>
    </row>
    <row r="43" spans="1:8" s="2" customFormat="1" ht="16.8" customHeight="1">
      <c r="A43" s="37"/>
      <c r="B43" s="42"/>
      <c r="C43" s="276" t="s">
        <v>608</v>
      </c>
      <c r="D43" s="277" t="s">
        <v>609</v>
      </c>
      <c r="E43" s="278" t="s">
        <v>189</v>
      </c>
      <c r="F43" s="279">
        <v>129</v>
      </c>
      <c r="G43" s="37"/>
      <c r="H43" s="42"/>
    </row>
    <row r="44" spans="1:8" s="2" customFormat="1" ht="16.8" customHeight="1">
      <c r="A44" s="37"/>
      <c r="B44" s="42"/>
      <c r="C44" s="280" t="s">
        <v>608</v>
      </c>
      <c r="D44" s="280" t="s">
        <v>669</v>
      </c>
      <c r="E44" s="20" t="s">
        <v>19</v>
      </c>
      <c r="F44" s="281">
        <v>129</v>
      </c>
      <c r="G44" s="37"/>
      <c r="H44" s="42"/>
    </row>
    <row r="45" spans="1:8" s="2" customFormat="1" ht="16.8" customHeight="1">
      <c r="A45" s="37"/>
      <c r="B45" s="42"/>
      <c r="C45" s="282" t="s">
        <v>5526</v>
      </c>
      <c r="D45" s="37"/>
      <c r="E45" s="37"/>
      <c r="F45" s="37"/>
      <c r="G45" s="37"/>
      <c r="H45" s="42"/>
    </row>
    <row r="46" spans="1:8" s="2" customFormat="1" ht="16.8" customHeight="1">
      <c r="A46" s="37"/>
      <c r="B46" s="42"/>
      <c r="C46" s="280" t="s">
        <v>663</v>
      </c>
      <c r="D46" s="280" t="s">
        <v>5538</v>
      </c>
      <c r="E46" s="20" t="s">
        <v>206</v>
      </c>
      <c r="F46" s="281">
        <v>336.64</v>
      </c>
      <c r="G46" s="37"/>
      <c r="H46" s="42"/>
    </row>
    <row r="47" spans="1:8" s="2" customFormat="1" ht="16.8" customHeight="1">
      <c r="A47" s="37"/>
      <c r="B47" s="42"/>
      <c r="C47" s="280" t="s">
        <v>691</v>
      </c>
      <c r="D47" s="280" t="s">
        <v>5539</v>
      </c>
      <c r="E47" s="20" t="s">
        <v>206</v>
      </c>
      <c r="F47" s="281">
        <v>303.012</v>
      </c>
      <c r="G47" s="37"/>
      <c r="H47" s="42"/>
    </row>
    <row r="48" spans="1:8" s="2" customFormat="1" ht="16.8" customHeight="1">
      <c r="A48" s="37"/>
      <c r="B48" s="42"/>
      <c r="C48" s="280" t="s">
        <v>1410</v>
      </c>
      <c r="D48" s="280" t="s">
        <v>5540</v>
      </c>
      <c r="E48" s="20" t="s">
        <v>166</v>
      </c>
      <c r="F48" s="281">
        <v>232.2</v>
      </c>
      <c r="G48" s="37"/>
      <c r="H48" s="42"/>
    </row>
    <row r="49" spans="1:8" s="2" customFormat="1" ht="16.8" customHeight="1">
      <c r="A49" s="37"/>
      <c r="B49" s="42"/>
      <c r="C49" s="280" t="s">
        <v>1346</v>
      </c>
      <c r="D49" s="280" t="s">
        <v>5541</v>
      </c>
      <c r="E49" s="20" t="s">
        <v>189</v>
      </c>
      <c r="F49" s="281">
        <v>129</v>
      </c>
      <c r="G49" s="37"/>
      <c r="H49" s="42"/>
    </row>
    <row r="50" spans="1:8" s="2" customFormat="1" ht="16.8" customHeight="1">
      <c r="A50" s="37"/>
      <c r="B50" s="42"/>
      <c r="C50" s="280" t="s">
        <v>1368</v>
      </c>
      <c r="D50" s="280" t="s">
        <v>5531</v>
      </c>
      <c r="E50" s="20" t="s">
        <v>166</v>
      </c>
      <c r="F50" s="281">
        <v>232.2</v>
      </c>
      <c r="G50" s="37"/>
      <c r="H50" s="42"/>
    </row>
    <row r="51" spans="1:8" s="2" customFormat="1" ht="16.8" customHeight="1">
      <c r="A51" s="37"/>
      <c r="B51" s="42"/>
      <c r="C51" s="280" t="s">
        <v>1379</v>
      </c>
      <c r="D51" s="280" t="s">
        <v>5534</v>
      </c>
      <c r="E51" s="20" t="s">
        <v>166</v>
      </c>
      <c r="F51" s="281">
        <v>464.4</v>
      </c>
      <c r="G51" s="37"/>
      <c r="H51" s="42"/>
    </row>
    <row r="52" spans="1:8" s="2" customFormat="1" ht="16.8" customHeight="1">
      <c r="A52" s="37"/>
      <c r="B52" s="42"/>
      <c r="C52" s="280" t="s">
        <v>1404</v>
      </c>
      <c r="D52" s="280" t="s">
        <v>5542</v>
      </c>
      <c r="E52" s="20" t="s">
        <v>166</v>
      </c>
      <c r="F52" s="281">
        <v>243.81</v>
      </c>
      <c r="G52" s="37"/>
      <c r="H52" s="42"/>
    </row>
    <row r="53" spans="1:8" s="2" customFormat="1" ht="16.8" customHeight="1">
      <c r="A53" s="37"/>
      <c r="B53" s="42"/>
      <c r="C53" s="280" t="s">
        <v>1394</v>
      </c>
      <c r="D53" s="280" t="s">
        <v>5543</v>
      </c>
      <c r="E53" s="20" t="s">
        <v>166</v>
      </c>
      <c r="F53" s="281">
        <v>232.2</v>
      </c>
      <c r="G53" s="37"/>
      <c r="H53" s="42"/>
    </row>
    <row r="54" spans="1:8" s="2" customFormat="1" ht="16.8" customHeight="1">
      <c r="A54" s="37"/>
      <c r="B54" s="42"/>
      <c r="C54" s="280" t="s">
        <v>1352</v>
      </c>
      <c r="D54" s="280" t="s">
        <v>5544</v>
      </c>
      <c r="E54" s="20" t="s">
        <v>166</v>
      </c>
      <c r="F54" s="281">
        <v>232.2</v>
      </c>
      <c r="G54" s="37"/>
      <c r="H54" s="42"/>
    </row>
    <row r="55" spans="1:8" s="2" customFormat="1" ht="20.399999999999999">
      <c r="A55" s="37"/>
      <c r="B55" s="42"/>
      <c r="C55" s="280" t="s">
        <v>1385</v>
      </c>
      <c r="D55" s="280" t="s">
        <v>1386</v>
      </c>
      <c r="E55" s="20" t="s">
        <v>166</v>
      </c>
      <c r="F55" s="281">
        <v>267.02999999999997</v>
      </c>
      <c r="G55" s="37"/>
      <c r="H55" s="42"/>
    </row>
    <row r="56" spans="1:8" s="2" customFormat="1" ht="20.399999999999999">
      <c r="A56" s="37"/>
      <c r="B56" s="42"/>
      <c r="C56" s="280" t="s">
        <v>1391</v>
      </c>
      <c r="D56" s="280" t="s">
        <v>1392</v>
      </c>
      <c r="E56" s="20" t="s">
        <v>166</v>
      </c>
      <c r="F56" s="281">
        <v>267.02999999999997</v>
      </c>
      <c r="G56" s="37"/>
      <c r="H56" s="42"/>
    </row>
    <row r="57" spans="1:8" s="2" customFormat="1" ht="16.8" customHeight="1">
      <c r="A57" s="37"/>
      <c r="B57" s="42"/>
      <c r="C57" s="276" t="s">
        <v>611</v>
      </c>
      <c r="D57" s="277" t="s">
        <v>612</v>
      </c>
      <c r="E57" s="278" t="s">
        <v>166</v>
      </c>
      <c r="F57" s="279">
        <v>97.8</v>
      </c>
      <c r="G57" s="37"/>
      <c r="H57" s="42"/>
    </row>
    <row r="58" spans="1:8" s="2" customFormat="1" ht="16.8" customHeight="1">
      <c r="A58" s="37"/>
      <c r="B58" s="42"/>
      <c r="C58" s="280" t="s">
        <v>19</v>
      </c>
      <c r="D58" s="280" t="s">
        <v>2274</v>
      </c>
      <c r="E58" s="20" t="s">
        <v>19</v>
      </c>
      <c r="F58" s="281">
        <v>44.6</v>
      </c>
      <c r="G58" s="37"/>
      <c r="H58" s="42"/>
    </row>
    <row r="59" spans="1:8" s="2" customFormat="1" ht="16.8" customHeight="1">
      <c r="A59" s="37"/>
      <c r="B59" s="42"/>
      <c r="C59" s="280" t="s">
        <v>19</v>
      </c>
      <c r="D59" s="280" t="s">
        <v>2275</v>
      </c>
      <c r="E59" s="20" t="s">
        <v>19</v>
      </c>
      <c r="F59" s="281">
        <v>53.2</v>
      </c>
      <c r="G59" s="37"/>
      <c r="H59" s="42"/>
    </row>
    <row r="60" spans="1:8" s="2" customFormat="1" ht="16.8" customHeight="1">
      <c r="A60" s="37"/>
      <c r="B60" s="42"/>
      <c r="C60" s="280" t="s">
        <v>611</v>
      </c>
      <c r="D60" s="280" t="s">
        <v>2276</v>
      </c>
      <c r="E60" s="20" t="s">
        <v>19</v>
      </c>
      <c r="F60" s="281">
        <v>97.8</v>
      </c>
      <c r="G60" s="37"/>
      <c r="H60" s="42"/>
    </row>
    <row r="61" spans="1:8" s="2" customFormat="1" ht="16.8" customHeight="1">
      <c r="A61" s="37"/>
      <c r="B61" s="42"/>
      <c r="C61" s="282" t="s">
        <v>5526</v>
      </c>
      <c r="D61" s="37"/>
      <c r="E61" s="37"/>
      <c r="F61" s="37"/>
      <c r="G61" s="37"/>
      <c r="H61" s="42"/>
    </row>
    <row r="62" spans="1:8" s="2" customFormat="1" ht="16.8" customHeight="1">
      <c r="A62" s="37"/>
      <c r="B62" s="42"/>
      <c r="C62" s="280" t="s">
        <v>2270</v>
      </c>
      <c r="D62" s="280" t="s">
        <v>5545</v>
      </c>
      <c r="E62" s="20" t="s">
        <v>166</v>
      </c>
      <c r="F62" s="281">
        <v>419.1</v>
      </c>
      <c r="G62" s="37"/>
      <c r="H62" s="42"/>
    </row>
    <row r="63" spans="1:8" s="2" customFormat="1" ht="16.8" customHeight="1">
      <c r="A63" s="37"/>
      <c r="B63" s="42"/>
      <c r="C63" s="280" t="s">
        <v>1022</v>
      </c>
      <c r="D63" s="280" t="s">
        <v>5546</v>
      </c>
      <c r="E63" s="20" t="s">
        <v>166</v>
      </c>
      <c r="F63" s="281">
        <v>119</v>
      </c>
      <c r="G63" s="37"/>
      <c r="H63" s="42"/>
    </row>
    <row r="64" spans="1:8" s="2" customFormat="1" ht="16.8" customHeight="1">
      <c r="A64" s="37"/>
      <c r="B64" s="42"/>
      <c r="C64" s="280" t="s">
        <v>1029</v>
      </c>
      <c r="D64" s="280" t="s">
        <v>5547</v>
      </c>
      <c r="E64" s="20" t="s">
        <v>166</v>
      </c>
      <c r="F64" s="281">
        <v>314.60000000000002</v>
      </c>
      <c r="G64" s="37"/>
      <c r="H64" s="42"/>
    </row>
    <row r="65" spans="1:8" s="2" customFormat="1" ht="16.8" customHeight="1">
      <c r="A65" s="37"/>
      <c r="B65" s="42"/>
      <c r="C65" s="280" t="s">
        <v>1606</v>
      </c>
      <c r="D65" s="280" t="s">
        <v>5548</v>
      </c>
      <c r="E65" s="20" t="s">
        <v>166</v>
      </c>
      <c r="F65" s="281">
        <v>426.3</v>
      </c>
      <c r="G65" s="37"/>
      <c r="H65" s="42"/>
    </row>
    <row r="66" spans="1:8" s="2" customFormat="1" ht="16.8" customHeight="1">
      <c r="A66" s="37"/>
      <c r="B66" s="42"/>
      <c r="C66" s="280" t="s">
        <v>2254</v>
      </c>
      <c r="D66" s="280" t="s">
        <v>5549</v>
      </c>
      <c r="E66" s="20" t="s">
        <v>166</v>
      </c>
      <c r="F66" s="281">
        <v>419.1</v>
      </c>
      <c r="G66" s="37"/>
      <c r="H66" s="42"/>
    </row>
    <row r="67" spans="1:8" s="2" customFormat="1" ht="16.8" customHeight="1">
      <c r="A67" s="37"/>
      <c r="B67" s="42"/>
      <c r="C67" s="280" t="s">
        <v>2260</v>
      </c>
      <c r="D67" s="280" t="s">
        <v>5550</v>
      </c>
      <c r="E67" s="20" t="s">
        <v>166</v>
      </c>
      <c r="F67" s="281">
        <v>419.1</v>
      </c>
      <c r="G67" s="37"/>
      <c r="H67" s="42"/>
    </row>
    <row r="68" spans="1:8" s="2" customFormat="1" ht="16.8" customHeight="1">
      <c r="A68" s="37"/>
      <c r="B68" s="42"/>
      <c r="C68" s="280" t="s">
        <v>2265</v>
      </c>
      <c r="D68" s="280" t="s">
        <v>5551</v>
      </c>
      <c r="E68" s="20" t="s">
        <v>166</v>
      </c>
      <c r="F68" s="281">
        <v>419.1</v>
      </c>
      <c r="G68" s="37"/>
      <c r="H68" s="42"/>
    </row>
    <row r="69" spans="1:8" s="2" customFormat="1" ht="16.8" customHeight="1">
      <c r="A69" s="37"/>
      <c r="B69" s="42"/>
      <c r="C69" s="280" t="s">
        <v>1576</v>
      </c>
      <c r="D69" s="280" t="s">
        <v>1577</v>
      </c>
      <c r="E69" s="20" t="s">
        <v>166</v>
      </c>
      <c r="F69" s="281">
        <v>107.58</v>
      </c>
      <c r="G69" s="37"/>
      <c r="H69" s="42"/>
    </row>
    <row r="70" spans="1:8" s="2" customFormat="1" ht="16.8" customHeight="1">
      <c r="A70" s="37"/>
      <c r="B70" s="42"/>
      <c r="C70" s="280" t="s">
        <v>1601</v>
      </c>
      <c r="D70" s="280" t="s">
        <v>1602</v>
      </c>
      <c r="E70" s="20" t="s">
        <v>166</v>
      </c>
      <c r="F70" s="281">
        <v>107.58</v>
      </c>
      <c r="G70" s="37"/>
      <c r="H70" s="42"/>
    </row>
    <row r="71" spans="1:8" s="2" customFormat="1" ht="16.8" customHeight="1">
      <c r="A71" s="37"/>
      <c r="B71" s="42"/>
      <c r="C71" s="276" t="s">
        <v>614</v>
      </c>
      <c r="D71" s="277" t="s">
        <v>615</v>
      </c>
      <c r="E71" s="278" t="s">
        <v>166</v>
      </c>
      <c r="F71" s="279">
        <v>185</v>
      </c>
      <c r="G71" s="37"/>
      <c r="H71" s="42"/>
    </row>
    <row r="72" spans="1:8" s="2" customFormat="1" ht="16.8" customHeight="1">
      <c r="A72" s="37"/>
      <c r="B72" s="42"/>
      <c r="C72" s="280" t="s">
        <v>19</v>
      </c>
      <c r="D72" s="280" t="s">
        <v>2277</v>
      </c>
      <c r="E72" s="20" t="s">
        <v>19</v>
      </c>
      <c r="F72" s="281">
        <v>185</v>
      </c>
      <c r="G72" s="37"/>
      <c r="H72" s="42"/>
    </row>
    <row r="73" spans="1:8" s="2" customFormat="1" ht="16.8" customHeight="1">
      <c r="A73" s="37"/>
      <c r="B73" s="42"/>
      <c r="C73" s="280" t="s">
        <v>614</v>
      </c>
      <c r="D73" s="280" t="s">
        <v>2278</v>
      </c>
      <c r="E73" s="20" t="s">
        <v>19</v>
      </c>
      <c r="F73" s="281">
        <v>185</v>
      </c>
      <c r="G73" s="37"/>
      <c r="H73" s="42"/>
    </row>
    <row r="74" spans="1:8" s="2" customFormat="1" ht="16.8" customHeight="1">
      <c r="A74" s="37"/>
      <c r="B74" s="42"/>
      <c r="C74" s="282" t="s">
        <v>5526</v>
      </c>
      <c r="D74" s="37"/>
      <c r="E74" s="37"/>
      <c r="F74" s="37"/>
      <c r="G74" s="37"/>
      <c r="H74" s="42"/>
    </row>
    <row r="75" spans="1:8" s="2" customFormat="1" ht="16.8" customHeight="1">
      <c r="A75" s="37"/>
      <c r="B75" s="42"/>
      <c r="C75" s="280" t="s">
        <v>2270</v>
      </c>
      <c r="D75" s="280" t="s">
        <v>5545</v>
      </c>
      <c r="E75" s="20" t="s">
        <v>166</v>
      </c>
      <c r="F75" s="281">
        <v>419.1</v>
      </c>
      <c r="G75" s="37"/>
      <c r="H75" s="42"/>
    </row>
    <row r="76" spans="1:8" s="2" customFormat="1" ht="16.8" customHeight="1">
      <c r="A76" s="37"/>
      <c r="B76" s="42"/>
      <c r="C76" s="280" t="s">
        <v>998</v>
      </c>
      <c r="D76" s="280" t="s">
        <v>5552</v>
      </c>
      <c r="E76" s="20" t="s">
        <v>206</v>
      </c>
      <c r="F76" s="281">
        <v>22.920999999999999</v>
      </c>
      <c r="G76" s="37"/>
      <c r="H76" s="42"/>
    </row>
    <row r="77" spans="1:8" s="2" customFormat="1" ht="16.8" customHeight="1">
      <c r="A77" s="37"/>
      <c r="B77" s="42"/>
      <c r="C77" s="280" t="s">
        <v>1016</v>
      </c>
      <c r="D77" s="280" t="s">
        <v>5553</v>
      </c>
      <c r="E77" s="20" t="s">
        <v>214</v>
      </c>
      <c r="F77" s="281">
        <v>1.383</v>
      </c>
      <c r="G77" s="37"/>
      <c r="H77" s="42"/>
    </row>
    <row r="78" spans="1:8" s="2" customFormat="1" ht="16.8" customHeight="1">
      <c r="A78" s="37"/>
      <c r="B78" s="42"/>
      <c r="C78" s="280" t="s">
        <v>1537</v>
      </c>
      <c r="D78" s="280" t="s">
        <v>5554</v>
      </c>
      <c r="E78" s="20" t="s">
        <v>166</v>
      </c>
      <c r="F78" s="281">
        <v>328.5</v>
      </c>
      <c r="G78" s="37"/>
      <c r="H78" s="42"/>
    </row>
    <row r="79" spans="1:8" s="2" customFormat="1" ht="16.8" customHeight="1">
      <c r="A79" s="37"/>
      <c r="B79" s="42"/>
      <c r="C79" s="280" t="s">
        <v>1549</v>
      </c>
      <c r="D79" s="280" t="s">
        <v>5555</v>
      </c>
      <c r="E79" s="20" t="s">
        <v>166</v>
      </c>
      <c r="F79" s="281">
        <v>657</v>
      </c>
      <c r="G79" s="37"/>
      <c r="H79" s="42"/>
    </row>
    <row r="80" spans="1:8" s="2" customFormat="1" ht="16.8" customHeight="1">
      <c r="A80" s="37"/>
      <c r="B80" s="42"/>
      <c r="C80" s="280" t="s">
        <v>1606</v>
      </c>
      <c r="D80" s="280" t="s">
        <v>5548</v>
      </c>
      <c r="E80" s="20" t="s">
        <v>166</v>
      </c>
      <c r="F80" s="281">
        <v>426.3</v>
      </c>
      <c r="G80" s="37"/>
      <c r="H80" s="42"/>
    </row>
    <row r="81" spans="1:8" s="2" customFormat="1" ht="16.8" customHeight="1">
      <c r="A81" s="37"/>
      <c r="B81" s="42"/>
      <c r="C81" s="280" t="s">
        <v>2254</v>
      </c>
      <c r="D81" s="280" t="s">
        <v>5549</v>
      </c>
      <c r="E81" s="20" t="s">
        <v>166</v>
      </c>
      <c r="F81" s="281">
        <v>419.1</v>
      </c>
      <c r="G81" s="37"/>
      <c r="H81" s="42"/>
    </row>
    <row r="82" spans="1:8" s="2" customFormat="1" ht="16.8" customHeight="1">
      <c r="A82" s="37"/>
      <c r="B82" s="42"/>
      <c r="C82" s="280" t="s">
        <v>2260</v>
      </c>
      <c r="D82" s="280" t="s">
        <v>5550</v>
      </c>
      <c r="E82" s="20" t="s">
        <v>166</v>
      </c>
      <c r="F82" s="281">
        <v>419.1</v>
      </c>
      <c r="G82" s="37"/>
      <c r="H82" s="42"/>
    </row>
    <row r="83" spans="1:8" s="2" customFormat="1" ht="16.8" customHeight="1">
      <c r="A83" s="37"/>
      <c r="B83" s="42"/>
      <c r="C83" s="280" t="s">
        <v>2265</v>
      </c>
      <c r="D83" s="280" t="s">
        <v>5551</v>
      </c>
      <c r="E83" s="20" t="s">
        <v>166</v>
      </c>
      <c r="F83" s="281">
        <v>419.1</v>
      </c>
      <c r="G83" s="37"/>
      <c r="H83" s="42"/>
    </row>
    <row r="84" spans="1:8" s="2" customFormat="1" ht="16.8" customHeight="1">
      <c r="A84" s="37"/>
      <c r="B84" s="42"/>
      <c r="C84" s="280" t="s">
        <v>1582</v>
      </c>
      <c r="D84" s="280" t="s">
        <v>1583</v>
      </c>
      <c r="E84" s="20" t="s">
        <v>166</v>
      </c>
      <c r="F84" s="281">
        <v>312.73</v>
      </c>
      <c r="G84" s="37"/>
      <c r="H84" s="42"/>
    </row>
    <row r="85" spans="1:8" s="2" customFormat="1" ht="20.399999999999999">
      <c r="A85" s="37"/>
      <c r="B85" s="42"/>
      <c r="C85" s="280" t="s">
        <v>1385</v>
      </c>
      <c r="D85" s="280" t="s">
        <v>1386</v>
      </c>
      <c r="E85" s="20" t="s">
        <v>166</v>
      </c>
      <c r="F85" s="281">
        <v>413.95400000000001</v>
      </c>
      <c r="G85" s="37"/>
      <c r="H85" s="42"/>
    </row>
    <row r="86" spans="1:8" s="2" customFormat="1" ht="20.399999999999999">
      <c r="A86" s="37"/>
      <c r="B86" s="42"/>
      <c r="C86" s="280" t="s">
        <v>1391</v>
      </c>
      <c r="D86" s="280" t="s">
        <v>1392</v>
      </c>
      <c r="E86" s="20" t="s">
        <v>166</v>
      </c>
      <c r="F86" s="281">
        <v>413.95400000000001</v>
      </c>
      <c r="G86" s="37"/>
      <c r="H86" s="42"/>
    </row>
    <row r="87" spans="1:8" s="2" customFormat="1" ht="16.8" customHeight="1">
      <c r="A87" s="37"/>
      <c r="B87" s="42"/>
      <c r="C87" s="276" t="s">
        <v>617</v>
      </c>
      <c r="D87" s="277" t="s">
        <v>618</v>
      </c>
      <c r="E87" s="278" t="s">
        <v>166</v>
      </c>
      <c r="F87" s="279">
        <v>99.3</v>
      </c>
      <c r="G87" s="37"/>
      <c r="H87" s="42"/>
    </row>
    <row r="88" spans="1:8" s="2" customFormat="1" ht="16.8" customHeight="1">
      <c r="A88" s="37"/>
      <c r="B88" s="42"/>
      <c r="C88" s="280" t="s">
        <v>617</v>
      </c>
      <c r="D88" s="280" t="s">
        <v>2227</v>
      </c>
      <c r="E88" s="20" t="s">
        <v>19</v>
      </c>
      <c r="F88" s="281">
        <v>99.3</v>
      </c>
      <c r="G88" s="37"/>
      <c r="H88" s="42"/>
    </row>
    <row r="89" spans="1:8" s="2" customFormat="1" ht="16.8" customHeight="1">
      <c r="A89" s="37"/>
      <c r="B89" s="42"/>
      <c r="C89" s="282" t="s">
        <v>5526</v>
      </c>
      <c r="D89" s="37"/>
      <c r="E89" s="37"/>
      <c r="F89" s="37"/>
      <c r="G89" s="37"/>
      <c r="H89" s="42"/>
    </row>
    <row r="90" spans="1:8" s="2" customFormat="1" ht="16.8" customHeight="1">
      <c r="A90" s="37"/>
      <c r="B90" s="42"/>
      <c r="C90" s="280" t="s">
        <v>2220</v>
      </c>
      <c r="D90" s="280" t="s">
        <v>5556</v>
      </c>
      <c r="E90" s="20" t="s">
        <v>166</v>
      </c>
      <c r="F90" s="281">
        <v>221.1</v>
      </c>
      <c r="G90" s="37"/>
      <c r="H90" s="42"/>
    </row>
    <row r="91" spans="1:8" s="2" customFormat="1" ht="16.8" customHeight="1">
      <c r="A91" s="37"/>
      <c r="B91" s="42"/>
      <c r="C91" s="280" t="s">
        <v>998</v>
      </c>
      <c r="D91" s="280" t="s">
        <v>5552</v>
      </c>
      <c r="E91" s="20" t="s">
        <v>206</v>
      </c>
      <c r="F91" s="281">
        <v>22.920999999999999</v>
      </c>
      <c r="G91" s="37"/>
      <c r="H91" s="42"/>
    </row>
    <row r="92" spans="1:8" s="2" customFormat="1" ht="16.8" customHeight="1">
      <c r="A92" s="37"/>
      <c r="B92" s="42"/>
      <c r="C92" s="280" t="s">
        <v>1016</v>
      </c>
      <c r="D92" s="280" t="s">
        <v>5553</v>
      </c>
      <c r="E92" s="20" t="s">
        <v>214</v>
      </c>
      <c r="F92" s="281">
        <v>1.383</v>
      </c>
      <c r="G92" s="37"/>
      <c r="H92" s="42"/>
    </row>
    <row r="93" spans="1:8" s="2" customFormat="1" ht="16.8" customHeight="1">
      <c r="A93" s="37"/>
      <c r="B93" s="42"/>
      <c r="C93" s="280" t="s">
        <v>1537</v>
      </c>
      <c r="D93" s="280" t="s">
        <v>5554</v>
      </c>
      <c r="E93" s="20" t="s">
        <v>166</v>
      </c>
      <c r="F93" s="281">
        <v>328.5</v>
      </c>
      <c r="G93" s="37"/>
      <c r="H93" s="42"/>
    </row>
    <row r="94" spans="1:8" s="2" customFormat="1" ht="16.8" customHeight="1">
      <c r="A94" s="37"/>
      <c r="B94" s="42"/>
      <c r="C94" s="280" t="s">
        <v>1549</v>
      </c>
      <c r="D94" s="280" t="s">
        <v>5555</v>
      </c>
      <c r="E94" s="20" t="s">
        <v>166</v>
      </c>
      <c r="F94" s="281">
        <v>657</v>
      </c>
      <c r="G94" s="37"/>
      <c r="H94" s="42"/>
    </row>
    <row r="95" spans="1:8" s="2" customFormat="1" ht="16.8" customHeight="1">
      <c r="A95" s="37"/>
      <c r="B95" s="42"/>
      <c r="C95" s="280" t="s">
        <v>1606</v>
      </c>
      <c r="D95" s="280" t="s">
        <v>5548</v>
      </c>
      <c r="E95" s="20" t="s">
        <v>166</v>
      </c>
      <c r="F95" s="281">
        <v>426.3</v>
      </c>
      <c r="G95" s="37"/>
      <c r="H95" s="42"/>
    </row>
    <row r="96" spans="1:8" s="2" customFormat="1" ht="16.8" customHeight="1">
      <c r="A96" s="37"/>
      <c r="B96" s="42"/>
      <c r="C96" s="280" t="s">
        <v>2193</v>
      </c>
      <c r="D96" s="280" t="s">
        <v>5557</v>
      </c>
      <c r="E96" s="20" t="s">
        <v>166</v>
      </c>
      <c r="F96" s="281">
        <v>221.1</v>
      </c>
      <c r="G96" s="37"/>
      <c r="H96" s="42"/>
    </row>
    <row r="97" spans="1:8" s="2" customFormat="1" ht="16.8" customHeight="1">
      <c r="A97" s="37"/>
      <c r="B97" s="42"/>
      <c r="C97" s="280" t="s">
        <v>2199</v>
      </c>
      <c r="D97" s="280" t="s">
        <v>5558</v>
      </c>
      <c r="E97" s="20" t="s">
        <v>166</v>
      </c>
      <c r="F97" s="281">
        <v>221.1</v>
      </c>
      <c r="G97" s="37"/>
      <c r="H97" s="42"/>
    </row>
    <row r="98" spans="1:8" s="2" customFormat="1" ht="16.8" customHeight="1">
      <c r="A98" s="37"/>
      <c r="B98" s="42"/>
      <c r="C98" s="280" t="s">
        <v>1582</v>
      </c>
      <c r="D98" s="280" t="s">
        <v>1583</v>
      </c>
      <c r="E98" s="20" t="s">
        <v>166</v>
      </c>
      <c r="F98" s="281">
        <v>312.73</v>
      </c>
      <c r="G98" s="37"/>
      <c r="H98" s="42"/>
    </row>
    <row r="99" spans="1:8" s="2" customFormat="1" ht="20.399999999999999">
      <c r="A99" s="37"/>
      <c r="B99" s="42"/>
      <c r="C99" s="280" t="s">
        <v>1385</v>
      </c>
      <c r="D99" s="280" t="s">
        <v>1386</v>
      </c>
      <c r="E99" s="20" t="s">
        <v>166</v>
      </c>
      <c r="F99" s="281">
        <v>413.95400000000001</v>
      </c>
      <c r="G99" s="37"/>
      <c r="H99" s="42"/>
    </row>
    <row r="100" spans="1:8" s="2" customFormat="1" ht="20.399999999999999">
      <c r="A100" s="37"/>
      <c r="B100" s="42"/>
      <c r="C100" s="280" t="s">
        <v>1391</v>
      </c>
      <c r="D100" s="280" t="s">
        <v>1392</v>
      </c>
      <c r="E100" s="20" t="s">
        <v>166</v>
      </c>
      <c r="F100" s="281">
        <v>413.95400000000001</v>
      </c>
      <c r="G100" s="37"/>
      <c r="H100" s="42"/>
    </row>
    <row r="101" spans="1:8" s="2" customFormat="1" ht="16.8" customHeight="1">
      <c r="A101" s="37"/>
      <c r="B101" s="42"/>
      <c r="C101" s="276" t="s">
        <v>621</v>
      </c>
      <c r="D101" s="277" t="s">
        <v>622</v>
      </c>
      <c r="E101" s="278" t="s">
        <v>166</v>
      </c>
      <c r="F101" s="279">
        <v>136.30000000000001</v>
      </c>
      <c r="G101" s="37"/>
      <c r="H101" s="42"/>
    </row>
    <row r="102" spans="1:8" s="2" customFormat="1" ht="16.8" customHeight="1">
      <c r="A102" s="37"/>
      <c r="B102" s="42"/>
      <c r="C102" s="280" t="s">
        <v>19</v>
      </c>
      <c r="D102" s="280" t="s">
        <v>2279</v>
      </c>
      <c r="E102" s="20" t="s">
        <v>19</v>
      </c>
      <c r="F102" s="281">
        <v>23.6</v>
      </c>
      <c r="G102" s="37"/>
      <c r="H102" s="42"/>
    </row>
    <row r="103" spans="1:8" s="2" customFormat="1" ht="16.8" customHeight="1">
      <c r="A103" s="37"/>
      <c r="B103" s="42"/>
      <c r="C103" s="280" t="s">
        <v>19</v>
      </c>
      <c r="D103" s="280" t="s">
        <v>2280</v>
      </c>
      <c r="E103" s="20" t="s">
        <v>19</v>
      </c>
      <c r="F103" s="281">
        <v>112.7</v>
      </c>
      <c r="G103" s="37"/>
      <c r="H103" s="42"/>
    </row>
    <row r="104" spans="1:8" s="2" customFormat="1" ht="16.8" customHeight="1">
      <c r="A104" s="37"/>
      <c r="B104" s="42"/>
      <c r="C104" s="280" t="s">
        <v>621</v>
      </c>
      <c r="D104" s="280" t="s">
        <v>2281</v>
      </c>
      <c r="E104" s="20" t="s">
        <v>19</v>
      </c>
      <c r="F104" s="281">
        <v>136.30000000000001</v>
      </c>
      <c r="G104" s="37"/>
      <c r="H104" s="42"/>
    </row>
    <row r="105" spans="1:8" s="2" customFormat="1" ht="16.8" customHeight="1">
      <c r="A105" s="37"/>
      <c r="B105" s="42"/>
      <c r="C105" s="282" t="s">
        <v>5526</v>
      </c>
      <c r="D105" s="37"/>
      <c r="E105" s="37"/>
      <c r="F105" s="37"/>
      <c r="G105" s="37"/>
      <c r="H105" s="42"/>
    </row>
    <row r="106" spans="1:8" s="2" customFormat="1" ht="16.8" customHeight="1">
      <c r="A106" s="37"/>
      <c r="B106" s="42"/>
      <c r="C106" s="280" t="s">
        <v>2270</v>
      </c>
      <c r="D106" s="280" t="s">
        <v>5545</v>
      </c>
      <c r="E106" s="20" t="s">
        <v>166</v>
      </c>
      <c r="F106" s="281">
        <v>419.1</v>
      </c>
      <c r="G106" s="37"/>
      <c r="H106" s="42"/>
    </row>
    <row r="107" spans="1:8" s="2" customFormat="1" ht="16.8" customHeight="1">
      <c r="A107" s="37"/>
      <c r="B107" s="42"/>
      <c r="C107" s="280" t="s">
        <v>2254</v>
      </c>
      <c r="D107" s="280" t="s">
        <v>5549</v>
      </c>
      <c r="E107" s="20" t="s">
        <v>166</v>
      </c>
      <c r="F107" s="281">
        <v>419.1</v>
      </c>
      <c r="G107" s="37"/>
      <c r="H107" s="42"/>
    </row>
    <row r="108" spans="1:8" s="2" customFormat="1" ht="16.8" customHeight="1">
      <c r="A108" s="37"/>
      <c r="B108" s="42"/>
      <c r="C108" s="280" t="s">
        <v>2260</v>
      </c>
      <c r="D108" s="280" t="s">
        <v>5550</v>
      </c>
      <c r="E108" s="20" t="s">
        <v>166</v>
      </c>
      <c r="F108" s="281">
        <v>419.1</v>
      </c>
      <c r="G108" s="37"/>
      <c r="H108" s="42"/>
    </row>
    <row r="109" spans="1:8" s="2" customFormat="1" ht="16.8" customHeight="1">
      <c r="A109" s="37"/>
      <c r="B109" s="42"/>
      <c r="C109" s="280" t="s">
        <v>2265</v>
      </c>
      <c r="D109" s="280" t="s">
        <v>5551</v>
      </c>
      <c r="E109" s="20" t="s">
        <v>166</v>
      </c>
      <c r="F109" s="281">
        <v>419.1</v>
      </c>
      <c r="G109" s="37"/>
      <c r="H109" s="42"/>
    </row>
    <row r="110" spans="1:8" s="2" customFormat="1" ht="16.8" customHeight="1">
      <c r="A110" s="37"/>
      <c r="B110" s="42"/>
      <c r="C110" s="276" t="s">
        <v>625</v>
      </c>
      <c r="D110" s="277" t="s">
        <v>626</v>
      </c>
      <c r="E110" s="278" t="s">
        <v>166</v>
      </c>
      <c r="F110" s="279">
        <v>121.8</v>
      </c>
      <c r="G110" s="37"/>
      <c r="H110" s="42"/>
    </row>
    <row r="111" spans="1:8" s="2" customFormat="1" ht="16.8" customHeight="1">
      <c r="A111" s="37"/>
      <c r="B111" s="42"/>
      <c r="C111" s="280" t="s">
        <v>19</v>
      </c>
      <c r="D111" s="280" t="s">
        <v>2224</v>
      </c>
      <c r="E111" s="20" t="s">
        <v>19</v>
      </c>
      <c r="F111" s="281">
        <v>79.5</v>
      </c>
      <c r="G111" s="37"/>
      <c r="H111" s="42"/>
    </row>
    <row r="112" spans="1:8" s="2" customFormat="1" ht="16.8" customHeight="1">
      <c r="A112" s="37"/>
      <c r="B112" s="42"/>
      <c r="C112" s="280" t="s">
        <v>19</v>
      </c>
      <c r="D112" s="280" t="s">
        <v>2225</v>
      </c>
      <c r="E112" s="20" t="s">
        <v>19</v>
      </c>
      <c r="F112" s="281">
        <v>42.3</v>
      </c>
      <c r="G112" s="37"/>
      <c r="H112" s="42"/>
    </row>
    <row r="113" spans="1:8" s="2" customFormat="1" ht="16.8" customHeight="1">
      <c r="A113" s="37"/>
      <c r="B113" s="42"/>
      <c r="C113" s="280" t="s">
        <v>625</v>
      </c>
      <c r="D113" s="280" t="s">
        <v>2226</v>
      </c>
      <c r="E113" s="20" t="s">
        <v>19</v>
      </c>
      <c r="F113" s="281">
        <v>121.8</v>
      </c>
      <c r="G113" s="37"/>
      <c r="H113" s="42"/>
    </row>
    <row r="114" spans="1:8" s="2" customFormat="1" ht="16.8" customHeight="1">
      <c r="A114" s="37"/>
      <c r="B114" s="42"/>
      <c r="C114" s="282" t="s">
        <v>5526</v>
      </c>
      <c r="D114" s="37"/>
      <c r="E114" s="37"/>
      <c r="F114" s="37"/>
      <c r="G114" s="37"/>
      <c r="H114" s="42"/>
    </row>
    <row r="115" spans="1:8" s="2" customFormat="1" ht="16.8" customHeight="1">
      <c r="A115" s="37"/>
      <c r="B115" s="42"/>
      <c r="C115" s="280" t="s">
        <v>2220</v>
      </c>
      <c r="D115" s="280" t="s">
        <v>5556</v>
      </c>
      <c r="E115" s="20" t="s">
        <v>166</v>
      </c>
      <c r="F115" s="281">
        <v>221.1</v>
      </c>
      <c r="G115" s="37"/>
      <c r="H115" s="42"/>
    </row>
    <row r="116" spans="1:8" s="2" customFormat="1" ht="16.8" customHeight="1">
      <c r="A116" s="37"/>
      <c r="B116" s="42"/>
      <c r="C116" s="280" t="s">
        <v>2193</v>
      </c>
      <c r="D116" s="280" t="s">
        <v>5557</v>
      </c>
      <c r="E116" s="20" t="s">
        <v>166</v>
      </c>
      <c r="F116" s="281">
        <v>221.1</v>
      </c>
      <c r="G116" s="37"/>
      <c r="H116" s="42"/>
    </row>
    <row r="117" spans="1:8" s="2" customFormat="1" ht="16.8" customHeight="1">
      <c r="A117" s="37"/>
      <c r="B117" s="42"/>
      <c r="C117" s="280" t="s">
        <v>2199</v>
      </c>
      <c r="D117" s="280" t="s">
        <v>5558</v>
      </c>
      <c r="E117" s="20" t="s">
        <v>166</v>
      </c>
      <c r="F117" s="281">
        <v>221.1</v>
      </c>
      <c r="G117" s="37"/>
      <c r="H117" s="42"/>
    </row>
    <row r="118" spans="1:8" s="2" customFormat="1" ht="16.8" customHeight="1">
      <c r="A118" s="37"/>
      <c r="B118" s="42"/>
      <c r="C118" s="280" t="s">
        <v>2204</v>
      </c>
      <c r="D118" s="280" t="s">
        <v>5559</v>
      </c>
      <c r="E118" s="20" t="s">
        <v>166</v>
      </c>
      <c r="F118" s="281">
        <v>121.8</v>
      </c>
      <c r="G118" s="37"/>
      <c r="H118" s="42"/>
    </row>
    <row r="119" spans="1:8" s="2" customFormat="1" ht="16.8" customHeight="1">
      <c r="A119" s="37"/>
      <c r="B119" s="42"/>
      <c r="C119" s="280" t="s">
        <v>2234</v>
      </c>
      <c r="D119" s="280" t="s">
        <v>5560</v>
      </c>
      <c r="E119" s="20" t="s">
        <v>166</v>
      </c>
      <c r="F119" s="281">
        <v>121.8</v>
      </c>
      <c r="G119" s="37"/>
      <c r="H119" s="42"/>
    </row>
    <row r="120" spans="1:8" s="2" customFormat="1" ht="16.8" customHeight="1">
      <c r="A120" s="37"/>
      <c r="B120" s="42"/>
      <c r="C120" s="276" t="s">
        <v>629</v>
      </c>
      <c r="D120" s="277" t="s">
        <v>630</v>
      </c>
      <c r="E120" s="278" t="s">
        <v>166</v>
      </c>
      <c r="F120" s="279">
        <v>23</v>
      </c>
      <c r="G120" s="37"/>
      <c r="H120" s="42"/>
    </row>
    <row r="121" spans="1:8" s="2" customFormat="1" ht="16.8" customHeight="1">
      <c r="A121" s="37"/>
      <c r="B121" s="42"/>
      <c r="C121" s="280" t="s">
        <v>629</v>
      </c>
      <c r="D121" s="280" t="s">
        <v>2335</v>
      </c>
      <c r="E121" s="20" t="s">
        <v>19</v>
      </c>
      <c r="F121" s="281">
        <v>23</v>
      </c>
      <c r="G121" s="37"/>
      <c r="H121" s="42"/>
    </row>
    <row r="122" spans="1:8" s="2" customFormat="1" ht="16.8" customHeight="1">
      <c r="A122" s="37"/>
      <c r="B122" s="42"/>
      <c r="C122" s="282" t="s">
        <v>5526</v>
      </c>
      <c r="D122" s="37"/>
      <c r="E122" s="37"/>
      <c r="F122" s="37"/>
      <c r="G122" s="37"/>
      <c r="H122" s="42"/>
    </row>
    <row r="123" spans="1:8" s="2" customFormat="1" ht="16.8" customHeight="1">
      <c r="A123" s="37"/>
      <c r="B123" s="42"/>
      <c r="C123" s="280" t="s">
        <v>2332</v>
      </c>
      <c r="D123" s="280" t="s">
        <v>2333</v>
      </c>
      <c r="E123" s="20" t="s">
        <v>166</v>
      </c>
      <c r="F123" s="281">
        <v>25.545000000000002</v>
      </c>
      <c r="G123" s="37"/>
      <c r="H123" s="42"/>
    </row>
    <row r="124" spans="1:8" s="2" customFormat="1" ht="16.8" customHeight="1">
      <c r="A124" s="37"/>
      <c r="B124" s="42"/>
      <c r="C124" s="280" t="s">
        <v>998</v>
      </c>
      <c r="D124" s="280" t="s">
        <v>5552</v>
      </c>
      <c r="E124" s="20" t="s">
        <v>206</v>
      </c>
      <c r="F124" s="281">
        <v>22.920999999999999</v>
      </c>
      <c r="G124" s="37"/>
      <c r="H124" s="42"/>
    </row>
    <row r="125" spans="1:8" s="2" customFormat="1" ht="16.8" customHeight="1">
      <c r="A125" s="37"/>
      <c r="B125" s="42"/>
      <c r="C125" s="280" t="s">
        <v>1016</v>
      </c>
      <c r="D125" s="280" t="s">
        <v>5553</v>
      </c>
      <c r="E125" s="20" t="s">
        <v>214</v>
      </c>
      <c r="F125" s="281">
        <v>1.383</v>
      </c>
      <c r="G125" s="37"/>
      <c r="H125" s="42"/>
    </row>
    <row r="126" spans="1:8" s="2" customFormat="1" ht="16.8" customHeight="1">
      <c r="A126" s="37"/>
      <c r="B126" s="42"/>
      <c r="C126" s="280" t="s">
        <v>1537</v>
      </c>
      <c r="D126" s="280" t="s">
        <v>5554</v>
      </c>
      <c r="E126" s="20" t="s">
        <v>166</v>
      </c>
      <c r="F126" s="281">
        <v>328.5</v>
      </c>
      <c r="G126" s="37"/>
      <c r="H126" s="42"/>
    </row>
    <row r="127" spans="1:8" s="2" customFormat="1" ht="16.8" customHeight="1">
      <c r="A127" s="37"/>
      <c r="B127" s="42"/>
      <c r="C127" s="280" t="s">
        <v>1549</v>
      </c>
      <c r="D127" s="280" t="s">
        <v>5555</v>
      </c>
      <c r="E127" s="20" t="s">
        <v>166</v>
      </c>
      <c r="F127" s="281">
        <v>657</v>
      </c>
      <c r="G127" s="37"/>
      <c r="H127" s="42"/>
    </row>
    <row r="128" spans="1:8" s="2" customFormat="1" ht="16.8" customHeight="1">
      <c r="A128" s="37"/>
      <c r="B128" s="42"/>
      <c r="C128" s="280" t="s">
        <v>1606</v>
      </c>
      <c r="D128" s="280" t="s">
        <v>5548</v>
      </c>
      <c r="E128" s="20" t="s">
        <v>166</v>
      </c>
      <c r="F128" s="281">
        <v>426.3</v>
      </c>
      <c r="G128" s="37"/>
      <c r="H128" s="42"/>
    </row>
    <row r="129" spans="1:8" s="2" customFormat="1" ht="16.8" customHeight="1">
      <c r="A129" s="37"/>
      <c r="B129" s="42"/>
      <c r="C129" s="280" t="s">
        <v>2265</v>
      </c>
      <c r="D129" s="280" t="s">
        <v>5551</v>
      </c>
      <c r="E129" s="20" t="s">
        <v>166</v>
      </c>
      <c r="F129" s="281">
        <v>36.299999999999997</v>
      </c>
      <c r="G129" s="37"/>
      <c r="H129" s="42"/>
    </row>
    <row r="130" spans="1:8" s="2" customFormat="1" ht="16.8" customHeight="1">
      <c r="A130" s="37"/>
      <c r="B130" s="42"/>
      <c r="C130" s="280" t="s">
        <v>2313</v>
      </c>
      <c r="D130" s="280" t="s">
        <v>5561</v>
      </c>
      <c r="E130" s="20" t="s">
        <v>166</v>
      </c>
      <c r="F130" s="281">
        <v>57.5</v>
      </c>
      <c r="G130" s="37"/>
      <c r="H130" s="42"/>
    </row>
    <row r="131" spans="1:8" s="2" customFormat="1" ht="16.8" customHeight="1">
      <c r="A131" s="37"/>
      <c r="B131" s="42"/>
      <c r="C131" s="280" t="s">
        <v>2352</v>
      </c>
      <c r="D131" s="280" t="s">
        <v>5562</v>
      </c>
      <c r="E131" s="20" t="s">
        <v>166</v>
      </c>
      <c r="F131" s="281">
        <v>46.41</v>
      </c>
      <c r="G131" s="37"/>
      <c r="H131" s="42"/>
    </row>
    <row r="132" spans="1:8" s="2" customFormat="1" ht="16.8" customHeight="1">
      <c r="A132" s="37"/>
      <c r="B132" s="42"/>
      <c r="C132" s="280" t="s">
        <v>1594</v>
      </c>
      <c r="D132" s="280" t="s">
        <v>1595</v>
      </c>
      <c r="E132" s="20" t="s">
        <v>166</v>
      </c>
      <c r="F132" s="281">
        <v>25.3</v>
      </c>
      <c r="G132" s="37"/>
      <c r="H132" s="42"/>
    </row>
    <row r="133" spans="1:8" s="2" customFormat="1" ht="20.399999999999999">
      <c r="A133" s="37"/>
      <c r="B133" s="42"/>
      <c r="C133" s="280" t="s">
        <v>1385</v>
      </c>
      <c r="D133" s="280" t="s">
        <v>1386</v>
      </c>
      <c r="E133" s="20" t="s">
        <v>166</v>
      </c>
      <c r="F133" s="281">
        <v>413.95400000000001</v>
      </c>
      <c r="G133" s="37"/>
      <c r="H133" s="42"/>
    </row>
    <row r="134" spans="1:8" s="2" customFormat="1" ht="20.399999999999999">
      <c r="A134" s="37"/>
      <c r="B134" s="42"/>
      <c r="C134" s="280" t="s">
        <v>1391</v>
      </c>
      <c r="D134" s="280" t="s">
        <v>1392</v>
      </c>
      <c r="E134" s="20" t="s">
        <v>166</v>
      </c>
      <c r="F134" s="281">
        <v>413.95400000000001</v>
      </c>
      <c r="G134" s="37"/>
      <c r="H134" s="42"/>
    </row>
    <row r="135" spans="1:8" s="2" customFormat="1" ht="16.8" customHeight="1">
      <c r="A135" s="37"/>
      <c r="B135" s="42"/>
      <c r="C135" s="276" t="s">
        <v>631</v>
      </c>
      <c r="D135" s="277" t="s">
        <v>632</v>
      </c>
      <c r="E135" s="278" t="s">
        <v>633</v>
      </c>
      <c r="F135" s="279">
        <v>21.2</v>
      </c>
      <c r="G135" s="37"/>
      <c r="H135" s="42"/>
    </row>
    <row r="136" spans="1:8" s="2" customFormat="1" ht="16.8" customHeight="1">
      <c r="A136" s="37"/>
      <c r="B136" s="42"/>
      <c r="C136" s="280" t="s">
        <v>631</v>
      </c>
      <c r="D136" s="280" t="s">
        <v>2349</v>
      </c>
      <c r="E136" s="20" t="s">
        <v>19</v>
      </c>
      <c r="F136" s="281">
        <v>21.2</v>
      </c>
      <c r="G136" s="37"/>
      <c r="H136" s="42"/>
    </row>
    <row r="137" spans="1:8" s="2" customFormat="1" ht="16.8" customHeight="1">
      <c r="A137" s="37"/>
      <c r="B137" s="42"/>
      <c r="C137" s="282" t="s">
        <v>5526</v>
      </c>
      <c r="D137" s="37"/>
      <c r="E137" s="37"/>
      <c r="F137" s="37"/>
      <c r="G137" s="37"/>
      <c r="H137" s="42"/>
    </row>
    <row r="138" spans="1:8" s="2" customFormat="1" ht="16.8" customHeight="1">
      <c r="A138" s="37"/>
      <c r="B138" s="42"/>
      <c r="C138" s="280" t="s">
        <v>2345</v>
      </c>
      <c r="D138" s="280" t="s">
        <v>5563</v>
      </c>
      <c r="E138" s="20" t="s">
        <v>166</v>
      </c>
      <c r="F138" s="281">
        <v>21.2</v>
      </c>
      <c r="G138" s="37"/>
      <c r="H138" s="42"/>
    </row>
    <row r="139" spans="1:8" s="2" customFormat="1" ht="16.8" customHeight="1">
      <c r="A139" s="37"/>
      <c r="B139" s="42"/>
      <c r="C139" s="280" t="s">
        <v>1022</v>
      </c>
      <c r="D139" s="280" t="s">
        <v>5546</v>
      </c>
      <c r="E139" s="20" t="s">
        <v>166</v>
      </c>
      <c r="F139" s="281">
        <v>119</v>
      </c>
      <c r="G139" s="37"/>
      <c r="H139" s="42"/>
    </row>
    <row r="140" spans="1:8" s="2" customFormat="1" ht="16.8" customHeight="1">
      <c r="A140" s="37"/>
      <c r="B140" s="42"/>
      <c r="C140" s="280" t="s">
        <v>1029</v>
      </c>
      <c r="D140" s="280" t="s">
        <v>5547</v>
      </c>
      <c r="E140" s="20" t="s">
        <v>166</v>
      </c>
      <c r="F140" s="281">
        <v>314.60000000000002</v>
      </c>
      <c r="G140" s="37"/>
      <c r="H140" s="42"/>
    </row>
    <row r="141" spans="1:8" s="2" customFormat="1" ht="16.8" customHeight="1">
      <c r="A141" s="37"/>
      <c r="B141" s="42"/>
      <c r="C141" s="280" t="s">
        <v>1537</v>
      </c>
      <c r="D141" s="280" t="s">
        <v>5554</v>
      </c>
      <c r="E141" s="20" t="s">
        <v>166</v>
      </c>
      <c r="F141" s="281">
        <v>328.5</v>
      </c>
      <c r="G141" s="37"/>
      <c r="H141" s="42"/>
    </row>
    <row r="142" spans="1:8" s="2" customFormat="1" ht="16.8" customHeight="1">
      <c r="A142" s="37"/>
      <c r="B142" s="42"/>
      <c r="C142" s="280" t="s">
        <v>1549</v>
      </c>
      <c r="D142" s="280" t="s">
        <v>5555</v>
      </c>
      <c r="E142" s="20" t="s">
        <v>166</v>
      </c>
      <c r="F142" s="281">
        <v>657</v>
      </c>
      <c r="G142" s="37"/>
      <c r="H142" s="42"/>
    </row>
    <row r="143" spans="1:8" s="2" customFormat="1" ht="16.8" customHeight="1">
      <c r="A143" s="37"/>
      <c r="B143" s="42"/>
      <c r="C143" s="280" t="s">
        <v>1606</v>
      </c>
      <c r="D143" s="280" t="s">
        <v>5548</v>
      </c>
      <c r="E143" s="20" t="s">
        <v>166</v>
      </c>
      <c r="F143" s="281">
        <v>426.3</v>
      </c>
      <c r="G143" s="37"/>
      <c r="H143" s="42"/>
    </row>
    <row r="144" spans="1:8" s="2" customFormat="1" ht="16.8" customHeight="1">
      <c r="A144" s="37"/>
      <c r="B144" s="42"/>
      <c r="C144" s="280" t="s">
        <v>1626</v>
      </c>
      <c r="D144" s="280" t="s">
        <v>5564</v>
      </c>
      <c r="E144" s="20" t="s">
        <v>166</v>
      </c>
      <c r="F144" s="281">
        <v>21.2</v>
      </c>
      <c r="G144" s="37"/>
      <c r="H144" s="42"/>
    </row>
    <row r="145" spans="1:8" s="2" customFormat="1" ht="16.8" customHeight="1">
      <c r="A145" s="37"/>
      <c r="B145" s="42"/>
      <c r="C145" s="280" t="s">
        <v>2313</v>
      </c>
      <c r="D145" s="280" t="s">
        <v>5561</v>
      </c>
      <c r="E145" s="20" t="s">
        <v>166</v>
      </c>
      <c r="F145" s="281">
        <v>57.5</v>
      </c>
      <c r="G145" s="37"/>
      <c r="H145" s="42"/>
    </row>
    <row r="146" spans="1:8" s="2" customFormat="1" ht="16.8" customHeight="1">
      <c r="A146" s="37"/>
      <c r="B146" s="42"/>
      <c r="C146" s="280" t="s">
        <v>2352</v>
      </c>
      <c r="D146" s="280" t="s">
        <v>5562</v>
      </c>
      <c r="E146" s="20" t="s">
        <v>166</v>
      </c>
      <c r="F146" s="281">
        <v>46.41</v>
      </c>
      <c r="G146" s="37"/>
      <c r="H146" s="42"/>
    </row>
    <row r="147" spans="1:8" s="2" customFormat="1" ht="16.8" customHeight="1">
      <c r="A147" s="37"/>
      <c r="B147" s="42"/>
      <c r="C147" s="280" t="s">
        <v>1588</v>
      </c>
      <c r="D147" s="280" t="s">
        <v>1589</v>
      </c>
      <c r="E147" s="20" t="s">
        <v>166</v>
      </c>
      <c r="F147" s="281">
        <v>23.32</v>
      </c>
      <c r="G147" s="37"/>
      <c r="H147" s="42"/>
    </row>
    <row r="148" spans="1:8" s="2" customFormat="1" ht="20.399999999999999">
      <c r="A148" s="37"/>
      <c r="B148" s="42"/>
      <c r="C148" s="280" t="s">
        <v>1385</v>
      </c>
      <c r="D148" s="280" t="s">
        <v>1386</v>
      </c>
      <c r="E148" s="20" t="s">
        <v>166</v>
      </c>
      <c r="F148" s="281">
        <v>413.95400000000001</v>
      </c>
      <c r="G148" s="37"/>
      <c r="H148" s="42"/>
    </row>
    <row r="149" spans="1:8" s="2" customFormat="1" ht="20.399999999999999">
      <c r="A149" s="37"/>
      <c r="B149" s="42"/>
      <c r="C149" s="280" t="s">
        <v>1391</v>
      </c>
      <c r="D149" s="280" t="s">
        <v>1392</v>
      </c>
      <c r="E149" s="20" t="s">
        <v>166</v>
      </c>
      <c r="F149" s="281">
        <v>413.95400000000001</v>
      </c>
      <c r="G149" s="37"/>
      <c r="H149" s="42"/>
    </row>
    <row r="150" spans="1:8" s="2" customFormat="1" ht="16.8" customHeight="1">
      <c r="A150" s="37"/>
      <c r="B150" s="42"/>
      <c r="C150" s="276" t="s">
        <v>635</v>
      </c>
      <c r="D150" s="277" t="s">
        <v>636</v>
      </c>
      <c r="E150" s="278" t="s">
        <v>166</v>
      </c>
      <c r="F150" s="279">
        <v>13.3</v>
      </c>
      <c r="G150" s="37"/>
      <c r="H150" s="42"/>
    </row>
    <row r="151" spans="1:8" s="2" customFormat="1" ht="16.8" customHeight="1">
      <c r="A151" s="37"/>
      <c r="B151" s="42"/>
      <c r="C151" s="280" t="s">
        <v>635</v>
      </c>
      <c r="D151" s="280" t="s">
        <v>2372</v>
      </c>
      <c r="E151" s="20" t="s">
        <v>19</v>
      </c>
      <c r="F151" s="281">
        <v>13.3</v>
      </c>
      <c r="G151" s="37"/>
      <c r="H151" s="42"/>
    </row>
    <row r="152" spans="1:8" s="2" customFormat="1" ht="16.8" customHeight="1">
      <c r="A152" s="37"/>
      <c r="B152" s="42"/>
      <c r="C152" s="282" t="s">
        <v>5526</v>
      </c>
      <c r="D152" s="37"/>
      <c r="E152" s="37"/>
      <c r="F152" s="37"/>
      <c r="G152" s="37"/>
      <c r="H152" s="42"/>
    </row>
    <row r="153" spans="1:8" s="2" customFormat="1" ht="16.8" customHeight="1">
      <c r="A153" s="37"/>
      <c r="B153" s="42"/>
      <c r="C153" s="280" t="s">
        <v>2369</v>
      </c>
      <c r="D153" s="280" t="s">
        <v>5565</v>
      </c>
      <c r="E153" s="20" t="s">
        <v>166</v>
      </c>
      <c r="F153" s="281">
        <v>13.3</v>
      </c>
      <c r="G153" s="37"/>
      <c r="H153" s="42"/>
    </row>
    <row r="154" spans="1:8" s="2" customFormat="1" ht="16.8" customHeight="1">
      <c r="A154" s="37"/>
      <c r="B154" s="42"/>
      <c r="C154" s="280" t="s">
        <v>2265</v>
      </c>
      <c r="D154" s="280" t="s">
        <v>5551</v>
      </c>
      <c r="E154" s="20" t="s">
        <v>166</v>
      </c>
      <c r="F154" s="281">
        <v>36.299999999999997</v>
      </c>
      <c r="G154" s="37"/>
      <c r="H154" s="42"/>
    </row>
    <row r="155" spans="1:8" s="2" customFormat="1" ht="16.8" customHeight="1">
      <c r="A155" s="37"/>
      <c r="B155" s="42"/>
      <c r="C155" s="280" t="s">
        <v>2313</v>
      </c>
      <c r="D155" s="280" t="s">
        <v>5561</v>
      </c>
      <c r="E155" s="20" t="s">
        <v>166</v>
      </c>
      <c r="F155" s="281">
        <v>57.5</v>
      </c>
      <c r="G155" s="37"/>
      <c r="H155" s="42"/>
    </row>
    <row r="156" spans="1:8" s="2" customFormat="1" ht="16.8" customHeight="1">
      <c r="A156" s="37"/>
      <c r="B156" s="42"/>
      <c r="C156" s="276" t="s">
        <v>638</v>
      </c>
      <c r="D156" s="277" t="s">
        <v>639</v>
      </c>
      <c r="E156" s="278" t="s">
        <v>166</v>
      </c>
      <c r="F156" s="279">
        <v>64.802999999999997</v>
      </c>
      <c r="G156" s="37"/>
      <c r="H156" s="42"/>
    </row>
    <row r="157" spans="1:8" s="2" customFormat="1" ht="16.8" customHeight="1">
      <c r="A157" s="37"/>
      <c r="B157" s="42"/>
      <c r="C157" s="280" t="s">
        <v>638</v>
      </c>
      <c r="D157" s="280" t="s">
        <v>1425</v>
      </c>
      <c r="E157" s="20" t="s">
        <v>19</v>
      </c>
      <c r="F157" s="281">
        <v>64.802999999999997</v>
      </c>
      <c r="G157" s="37"/>
      <c r="H157" s="42"/>
    </row>
    <row r="158" spans="1:8" s="2" customFormat="1" ht="16.8" customHeight="1">
      <c r="A158" s="37"/>
      <c r="B158" s="42"/>
      <c r="C158" s="282" t="s">
        <v>5526</v>
      </c>
      <c r="D158" s="37"/>
      <c r="E158" s="37"/>
      <c r="F158" s="37"/>
      <c r="G158" s="37"/>
      <c r="H158" s="42"/>
    </row>
    <row r="159" spans="1:8" s="2" customFormat="1" ht="16.8" customHeight="1">
      <c r="A159" s="37"/>
      <c r="B159" s="42"/>
      <c r="C159" s="280" t="s">
        <v>1421</v>
      </c>
      <c r="D159" s="280" t="s">
        <v>5566</v>
      </c>
      <c r="E159" s="20" t="s">
        <v>166</v>
      </c>
      <c r="F159" s="281">
        <v>64.802999999999997</v>
      </c>
      <c r="G159" s="37"/>
      <c r="H159" s="42"/>
    </row>
    <row r="160" spans="1:8" s="2" customFormat="1" ht="16.8" customHeight="1">
      <c r="A160" s="37"/>
      <c r="B160" s="42"/>
      <c r="C160" s="280" t="s">
        <v>1432</v>
      </c>
      <c r="D160" s="280" t="s">
        <v>5567</v>
      </c>
      <c r="E160" s="20" t="s">
        <v>166</v>
      </c>
      <c r="F160" s="281">
        <v>64.802999999999997</v>
      </c>
      <c r="G160" s="37"/>
      <c r="H160" s="42"/>
    </row>
    <row r="161" spans="1:8" s="2" customFormat="1" ht="16.8" customHeight="1">
      <c r="A161" s="37"/>
      <c r="B161" s="42"/>
      <c r="C161" s="280" t="s">
        <v>1442</v>
      </c>
      <c r="D161" s="280" t="s">
        <v>5568</v>
      </c>
      <c r="E161" s="20" t="s">
        <v>166</v>
      </c>
      <c r="F161" s="281">
        <v>64.802999999999997</v>
      </c>
      <c r="G161" s="37"/>
      <c r="H161" s="42"/>
    </row>
    <row r="162" spans="1:8" s="2" customFormat="1" ht="16.8" customHeight="1">
      <c r="A162" s="37"/>
      <c r="B162" s="42"/>
      <c r="C162" s="280" t="s">
        <v>1452</v>
      </c>
      <c r="D162" s="280" t="s">
        <v>5569</v>
      </c>
      <c r="E162" s="20" t="s">
        <v>166</v>
      </c>
      <c r="F162" s="281">
        <v>64.802999999999997</v>
      </c>
      <c r="G162" s="37"/>
      <c r="H162" s="42"/>
    </row>
    <row r="163" spans="1:8" s="2" customFormat="1" ht="16.8" customHeight="1">
      <c r="A163" s="37"/>
      <c r="B163" s="42"/>
      <c r="C163" s="280" t="s">
        <v>1457</v>
      </c>
      <c r="D163" s="280" t="s">
        <v>5570</v>
      </c>
      <c r="E163" s="20" t="s">
        <v>166</v>
      </c>
      <c r="F163" s="281">
        <v>64.802999999999997</v>
      </c>
      <c r="G163" s="37"/>
      <c r="H163" s="42"/>
    </row>
    <row r="164" spans="1:8" s="2" customFormat="1" ht="16.8" customHeight="1">
      <c r="A164" s="37"/>
      <c r="B164" s="42"/>
      <c r="C164" s="280" t="s">
        <v>1462</v>
      </c>
      <c r="D164" s="280" t="s">
        <v>1463</v>
      </c>
      <c r="E164" s="20" t="s">
        <v>166</v>
      </c>
      <c r="F164" s="281">
        <v>64.155000000000001</v>
      </c>
      <c r="G164" s="37"/>
      <c r="H164" s="42"/>
    </row>
    <row r="165" spans="1:8" s="2" customFormat="1" ht="16.8" customHeight="1">
      <c r="A165" s="37"/>
      <c r="B165" s="42"/>
      <c r="C165" s="276" t="s">
        <v>641</v>
      </c>
      <c r="D165" s="277" t="s">
        <v>642</v>
      </c>
      <c r="E165" s="278" t="s">
        <v>206</v>
      </c>
      <c r="F165" s="279">
        <v>336.64</v>
      </c>
      <c r="G165" s="37"/>
      <c r="H165" s="42"/>
    </row>
    <row r="166" spans="1:8" s="2" customFormat="1" ht="16.8" customHeight="1">
      <c r="A166" s="37"/>
      <c r="B166" s="42"/>
      <c r="C166" s="280" t="s">
        <v>19</v>
      </c>
      <c r="D166" s="280" t="s">
        <v>667</v>
      </c>
      <c r="E166" s="20" t="s">
        <v>19</v>
      </c>
      <c r="F166" s="281">
        <v>307.02</v>
      </c>
      <c r="G166" s="37"/>
      <c r="H166" s="42"/>
    </row>
    <row r="167" spans="1:8" s="2" customFormat="1" ht="16.8" customHeight="1">
      <c r="A167" s="37"/>
      <c r="B167" s="42"/>
      <c r="C167" s="280" t="s">
        <v>19</v>
      </c>
      <c r="D167" s="280" t="s">
        <v>668</v>
      </c>
      <c r="E167" s="20" t="s">
        <v>19</v>
      </c>
      <c r="F167" s="281">
        <v>29.62</v>
      </c>
      <c r="G167" s="37"/>
      <c r="H167" s="42"/>
    </row>
    <row r="168" spans="1:8" s="2" customFormat="1" ht="16.8" customHeight="1">
      <c r="A168" s="37"/>
      <c r="B168" s="42"/>
      <c r="C168" s="280" t="s">
        <v>641</v>
      </c>
      <c r="D168" s="280" t="s">
        <v>221</v>
      </c>
      <c r="E168" s="20" t="s">
        <v>19</v>
      </c>
      <c r="F168" s="281">
        <v>336.64</v>
      </c>
      <c r="G168" s="37"/>
      <c r="H168" s="42"/>
    </row>
    <row r="169" spans="1:8" s="2" customFormat="1" ht="16.8" customHeight="1">
      <c r="A169" s="37"/>
      <c r="B169" s="42"/>
      <c r="C169" s="282" t="s">
        <v>5526</v>
      </c>
      <c r="D169" s="37"/>
      <c r="E169" s="37"/>
      <c r="F169" s="37"/>
      <c r="G169" s="37"/>
      <c r="H169" s="42"/>
    </row>
    <row r="170" spans="1:8" s="2" customFormat="1" ht="16.8" customHeight="1">
      <c r="A170" s="37"/>
      <c r="B170" s="42"/>
      <c r="C170" s="280" t="s">
        <v>663</v>
      </c>
      <c r="D170" s="280" t="s">
        <v>5538</v>
      </c>
      <c r="E170" s="20" t="s">
        <v>206</v>
      </c>
      <c r="F170" s="281">
        <v>336.64</v>
      </c>
      <c r="G170" s="37"/>
      <c r="H170" s="42"/>
    </row>
    <row r="171" spans="1:8" s="2" customFormat="1" ht="16.8" customHeight="1">
      <c r="A171" s="37"/>
      <c r="B171" s="42"/>
      <c r="C171" s="280" t="s">
        <v>670</v>
      </c>
      <c r="D171" s="280" t="s">
        <v>5571</v>
      </c>
      <c r="E171" s="20" t="s">
        <v>206</v>
      </c>
      <c r="F171" s="281">
        <v>639.65200000000004</v>
      </c>
      <c r="G171" s="37"/>
      <c r="H171" s="42"/>
    </row>
    <row r="172" spans="1:8" s="2" customFormat="1" ht="16.8" customHeight="1">
      <c r="A172" s="37"/>
      <c r="B172" s="42"/>
      <c r="C172" s="280" t="s">
        <v>675</v>
      </c>
      <c r="D172" s="280" t="s">
        <v>5572</v>
      </c>
      <c r="E172" s="20" t="s">
        <v>206</v>
      </c>
      <c r="F172" s="281">
        <v>43.680999999999997</v>
      </c>
      <c r="G172" s="37"/>
      <c r="H172" s="42"/>
    </row>
    <row r="173" spans="1:8" s="2" customFormat="1" ht="16.8" customHeight="1">
      <c r="A173" s="37"/>
      <c r="B173" s="42"/>
      <c r="C173" s="280" t="s">
        <v>681</v>
      </c>
      <c r="D173" s="280" t="s">
        <v>5573</v>
      </c>
      <c r="E173" s="20" t="s">
        <v>206</v>
      </c>
      <c r="F173" s="281">
        <v>336.64</v>
      </c>
      <c r="G173" s="37"/>
      <c r="H173" s="42"/>
    </row>
    <row r="174" spans="1:8" s="2" customFormat="1" ht="16.8" customHeight="1">
      <c r="A174" s="37"/>
      <c r="B174" s="42"/>
      <c r="C174" s="280" t="s">
        <v>686</v>
      </c>
      <c r="D174" s="280" t="s">
        <v>5574</v>
      </c>
      <c r="E174" s="20" t="s">
        <v>214</v>
      </c>
      <c r="F174" s="281">
        <v>74.257999999999996</v>
      </c>
      <c r="G174" s="37"/>
      <c r="H174" s="42"/>
    </row>
    <row r="175" spans="1:8" s="2" customFormat="1" ht="16.8" customHeight="1">
      <c r="A175" s="37"/>
      <c r="B175" s="42"/>
      <c r="C175" s="280" t="s">
        <v>691</v>
      </c>
      <c r="D175" s="280" t="s">
        <v>5539</v>
      </c>
      <c r="E175" s="20" t="s">
        <v>206</v>
      </c>
      <c r="F175" s="281">
        <v>303.012</v>
      </c>
      <c r="G175" s="37"/>
      <c r="H175" s="42"/>
    </row>
    <row r="176" spans="1:8" s="2" customFormat="1" ht="16.8" customHeight="1">
      <c r="A176" s="37"/>
      <c r="B176" s="42"/>
      <c r="C176" s="276" t="s">
        <v>644</v>
      </c>
      <c r="D176" s="277" t="s">
        <v>645</v>
      </c>
      <c r="E176" s="278" t="s">
        <v>206</v>
      </c>
      <c r="F176" s="279">
        <v>303.012</v>
      </c>
      <c r="G176" s="37"/>
      <c r="H176" s="42"/>
    </row>
    <row r="177" spans="1:8" s="2" customFormat="1" ht="16.8" customHeight="1">
      <c r="A177" s="37"/>
      <c r="B177" s="42"/>
      <c r="C177" s="280" t="s">
        <v>19</v>
      </c>
      <c r="D177" s="280" t="s">
        <v>695</v>
      </c>
      <c r="E177" s="20" t="s">
        <v>19</v>
      </c>
      <c r="F177" s="281">
        <v>336.64</v>
      </c>
      <c r="G177" s="37"/>
      <c r="H177" s="42"/>
    </row>
    <row r="178" spans="1:8" s="2" customFormat="1" ht="16.8" customHeight="1">
      <c r="A178" s="37"/>
      <c r="B178" s="42"/>
      <c r="C178" s="280" t="s">
        <v>19</v>
      </c>
      <c r="D178" s="280" t="s">
        <v>696</v>
      </c>
      <c r="E178" s="20" t="s">
        <v>19</v>
      </c>
      <c r="F178" s="281">
        <v>-23.22</v>
      </c>
      <c r="G178" s="37"/>
      <c r="H178" s="42"/>
    </row>
    <row r="179" spans="1:8" s="2" customFormat="1" ht="16.8" customHeight="1">
      <c r="A179" s="37"/>
      <c r="B179" s="42"/>
      <c r="C179" s="280" t="s">
        <v>19</v>
      </c>
      <c r="D179" s="280" t="s">
        <v>697</v>
      </c>
      <c r="E179" s="20" t="s">
        <v>19</v>
      </c>
      <c r="F179" s="281">
        <v>-10.407999999999999</v>
      </c>
      <c r="G179" s="37"/>
      <c r="H179" s="42"/>
    </row>
    <row r="180" spans="1:8" s="2" customFormat="1" ht="16.8" customHeight="1">
      <c r="A180" s="37"/>
      <c r="B180" s="42"/>
      <c r="C180" s="280" t="s">
        <v>644</v>
      </c>
      <c r="D180" s="280" t="s">
        <v>221</v>
      </c>
      <c r="E180" s="20" t="s">
        <v>19</v>
      </c>
      <c r="F180" s="281">
        <v>303.012</v>
      </c>
      <c r="G180" s="37"/>
      <c r="H180" s="42"/>
    </row>
    <row r="181" spans="1:8" s="2" customFormat="1" ht="16.8" customHeight="1">
      <c r="A181" s="37"/>
      <c r="B181" s="42"/>
      <c r="C181" s="282" t="s">
        <v>5526</v>
      </c>
      <c r="D181" s="37"/>
      <c r="E181" s="37"/>
      <c r="F181" s="37"/>
      <c r="G181" s="37"/>
      <c r="H181" s="42"/>
    </row>
    <row r="182" spans="1:8" s="2" customFormat="1" ht="16.8" customHeight="1">
      <c r="A182" s="37"/>
      <c r="B182" s="42"/>
      <c r="C182" s="280" t="s">
        <v>691</v>
      </c>
      <c r="D182" s="280" t="s">
        <v>5539</v>
      </c>
      <c r="E182" s="20" t="s">
        <v>206</v>
      </c>
      <c r="F182" s="281">
        <v>303.012</v>
      </c>
      <c r="G182" s="37"/>
      <c r="H182" s="42"/>
    </row>
    <row r="183" spans="1:8" s="2" customFormat="1" ht="16.8" customHeight="1">
      <c r="A183" s="37"/>
      <c r="B183" s="42"/>
      <c r="C183" s="280" t="s">
        <v>670</v>
      </c>
      <c r="D183" s="280" t="s">
        <v>5571</v>
      </c>
      <c r="E183" s="20" t="s">
        <v>206</v>
      </c>
      <c r="F183" s="281">
        <v>639.65200000000004</v>
      </c>
      <c r="G183" s="37"/>
      <c r="H183" s="42"/>
    </row>
    <row r="184" spans="1:8" s="2" customFormat="1" ht="16.8" customHeight="1">
      <c r="A184" s="37"/>
      <c r="B184" s="42"/>
      <c r="C184" s="280" t="s">
        <v>675</v>
      </c>
      <c r="D184" s="280" t="s">
        <v>5572</v>
      </c>
      <c r="E184" s="20" t="s">
        <v>206</v>
      </c>
      <c r="F184" s="281">
        <v>43.680999999999997</v>
      </c>
      <c r="G184" s="37"/>
      <c r="H184" s="42"/>
    </row>
    <row r="185" spans="1:8" s="2" customFormat="1" ht="16.8" customHeight="1">
      <c r="A185" s="37"/>
      <c r="B185" s="42"/>
      <c r="C185" s="280" t="s">
        <v>686</v>
      </c>
      <c r="D185" s="280" t="s">
        <v>5574</v>
      </c>
      <c r="E185" s="20" t="s">
        <v>214</v>
      </c>
      <c r="F185" s="281">
        <v>74.257999999999996</v>
      </c>
      <c r="G185" s="37"/>
      <c r="H185" s="42"/>
    </row>
    <row r="186" spans="1:8" s="2" customFormat="1" ht="26.4" customHeight="1">
      <c r="A186" s="37"/>
      <c r="B186" s="42"/>
      <c r="C186" s="275" t="s">
        <v>5575</v>
      </c>
      <c r="D186" s="275" t="s">
        <v>86</v>
      </c>
      <c r="E186" s="37"/>
      <c r="F186" s="37"/>
      <c r="G186" s="37"/>
      <c r="H186" s="42"/>
    </row>
    <row r="187" spans="1:8" s="2" customFormat="1" ht="16.8" customHeight="1">
      <c r="A187" s="37"/>
      <c r="B187" s="42"/>
      <c r="C187" s="276" t="s">
        <v>2550</v>
      </c>
      <c r="D187" s="277" t="s">
        <v>2551</v>
      </c>
      <c r="E187" s="278" t="s">
        <v>206</v>
      </c>
      <c r="F187" s="279">
        <v>4.6159999999999997</v>
      </c>
      <c r="G187" s="37"/>
      <c r="H187" s="42"/>
    </row>
    <row r="188" spans="1:8" s="2" customFormat="1" ht="16.8" customHeight="1">
      <c r="A188" s="37"/>
      <c r="B188" s="42"/>
      <c r="C188" s="280" t="s">
        <v>2550</v>
      </c>
      <c r="D188" s="280" t="s">
        <v>2605</v>
      </c>
      <c r="E188" s="20" t="s">
        <v>19</v>
      </c>
      <c r="F188" s="281">
        <v>4.6159999999999997</v>
      </c>
      <c r="G188" s="37"/>
      <c r="H188" s="42"/>
    </row>
    <row r="189" spans="1:8" s="2" customFormat="1" ht="16.8" customHeight="1">
      <c r="A189" s="37"/>
      <c r="B189" s="42"/>
      <c r="C189" s="282" t="s">
        <v>5526</v>
      </c>
      <c r="D189" s="37"/>
      <c r="E189" s="37"/>
      <c r="F189" s="37"/>
      <c r="G189" s="37"/>
      <c r="H189" s="42"/>
    </row>
    <row r="190" spans="1:8" s="2" customFormat="1" ht="16.8" customHeight="1">
      <c r="A190" s="37"/>
      <c r="B190" s="42"/>
      <c r="C190" s="280" t="s">
        <v>2601</v>
      </c>
      <c r="D190" s="280" t="s">
        <v>5576</v>
      </c>
      <c r="E190" s="20" t="s">
        <v>206</v>
      </c>
      <c r="F190" s="281">
        <v>4.6159999999999997</v>
      </c>
      <c r="G190" s="37"/>
      <c r="H190" s="42"/>
    </row>
    <row r="191" spans="1:8" s="2" customFormat="1" ht="16.8" customHeight="1">
      <c r="A191" s="37"/>
      <c r="B191" s="42"/>
      <c r="C191" s="280" t="s">
        <v>686</v>
      </c>
      <c r="D191" s="280" t="s">
        <v>5574</v>
      </c>
      <c r="E191" s="20" t="s">
        <v>214</v>
      </c>
      <c r="F191" s="281">
        <v>45.424999999999997</v>
      </c>
      <c r="G191" s="37"/>
      <c r="H191" s="42"/>
    </row>
    <row r="192" spans="1:8" s="2" customFormat="1" ht="16.8" customHeight="1">
      <c r="A192" s="37"/>
      <c r="B192" s="42"/>
      <c r="C192" s="280" t="s">
        <v>2587</v>
      </c>
      <c r="D192" s="280" t="s">
        <v>5577</v>
      </c>
      <c r="E192" s="20" t="s">
        <v>206</v>
      </c>
      <c r="F192" s="281">
        <v>8.5960000000000001</v>
      </c>
      <c r="G192" s="37"/>
      <c r="H192" s="42"/>
    </row>
    <row r="193" spans="1:8" s="2" customFormat="1" ht="16.8" customHeight="1">
      <c r="A193" s="37"/>
      <c r="B193" s="42"/>
      <c r="C193" s="276" t="s">
        <v>2553</v>
      </c>
      <c r="D193" s="277" t="s">
        <v>2554</v>
      </c>
      <c r="E193" s="278" t="s">
        <v>206</v>
      </c>
      <c r="F193" s="279">
        <v>20.62</v>
      </c>
      <c r="G193" s="37"/>
      <c r="H193" s="42"/>
    </row>
    <row r="194" spans="1:8" s="2" customFormat="1" ht="16.8" customHeight="1">
      <c r="A194" s="37"/>
      <c r="B194" s="42"/>
      <c r="C194" s="280" t="s">
        <v>2553</v>
      </c>
      <c r="D194" s="280" t="s">
        <v>2596</v>
      </c>
      <c r="E194" s="20" t="s">
        <v>19</v>
      </c>
      <c r="F194" s="281">
        <v>20.62</v>
      </c>
      <c r="G194" s="37"/>
      <c r="H194" s="42"/>
    </row>
    <row r="195" spans="1:8" s="2" customFormat="1" ht="16.8" customHeight="1">
      <c r="A195" s="37"/>
      <c r="B195" s="42"/>
      <c r="C195" s="282" t="s">
        <v>5526</v>
      </c>
      <c r="D195" s="37"/>
      <c r="E195" s="37"/>
      <c r="F195" s="37"/>
      <c r="G195" s="37"/>
      <c r="H195" s="42"/>
    </row>
    <row r="196" spans="1:8" s="2" customFormat="1" ht="16.8" customHeight="1">
      <c r="A196" s="37"/>
      <c r="B196" s="42"/>
      <c r="C196" s="280" t="s">
        <v>2592</v>
      </c>
      <c r="D196" s="280" t="s">
        <v>5578</v>
      </c>
      <c r="E196" s="20" t="s">
        <v>206</v>
      </c>
      <c r="F196" s="281">
        <v>20.62</v>
      </c>
      <c r="G196" s="37"/>
      <c r="H196" s="42"/>
    </row>
    <row r="197" spans="1:8" s="2" customFormat="1" ht="16.8" customHeight="1">
      <c r="A197" s="37"/>
      <c r="B197" s="42"/>
      <c r="C197" s="280" t="s">
        <v>686</v>
      </c>
      <c r="D197" s="280" t="s">
        <v>5574</v>
      </c>
      <c r="E197" s="20" t="s">
        <v>214</v>
      </c>
      <c r="F197" s="281">
        <v>45.424999999999997</v>
      </c>
      <c r="G197" s="37"/>
      <c r="H197" s="42"/>
    </row>
    <row r="198" spans="1:8" s="2" customFormat="1" ht="16.8" customHeight="1">
      <c r="A198" s="37"/>
      <c r="B198" s="42"/>
      <c r="C198" s="280" t="s">
        <v>2587</v>
      </c>
      <c r="D198" s="280" t="s">
        <v>5577</v>
      </c>
      <c r="E198" s="20" t="s">
        <v>206</v>
      </c>
      <c r="F198" s="281">
        <v>8.5960000000000001</v>
      </c>
      <c r="G198" s="37"/>
      <c r="H198" s="42"/>
    </row>
    <row r="199" spans="1:8" s="2" customFormat="1" ht="16.8" customHeight="1">
      <c r="A199" s="37"/>
      <c r="B199" s="42"/>
      <c r="C199" s="276" t="s">
        <v>2556</v>
      </c>
      <c r="D199" s="277" t="s">
        <v>2557</v>
      </c>
      <c r="E199" s="278" t="s">
        <v>206</v>
      </c>
      <c r="F199" s="279">
        <v>25.236000000000001</v>
      </c>
      <c r="G199" s="37"/>
      <c r="H199" s="42"/>
    </row>
    <row r="200" spans="1:8" s="2" customFormat="1" ht="16.8" customHeight="1">
      <c r="A200" s="37"/>
      <c r="B200" s="42"/>
      <c r="C200" s="280" t="s">
        <v>2556</v>
      </c>
      <c r="D200" s="280" t="s">
        <v>2585</v>
      </c>
      <c r="E200" s="20" t="s">
        <v>19</v>
      </c>
      <c r="F200" s="281">
        <v>25.236000000000001</v>
      </c>
      <c r="G200" s="37"/>
      <c r="H200" s="42"/>
    </row>
    <row r="201" spans="1:8" s="2" customFormat="1" ht="16.8" customHeight="1">
      <c r="A201" s="37"/>
      <c r="B201" s="42"/>
      <c r="C201" s="282" t="s">
        <v>5526</v>
      </c>
      <c r="D201" s="37"/>
      <c r="E201" s="37"/>
      <c r="F201" s="37"/>
      <c r="G201" s="37"/>
      <c r="H201" s="42"/>
    </row>
    <row r="202" spans="1:8" s="2" customFormat="1" ht="16.8" customHeight="1">
      <c r="A202" s="37"/>
      <c r="B202" s="42"/>
      <c r="C202" s="280" t="s">
        <v>686</v>
      </c>
      <c r="D202" s="280" t="s">
        <v>5574</v>
      </c>
      <c r="E202" s="20" t="s">
        <v>214</v>
      </c>
      <c r="F202" s="281">
        <v>25.236000000000001</v>
      </c>
      <c r="G202" s="37"/>
      <c r="H202" s="42"/>
    </row>
    <row r="203" spans="1:8" s="2" customFormat="1" ht="16.8" customHeight="1">
      <c r="A203" s="37"/>
      <c r="B203" s="42"/>
      <c r="C203" s="280" t="s">
        <v>675</v>
      </c>
      <c r="D203" s="280" t="s">
        <v>5572</v>
      </c>
      <c r="E203" s="20" t="s">
        <v>206</v>
      </c>
      <c r="F203" s="281">
        <v>25.236000000000001</v>
      </c>
      <c r="G203" s="37"/>
      <c r="H203" s="42"/>
    </row>
    <row r="204" spans="1:8" s="2" customFormat="1" ht="16.8" customHeight="1">
      <c r="A204" s="37"/>
      <c r="B204" s="42"/>
      <c r="C204" s="276" t="s">
        <v>641</v>
      </c>
      <c r="D204" s="277" t="s">
        <v>2559</v>
      </c>
      <c r="E204" s="278" t="s">
        <v>206</v>
      </c>
      <c r="F204" s="279">
        <v>33.832000000000001</v>
      </c>
      <c r="G204" s="37"/>
      <c r="H204" s="42"/>
    </row>
    <row r="205" spans="1:8" s="2" customFormat="1" ht="16.8" customHeight="1">
      <c r="A205" s="37"/>
      <c r="B205" s="42"/>
      <c r="C205" s="280" t="s">
        <v>641</v>
      </c>
      <c r="D205" s="280" t="s">
        <v>2574</v>
      </c>
      <c r="E205" s="20" t="s">
        <v>19</v>
      </c>
      <c r="F205" s="281">
        <v>33.832000000000001</v>
      </c>
      <c r="G205" s="37"/>
      <c r="H205" s="42"/>
    </row>
    <row r="206" spans="1:8" s="2" customFormat="1" ht="16.8" customHeight="1">
      <c r="A206" s="37"/>
      <c r="B206" s="42"/>
      <c r="C206" s="282" t="s">
        <v>5526</v>
      </c>
      <c r="D206" s="37"/>
      <c r="E206" s="37"/>
      <c r="F206" s="37"/>
      <c r="G206" s="37"/>
      <c r="H206" s="42"/>
    </row>
    <row r="207" spans="1:8" s="2" customFormat="1" ht="16.8" customHeight="1">
      <c r="A207" s="37"/>
      <c r="B207" s="42"/>
      <c r="C207" s="280" t="s">
        <v>2570</v>
      </c>
      <c r="D207" s="280" t="s">
        <v>5579</v>
      </c>
      <c r="E207" s="20" t="s">
        <v>206</v>
      </c>
      <c r="F207" s="281">
        <v>33.832000000000001</v>
      </c>
      <c r="G207" s="37"/>
      <c r="H207" s="42"/>
    </row>
    <row r="208" spans="1:8" s="2" customFormat="1" ht="16.8" customHeight="1">
      <c r="A208" s="37"/>
      <c r="B208" s="42"/>
      <c r="C208" s="280" t="s">
        <v>204</v>
      </c>
      <c r="D208" s="280" t="s">
        <v>5580</v>
      </c>
      <c r="E208" s="20" t="s">
        <v>206</v>
      </c>
      <c r="F208" s="281">
        <v>42.427999999999997</v>
      </c>
      <c r="G208" s="37"/>
      <c r="H208" s="42"/>
    </row>
    <row r="209" spans="1:8" s="2" customFormat="1" ht="16.8" customHeight="1">
      <c r="A209" s="37"/>
      <c r="B209" s="42"/>
      <c r="C209" s="280" t="s">
        <v>2579</v>
      </c>
      <c r="D209" s="280" t="s">
        <v>5581</v>
      </c>
      <c r="E209" s="20" t="s">
        <v>206</v>
      </c>
      <c r="F209" s="281">
        <v>33.832000000000001</v>
      </c>
      <c r="G209" s="37"/>
      <c r="H209" s="42"/>
    </row>
    <row r="210" spans="1:8" s="2" customFormat="1" ht="16.8" customHeight="1">
      <c r="A210" s="37"/>
      <c r="B210" s="42"/>
      <c r="C210" s="280" t="s">
        <v>2587</v>
      </c>
      <c r="D210" s="280" t="s">
        <v>5577</v>
      </c>
      <c r="E210" s="20" t="s">
        <v>206</v>
      </c>
      <c r="F210" s="281">
        <v>8.5960000000000001</v>
      </c>
      <c r="G210" s="37"/>
      <c r="H210" s="42"/>
    </row>
    <row r="211" spans="1:8" s="2" customFormat="1" ht="16.8" customHeight="1">
      <c r="A211" s="37"/>
      <c r="B211" s="42"/>
      <c r="C211" s="276" t="s">
        <v>2561</v>
      </c>
      <c r="D211" s="277" t="s">
        <v>2562</v>
      </c>
      <c r="E211" s="278" t="s">
        <v>206</v>
      </c>
      <c r="F211" s="279">
        <v>8.5960000000000001</v>
      </c>
      <c r="G211" s="37"/>
      <c r="H211" s="42"/>
    </row>
    <row r="212" spans="1:8" s="2" customFormat="1" ht="16.8" customHeight="1">
      <c r="A212" s="37"/>
      <c r="B212" s="42"/>
      <c r="C212" s="280" t="s">
        <v>2561</v>
      </c>
      <c r="D212" s="280" t="s">
        <v>2591</v>
      </c>
      <c r="E212" s="20" t="s">
        <v>19</v>
      </c>
      <c r="F212" s="281">
        <v>8.5960000000000001</v>
      </c>
      <c r="G212" s="37"/>
      <c r="H212" s="42"/>
    </row>
    <row r="213" spans="1:8" s="2" customFormat="1" ht="16.8" customHeight="1">
      <c r="A213" s="37"/>
      <c r="B213" s="42"/>
      <c r="C213" s="282" t="s">
        <v>5526</v>
      </c>
      <c r="D213" s="37"/>
      <c r="E213" s="37"/>
      <c r="F213" s="37"/>
      <c r="G213" s="37"/>
      <c r="H213" s="42"/>
    </row>
    <row r="214" spans="1:8" s="2" customFormat="1" ht="16.8" customHeight="1">
      <c r="A214" s="37"/>
      <c r="B214" s="42"/>
      <c r="C214" s="280" t="s">
        <v>2587</v>
      </c>
      <c r="D214" s="280" t="s">
        <v>5577</v>
      </c>
      <c r="E214" s="20" t="s">
        <v>206</v>
      </c>
      <c r="F214" s="281">
        <v>8.5960000000000001</v>
      </c>
      <c r="G214" s="37"/>
      <c r="H214" s="42"/>
    </row>
    <row r="215" spans="1:8" s="2" customFormat="1" ht="16.8" customHeight="1">
      <c r="A215" s="37"/>
      <c r="B215" s="42"/>
      <c r="C215" s="280" t="s">
        <v>204</v>
      </c>
      <c r="D215" s="280" t="s">
        <v>5580</v>
      </c>
      <c r="E215" s="20" t="s">
        <v>206</v>
      </c>
      <c r="F215" s="281">
        <v>42.427999999999997</v>
      </c>
      <c r="G215" s="37"/>
      <c r="H215" s="42"/>
    </row>
    <row r="216" spans="1:8" s="2" customFormat="1" ht="26.4" customHeight="1">
      <c r="A216" s="37"/>
      <c r="B216" s="42"/>
      <c r="C216" s="275" t="s">
        <v>88</v>
      </c>
      <c r="D216" s="275" t="s">
        <v>100</v>
      </c>
      <c r="E216" s="37"/>
      <c r="F216" s="37"/>
      <c r="G216" s="37"/>
      <c r="H216" s="42"/>
    </row>
    <row r="217" spans="1:8" s="2" customFormat="1" ht="16.8" customHeight="1">
      <c r="A217" s="37"/>
      <c r="B217" s="42"/>
      <c r="C217" s="276" t="s">
        <v>2550</v>
      </c>
      <c r="D217" s="277" t="s">
        <v>2551</v>
      </c>
      <c r="E217" s="278" t="s">
        <v>206</v>
      </c>
      <c r="F217" s="279">
        <v>4.4000000000000004</v>
      </c>
      <c r="G217" s="37"/>
      <c r="H217" s="42"/>
    </row>
    <row r="218" spans="1:8" s="2" customFormat="1" ht="16.8" customHeight="1">
      <c r="A218" s="37"/>
      <c r="B218" s="42"/>
      <c r="C218" s="280" t="s">
        <v>2550</v>
      </c>
      <c r="D218" s="280" t="s">
        <v>4054</v>
      </c>
      <c r="E218" s="20" t="s">
        <v>19</v>
      </c>
      <c r="F218" s="281">
        <v>4.4000000000000004</v>
      </c>
      <c r="G218" s="37"/>
      <c r="H218" s="42"/>
    </row>
    <row r="219" spans="1:8" s="2" customFormat="1" ht="16.8" customHeight="1">
      <c r="A219" s="37"/>
      <c r="B219" s="42"/>
      <c r="C219" s="282" t="s">
        <v>5526</v>
      </c>
      <c r="D219" s="37"/>
      <c r="E219" s="37"/>
      <c r="F219" s="37"/>
      <c r="G219" s="37"/>
      <c r="H219" s="42"/>
    </row>
    <row r="220" spans="1:8" s="2" customFormat="1" ht="16.8" customHeight="1">
      <c r="A220" s="37"/>
      <c r="B220" s="42"/>
      <c r="C220" s="280" t="s">
        <v>2601</v>
      </c>
      <c r="D220" s="280" t="s">
        <v>5576</v>
      </c>
      <c r="E220" s="20" t="s">
        <v>206</v>
      </c>
      <c r="F220" s="281">
        <v>4.4000000000000004</v>
      </c>
      <c r="G220" s="37"/>
      <c r="H220" s="42"/>
    </row>
    <row r="221" spans="1:8" s="2" customFormat="1" ht="16.8" customHeight="1">
      <c r="A221" s="37"/>
      <c r="B221" s="42"/>
      <c r="C221" s="280" t="s">
        <v>2587</v>
      </c>
      <c r="D221" s="280" t="s">
        <v>5577</v>
      </c>
      <c r="E221" s="20" t="s">
        <v>206</v>
      </c>
      <c r="F221" s="281">
        <v>26.38</v>
      </c>
      <c r="G221" s="37"/>
      <c r="H221" s="42"/>
    </row>
    <row r="222" spans="1:8" s="2" customFormat="1" ht="16.8" customHeight="1">
      <c r="A222" s="37"/>
      <c r="B222" s="42"/>
      <c r="C222" s="276" t="s">
        <v>4055</v>
      </c>
      <c r="D222" s="277" t="s">
        <v>4056</v>
      </c>
      <c r="E222" s="278" t="s">
        <v>206</v>
      </c>
      <c r="F222" s="279">
        <v>27.4</v>
      </c>
      <c r="G222" s="37"/>
      <c r="H222" s="42"/>
    </row>
    <row r="223" spans="1:8" s="2" customFormat="1" ht="16.8" customHeight="1">
      <c r="A223" s="37"/>
      <c r="B223" s="42"/>
      <c r="C223" s="280" t="s">
        <v>4055</v>
      </c>
      <c r="D223" s="280" t="s">
        <v>4057</v>
      </c>
      <c r="E223" s="20" t="s">
        <v>19</v>
      </c>
      <c r="F223" s="281">
        <v>27.4</v>
      </c>
      <c r="G223" s="37"/>
      <c r="H223" s="42"/>
    </row>
    <row r="224" spans="1:8" s="2" customFormat="1" ht="16.8" customHeight="1">
      <c r="A224" s="37"/>
      <c r="B224" s="42"/>
      <c r="C224" s="282" t="s">
        <v>5526</v>
      </c>
      <c r="D224" s="37"/>
      <c r="E224" s="37"/>
      <c r="F224" s="37"/>
      <c r="G224" s="37"/>
      <c r="H224" s="42"/>
    </row>
    <row r="225" spans="1:8" s="2" customFormat="1" ht="16.8" customHeight="1">
      <c r="A225" s="37"/>
      <c r="B225" s="42"/>
      <c r="C225" s="280" t="s">
        <v>2592</v>
      </c>
      <c r="D225" s="280" t="s">
        <v>5578</v>
      </c>
      <c r="E225" s="20" t="s">
        <v>206</v>
      </c>
      <c r="F225" s="281">
        <v>27.4</v>
      </c>
      <c r="G225" s="37"/>
      <c r="H225" s="42"/>
    </row>
    <row r="226" spans="1:8" s="2" customFormat="1" ht="16.8" customHeight="1">
      <c r="A226" s="37"/>
      <c r="B226" s="42"/>
      <c r="C226" s="280" t="s">
        <v>2587</v>
      </c>
      <c r="D226" s="280" t="s">
        <v>5577</v>
      </c>
      <c r="E226" s="20" t="s">
        <v>206</v>
      </c>
      <c r="F226" s="281">
        <v>26.38</v>
      </c>
      <c r="G226" s="37"/>
      <c r="H226" s="42"/>
    </row>
    <row r="227" spans="1:8" s="2" customFormat="1" ht="16.8" customHeight="1">
      <c r="A227" s="37"/>
      <c r="B227" s="42"/>
      <c r="C227" s="276" t="s">
        <v>4058</v>
      </c>
      <c r="D227" s="277" t="s">
        <v>4059</v>
      </c>
      <c r="E227" s="278" t="s">
        <v>206</v>
      </c>
      <c r="F227" s="279">
        <v>34.799999999999997</v>
      </c>
      <c r="G227" s="37"/>
      <c r="H227" s="42"/>
    </row>
    <row r="228" spans="1:8" s="2" customFormat="1" ht="16.8" customHeight="1">
      <c r="A228" s="37"/>
      <c r="B228" s="42"/>
      <c r="C228" s="280" t="s">
        <v>4058</v>
      </c>
      <c r="D228" s="280" t="s">
        <v>4107</v>
      </c>
      <c r="E228" s="20" t="s">
        <v>19</v>
      </c>
      <c r="F228" s="281">
        <v>34.799999999999997</v>
      </c>
      <c r="G228" s="37"/>
      <c r="H228" s="42"/>
    </row>
    <row r="229" spans="1:8" s="2" customFormat="1" ht="16.8" customHeight="1">
      <c r="A229" s="37"/>
      <c r="B229" s="42"/>
      <c r="C229" s="282" t="s">
        <v>5526</v>
      </c>
      <c r="D229" s="37"/>
      <c r="E229" s="37"/>
      <c r="F229" s="37"/>
      <c r="G229" s="37"/>
      <c r="H229" s="42"/>
    </row>
    <row r="230" spans="1:8" s="2" customFormat="1" ht="16.8" customHeight="1">
      <c r="A230" s="37"/>
      <c r="B230" s="42"/>
      <c r="C230" s="280" t="s">
        <v>686</v>
      </c>
      <c r="D230" s="280" t="s">
        <v>5574</v>
      </c>
      <c r="E230" s="20" t="s">
        <v>214</v>
      </c>
      <c r="F230" s="281">
        <v>34.799999999999997</v>
      </c>
      <c r="G230" s="37"/>
      <c r="H230" s="42"/>
    </row>
    <row r="231" spans="1:8" s="2" customFormat="1" ht="16.8" customHeight="1">
      <c r="A231" s="37"/>
      <c r="B231" s="42"/>
      <c r="C231" s="280" t="s">
        <v>675</v>
      </c>
      <c r="D231" s="280" t="s">
        <v>5572</v>
      </c>
      <c r="E231" s="20" t="s">
        <v>206</v>
      </c>
      <c r="F231" s="281">
        <v>34.799999999999997</v>
      </c>
      <c r="G231" s="37"/>
      <c r="H231" s="42"/>
    </row>
    <row r="232" spans="1:8" s="2" customFormat="1" ht="16.8" customHeight="1">
      <c r="A232" s="37"/>
      <c r="B232" s="42"/>
      <c r="C232" s="276" t="s">
        <v>641</v>
      </c>
      <c r="D232" s="277" t="s">
        <v>642</v>
      </c>
      <c r="E232" s="278" t="s">
        <v>206</v>
      </c>
      <c r="F232" s="279">
        <v>61.18</v>
      </c>
      <c r="G232" s="37"/>
      <c r="H232" s="42"/>
    </row>
    <row r="233" spans="1:8" s="2" customFormat="1" ht="16.8" customHeight="1">
      <c r="A233" s="37"/>
      <c r="B233" s="42"/>
      <c r="C233" s="280" t="s">
        <v>641</v>
      </c>
      <c r="D233" s="280" t="s">
        <v>4091</v>
      </c>
      <c r="E233" s="20" t="s">
        <v>19</v>
      </c>
      <c r="F233" s="281">
        <v>61.18</v>
      </c>
      <c r="G233" s="37"/>
      <c r="H233" s="42"/>
    </row>
    <row r="234" spans="1:8" s="2" customFormat="1" ht="16.8" customHeight="1">
      <c r="A234" s="37"/>
      <c r="B234" s="42"/>
      <c r="C234" s="282" t="s">
        <v>5526</v>
      </c>
      <c r="D234" s="37"/>
      <c r="E234" s="37"/>
      <c r="F234" s="37"/>
      <c r="G234" s="37"/>
      <c r="H234" s="42"/>
    </row>
    <row r="235" spans="1:8" s="2" customFormat="1" ht="16.8" customHeight="1">
      <c r="A235" s="37"/>
      <c r="B235" s="42"/>
      <c r="C235" s="280" t="s">
        <v>4087</v>
      </c>
      <c r="D235" s="280" t="s">
        <v>5582</v>
      </c>
      <c r="E235" s="20" t="s">
        <v>206</v>
      </c>
      <c r="F235" s="281">
        <v>61.18</v>
      </c>
      <c r="G235" s="37"/>
      <c r="H235" s="42"/>
    </row>
    <row r="236" spans="1:8" s="2" customFormat="1" ht="16.8" customHeight="1">
      <c r="A236" s="37"/>
      <c r="B236" s="42"/>
      <c r="C236" s="280" t="s">
        <v>670</v>
      </c>
      <c r="D236" s="280" t="s">
        <v>5571</v>
      </c>
      <c r="E236" s="20" t="s">
        <v>206</v>
      </c>
      <c r="F236" s="281">
        <v>61.18</v>
      </c>
      <c r="G236" s="37"/>
      <c r="H236" s="42"/>
    </row>
    <row r="237" spans="1:8" s="2" customFormat="1" ht="16.8" customHeight="1">
      <c r="A237" s="37"/>
      <c r="B237" s="42"/>
      <c r="C237" s="280" t="s">
        <v>2579</v>
      </c>
      <c r="D237" s="280" t="s">
        <v>5581</v>
      </c>
      <c r="E237" s="20" t="s">
        <v>206</v>
      </c>
      <c r="F237" s="281">
        <v>61.18</v>
      </c>
      <c r="G237" s="37"/>
      <c r="H237" s="42"/>
    </row>
    <row r="238" spans="1:8" s="2" customFormat="1" ht="16.8" customHeight="1">
      <c r="A238" s="37"/>
      <c r="B238" s="42"/>
      <c r="C238" s="280" t="s">
        <v>686</v>
      </c>
      <c r="D238" s="280" t="s">
        <v>5574</v>
      </c>
      <c r="E238" s="20" t="s">
        <v>214</v>
      </c>
      <c r="F238" s="281">
        <v>62.64</v>
      </c>
      <c r="G238" s="37"/>
      <c r="H238" s="42"/>
    </row>
    <row r="239" spans="1:8" s="2" customFormat="1" ht="16.8" customHeight="1">
      <c r="A239" s="37"/>
      <c r="B239" s="42"/>
      <c r="C239" s="280" t="s">
        <v>2587</v>
      </c>
      <c r="D239" s="280" t="s">
        <v>5577</v>
      </c>
      <c r="E239" s="20" t="s">
        <v>206</v>
      </c>
      <c r="F239" s="281">
        <v>26.38</v>
      </c>
      <c r="G239" s="37"/>
      <c r="H239" s="42"/>
    </row>
    <row r="240" spans="1:8" s="2" customFormat="1" ht="16.8" customHeight="1">
      <c r="A240" s="37"/>
      <c r="B240" s="42"/>
      <c r="C240" s="276" t="s">
        <v>2561</v>
      </c>
      <c r="D240" s="277" t="s">
        <v>4062</v>
      </c>
      <c r="E240" s="278" t="s">
        <v>206</v>
      </c>
      <c r="F240" s="279">
        <v>26.38</v>
      </c>
      <c r="G240" s="37"/>
      <c r="H240" s="42"/>
    </row>
    <row r="241" spans="1:8" s="2" customFormat="1" ht="16.8" customHeight="1">
      <c r="A241" s="37"/>
      <c r="B241" s="42"/>
      <c r="C241" s="280" t="s">
        <v>2561</v>
      </c>
      <c r="D241" s="280" t="s">
        <v>4110</v>
      </c>
      <c r="E241" s="20" t="s">
        <v>19</v>
      </c>
      <c r="F241" s="281">
        <v>26.38</v>
      </c>
      <c r="G241" s="37"/>
      <c r="H241" s="42"/>
    </row>
    <row r="242" spans="1:8" s="2" customFormat="1" ht="16.8" customHeight="1">
      <c r="A242" s="37"/>
      <c r="B242" s="42"/>
      <c r="C242" s="282" t="s">
        <v>5526</v>
      </c>
      <c r="D242" s="37"/>
      <c r="E242" s="37"/>
      <c r="F242" s="37"/>
      <c r="G242" s="37"/>
      <c r="H242" s="42"/>
    </row>
    <row r="243" spans="1:8" s="2" customFormat="1" ht="16.8" customHeight="1">
      <c r="A243" s="37"/>
      <c r="B243" s="42"/>
      <c r="C243" s="280" t="s">
        <v>2587</v>
      </c>
      <c r="D243" s="280" t="s">
        <v>5577</v>
      </c>
      <c r="E243" s="20" t="s">
        <v>206</v>
      </c>
      <c r="F243" s="281">
        <v>26.38</v>
      </c>
      <c r="G243" s="37"/>
      <c r="H243" s="42"/>
    </row>
    <row r="244" spans="1:8" s="2" customFormat="1" ht="16.8" customHeight="1">
      <c r="A244" s="37"/>
      <c r="B244" s="42"/>
      <c r="C244" s="280" t="s">
        <v>686</v>
      </c>
      <c r="D244" s="280" t="s">
        <v>5574</v>
      </c>
      <c r="E244" s="20" t="s">
        <v>214</v>
      </c>
      <c r="F244" s="281">
        <v>62.64</v>
      </c>
      <c r="G244" s="37"/>
      <c r="H244" s="42"/>
    </row>
    <row r="245" spans="1:8" s="2" customFormat="1" ht="26.4" customHeight="1">
      <c r="A245" s="37"/>
      <c r="B245" s="42"/>
      <c r="C245" s="275" t="s">
        <v>91</v>
      </c>
      <c r="D245" s="275" t="s">
        <v>102</v>
      </c>
      <c r="E245" s="37"/>
      <c r="F245" s="37"/>
      <c r="G245" s="37"/>
      <c r="H245" s="42"/>
    </row>
    <row r="246" spans="1:8" s="2" customFormat="1" ht="16.8" customHeight="1">
      <c r="A246" s="37"/>
      <c r="B246" s="42"/>
      <c r="C246" s="276" t="s">
        <v>2550</v>
      </c>
      <c r="D246" s="277" t="s">
        <v>2551</v>
      </c>
      <c r="E246" s="278" t="s">
        <v>206</v>
      </c>
      <c r="F246" s="279">
        <v>5.9640000000000004</v>
      </c>
      <c r="G246" s="37"/>
      <c r="H246" s="42"/>
    </row>
    <row r="247" spans="1:8" s="2" customFormat="1" ht="16.8" customHeight="1">
      <c r="A247" s="37"/>
      <c r="B247" s="42"/>
      <c r="C247" s="280" t="s">
        <v>2550</v>
      </c>
      <c r="D247" s="280" t="s">
        <v>4305</v>
      </c>
      <c r="E247" s="20" t="s">
        <v>19</v>
      </c>
      <c r="F247" s="281">
        <v>5.9640000000000004</v>
      </c>
      <c r="G247" s="37"/>
      <c r="H247" s="42"/>
    </row>
    <row r="248" spans="1:8" s="2" customFormat="1" ht="16.8" customHeight="1">
      <c r="A248" s="37"/>
      <c r="B248" s="42"/>
      <c r="C248" s="282" t="s">
        <v>5526</v>
      </c>
      <c r="D248" s="37"/>
      <c r="E248" s="37"/>
      <c r="F248" s="37"/>
      <c r="G248" s="37"/>
      <c r="H248" s="42"/>
    </row>
    <row r="249" spans="1:8" s="2" customFormat="1" ht="16.8" customHeight="1">
      <c r="A249" s="37"/>
      <c r="B249" s="42"/>
      <c r="C249" s="280" t="s">
        <v>2601</v>
      </c>
      <c r="D249" s="280" t="s">
        <v>5576</v>
      </c>
      <c r="E249" s="20" t="s">
        <v>206</v>
      </c>
      <c r="F249" s="281">
        <v>5.9640000000000004</v>
      </c>
      <c r="G249" s="37"/>
      <c r="H249" s="42"/>
    </row>
    <row r="250" spans="1:8" s="2" customFormat="1" ht="16.8" customHeight="1">
      <c r="A250" s="37"/>
      <c r="B250" s="42"/>
      <c r="C250" s="280" t="s">
        <v>2587</v>
      </c>
      <c r="D250" s="280" t="s">
        <v>5577</v>
      </c>
      <c r="E250" s="20" t="s">
        <v>206</v>
      </c>
      <c r="F250" s="281">
        <v>86.436000000000007</v>
      </c>
      <c r="G250" s="37"/>
      <c r="H250" s="42"/>
    </row>
    <row r="251" spans="1:8" s="2" customFormat="1" ht="16.8" customHeight="1">
      <c r="A251" s="37"/>
      <c r="B251" s="42"/>
      <c r="C251" s="276" t="s">
        <v>605</v>
      </c>
      <c r="D251" s="277" t="s">
        <v>4266</v>
      </c>
      <c r="E251" s="278" t="s">
        <v>206</v>
      </c>
      <c r="F251" s="279">
        <v>47.1</v>
      </c>
      <c r="G251" s="37"/>
      <c r="H251" s="42"/>
    </row>
    <row r="252" spans="1:8" s="2" customFormat="1" ht="16.8" customHeight="1">
      <c r="A252" s="37"/>
      <c r="B252" s="42"/>
      <c r="C252" s="280" t="s">
        <v>605</v>
      </c>
      <c r="D252" s="280" t="s">
        <v>4301</v>
      </c>
      <c r="E252" s="20" t="s">
        <v>19</v>
      </c>
      <c r="F252" s="281">
        <v>47.1</v>
      </c>
      <c r="G252" s="37"/>
      <c r="H252" s="42"/>
    </row>
    <row r="253" spans="1:8" s="2" customFormat="1" ht="16.8" customHeight="1">
      <c r="A253" s="37"/>
      <c r="B253" s="42"/>
      <c r="C253" s="282" t="s">
        <v>5526</v>
      </c>
      <c r="D253" s="37"/>
      <c r="E253" s="37"/>
      <c r="F253" s="37"/>
      <c r="G253" s="37"/>
      <c r="H253" s="42"/>
    </row>
    <row r="254" spans="1:8" s="2" customFormat="1" ht="16.8" customHeight="1">
      <c r="A254" s="37"/>
      <c r="B254" s="42"/>
      <c r="C254" s="280" t="s">
        <v>2592</v>
      </c>
      <c r="D254" s="280" t="s">
        <v>5578</v>
      </c>
      <c r="E254" s="20" t="s">
        <v>206</v>
      </c>
      <c r="F254" s="281">
        <v>47.1</v>
      </c>
      <c r="G254" s="37"/>
      <c r="H254" s="42"/>
    </row>
    <row r="255" spans="1:8" s="2" customFormat="1" ht="16.8" customHeight="1">
      <c r="A255" s="37"/>
      <c r="B255" s="42"/>
      <c r="C255" s="280" t="s">
        <v>2587</v>
      </c>
      <c r="D255" s="280" t="s">
        <v>5577</v>
      </c>
      <c r="E255" s="20" t="s">
        <v>206</v>
      </c>
      <c r="F255" s="281">
        <v>86.436000000000007</v>
      </c>
      <c r="G255" s="37"/>
      <c r="H255" s="42"/>
    </row>
    <row r="256" spans="1:8" s="2" customFormat="1" ht="16.8" customHeight="1">
      <c r="A256" s="37"/>
      <c r="B256" s="42"/>
      <c r="C256" s="276" t="s">
        <v>4058</v>
      </c>
      <c r="D256" s="277" t="s">
        <v>4059</v>
      </c>
      <c r="E256" s="278" t="s">
        <v>206</v>
      </c>
      <c r="F256" s="279">
        <v>59.264000000000003</v>
      </c>
      <c r="G256" s="37"/>
      <c r="H256" s="42"/>
    </row>
    <row r="257" spans="1:8" s="2" customFormat="1" ht="16.8" customHeight="1">
      <c r="A257" s="37"/>
      <c r="B257" s="42"/>
      <c r="C257" s="280" t="s">
        <v>4058</v>
      </c>
      <c r="D257" s="280" t="s">
        <v>4107</v>
      </c>
      <c r="E257" s="20" t="s">
        <v>19</v>
      </c>
      <c r="F257" s="281">
        <v>59.264000000000003</v>
      </c>
      <c r="G257" s="37"/>
      <c r="H257" s="42"/>
    </row>
    <row r="258" spans="1:8" s="2" customFormat="1" ht="16.8" customHeight="1">
      <c r="A258" s="37"/>
      <c r="B258" s="42"/>
      <c r="C258" s="282" t="s">
        <v>5526</v>
      </c>
      <c r="D258" s="37"/>
      <c r="E258" s="37"/>
      <c r="F258" s="37"/>
      <c r="G258" s="37"/>
      <c r="H258" s="42"/>
    </row>
    <row r="259" spans="1:8" s="2" customFormat="1" ht="16.8" customHeight="1">
      <c r="A259" s="37"/>
      <c r="B259" s="42"/>
      <c r="C259" s="280" t="s">
        <v>686</v>
      </c>
      <c r="D259" s="280" t="s">
        <v>5574</v>
      </c>
      <c r="E259" s="20" t="s">
        <v>214</v>
      </c>
      <c r="F259" s="281">
        <v>59.264000000000003</v>
      </c>
      <c r="G259" s="37"/>
      <c r="H259" s="42"/>
    </row>
    <row r="260" spans="1:8" s="2" customFormat="1" ht="16.8" customHeight="1">
      <c r="A260" s="37"/>
      <c r="B260" s="42"/>
      <c r="C260" s="280" t="s">
        <v>675</v>
      </c>
      <c r="D260" s="280" t="s">
        <v>5572</v>
      </c>
      <c r="E260" s="20" t="s">
        <v>206</v>
      </c>
      <c r="F260" s="281">
        <v>59.264000000000003</v>
      </c>
      <c r="G260" s="37"/>
      <c r="H260" s="42"/>
    </row>
    <row r="261" spans="1:8" s="2" customFormat="1" ht="16.8" customHeight="1">
      <c r="A261" s="37"/>
      <c r="B261" s="42"/>
      <c r="C261" s="276" t="s">
        <v>641</v>
      </c>
      <c r="D261" s="277" t="s">
        <v>642</v>
      </c>
      <c r="E261" s="278" t="s">
        <v>206</v>
      </c>
      <c r="F261" s="279">
        <v>145.69999999999999</v>
      </c>
      <c r="G261" s="37"/>
      <c r="H261" s="42"/>
    </row>
    <row r="262" spans="1:8" s="2" customFormat="1" ht="16.8" customHeight="1">
      <c r="A262" s="37"/>
      <c r="B262" s="42"/>
      <c r="C262" s="280" t="s">
        <v>641</v>
      </c>
      <c r="D262" s="280" t="s">
        <v>4269</v>
      </c>
      <c r="E262" s="20" t="s">
        <v>19</v>
      </c>
      <c r="F262" s="281">
        <v>145.69999999999999</v>
      </c>
      <c r="G262" s="37"/>
      <c r="H262" s="42"/>
    </row>
    <row r="263" spans="1:8" s="2" customFormat="1" ht="16.8" customHeight="1">
      <c r="A263" s="37"/>
      <c r="B263" s="42"/>
      <c r="C263" s="282" t="s">
        <v>5526</v>
      </c>
      <c r="D263" s="37"/>
      <c r="E263" s="37"/>
      <c r="F263" s="37"/>
      <c r="G263" s="37"/>
      <c r="H263" s="42"/>
    </row>
    <row r="264" spans="1:8" s="2" customFormat="1" ht="16.8" customHeight="1">
      <c r="A264" s="37"/>
      <c r="B264" s="42"/>
      <c r="C264" s="280" t="s">
        <v>663</v>
      </c>
      <c r="D264" s="280" t="s">
        <v>5538</v>
      </c>
      <c r="E264" s="20" t="s">
        <v>206</v>
      </c>
      <c r="F264" s="281">
        <v>87.42</v>
      </c>
      <c r="G264" s="37"/>
      <c r="H264" s="42"/>
    </row>
    <row r="265" spans="1:8" s="2" customFormat="1" ht="16.8" customHeight="1">
      <c r="A265" s="37"/>
      <c r="B265" s="42"/>
      <c r="C265" s="280" t="s">
        <v>4283</v>
      </c>
      <c r="D265" s="280" t="s">
        <v>5583</v>
      </c>
      <c r="E265" s="20" t="s">
        <v>206</v>
      </c>
      <c r="F265" s="281">
        <v>58.28</v>
      </c>
      <c r="G265" s="37"/>
      <c r="H265" s="42"/>
    </row>
    <row r="266" spans="1:8" s="2" customFormat="1" ht="16.8" customHeight="1">
      <c r="A266" s="37"/>
      <c r="B266" s="42"/>
      <c r="C266" s="280" t="s">
        <v>204</v>
      </c>
      <c r="D266" s="280" t="s">
        <v>5580</v>
      </c>
      <c r="E266" s="20" t="s">
        <v>206</v>
      </c>
      <c r="F266" s="281">
        <v>145.69999999999999</v>
      </c>
      <c r="G266" s="37"/>
      <c r="H266" s="42"/>
    </row>
    <row r="267" spans="1:8" s="2" customFormat="1" ht="16.8" customHeight="1">
      <c r="A267" s="37"/>
      <c r="B267" s="42"/>
      <c r="C267" s="280" t="s">
        <v>2579</v>
      </c>
      <c r="D267" s="280" t="s">
        <v>5581</v>
      </c>
      <c r="E267" s="20" t="s">
        <v>206</v>
      </c>
      <c r="F267" s="281">
        <v>145.69999999999999</v>
      </c>
      <c r="G267" s="37"/>
      <c r="H267" s="42"/>
    </row>
    <row r="268" spans="1:8" s="2" customFormat="1" ht="16.8" customHeight="1">
      <c r="A268" s="37"/>
      <c r="B268" s="42"/>
      <c r="C268" s="280" t="s">
        <v>686</v>
      </c>
      <c r="D268" s="280" t="s">
        <v>5574</v>
      </c>
      <c r="E268" s="20" t="s">
        <v>214</v>
      </c>
      <c r="F268" s="281">
        <v>106.675</v>
      </c>
      <c r="G268" s="37"/>
      <c r="H268" s="42"/>
    </row>
    <row r="269" spans="1:8" s="2" customFormat="1" ht="16.8" customHeight="1">
      <c r="A269" s="37"/>
      <c r="B269" s="42"/>
      <c r="C269" s="280" t="s">
        <v>2587</v>
      </c>
      <c r="D269" s="280" t="s">
        <v>5577</v>
      </c>
      <c r="E269" s="20" t="s">
        <v>206</v>
      </c>
      <c r="F269" s="281">
        <v>86.436000000000007</v>
      </c>
      <c r="G269" s="37"/>
      <c r="H269" s="42"/>
    </row>
    <row r="270" spans="1:8" s="2" customFormat="1" ht="16.8" customHeight="1">
      <c r="A270" s="37"/>
      <c r="B270" s="42"/>
      <c r="C270" s="276" t="s">
        <v>2561</v>
      </c>
      <c r="D270" s="277" t="s">
        <v>645</v>
      </c>
      <c r="E270" s="278" t="s">
        <v>206</v>
      </c>
      <c r="F270" s="279">
        <v>86.436000000000007</v>
      </c>
      <c r="G270" s="37"/>
      <c r="H270" s="42"/>
    </row>
    <row r="271" spans="1:8" s="2" customFormat="1" ht="16.8" customHeight="1">
      <c r="A271" s="37"/>
      <c r="B271" s="42"/>
      <c r="C271" s="280" t="s">
        <v>2561</v>
      </c>
      <c r="D271" s="280" t="s">
        <v>4299</v>
      </c>
      <c r="E271" s="20" t="s">
        <v>19</v>
      </c>
      <c r="F271" s="281">
        <v>86.436000000000007</v>
      </c>
      <c r="G271" s="37"/>
      <c r="H271" s="42"/>
    </row>
    <row r="272" spans="1:8" s="2" customFormat="1" ht="16.8" customHeight="1">
      <c r="A272" s="37"/>
      <c r="B272" s="42"/>
      <c r="C272" s="282" t="s">
        <v>5526</v>
      </c>
      <c r="D272" s="37"/>
      <c r="E272" s="37"/>
      <c r="F272" s="37"/>
      <c r="G272" s="37"/>
      <c r="H272" s="42"/>
    </row>
    <row r="273" spans="1:8" s="2" customFormat="1" ht="16.8" customHeight="1">
      <c r="A273" s="37"/>
      <c r="B273" s="42"/>
      <c r="C273" s="280" t="s">
        <v>2587</v>
      </c>
      <c r="D273" s="280" t="s">
        <v>5577</v>
      </c>
      <c r="E273" s="20" t="s">
        <v>206</v>
      </c>
      <c r="F273" s="281">
        <v>86.436000000000007</v>
      </c>
      <c r="G273" s="37"/>
      <c r="H273" s="42"/>
    </row>
    <row r="274" spans="1:8" s="2" customFormat="1" ht="16.8" customHeight="1">
      <c r="A274" s="37"/>
      <c r="B274" s="42"/>
      <c r="C274" s="280" t="s">
        <v>686</v>
      </c>
      <c r="D274" s="280" t="s">
        <v>5574</v>
      </c>
      <c r="E274" s="20" t="s">
        <v>214</v>
      </c>
      <c r="F274" s="281">
        <v>106.675</v>
      </c>
      <c r="G274" s="37"/>
      <c r="H274" s="42"/>
    </row>
    <row r="275" spans="1:8" s="2" customFormat="1" ht="26.4" customHeight="1">
      <c r="A275" s="37"/>
      <c r="B275" s="42"/>
      <c r="C275" s="275" t="s">
        <v>94</v>
      </c>
      <c r="D275" s="275" t="s">
        <v>104</v>
      </c>
      <c r="E275" s="37"/>
      <c r="F275" s="37"/>
      <c r="G275" s="37"/>
      <c r="H275" s="42"/>
    </row>
    <row r="276" spans="1:8" s="2" customFormat="1" ht="16.8" customHeight="1">
      <c r="A276" s="37"/>
      <c r="B276" s="42"/>
      <c r="C276" s="276" t="s">
        <v>2550</v>
      </c>
      <c r="D276" s="277" t="s">
        <v>2551</v>
      </c>
      <c r="E276" s="278" t="s">
        <v>206</v>
      </c>
      <c r="F276" s="279">
        <v>23.038</v>
      </c>
      <c r="G276" s="37"/>
      <c r="H276" s="42"/>
    </row>
    <row r="277" spans="1:8" s="2" customFormat="1" ht="16.8" customHeight="1">
      <c r="A277" s="37"/>
      <c r="B277" s="42"/>
      <c r="C277" s="280" t="s">
        <v>2550</v>
      </c>
      <c r="D277" s="280" t="s">
        <v>4435</v>
      </c>
      <c r="E277" s="20" t="s">
        <v>19</v>
      </c>
      <c r="F277" s="281">
        <v>23.038</v>
      </c>
      <c r="G277" s="37"/>
      <c r="H277" s="42"/>
    </row>
    <row r="278" spans="1:8" s="2" customFormat="1" ht="16.8" customHeight="1">
      <c r="A278" s="37"/>
      <c r="B278" s="42"/>
      <c r="C278" s="282" t="s">
        <v>5526</v>
      </c>
      <c r="D278" s="37"/>
      <c r="E278" s="37"/>
      <c r="F278" s="37"/>
      <c r="G278" s="37"/>
      <c r="H278" s="42"/>
    </row>
    <row r="279" spans="1:8" s="2" customFormat="1" ht="16.8" customHeight="1">
      <c r="A279" s="37"/>
      <c r="B279" s="42"/>
      <c r="C279" s="280" t="s">
        <v>2601</v>
      </c>
      <c r="D279" s="280" t="s">
        <v>5576</v>
      </c>
      <c r="E279" s="20" t="s">
        <v>206</v>
      </c>
      <c r="F279" s="281">
        <v>23.038</v>
      </c>
      <c r="G279" s="37"/>
      <c r="H279" s="42"/>
    </row>
    <row r="280" spans="1:8" s="2" customFormat="1" ht="16.8" customHeight="1">
      <c r="A280" s="37"/>
      <c r="B280" s="42"/>
      <c r="C280" s="280" t="s">
        <v>2587</v>
      </c>
      <c r="D280" s="280" t="s">
        <v>5577</v>
      </c>
      <c r="E280" s="20" t="s">
        <v>206</v>
      </c>
      <c r="F280" s="281">
        <v>497.71199999999999</v>
      </c>
      <c r="G280" s="37"/>
      <c r="H280" s="42"/>
    </row>
    <row r="281" spans="1:8" s="2" customFormat="1" ht="16.8" customHeight="1">
      <c r="A281" s="37"/>
      <c r="B281" s="42"/>
      <c r="C281" s="276" t="s">
        <v>605</v>
      </c>
      <c r="D281" s="277" t="s">
        <v>4266</v>
      </c>
      <c r="E281" s="278" t="s">
        <v>206</v>
      </c>
      <c r="F281" s="279">
        <v>110.55</v>
      </c>
      <c r="G281" s="37"/>
      <c r="H281" s="42"/>
    </row>
    <row r="282" spans="1:8" s="2" customFormat="1" ht="16.8" customHeight="1">
      <c r="A282" s="37"/>
      <c r="B282" s="42"/>
      <c r="C282" s="280" t="s">
        <v>605</v>
      </c>
      <c r="D282" s="280" t="s">
        <v>4431</v>
      </c>
      <c r="E282" s="20" t="s">
        <v>19</v>
      </c>
      <c r="F282" s="281">
        <v>110.55</v>
      </c>
      <c r="G282" s="37"/>
      <c r="H282" s="42"/>
    </row>
    <row r="283" spans="1:8" s="2" customFormat="1" ht="16.8" customHeight="1">
      <c r="A283" s="37"/>
      <c r="B283" s="42"/>
      <c r="C283" s="282" t="s">
        <v>5526</v>
      </c>
      <c r="D283" s="37"/>
      <c r="E283" s="37"/>
      <c r="F283" s="37"/>
      <c r="G283" s="37"/>
      <c r="H283" s="42"/>
    </row>
    <row r="284" spans="1:8" s="2" customFormat="1" ht="16.8" customHeight="1">
      <c r="A284" s="37"/>
      <c r="B284" s="42"/>
      <c r="C284" s="280" t="s">
        <v>2592</v>
      </c>
      <c r="D284" s="280" t="s">
        <v>5578</v>
      </c>
      <c r="E284" s="20" t="s">
        <v>206</v>
      </c>
      <c r="F284" s="281">
        <v>110.55</v>
      </c>
      <c r="G284" s="37"/>
      <c r="H284" s="42"/>
    </row>
    <row r="285" spans="1:8" s="2" customFormat="1" ht="16.8" customHeight="1">
      <c r="A285" s="37"/>
      <c r="B285" s="42"/>
      <c r="C285" s="280" t="s">
        <v>2587</v>
      </c>
      <c r="D285" s="280" t="s">
        <v>5577</v>
      </c>
      <c r="E285" s="20" t="s">
        <v>206</v>
      </c>
      <c r="F285" s="281">
        <v>497.71199999999999</v>
      </c>
      <c r="G285" s="37"/>
      <c r="H285" s="42"/>
    </row>
    <row r="286" spans="1:8" s="2" customFormat="1" ht="16.8" customHeight="1">
      <c r="A286" s="37"/>
      <c r="B286" s="42"/>
      <c r="C286" s="276" t="s">
        <v>2556</v>
      </c>
      <c r="D286" s="277" t="s">
        <v>4059</v>
      </c>
      <c r="E286" s="278" t="s">
        <v>206</v>
      </c>
      <c r="F286" s="279">
        <v>135.18799999999999</v>
      </c>
      <c r="G286" s="37"/>
      <c r="H286" s="42"/>
    </row>
    <row r="287" spans="1:8" s="2" customFormat="1" ht="16.8" customHeight="1">
      <c r="A287" s="37"/>
      <c r="B287" s="42"/>
      <c r="C287" s="280" t="s">
        <v>2556</v>
      </c>
      <c r="D287" s="280" t="s">
        <v>4107</v>
      </c>
      <c r="E287" s="20" t="s">
        <v>19</v>
      </c>
      <c r="F287" s="281">
        <v>135.18799999999999</v>
      </c>
      <c r="G287" s="37"/>
      <c r="H287" s="42"/>
    </row>
    <row r="288" spans="1:8" s="2" customFormat="1" ht="16.8" customHeight="1">
      <c r="A288" s="37"/>
      <c r="B288" s="42"/>
      <c r="C288" s="282" t="s">
        <v>5526</v>
      </c>
      <c r="D288" s="37"/>
      <c r="E288" s="37"/>
      <c r="F288" s="37"/>
      <c r="G288" s="37"/>
      <c r="H288" s="42"/>
    </row>
    <row r="289" spans="1:8" s="2" customFormat="1" ht="16.8" customHeight="1">
      <c r="A289" s="37"/>
      <c r="B289" s="42"/>
      <c r="C289" s="280" t="s">
        <v>686</v>
      </c>
      <c r="D289" s="280" t="s">
        <v>5574</v>
      </c>
      <c r="E289" s="20" t="s">
        <v>214</v>
      </c>
      <c r="F289" s="281">
        <v>135.18799999999999</v>
      </c>
      <c r="G289" s="37"/>
      <c r="H289" s="42"/>
    </row>
    <row r="290" spans="1:8" s="2" customFormat="1" ht="16.8" customHeight="1">
      <c r="A290" s="37"/>
      <c r="B290" s="42"/>
      <c r="C290" s="280" t="s">
        <v>675</v>
      </c>
      <c r="D290" s="280" t="s">
        <v>5572</v>
      </c>
      <c r="E290" s="20" t="s">
        <v>206</v>
      </c>
      <c r="F290" s="281">
        <v>135.18799999999999</v>
      </c>
      <c r="G290" s="37"/>
      <c r="H290" s="42"/>
    </row>
    <row r="291" spans="1:8" s="2" customFormat="1" ht="16.8" customHeight="1">
      <c r="A291" s="37"/>
      <c r="B291" s="42"/>
      <c r="C291" s="276" t="s">
        <v>641</v>
      </c>
      <c r="D291" s="277" t="s">
        <v>642</v>
      </c>
      <c r="E291" s="278" t="s">
        <v>206</v>
      </c>
      <c r="F291" s="279">
        <v>632.9</v>
      </c>
      <c r="G291" s="37"/>
      <c r="H291" s="42"/>
    </row>
    <row r="292" spans="1:8" s="2" customFormat="1" ht="16.8" customHeight="1">
      <c r="A292" s="37"/>
      <c r="B292" s="42"/>
      <c r="C292" s="280" t="s">
        <v>641</v>
      </c>
      <c r="D292" s="280" t="s">
        <v>4403</v>
      </c>
      <c r="E292" s="20" t="s">
        <v>19</v>
      </c>
      <c r="F292" s="281">
        <v>632.9</v>
      </c>
      <c r="G292" s="37"/>
      <c r="H292" s="42"/>
    </row>
    <row r="293" spans="1:8" s="2" customFormat="1" ht="16.8" customHeight="1">
      <c r="A293" s="37"/>
      <c r="B293" s="42"/>
      <c r="C293" s="282" t="s">
        <v>5526</v>
      </c>
      <c r="D293" s="37"/>
      <c r="E293" s="37"/>
      <c r="F293" s="37"/>
      <c r="G293" s="37"/>
      <c r="H293" s="42"/>
    </row>
    <row r="294" spans="1:8" s="2" customFormat="1" ht="16.8" customHeight="1">
      <c r="A294" s="37"/>
      <c r="B294" s="42"/>
      <c r="C294" s="280" t="s">
        <v>4399</v>
      </c>
      <c r="D294" s="280" t="s">
        <v>5584</v>
      </c>
      <c r="E294" s="20" t="s">
        <v>206</v>
      </c>
      <c r="F294" s="281">
        <v>379.74</v>
      </c>
      <c r="G294" s="37"/>
      <c r="H294" s="42"/>
    </row>
    <row r="295" spans="1:8" s="2" customFormat="1" ht="16.8" customHeight="1">
      <c r="A295" s="37"/>
      <c r="B295" s="42"/>
      <c r="C295" s="280" t="s">
        <v>4394</v>
      </c>
      <c r="D295" s="280" t="s">
        <v>5585</v>
      </c>
      <c r="E295" s="20" t="s">
        <v>206</v>
      </c>
      <c r="F295" s="281">
        <v>12.657999999999999</v>
      </c>
      <c r="G295" s="37"/>
      <c r="H295" s="42"/>
    </row>
    <row r="296" spans="1:8" s="2" customFormat="1" ht="16.8" customHeight="1">
      <c r="A296" s="37"/>
      <c r="B296" s="42"/>
      <c r="C296" s="280" t="s">
        <v>4404</v>
      </c>
      <c r="D296" s="280" t="s">
        <v>5586</v>
      </c>
      <c r="E296" s="20" t="s">
        <v>206</v>
      </c>
      <c r="F296" s="281">
        <v>31.645</v>
      </c>
      <c r="G296" s="37"/>
      <c r="H296" s="42"/>
    </row>
    <row r="297" spans="1:8" s="2" customFormat="1" ht="16.8" customHeight="1">
      <c r="A297" s="37"/>
      <c r="B297" s="42"/>
      <c r="C297" s="280" t="s">
        <v>4409</v>
      </c>
      <c r="D297" s="280" t="s">
        <v>5587</v>
      </c>
      <c r="E297" s="20" t="s">
        <v>206</v>
      </c>
      <c r="F297" s="281">
        <v>208.857</v>
      </c>
      <c r="G297" s="37"/>
      <c r="H297" s="42"/>
    </row>
    <row r="298" spans="1:8" s="2" customFormat="1" ht="16.8" customHeight="1">
      <c r="A298" s="37"/>
      <c r="B298" s="42"/>
      <c r="C298" s="280" t="s">
        <v>204</v>
      </c>
      <c r="D298" s="280" t="s">
        <v>5580</v>
      </c>
      <c r="E298" s="20" t="s">
        <v>206</v>
      </c>
      <c r="F298" s="281">
        <v>632.9</v>
      </c>
      <c r="G298" s="37"/>
      <c r="H298" s="42"/>
    </row>
    <row r="299" spans="1:8" s="2" customFormat="1" ht="16.8" customHeight="1">
      <c r="A299" s="37"/>
      <c r="B299" s="42"/>
      <c r="C299" s="280" t="s">
        <v>2579</v>
      </c>
      <c r="D299" s="280" t="s">
        <v>5581</v>
      </c>
      <c r="E299" s="20" t="s">
        <v>206</v>
      </c>
      <c r="F299" s="281">
        <v>632.9</v>
      </c>
      <c r="G299" s="37"/>
      <c r="H299" s="42"/>
    </row>
    <row r="300" spans="1:8" s="2" customFormat="1" ht="16.8" customHeight="1">
      <c r="A300" s="37"/>
      <c r="B300" s="42"/>
      <c r="C300" s="280" t="s">
        <v>686</v>
      </c>
      <c r="D300" s="280" t="s">
        <v>5574</v>
      </c>
      <c r="E300" s="20" t="s">
        <v>214</v>
      </c>
      <c r="F300" s="281">
        <v>243.33799999999999</v>
      </c>
      <c r="G300" s="37"/>
      <c r="H300" s="42"/>
    </row>
    <row r="301" spans="1:8" s="2" customFormat="1" ht="16.8" customHeight="1">
      <c r="A301" s="37"/>
      <c r="B301" s="42"/>
      <c r="C301" s="280" t="s">
        <v>2587</v>
      </c>
      <c r="D301" s="280" t="s">
        <v>5577</v>
      </c>
      <c r="E301" s="20" t="s">
        <v>206</v>
      </c>
      <c r="F301" s="281">
        <v>497.71199999999999</v>
      </c>
      <c r="G301" s="37"/>
      <c r="H301" s="42"/>
    </row>
    <row r="302" spans="1:8" s="2" customFormat="1" ht="16.8" customHeight="1">
      <c r="A302" s="37"/>
      <c r="B302" s="42"/>
      <c r="C302" s="276" t="s">
        <v>2561</v>
      </c>
      <c r="D302" s="277" t="s">
        <v>4390</v>
      </c>
      <c r="E302" s="278" t="s">
        <v>206</v>
      </c>
      <c r="F302" s="279">
        <v>497.71199999999999</v>
      </c>
      <c r="G302" s="37"/>
      <c r="H302" s="42"/>
    </row>
    <row r="303" spans="1:8" s="2" customFormat="1" ht="16.8" customHeight="1">
      <c r="A303" s="37"/>
      <c r="B303" s="42"/>
      <c r="C303" s="280" t="s">
        <v>2561</v>
      </c>
      <c r="D303" s="280" t="s">
        <v>4429</v>
      </c>
      <c r="E303" s="20" t="s">
        <v>19</v>
      </c>
      <c r="F303" s="281">
        <v>497.71199999999999</v>
      </c>
      <c r="G303" s="37"/>
      <c r="H303" s="42"/>
    </row>
    <row r="304" spans="1:8" s="2" customFormat="1" ht="16.8" customHeight="1">
      <c r="A304" s="37"/>
      <c r="B304" s="42"/>
      <c r="C304" s="282" t="s">
        <v>5526</v>
      </c>
      <c r="D304" s="37"/>
      <c r="E304" s="37"/>
      <c r="F304" s="37"/>
      <c r="G304" s="37"/>
      <c r="H304" s="42"/>
    </row>
    <row r="305" spans="1:8" s="2" customFormat="1" ht="16.8" customHeight="1">
      <c r="A305" s="37"/>
      <c r="B305" s="42"/>
      <c r="C305" s="280" t="s">
        <v>2587</v>
      </c>
      <c r="D305" s="280" t="s">
        <v>5577</v>
      </c>
      <c r="E305" s="20" t="s">
        <v>206</v>
      </c>
      <c r="F305" s="281">
        <v>497.71199999999999</v>
      </c>
      <c r="G305" s="37"/>
      <c r="H305" s="42"/>
    </row>
    <row r="306" spans="1:8" s="2" customFormat="1" ht="16.8" customHeight="1">
      <c r="A306" s="37"/>
      <c r="B306" s="42"/>
      <c r="C306" s="280" t="s">
        <v>686</v>
      </c>
      <c r="D306" s="280" t="s">
        <v>5574</v>
      </c>
      <c r="E306" s="20" t="s">
        <v>214</v>
      </c>
      <c r="F306" s="281">
        <v>243.33799999999999</v>
      </c>
      <c r="G306" s="37"/>
      <c r="H306" s="42"/>
    </row>
    <row r="307" spans="1:8" s="2" customFormat="1" ht="26.4" customHeight="1">
      <c r="A307" s="37"/>
      <c r="B307" s="42"/>
      <c r="C307" s="275" t="s">
        <v>5588</v>
      </c>
      <c r="D307" s="275" t="s">
        <v>110</v>
      </c>
      <c r="E307" s="37"/>
      <c r="F307" s="37"/>
      <c r="G307" s="37"/>
      <c r="H307" s="42"/>
    </row>
    <row r="308" spans="1:8" s="2" customFormat="1" ht="16.8" customHeight="1">
      <c r="A308" s="37"/>
      <c r="B308" s="42"/>
      <c r="C308" s="276" t="s">
        <v>599</v>
      </c>
      <c r="D308" s="277" t="s">
        <v>600</v>
      </c>
      <c r="E308" s="278" t="s">
        <v>166</v>
      </c>
      <c r="F308" s="279">
        <v>94.73</v>
      </c>
      <c r="G308" s="37"/>
      <c r="H308" s="42"/>
    </row>
    <row r="309" spans="1:8" s="2" customFormat="1" ht="16.8" customHeight="1">
      <c r="A309" s="37"/>
      <c r="B309" s="42"/>
      <c r="C309" s="280" t="s">
        <v>19</v>
      </c>
      <c r="D309" s="280" t="s">
        <v>5009</v>
      </c>
      <c r="E309" s="20" t="s">
        <v>19</v>
      </c>
      <c r="F309" s="281">
        <v>44.33</v>
      </c>
      <c r="G309" s="37"/>
      <c r="H309" s="42"/>
    </row>
    <row r="310" spans="1:8" s="2" customFormat="1" ht="16.8" customHeight="1">
      <c r="A310" s="37"/>
      <c r="B310" s="42"/>
      <c r="C310" s="280" t="s">
        <v>19</v>
      </c>
      <c r="D310" s="280" t="s">
        <v>5010</v>
      </c>
      <c r="E310" s="20" t="s">
        <v>19</v>
      </c>
      <c r="F310" s="281">
        <v>50.4</v>
      </c>
      <c r="G310" s="37"/>
      <c r="H310" s="42"/>
    </row>
    <row r="311" spans="1:8" s="2" customFormat="1" ht="16.8" customHeight="1">
      <c r="A311" s="37"/>
      <c r="B311" s="42"/>
      <c r="C311" s="280" t="s">
        <v>599</v>
      </c>
      <c r="D311" s="280" t="s">
        <v>221</v>
      </c>
      <c r="E311" s="20" t="s">
        <v>19</v>
      </c>
      <c r="F311" s="281">
        <v>94.73</v>
      </c>
      <c r="G311" s="37"/>
      <c r="H311" s="42"/>
    </row>
    <row r="312" spans="1:8" s="2" customFormat="1" ht="16.8" customHeight="1">
      <c r="A312" s="37"/>
      <c r="B312" s="42"/>
      <c r="C312" s="282" t="s">
        <v>5526</v>
      </c>
      <c r="D312" s="37"/>
      <c r="E312" s="37"/>
      <c r="F312" s="37"/>
      <c r="G312" s="37"/>
      <c r="H312" s="42"/>
    </row>
    <row r="313" spans="1:8" s="2" customFormat="1" ht="16.8" customHeight="1">
      <c r="A313" s="37"/>
      <c r="B313" s="42"/>
      <c r="C313" s="280" t="s">
        <v>1272</v>
      </c>
      <c r="D313" s="280" t="s">
        <v>1273</v>
      </c>
      <c r="E313" s="20" t="s">
        <v>166</v>
      </c>
      <c r="F313" s="281">
        <v>94.73</v>
      </c>
      <c r="G313" s="37"/>
      <c r="H313" s="42"/>
    </row>
    <row r="314" spans="1:8" s="2" customFormat="1" ht="16.8" customHeight="1">
      <c r="A314" s="37"/>
      <c r="B314" s="42"/>
      <c r="C314" s="280" t="s">
        <v>1235</v>
      </c>
      <c r="D314" s="280" t="s">
        <v>5527</v>
      </c>
      <c r="E314" s="20" t="s">
        <v>166</v>
      </c>
      <c r="F314" s="281">
        <v>123.28</v>
      </c>
      <c r="G314" s="37"/>
      <c r="H314" s="42"/>
    </row>
    <row r="315" spans="1:8" s="2" customFormat="1" ht="16.8" customHeight="1">
      <c r="A315" s="37"/>
      <c r="B315" s="42"/>
      <c r="C315" s="280" t="s">
        <v>1243</v>
      </c>
      <c r="D315" s="280" t="s">
        <v>5528</v>
      </c>
      <c r="E315" s="20" t="s">
        <v>166</v>
      </c>
      <c r="F315" s="281">
        <v>129.44399999999999</v>
      </c>
      <c r="G315" s="37"/>
      <c r="H315" s="42"/>
    </row>
    <row r="316" spans="1:8" s="2" customFormat="1" ht="16.8" customHeight="1">
      <c r="A316" s="37"/>
      <c r="B316" s="42"/>
      <c r="C316" s="280" t="s">
        <v>1267</v>
      </c>
      <c r="D316" s="280" t="s">
        <v>5529</v>
      </c>
      <c r="E316" s="20" t="s">
        <v>166</v>
      </c>
      <c r="F316" s="281">
        <v>94.73</v>
      </c>
      <c r="G316" s="37"/>
      <c r="H316" s="42"/>
    </row>
    <row r="317" spans="1:8" s="2" customFormat="1" ht="16.8" customHeight="1">
      <c r="A317" s="37"/>
      <c r="B317" s="42"/>
      <c r="C317" s="280" t="s">
        <v>1324</v>
      </c>
      <c r="D317" s="280" t="s">
        <v>5530</v>
      </c>
      <c r="E317" s="20" t="s">
        <v>166</v>
      </c>
      <c r="F317" s="281">
        <v>52.92</v>
      </c>
      <c r="G317" s="37"/>
      <c r="H317" s="42"/>
    </row>
    <row r="318" spans="1:8" s="2" customFormat="1" ht="16.8" customHeight="1">
      <c r="A318" s="37"/>
      <c r="B318" s="42"/>
      <c r="C318" s="276" t="s">
        <v>4611</v>
      </c>
      <c r="D318" s="277" t="s">
        <v>4612</v>
      </c>
      <c r="E318" s="278" t="s">
        <v>166</v>
      </c>
      <c r="F318" s="279">
        <v>28.55</v>
      </c>
      <c r="G318" s="37"/>
      <c r="H318" s="42"/>
    </row>
    <row r="319" spans="1:8" s="2" customFormat="1" ht="16.8" customHeight="1">
      <c r="A319" s="37"/>
      <c r="B319" s="42"/>
      <c r="C319" s="280" t="s">
        <v>4611</v>
      </c>
      <c r="D319" s="280" t="s">
        <v>5026</v>
      </c>
      <c r="E319" s="20" t="s">
        <v>19</v>
      </c>
      <c r="F319" s="281">
        <v>28.55</v>
      </c>
      <c r="G319" s="37"/>
      <c r="H319" s="42"/>
    </row>
    <row r="320" spans="1:8" s="2" customFormat="1" ht="16.8" customHeight="1">
      <c r="A320" s="37"/>
      <c r="B320" s="42"/>
      <c r="C320" s="282" t="s">
        <v>5526</v>
      </c>
      <c r="D320" s="37"/>
      <c r="E320" s="37"/>
      <c r="F320" s="37"/>
      <c r="G320" s="37"/>
      <c r="H320" s="42"/>
    </row>
    <row r="321" spans="1:8" s="2" customFormat="1" ht="16.8" customHeight="1">
      <c r="A321" s="37"/>
      <c r="B321" s="42"/>
      <c r="C321" s="280" t="s">
        <v>1368</v>
      </c>
      <c r="D321" s="280" t="s">
        <v>5531</v>
      </c>
      <c r="E321" s="20" t="s">
        <v>166</v>
      </c>
      <c r="F321" s="281">
        <v>28.55</v>
      </c>
      <c r="G321" s="37"/>
      <c r="H321" s="42"/>
    </row>
    <row r="322" spans="1:8" s="2" customFormat="1" ht="16.8" customHeight="1">
      <c r="A322" s="37"/>
      <c r="B322" s="42"/>
      <c r="C322" s="280" t="s">
        <v>1257</v>
      </c>
      <c r="D322" s="280" t="s">
        <v>5532</v>
      </c>
      <c r="E322" s="20" t="s">
        <v>166</v>
      </c>
      <c r="F322" s="281">
        <v>28.55</v>
      </c>
      <c r="G322" s="37"/>
      <c r="H322" s="42"/>
    </row>
    <row r="323" spans="1:8" s="2" customFormat="1" ht="16.8" customHeight="1">
      <c r="A323" s="37"/>
      <c r="B323" s="42"/>
      <c r="C323" s="280" t="s">
        <v>1235</v>
      </c>
      <c r="D323" s="280" t="s">
        <v>5527</v>
      </c>
      <c r="E323" s="20" t="s">
        <v>166</v>
      </c>
      <c r="F323" s="281">
        <v>123.28</v>
      </c>
      <c r="G323" s="37"/>
      <c r="H323" s="42"/>
    </row>
    <row r="324" spans="1:8" s="2" customFormat="1" ht="16.8" customHeight="1">
      <c r="A324" s="37"/>
      <c r="B324" s="42"/>
      <c r="C324" s="280" t="s">
        <v>1243</v>
      </c>
      <c r="D324" s="280" t="s">
        <v>5528</v>
      </c>
      <c r="E324" s="20" t="s">
        <v>166</v>
      </c>
      <c r="F324" s="281">
        <v>129.44399999999999</v>
      </c>
      <c r="G324" s="37"/>
      <c r="H324" s="42"/>
    </row>
    <row r="325" spans="1:8" s="2" customFormat="1" ht="16.8" customHeight="1">
      <c r="A325" s="37"/>
      <c r="B325" s="42"/>
      <c r="C325" s="280" t="s">
        <v>1250</v>
      </c>
      <c r="D325" s="280" t="s">
        <v>5533</v>
      </c>
      <c r="E325" s="20" t="s">
        <v>166</v>
      </c>
      <c r="F325" s="281">
        <v>29.978000000000002</v>
      </c>
      <c r="G325" s="37"/>
      <c r="H325" s="42"/>
    </row>
    <row r="326" spans="1:8" s="2" customFormat="1" ht="16.8" customHeight="1">
      <c r="A326" s="37"/>
      <c r="B326" s="42"/>
      <c r="C326" s="280" t="s">
        <v>1379</v>
      </c>
      <c r="D326" s="280" t="s">
        <v>5534</v>
      </c>
      <c r="E326" s="20" t="s">
        <v>166</v>
      </c>
      <c r="F326" s="281">
        <v>68.52</v>
      </c>
      <c r="G326" s="37"/>
      <c r="H326" s="42"/>
    </row>
    <row r="327" spans="1:8" s="2" customFormat="1" ht="20.399999999999999">
      <c r="A327" s="37"/>
      <c r="B327" s="42"/>
      <c r="C327" s="280" t="s">
        <v>1385</v>
      </c>
      <c r="D327" s="280" t="s">
        <v>1386</v>
      </c>
      <c r="E327" s="20" t="s">
        <v>166</v>
      </c>
      <c r="F327" s="281">
        <v>53.648000000000003</v>
      </c>
      <c r="G327" s="37"/>
      <c r="H327" s="42"/>
    </row>
    <row r="328" spans="1:8" s="2" customFormat="1" ht="20.399999999999999">
      <c r="A328" s="37"/>
      <c r="B328" s="42"/>
      <c r="C328" s="280" t="s">
        <v>1391</v>
      </c>
      <c r="D328" s="280" t="s">
        <v>1392</v>
      </c>
      <c r="E328" s="20" t="s">
        <v>166</v>
      </c>
      <c r="F328" s="281">
        <v>53.648000000000003</v>
      </c>
      <c r="G328" s="37"/>
      <c r="H328" s="42"/>
    </row>
    <row r="329" spans="1:8" s="2" customFormat="1" ht="16.8" customHeight="1">
      <c r="A329" s="37"/>
      <c r="B329" s="42"/>
      <c r="C329" s="276" t="s">
        <v>4614</v>
      </c>
      <c r="D329" s="277" t="s">
        <v>4615</v>
      </c>
      <c r="E329" s="278" t="s">
        <v>166</v>
      </c>
      <c r="F329" s="279">
        <v>5.4</v>
      </c>
      <c r="G329" s="37"/>
      <c r="H329" s="42"/>
    </row>
    <row r="330" spans="1:8" s="2" customFormat="1" ht="16.8" customHeight="1">
      <c r="A330" s="37"/>
      <c r="B330" s="42"/>
      <c r="C330" s="280" t="s">
        <v>4614</v>
      </c>
      <c r="D330" s="280" t="s">
        <v>5247</v>
      </c>
      <c r="E330" s="20" t="s">
        <v>19</v>
      </c>
      <c r="F330" s="281">
        <v>5.4</v>
      </c>
      <c r="G330" s="37"/>
      <c r="H330" s="42"/>
    </row>
    <row r="331" spans="1:8" s="2" customFormat="1" ht="16.8" customHeight="1">
      <c r="A331" s="37"/>
      <c r="B331" s="42"/>
      <c r="C331" s="282" t="s">
        <v>5526</v>
      </c>
      <c r="D331" s="37"/>
      <c r="E331" s="37"/>
      <c r="F331" s="37"/>
      <c r="G331" s="37"/>
      <c r="H331" s="42"/>
    </row>
    <row r="332" spans="1:8" s="2" customFormat="1" ht="16.8" customHeight="1">
      <c r="A332" s="37"/>
      <c r="B332" s="42"/>
      <c r="C332" s="280" t="s">
        <v>2220</v>
      </c>
      <c r="D332" s="280" t="s">
        <v>5556</v>
      </c>
      <c r="E332" s="20" t="s">
        <v>166</v>
      </c>
      <c r="F332" s="281">
        <v>5.4</v>
      </c>
      <c r="G332" s="37"/>
      <c r="H332" s="42"/>
    </row>
    <row r="333" spans="1:8" s="2" customFormat="1" ht="16.8" customHeight="1">
      <c r="A333" s="37"/>
      <c r="B333" s="42"/>
      <c r="C333" s="280" t="s">
        <v>998</v>
      </c>
      <c r="D333" s="280" t="s">
        <v>5552</v>
      </c>
      <c r="E333" s="20" t="s">
        <v>206</v>
      </c>
      <c r="F333" s="281">
        <v>4.6660000000000004</v>
      </c>
      <c r="G333" s="37"/>
      <c r="H333" s="42"/>
    </row>
    <row r="334" spans="1:8" s="2" customFormat="1" ht="16.8" customHeight="1">
      <c r="A334" s="37"/>
      <c r="B334" s="42"/>
      <c r="C334" s="280" t="s">
        <v>1016</v>
      </c>
      <c r="D334" s="280" t="s">
        <v>5553</v>
      </c>
      <c r="E334" s="20" t="s">
        <v>214</v>
      </c>
      <c r="F334" s="281">
        <v>0.26600000000000001</v>
      </c>
      <c r="G334" s="37"/>
      <c r="H334" s="42"/>
    </row>
    <row r="335" spans="1:8" s="2" customFormat="1" ht="16.8" customHeight="1">
      <c r="A335" s="37"/>
      <c r="B335" s="42"/>
      <c r="C335" s="280" t="s">
        <v>1537</v>
      </c>
      <c r="D335" s="280" t="s">
        <v>5554</v>
      </c>
      <c r="E335" s="20" t="s">
        <v>166</v>
      </c>
      <c r="F335" s="281">
        <v>18.100000000000001</v>
      </c>
      <c r="G335" s="37"/>
      <c r="H335" s="42"/>
    </row>
    <row r="336" spans="1:8" s="2" customFormat="1" ht="16.8" customHeight="1">
      <c r="A336" s="37"/>
      <c r="B336" s="42"/>
      <c r="C336" s="280" t="s">
        <v>1549</v>
      </c>
      <c r="D336" s="280" t="s">
        <v>5555</v>
      </c>
      <c r="E336" s="20" t="s">
        <v>166</v>
      </c>
      <c r="F336" s="281">
        <v>36.200000000000003</v>
      </c>
      <c r="G336" s="37"/>
      <c r="H336" s="42"/>
    </row>
    <row r="337" spans="1:8" s="2" customFormat="1" ht="16.8" customHeight="1">
      <c r="A337" s="37"/>
      <c r="B337" s="42"/>
      <c r="C337" s="280" t="s">
        <v>1571</v>
      </c>
      <c r="D337" s="280" t="s">
        <v>5589</v>
      </c>
      <c r="E337" s="20" t="s">
        <v>166</v>
      </c>
      <c r="F337" s="281">
        <v>59</v>
      </c>
      <c r="G337" s="37"/>
      <c r="H337" s="42"/>
    </row>
    <row r="338" spans="1:8" s="2" customFormat="1" ht="16.8" customHeight="1">
      <c r="A338" s="37"/>
      <c r="B338" s="42"/>
      <c r="C338" s="280" t="s">
        <v>1606</v>
      </c>
      <c r="D338" s="280" t="s">
        <v>5548</v>
      </c>
      <c r="E338" s="20" t="s">
        <v>166</v>
      </c>
      <c r="F338" s="281">
        <v>59</v>
      </c>
      <c r="G338" s="37"/>
      <c r="H338" s="42"/>
    </row>
    <row r="339" spans="1:8" s="2" customFormat="1" ht="16.8" customHeight="1">
      <c r="A339" s="37"/>
      <c r="B339" s="42"/>
      <c r="C339" s="280" t="s">
        <v>2193</v>
      </c>
      <c r="D339" s="280" t="s">
        <v>5557</v>
      </c>
      <c r="E339" s="20" t="s">
        <v>166</v>
      </c>
      <c r="F339" s="281">
        <v>5.4</v>
      </c>
      <c r="G339" s="37"/>
      <c r="H339" s="42"/>
    </row>
    <row r="340" spans="1:8" s="2" customFormat="1" ht="16.8" customHeight="1">
      <c r="A340" s="37"/>
      <c r="B340" s="42"/>
      <c r="C340" s="280" t="s">
        <v>2199</v>
      </c>
      <c r="D340" s="280" t="s">
        <v>5558</v>
      </c>
      <c r="E340" s="20" t="s">
        <v>166</v>
      </c>
      <c r="F340" s="281">
        <v>5.4</v>
      </c>
      <c r="G340" s="37"/>
      <c r="H340" s="42"/>
    </row>
    <row r="341" spans="1:8" s="2" customFormat="1" ht="16.8" customHeight="1">
      <c r="A341" s="37"/>
      <c r="B341" s="42"/>
      <c r="C341" s="280" t="s">
        <v>2454</v>
      </c>
      <c r="D341" s="280" t="s">
        <v>5590</v>
      </c>
      <c r="E341" s="20" t="s">
        <v>166</v>
      </c>
      <c r="F341" s="281">
        <v>59</v>
      </c>
      <c r="G341" s="37"/>
      <c r="H341" s="42"/>
    </row>
    <row r="342" spans="1:8" s="2" customFormat="1" ht="16.8" customHeight="1">
      <c r="A342" s="37"/>
      <c r="B342" s="42"/>
      <c r="C342" s="280" t="s">
        <v>2469</v>
      </c>
      <c r="D342" s="280" t="s">
        <v>5591</v>
      </c>
      <c r="E342" s="20" t="s">
        <v>166</v>
      </c>
      <c r="F342" s="281">
        <v>250.43199999999999</v>
      </c>
      <c r="G342" s="37"/>
      <c r="H342" s="42"/>
    </row>
    <row r="343" spans="1:8" s="2" customFormat="1" ht="16.8" customHeight="1">
      <c r="A343" s="37"/>
      <c r="B343" s="42"/>
      <c r="C343" s="280" t="s">
        <v>1582</v>
      </c>
      <c r="D343" s="280" t="s">
        <v>1583</v>
      </c>
      <c r="E343" s="20" t="s">
        <v>166</v>
      </c>
      <c r="F343" s="281">
        <v>19.004999999999999</v>
      </c>
      <c r="G343" s="37"/>
      <c r="H343" s="42"/>
    </row>
    <row r="344" spans="1:8" s="2" customFormat="1" ht="20.399999999999999">
      <c r="A344" s="37"/>
      <c r="B344" s="42"/>
      <c r="C344" s="280" t="s">
        <v>1385</v>
      </c>
      <c r="D344" s="280" t="s">
        <v>1386</v>
      </c>
      <c r="E344" s="20" t="s">
        <v>166</v>
      </c>
      <c r="F344" s="281">
        <v>53.648000000000003</v>
      </c>
      <c r="G344" s="37"/>
      <c r="H344" s="42"/>
    </row>
    <row r="345" spans="1:8" s="2" customFormat="1" ht="20.399999999999999">
      <c r="A345" s="37"/>
      <c r="B345" s="42"/>
      <c r="C345" s="280" t="s">
        <v>1391</v>
      </c>
      <c r="D345" s="280" t="s">
        <v>1392</v>
      </c>
      <c r="E345" s="20" t="s">
        <v>166</v>
      </c>
      <c r="F345" s="281">
        <v>53.648000000000003</v>
      </c>
      <c r="G345" s="37"/>
      <c r="H345" s="42"/>
    </row>
    <row r="346" spans="1:8" s="2" customFormat="1" ht="16.8" customHeight="1">
      <c r="A346" s="37"/>
      <c r="B346" s="42"/>
      <c r="C346" s="276" t="s">
        <v>4617</v>
      </c>
      <c r="D346" s="277" t="s">
        <v>4618</v>
      </c>
      <c r="E346" s="278" t="s">
        <v>166</v>
      </c>
      <c r="F346" s="279">
        <v>40.9</v>
      </c>
      <c r="G346" s="37"/>
      <c r="H346" s="42"/>
    </row>
    <row r="347" spans="1:8" s="2" customFormat="1" ht="16.8" customHeight="1">
      <c r="A347" s="37"/>
      <c r="B347" s="42"/>
      <c r="C347" s="280" t="s">
        <v>4617</v>
      </c>
      <c r="D347" s="280" t="s">
        <v>5270</v>
      </c>
      <c r="E347" s="20" t="s">
        <v>19</v>
      </c>
      <c r="F347" s="281">
        <v>40.9</v>
      </c>
      <c r="G347" s="37"/>
      <c r="H347" s="42"/>
    </row>
    <row r="348" spans="1:8" s="2" customFormat="1" ht="16.8" customHeight="1">
      <c r="A348" s="37"/>
      <c r="B348" s="42"/>
      <c r="C348" s="282" t="s">
        <v>5526</v>
      </c>
      <c r="D348" s="37"/>
      <c r="E348" s="37"/>
      <c r="F348" s="37"/>
      <c r="G348" s="37"/>
      <c r="H348" s="42"/>
    </row>
    <row r="349" spans="1:8" s="2" customFormat="1" ht="16.8" customHeight="1">
      <c r="A349" s="37"/>
      <c r="B349" s="42"/>
      <c r="C349" s="280" t="s">
        <v>5266</v>
      </c>
      <c r="D349" s="280" t="s">
        <v>5592</v>
      </c>
      <c r="E349" s="20" t="s">
        <v>166</v>
      </c>
      <c r="F349" s="281">
        <v>53.6</v>
      </c>
      <c r="G349" s="37"/>
      <c r="H349" s="42"/>
    </row>
    <row r="350" spans="1:8" s="2" customFormat="1" ht="16.8" customHeight="1">
      <c r="A350" s="37"/>
      <c r="B350" s="42"/>
      <c r="C350" s="280" t="s">
        <v>998</v>
      </c>
      <c r="D350" s="280" t="s">
        <v>5552</v>
      </c>
      <c r="E350" s="20" t="s">
        <v>206</v>
      </c>
      <c r="F350" s="281">
        <v>4.6660000000000004</v>
      </c>
      <c r="G350" s="37"/>
      <c r="H350" s="42"/>
    </row>
    <row r="351" spans="1:8" s="2" customFormat="1" ht="16.8" customHeight="1">
      <c r="A351" s="37"/>
      <c r="B351" s="42"/>
      <c r="C351" s="280" t="s">
        <v>1016</v>
      </c>
      <c r="D351" s="280" t="s">
        <v>5553</v>
      </c>
      <c r="E351" s="20" t="s">
        <v>214</v>
      </c>
      <c r="F351" s="281">
        <v>0.26600000000000001</v>
      </c>
      <c r="G351" s="37"/>
      <c r="H351" s="42"/>
    </row>
    <row r="352" spans="1:8" s="2" customFormat="1" ht="16.8" customHeight="1">
      <c r="A352" s="37"/>
      <c r="B352" s="42"/>
      <c r="C352" s="280" t="s">
        <v>1571</v>
      </c>
      <c r="D352" s="280" t="s">
        <v>5589</v>
      </c>
      <c r="E352" s="20" t="s">
        <v>166</v>
      </c>
      <c r="F352" s="281">
        <v>59</v>
      </c>
      <c r="G352" s="37"/>
      <c r="H352" s="42"/>
    </row>
    <row r="353" spans="1:8" s="2" customFormat="1" ht="16.8" customHeight="1">
      <c r="A353" s="37"/>
      <c r="B353" s="42"/>
      <c r="C353" s="280" t="s">
        <v>1606</v>
      </c>
      <c r="D353" s="280" t="s">
        <v>5548</v>
      </c>
      <c r="E353" s="20" t="s">
        <v>166</v>
      </c>
      <c r="F353" s="281">
        <v>59</v>
      </c>
      <c r="G353" s="37"/>
      <c r="H353" s="42"/>
    </row>
    <row r="354" spans="1:8" s="2" customFormat="1" ht="16.8" customHeight="1">
      <c r="A354" s="37"/>
      <c r="B354" s="42"/>
      <c r="C354" s="280" t="s">
        <v>5272</v>
      </c>
      <c r="D354" s="280" t="s">
        <v>5593</v>
      </c>
      <c r="E354" s="20" t="s">
        <v>166</v>
      </c>
      <c r="F354" s="281">
        <v>107.2</v>
      </c>
      <c r="G354" s="37"/>
      <c r="H354" s="42"/>
    </row>
    <row r="355" spans="1:8" s="2" customFormat="1" ht="16.8" customHeight="1">
      <c r="A355" s="37"/>
      <c r="B355" s="42"/>
      <c r="C355" s="280" t="s">
        <v>2454</v>
      </c>
      <c r="D355" s="280" t="s">
        <v>5590</v>
      </c>
      <c r="E355" s="20" t="s">
        <v>166</v>
      </c>
      <c r="F355" s="281">
        <v>59</v>
      </c>
      <c r="G355" s="37"/>
      <c r="H355" s="42"/>
    </row>
    <row r="356" spans="1:8" s="2" customFormat="1" ht="16.8" customHeight="1">
      <c r="A356" s="37"/>
      <c r="B356" s="42"/>
      <c r="C356" s="280" t="s">
        <v>2469</v>
      </c>
      <c r="D356" s="280" t="s">
        <v>5591</v>
      </c>
      <c r="E356" s="20" t="s">
        <v>166</v>
      </c>
      <c r="F356" s="281">
        <v>250.43199999999999</v>
      </c>
      <c r="G356" s="37"/>
      <c r="H356" s="42"/>
    </row>
    <row r="357" spans="1:8" s="2" customFormat="1" ht="16.8" customHeight="1">
      <c r="A357" s="37"/>
      <c r="B357" s="42"/>
      <c r="C357" s="280" t="s">
        <v>1601</v>
      </c>
      <c r="D357" s="280" t="s">
        <v>1602</v>
      </c>
      <c r="E357" s="20" t="s">
        <v>166</v>
      </c>
      <c r="F357" s="281">
        <v>42.945</v>
      </c>
      <c r="G357" s="37"/>
      <c r="H357" s="42"/>
    </row>
    <row r="358" spans="1:8" s="2" customFormat="1" ht="16.8" customHeight="1">
      <c r="A358" s="37"/>
      <c r="B358" s="42"/>
      <c r="C358" s="276" t="s">
        <v>4620</v>
      </c>
      <c r="D358" s="277" t="s">
        <v>4621</v>
      </c>
      <c r="E358" s="278" t="s">
        <v>166</v>
      </c>
      <c r="F358" s="279">
        <v>12.7</v>
      </c>
      <c r="G358" s="37"/>
      <c r="H358" s="42"/>
    </row>
    <row r="359" spans="1:8" s="2" customFormat="1" ht="16.8" customHeight="1">
      <c r="A359" s="37"/>
      <c r="B359" s="42"/>
      <c r="C359" s="280" t="s">
        <v>4620</v>
      </c>
      <c r="D359" s="280" t="s">
        <v>5271</v>
      </c>
      <c r="E359" s="20" t="s">
        <v>19</v>
      </c>
      <c r="F359" s="281">
        <v>12.7</v>
      </c>
      <c r="G359" s="37"/>
      <c r="H359" s="42"/>
    </row>
    <row r="360" spans="1:8" s="2" customFormat="1" ht="16.8" customHeight="1">
      <c r="A360" s="37"/>
      <c r="B360" s="42"/>
      <c r="C360" s="282" t="s">
        <v>5526</v>
      </c>
      <c r="D360" s="37"/>
      <c r="E360" s="37"/>
      <c r="F360" s="37"/>
      <c r="G360" s="37"/>
      <c r="H360" s="42"/>
    </row>
    <row r="361" spans="1:8" s="2" customFormat="1" ht="16.8" customHeight="1">
      <c r="A361" s="37"/>
      <c r="B361" s="42"/>
      <c r="C361" s="280" t="s">
        <v>5266</v>
      </c>
      <c r="D361" s="280" t="s">
        <v>5592</v>
      </c>
      <c r="E361" s="20" t="s">
        <v>166</v>
      </c>
      <c r="F361" s="281">
        <v>53.6</v>
      </c>
      <c r="G361" s="37"/>
      <c r="H361" s="42"/>
    </row>
    <row r="362" spans="1:8" s="2" customFormat="1" ht="16.8" customHeight="1">
      <c r="A362" s="37"/>
      <c r="B362" s="42"/>
      <c r="C362" s="280" t="s">
        <v>998</v>
      </c>
      <c r="D362" s="280" t="s">
        <v>5552</v>
      </c>
      <c r="E362" s="20" t="s">
        <v>206</v>
      </c>
      <c r="F362" s="281">
        <v>4.6660000000000004</v>
      </c>
      <c r="G362" s="37"/>
      <c r="H362" s="42"/>
    </row>
    <row r="363" spans="1:8" s="2" customFormat="1" ht="16.8" customHeight="1">
      <c r="A363" s="37"/>
      <c r="B363" s="42"/>
      <c r="C363" s="280" t="s">
        <v>1016</v>
      </c>
      <c r="D363" s="280" t="s">
        <v>5553</v>
      </c>
      <c r="E363" s="20" t="s">
        <v>214</v>
      </c>
      <c r="F363" s="281">
        <v>0.26600000000000001</v>
      </c>
      <c r="G363" s="37"/>
      <c r="H363" s="42"/>
    </row>
    <row r="364" spans="1:8" s="2" customFormat="1" ht="16.8" customHeight="1">
      <c r="A364" s="37"/>
      <c r="B364" s="42"/>
      <c r="C364" s="280" t="s">
        <v>1537</v>
      </c>
      <c r="D364" s="280" t="s">
        <v>5554</v>
      </c>
      <c r="E364" s="20" t="s">
        <v>166</v>
      </c>
      <c r="F364" s="281">
        <v>18.100000000000001</v>
      </c>
      <c r="G364" s="37"/>
      <c r="H364" s="42"/>
    </row>
    <row r="365" spans="1:8" s="2" customFormat="1" ht="16.8" customHeight="1">
      <c r="A365" s="37"/>
      <c r="B365" s="42"/>
      <c r="C365" s="280" t="s">
        <v>1549</v>
      </c>
      <c r="D365" s="280" t="s">
        <v>5555</v>
      </c>
      <c r="E365" s="20" t="s">
        <v>166</v>
      </c>
      <c r="F365" s="281">
        <v>36.200000000000003</v>
      </c>
      <c r="G365" s="37"/>
      <c r="H365" s="42"/>
    </row>
    <row r="366" spans="1:8" s="2" customFormat="1" ht="16.8" customHeight="1">
      <c r="A366" s="37"/>
      <c r="B366" s="42"/>
      <c r="C366" s="280" t="s">
        <v>1571</v>
      </c>
      <c r="D366" s="280" t="s">
        <v>5589</v>
      </c>
      <c r="E366" s="20" t="s">
        <v>166</v>
      </c>
      <c r="F366" s="281">
        <v>59</v>
      </c>
      <c r="G366" s="37"/>
      <c r="H366" s="42"/>
    </row>
    <row r="367" spans="1:8" s="2" customFormat="1" ht="16.8" customHeight="1">
      <c r="A367" s="37"/>
      <c r="B367" s="42"/>
      <c r="C367" s="280" t="s">
        <v>1606</v>
      </c>
      <c r="D367" s="280" t="s">
        <v>5548</v>
      </c>
      <c r="E367" s="20" t="s">
        <v>166</v>
      </c>
      <c r="F367" s="281">
        <v>59</v>
      </c>
      <c r="G367" s="37"/>
      <c r="H367" s="42"/>
    </row>
    <row r="368" spans="1:8" s="2" customFormat="1" ht="16.8" customHeight="1">
      <c r="A368" s="37"/>
      <c r="B368" s="42"/>
      <c r="C368" s="280" t="s">
        <v>5272</v>
      </c>
      <c r="D368" s="280" t="s">
        <v>5593</v>
      </c>
      <c r="E368" s="20" t="s">
        <v>166</v>
      </c>
      <c r="F368" s="281">
        <v>107.2</v>
      </c>
      <c r="G368" s="37"/>
      <c r="H368" s="42"/>
    </row>
    <row r="369" spans="1:8" s="2" customFormat="1" ht="16.8" customHeight="1">
      <c r="A369" s="37"/>
      <c r="B369" s="42"/>
      <c r="C369" s="280" t="s">
        <v>2454</v>
      </c>
      <c r="D369" s="280" t="s">
        <v>5590</v>
      </c>
      <c r="E369" s="20" t="s">
        <v>166</v>
      </c>
      <c r="F369" s="281">
        <v>59</v>
      </c>
      <c r="G369" s="37"/>
      <c r="H369" s="42"/>
    </row>
    <row r="370" spans="1:8" s="2" customFormat="1" ht="16.8" customHeight="1">
      <c r="A370" s="37"/>
      <c r="B370" s="42"/>
      <c r="C370" s="280" t="s">
        <v>2469</v>
      </c>
      <c r="D370" s="280" t="s">
        <v>5591</v>
      </c>
      <c r="E370" s="20" t="s">
        <v>166</v>
      </c>
      <c r="F370" s="281">
        <v>250.43199999999999</v>
      </c>
      <c r="G370" s="37"/>
      <c r="H370" s="42"/>
    </row>
    <row r="371" spans="1:8" s="2" customFormat="1" ht="16.8" customHeight="1">
      <c r="A371" s="37"/>
      <c r="B371" s="42"/>
      <c r="C371" s="280" t="s">
        <v>1582</v>
      </c>
      <c r="D371" s="280" t="s">
        <v>1583</v>
      </c>
      <c r="E371" s="20" t="s">
        <v>166</v>
      </c>
      <c r="F371" s="281">
        <v>19.004999999999999</v>
      </c>
      <c r="G371" s="37"/>
      <c r="H371" s="42"/>
    </row>
    <row r="372" spans="1:8" s="2" customFormat="1" ht="20.399999999999999">
      <c r="A372" s="37"/>
      <c r="B372" s="42"/>
      <c r="C372" s="280" t="s">
        <v>1385</v>
      </c>
      <c r="D372" s="280" t="s">
        <v>1386</v>
      </c>
      <c r="E372" s="20" t="s">
        <v>166</v>
      </c>
      <c r="F372" s="281">
        <v>53.648000000000003</v>
      </c>
      <c r="G372" s="37"/>
      <c r="H372" s="42"/>
    </row>
    <row r="373" spans="1:8" s="2" customFormat="1" ht="20.399999999999999">
      <c r="A373" s="37"/>
      <c r="B373" s="42"/>
      <c r="C373" s="280" t="s">
        <v>1391</v>
      </c>
      <c r="D373" s="280" t="s">
        <v>1392</v>
      </c>
      <c r="E373" s="20" t="s">
        <v>166</v>
      </c>
      <c r="F373" s="281">
        <v>53.648000000000003</v>
      </c>
      <c r="G373" s="37"/>
      <c r="H373" s="42"/>
    </row>
    <row r="374" spans="1:8" s="2" customFormat="1" ht="16.8" customHeight="1">
      <c r="A374" s="37"/>
      <c r="B374" s="42"/>
      <c r="C374" s="276" t="s">
        <v>4623</v>
      </c>
      <c r="D374" s="277" t="s">
        <v>4624</v>
      </c>
      <c r="E374" s="278" t="s">
        <v>166</v>
      </c>
      <c r="F374" s="279">
        <v>28.13</v>
      </c>
      <c r="G374" s="37"/>
      <c r="H374" s="42"/>
    </row>
    <row r="375" spans="1:8" s="2" customFormat="1" ht="16.8" customHeight="1">
      <c r="A375" s="37"/>
      <c r="B375" s="42"/>
      <c r="C375" s="280" t="s">
        <v>4623</v>
      </c>
      <c r="D375" s="280" t="s">
        <v>5040</v>
      </c>
      <c r="E375" s="20" t="s">
        <v>19</v>
      </c>
      <c r="F375" s="281">
        <v>28.13</v>
      </c>
      <c r="G375" s="37"/>
      <c r="H375" s="42"/>
    </row>
    <row r="376" spans="1:8" s="2" customFormat="1" ht="16.8" customHeight="1">
      <c r="A376" s="37"/>
      <c r="B376" s="42"/>
      <c r="C376" s="282" t="s">
        <v>5526</v>
      </c>
      <c r="D376" s="37"/>
      <c r="E376" s="37"/>
      <c r="F376" s="37"/>
      <c r="G376" s="37"/>
      <c r="H376" s="42"/>
    </row>
    <row r="377" spans="1:8" s="2" customFormat="1" ht="16.8" customHeight="1">
      <c r="A377" s="37"/>
      <c r="B377" s="42"/>
      <c r="C377" s="280" t="s">
        <v>1421</v>
      </c>
      <c r="D377" s="280" t="s">
        <v>5566</v>
      </c>
      <c r="E377" s="20" t="s">
        <v>166</v>
      </c>
      <c r="F377" s="281">
        <v>28.13</v>
      </c>
      <c r="G377" s="37"/>
      <c r="H377" s="42"/>
    </row>
    <row r="378" spans="1:8" s="2" customFormat="1" ht="16.8" customHeight="1">
      <c r="A378" s="37"/>
      <c r="B378" s="42"/>
      <c r="C378" s="280" t="s">
        <v>1432</v>
      </c>
      <c r="D378" s="280" t="s">
        <v>5567</v>
      </c>
      <c r="E378" s="20" t="s">
        <v>166</v>
      </c>
      <c r="F378" s="281">
        <v>28.13</v>
      </c>
      <c r="G378" s="37"/>
      <c r="H378" s="42"/>
    </row>
    <row r="379" spans="1:8" s="2" customFormat="1" ht="16.8" customHeight="1">
      <c r="A379" s="37"/>
      <c r="B379" s="42"/>
      <c r="C379" s="280" t="s">
        <v>1442</v>
      </c>
      <c r="D379" s="280" t="s">
        <v>5568</v>
      </c>
      <c r="E379" s="20" t="s">
        <v>166</v>
      </c>
      <c r="F379" s="281">
        <v>28.13</v>
      </c>
      <c r="G379" s="37"/>
      <c r="H379" s="42"/>
    </row>
    <row r="380" spans="1:8" s="2" customFormat="1" ht="16.8" customHeight="1">
      <c r="A380" s="37"/>
      <c r="B380" s="42"/>
      <c r="C380" s="280" t="s">
        <v>1452</v>
      </c>
      <c r="D380" s="280" t="s">
        <v>5569</v>
      </c>
      <c r="E380" s="20" t="s">
        <v>166</v>
      </c>
      <c r="F380" s="281">
        <v>28.13</v>
      </c>
      <c r="G380" s="37"/>
      <c r="H380" s="42"/>
    </row>
    <row r="381" spans="1:8" s="2" customFormat="1" ht="16.8" customHeight="1">
      <c r="A381" s="37"/>
      <c r="B381" s="42"/>
      <c r="C381" s="280" t="s">
        <v>1457</v>
      </c>
      <c r="D381" s="280" t="s">
        <v>5570</v>
      </c>
      <c r="E381" s="20" t="s">
        <v>166</v>
      </c>
      <c r="F381" s="281">
        <v>28.13</v>
      </c>
      <c r="G381" s="37"/>
      <c r="H381" s="42"/>
    </row>
    <row r="382" spans="1:8" s="2" customFormat="1" ht="16.8" customHeight="1">
      <c r="A382" s="37"/>
      <c r="B382" s="42"/>
      <c r="C382" s="276" t="s">
        <v>641</v>
      </c>
      <c r="D382" s="277" t="s">
        <v>642</v>
      </c>
      <c r="E382" s="278" t="s">
        <v>206</v>
      </c>
      <c r="F382" s="279">
        <v>57.12</v>
      </c>
      <c r="G382" s="37"/>
      <c r="H382" s="42"/>
    </row>
    <row r="383" spans="1:8" s="2" customFormat="1" ht="16.8" customHeight="1">
      <c r="A383" s="37"/>
      <c r="B383" s="42"/>
      <c r="C383" s="280" t="s">
        <v>19</v>
      </c>
      <c r="D383" s="280" t="s">
        <v>4635</v>
      </c>
      <c r="E383" s="20" t="s">
        <v>19</v>
      </c>
      <c r="F383" s="281">
        <v>57.12</v>
      </c>
      <c r="G383" s="37"/>
      <c r="H383" s="42"/>
    </row>
    <row r="384" spans="1:8" s="2" customFormat="1" ht="16.8" customHeight="1">
      <c r="A384" s="37"/>
      <c r="B384" s="42"/>
      <c r="C384" s="280" t="s">
        <v>641</v>
      </c>
      <c r="D384" s="280" t="s">
        <v>221</v>
      </c>
      <c r="E384" s="20" t="s">
        <v>19</v>
      </c>
      <c r="F384" s="281">
        <v>57.12</v>
      </c>
      <c r="G384" s="37"/>
      <c r="H384" s="42"/>
    </row>
    <row r="385" spans="1:8" s="2" customFormat="1" ht="16.8" customHeight="1">
      <c r="A385" s="37"/>
      <c r="B385" s="42"/>
      <c r="C385" s="282" t="s">
        <v>5526</v>
      </c>
      <c r="D385" s="37"/>
      <c r="E385" s="37"/>
      <c r="F385" s="37"/>
      <c r="G385" s="37"/>
      <c r="H385" s="42"/>
    </row>
    <row r="386" spans="1:8" s="2" customFormat="1" ht="16.8" customHeight="1">
      <c r="A386" s="37"/>
      <c r="B386" s="42"/>
      <c r="C386" s="280" t="s">
        <v>663</v>
      </c>
      <c r="D386" s="280" t="s">
        <v>5538</v>
      </c>
      <c r="E386" s="20" t="s">
        <v>206</v>
      </c>
      <c r="F386" s="281">
        <v>57.12</v>
      </c>
      <c r="G386" s="37"/>
      <c r="H386" s="42"/>
    </row>
    <row r="387" spans="1:8" s="2" customFormat="1" ht="16.8" customHeight="1">
      <c r="A387" s="37"/>
      <c r="B387" s="42"/>
      <c r="C387" s="280" t="s">
        <v>204</v>
      </c>
      <c r="D387" s="280" t="s">
        <v>5580</v>
      </c>
      <c r="E387" s="20" t="s">
        <v>206</v>
      </c>
      <c r="F387" s="281">
        <v>78.369</v>
      </c>
      <c r="G387" s="37"/>
      <c r="H387" s="42"/>
    </row>
    <row r="388" spans="1:8" s="2" customFormat="1" ht="16.8" customHeight="1">
      <c r="A388" s="37"/>
      <c r="B388" s="42"/>
      <c r="C388" s="280" t="s">
        <v>4638</v>
      </c>
      <c r="D388" s="280" t="s">
        <v>5594</v>
      </c>
      <c r="E388" s="20" t="s">
        <v>206</v>
      </c>
      <c r="F388" s="281">
        <v>35.871000000000002</v>
      </c>
      <c r="G388" s="37"/>
      <c r="H388" s="42"/>
    </row>
    <row r="389" spans="1:8" s="2" customFormat="1" ht="16.8" customHeight="1">
      <c r="A389" s="37"/>
      <c r="B389" s="42"/>
      <c r="C389" s="280" t="s">
        <v>681</v>
      </c>
      <c r="D389" s="280" t="s">
        <v>5573</v>
      </c>
      <c r="E389" s="20" t="s">
        <v>206</v>
      </c>
      <c r="F389" s="281">
        <v>57.12</v>
      </c>
      <c r="G389" s="37"/>
      <c r="H389" s="42"/>
    </row>
    <row r="390" spans="1:8" s="2" customFormat="1" ht="16.8" customHeight="1">
      <c r="A390" s="37"/>
      <c r="B390" s="42"/>
      <c r="C390" s="280" t="s">
        <v>686</v>
      </c>
      <c r="D390" s="280" t="s">
        <v>5574</v>
      </c>
      <c r="E390" s="20" t="s">
        <v>214</v>
      </c>
      <c r="F390" s="281">
        <v>64.567999999999998</v>
      </c>
      <c r="G390" s="37"/>
      <c r="H390" s="42"/>
    </row>
    <row r="391" spans="1:8" s="2" customFormat="1" ht="16.8" customHeight="1">
      <c r="A391" s="37"/>
      <c r="B391" s="42"/>
      <c r="C391" s="280" t="s">
        <v>691</v>
      </c>
      <c r="D391" s="280" t="s">
        <v>5539</v>
      </c>
      <c r="E391" s="20" t="s">
        <v>206</v>
      </c>
      <c r="F391" s="281">
        <v>21.248999999999999</v>
      </c>
      <c r="G391" s="37"/>
      <c r="H391" s="42"/>
    </row>
    <row r="392" spans="1:8" s="2" customFormat="1" ht="16.8" customHeight="1">
      <c r="A392" s="37"/>
      <c r="B392" s="42"/>
      <c r="C392" s="276" t="s">
        <v>644</v>
      </c>
      <c r="D392" s="277" t="s">
        <v>645</v>
      </c>
      <c r="E392" s="278" t="s">
        <v>206</v>
      </c>
      <c r="F392" s="279">
        <v>21.248999999999999</v>
      </c>
      <c r="G392" s="37"/>
      <c r="H392" s="42"/>
    </row>
    <row r="393" spans="1:8" s="2" customFormat="1" ht="16.8" customHeight="1">
      <c r="A393" s="37"/>
      <c r="B393" s="42"/>
      <c r="C393" s="280" t="s">
        <v>19</v>
      </c>
      <c r="D393" s="280" t="s">
        <v>695</v>
      </c>
      <c r="E393" s="20" t="s">
        <v>19</v>
      </c>
      <c r="F393" s="281">
        <v>57.12</v>
      </c>
      <c r="G393" s="37"/>
      <c r="H393" s="42"/>
    </row>
    <row r="394" spans="1:8" s="2" customFormat="1" ht="16.8" customHeight="1">
      <c r="A394" s="37"/>
      <c r="B394" s="42"/>
      <c r="C394" s="280" t="s">
        <v>19</v>
      </c>
      <c r="D394" s="280" t="s">
        <v>4654</v>
      </c>
      <c r="E394" s="20" t="s">
        <v>19</v>
      </c>
      <c r="F394" s="281">
        <v>-33.261000000000003</v>
      </c>
      <c r="G394" s="37"/>
      <c r="H394" s="42"/>
    </row>
    <row r="395" spans="1:8" s="2" customFormat="1" ht="16.8" customHeight="1">
      <c r="A395" s="37"/>
      <c r="B395" s="42"/>
      <c r="C395" s="280" t="s">
        <v>19</v>
      </c>
      <c r="D395" s="280" t="s">
        <v>4655</v>
      </c>
      <c r="E395" s="20" t="s">
        <v>19</v>
      </c>
      <c r="F395" s="281">
        <v>-2.61</v>
      </c>
      <c r="G395" s="37"/>
      <c r="H395" s="42"/>
    </row>
    <row r="396" spans="1:8" s="2" customFormat="1" ht="16.8" customHeight="1">
      <c r="A396" s="37"/>
      <c r="B396" s="42"/>
      <c r="C396" s="280" t="s">
        <v>644</v>
      </c>
      <c r="D396" s="280" t="s">
        <v>221</v>
      </c>
      <c r="E396" s="20" t="s">
        <v>19</v>
      </c>
      <c r="F396" s="281">
        <v>21.248999999999999</v>
      </c>
      <c r="G396" s="37"/>
      <c r="H396" s="42"/>
    </row>
    <row r="397" spans="1:8" s="2" customFormat="1" ht="16.8" customHeight="1">
      <c r="A397" s="37"/>
      <c r="B397" s="42"/>
      <c r="C397" s="282" t="s">
        <v>5526</v>
      </c>
      <c r="D397" s="37"/>
      <c r="E397" s="37"/>
      <c r="F397" s="37"/>
      <c r="G397" s="37"/>
      <c r="H397" s="42"/>
    </row>
    <row r="398" spans="1:8" s="2" customFormat="1" ht="16.8" customHeight="1">
      <c r="A398" s="37"/>
      <c r="B398" s="42"/>
      <c r="C398" s="280" t="s">
        <v>691</v>
      </c>
      <c r="D398" s="280" t="s">
        <v>5539</v>
      </c>
      <c r="E398" s="20" t="s">
        <v>206</v>
      </c>
      <c r="F398" s="281">
        <v>21.248999999999999</v>
      </c>
      <c r="G398" s="37"/>
      <c r="H398" s="42"/>
    </row>
    <row r="399" spans="1:8" s="2" customFormat="1" ht="16.8" customHeight="1">
      <c r="A399" s="37"/>
      <c r="B399" s="42"/>
      <c r="C399" s="280" t="s">
        <v>204</v>
      </c>
      <c r="D399" s="280" t="s">
        <v>5580</v>
      </c>
      <c r="E399" s="20" t="s">
        <v>206</v>
      </c>
      <c r="F399" s="281">
        <v>78.369</v>
      </c>
      <c r="G399" s="37"/>
      <c r="H399" s="42"/>
    </row>
    <row r="400" spans="1:8" s="2" customFormat="1" ht="16.8" customHeight="1">
      <c r="A400" s="37"/>
      <c r="B400" s="42"/>
      <c r="C400" s="280" t="s">
        <v>4638</v>
      </c>
      <c r="D400" s="280" t="s">
        <v>5594</v>
      </c>
      <c r="E400" s="20" t="s">
        <v>206</v>
      </c>
      <c r="F400" s="281">
        <v>35.871000000000002</v>
      </c>
      <c r="G400" s="37"/>
      <c r="H400" s="42"/>
    </row>
    <row r="401" spans="1:8" s="2" customFormat="1" ht="16.8" customHeight="1">
      <c r="A401" s="37"/>
      <c r="B401" s="42"/>
      <c r="C401" s="280" t="s">
        <v>686</v>
      </c>
      <c r="D401" s="280" t="s">
        <v>5574</v>
      </c>
      <c r="E401" s="20" t="s">
        <v>214</v>
      </c>
      <c r="F401" s="281">
        <v>64.567999999999998</v>
      </c>
      <c r="G401" s="37"/>
      <c r="H401" s="42"/>
    </row>
    <row r="402" spans="1:8" s="2" customFormat="1" ht="7.35" customHeight="1">
      <c r="A402" s="37"/>
      <c r="B402" s="135"/>
      <c r="C402" s="136"/>
      <c r="D402" s="136"/>
      <c r="E402" s="136"/>
      <c r="F402" s="136"/>
      <c r="G402" s="136"/>
      <c r="H402" s="42"/>
    </row>
    <row r="403" spans="1:8" s="2" customFormat="1">
      <c r="A403" s="37"/>
      <c r="B403" s="37"/>
      <c r="C403" s="37"/>
      <c r="D403" s="37"/>
      <c r="E403" s="37"/>
      <c r="F403" s="37"/>
      <c r="G403" s="37"/>
      <c r="H403" s="37"/>
    </row>
  </sheetData>
  <sheetProtection algorithmName="SHA-512" hashValue="2IbvCe5aiywoFjqnFX1vGWwb8AzNp1/gQJB9T2qJc5yI3l1miAOjMSK5AYH9Za2TJAnxyoGYmo7h89uYReeyrA==" saltValue="QNmyutByxtR9ao/un2N5P22iMNwXvrdj1i19oNrcQkf4yzfojbxCauz60wus8AguesoGwou0Q+B5JKUokiNe5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0.199999999999999"/>
  <cols>
    <col min="1" max="1" width="8.28515625" style="283" customWidth="1"/>
    <col min="2" max="2" width="1.7109375" style="283" customWidth="1"/>
    <col min="3" max="4" width="5" style="283" customWidth="1"/>
    <col min="5" max="5" width="11.7109375" style="283" customWidth="1"/>
    <col min="6" max="6" width="9.140625" style="283" customWidth="1"/>
    <col min="7" max="7" width="5" style="283" customWidth="1"/>
    <col min="8" max="8" width="77.85546875" style="283" customWidth="1"/>
    <col min="9" max="10" width="20" style="283" customWidth="1"/>
    <col min="11" max="11" width="1.7109375" style="283" customWidth="1"/>
  </cols>
  <sheetData>
    <row r="1" spans="2:11" s="1" customFormat="1" ht="37.5" customHeight="1"/>
    <row r="2" spans="2:11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17" customFormat="1" ht="45" customHeight="1">
      <c r="B3" s="287"/>
      <c r="C3" s="428" t="s">
        <v>5595</v>
      </c>
      <c r="D3" s="428"/>
      <c r="E3" s="428"/>
      <c r="F3" s="428"/>
      <c r="G3" s="428"/>
      <c r="H3" s="428"/>
      <c r="I3" s="428"/>
      <c r="J3" s="428"/>
      <c r="K3" s="288"/>
    </row>
    <row r="4" spans="2:11" s="1" customFormat="1" ht="25.5" customHeight="1">
      <c r="B4" s="289"/>
      <c r="C4" s="433" t="s">
        <v>5596</v>
      </c>
      <c r="D4" s="433"/>
      <c r="E4" s="433"/>
      <c r="F4" s="433"/>
      <c r="G4" s="433"/>
      <c r="H4" s="433"/>
      <c r="I4" s="433"/>
      <c r="J4" s="433"/>
      <c r="K4" s="290"/>
    </row>
    <row r="5" spans="2:11" s="1" customFormat="1" ht="5.25" customHeight="1">
      <c r="B5" s="289"/>
      <c r="C5" s="291"/>
      <c r="D5" s="291"/>
      <c r="E5" s="291"/>
      <c r="F5" s="291"/>
      <c r="G5" s="291"/>
      <c r="H5" s="291"/>
      <c r="I5" s="291"/>
      <c r="J5" s="291"/>
      <c r="K5" s="290"/>
    </row>
    <row r="6" spans="2:11" s="1" customFormat="1" ht="15" customHeight="1">
      <c r="B6" s="289"/>
      <c r="C6" s="432" t="s">
        <v>5597</v>
      </c>
      <c r="D6" s="432"/>
      <c r="E6" s="432"/>
      <c r="F6" s="432"/>
      <c r="G6" s="432"/>
      <c r="H6" s="432"/>
      <c r="I6" s="432"/>
      <c r="J6" s="432"/>
      <c r="K6" s="290"/>
    </row>
    <row r="7" spans="2:11" s="1" customFormat="1" ht="15" customHeight="1">
      <c r="B7" s="293"/>
      <c r="C7" s="432" t="s">
        <v>5598</v>
      </c>
      <c r="D7" s="432"/>
      <c r="E7" s="432"/>
      <c r="F7" s="432"/>
      <c r="G7" s="432"/>
      <c r="H7" s="432"/>
      <c r="I7" s="432"/>
      <c r="J7" s="432"/>
      <c r="K7" s="290"/>
    </row>
    <row r="8" spans="2:11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pans="2:11" s="1" customFormat="1" ht="15" customHeight="1">
      <c r="B9" s="293"/>
      <c r="C9" s="432" t="s">
        <v>5599</v>
      </c>
      <c r="D9" s="432"/>
      <c r="E9" s="432"/>
      <c r="F9" s="432"/>
      <c r="G9" s="432"/>
      <c r="H9" s="432"/>
      <c r="I9" s="432"/>
      <c r="J9" s="432"/>
      <c r="K9" s="290"/>
    </row>
    <row r="10" spans="2:11" s="1" customFormat="1" ht="15" customHeight="1">
      <c r="B10" s="293"/>
      <c r="C10" s="292"/>
      <c r="D10" s="432" t="s">
        <v>5600</v>
      </c>
      <c r="E10" s="432"/>
      <c r="F10" s="432"/>
      <c r="G10" s="432"/>
      <c r="H10" s="432"/>
      <c r="I10" s="432"/>
      <c r="J10" s="432"/>
      <c r="K10" s="290"/>
    </row>
    <row r="11" spans="2:11" s="1" customFormat="1" ht="15" customHeight="1">
      <c r="B11" s="293"/>
      <c r="C11" s="294"/>
      <c r="D11" s="432" t="s">
        <v>5601</v>
      </c>
      <c r="E11" s="432"/>
      <c r="F11" s="432"/>
      <c r="G11" s="432"/>
      <c r="H11" s="432"/>
      <c r="I11" s="432"/>
      <c r="J11" s="432"/>
      <c r="K11" s="290"/>
    </row>
    <row r="12" spans="2:11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pans="2:11" s="1" customFormat="1" ht="15" customHeight="1">
      <c r="B13" s="293"/>
      <c r="C13" s="294"/>
      <c r="D13" s="295" t="s">
        <v>5602</v>
      </c>
      <c r="E13" s="292"/>
      <c r="F13" s="292"/>
      <c r="G13" s="292"/>
      <c r="H13" s="292"/>
      <c r="I13" s="292"/>
      <c r="J13" s="292"/>
      <c r="K13" s="290"/>
    </row>
    <row r="14" spans="2:11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pans="2:11" s="1" customFormat="1" ht="15" customHeight="1">
      <c r="B15" s="293"/>
      <c r="C15" s="294"/>
      <c r="D15" s="432" t="s">
        <v>5603</v>
      </c>
      <c r="E15" s="432"/>
      <c r="F15" s="432"/>
      <c r="G15" s="432"/>
      <c r="H15" s="432"/>
      <c r="I15" s="432"/>
      <c r="J15" s="432"/>
      <c r="K15" s="290"/>
    </row>
    <row r="16" spans="2:11" s="1" customFormat="1" ht="15" customHeight="1">
      <c r="B16" s="293"/>
      <c r="C16" s="294"/>
      <c r="D16" s="432" t="s">
        <v>5604</v>
      </c>
      <c r="E16" s="432"/>
      <c r="F16" s="432"/>
      <c r="G16" s="432"/>
      <c r="H16" s="432"/>
      <c r="I16" s="432"/>
      <c r="J16" s="432"/>
      <c r="K16" s="290"/>
    </row>
    <row r="17" spans="2:11" s="1" customFormat="1" ht="15" customHeight="1">
      <c r="B17" s="293"/>
      <c r="C17" s="294"/>
      <c r="D17" s="432" t="s">
        <v>5605</v>
      </c>
      <c r="E17" s="432"/>
      <c r="F17" s="432"/>
      <c r="G17" s="432"/>
      <c r="H17" s="432"/>
      <c r="I17" s="432"/>
      <c r="J17" s="432"/>
      <c r="K17" s="290"/>
    </row>
    <row r="18" spans="2:11" s="1" customFormat="1" ht="15" customHeight="1">
      <c r="B18" s="293"/>
      <c r="C18" s="294"/>
      <c r="D18" s="294"/>
      <c r="E18" s="296" t="s">
        <v>76</v>
      </c>
      <c r="F18" s="432" t="s">
        <v>5606</v>
      </c>
      <c r="G18" s="432"/>
      <c r="H18" s="432"/>
      <c r="I18" s="432"/>
      <c r="J18" s="432"/>
      <c r="K18" s="290"/>
    </row>
    <row r="19" spans="2:11" s="1" customFormat="1" ht="15" customHeight="1">
      <c r="B19" s="293"/>
      <c r="C19" s="294"/>
      <c r="D19" s="294"/>
      <c r="E19" s="296" t="s">
        <v>5607</v>
      </c>
      <c r="F19" s="432" t="s">
        <v>5608</v>
      </c>
      <c r="G19" s="432"/>
      <c r="H19" s="432"/>
      <c r="I19" s="432"/>
      <c r="J19" s="432"/>
      <c r="K19" s="290"/>
    </row>
    <row r="20" spans="2:11" s="1" customFormat="1" ht="15" customHeight="1">
      <c r="B20" s="293"/>
      <c r="C20" s="294"/>
      <c r="D20" s="294"/>
      <c r="E20" s="296" t="s">
        <v>5609</v>
      </c>
      <c r="F20" s="432" t="s">
        <v>5610</v>
      </c>
      <c r="G20" s="432"/>
      <c r="H20" s="432"/>
      <c r="I20" s="432"/>
      <c r="J20" s="432"/>
      <c r="K20" s="290"/>
    </row>
    <row r="21" spans="2:11" s="1" customFormat="1" ht="15" customHeight="1">
      <c r="B21" s="293"/>
      <c r="C21" s="294"/>
      <c r="D21" s="294"/>
      <c r="E21" s="296" t="s">
        <v>120</v>
      </c>
      <c r="F21" s="432" t="s">
        <v>5611</v>
      </c>
      <c r="G21" s="432"/>
      <c r="H21" s="432"/>
      <c r="I21" s="432"/>
      <c r="J21" s="432"/>
      <c r="K21" s="290"/>
    </row>
    <row r="22" spans="2:11" s="1" customFormat="1" ht="15" customHeight="1">
      <c r="B22" s="293"/>
      <c r="C22" s="294"/>
      <c r="D22" s="294"/>
      <c r="E22" s="296" t="s">
        <v>5612</v>
      </c>
      <c r="F22" s="432" t="s">
        <v>3081</v>
      </c>
      <c r="G22" s="432"/>
      <c r="H22" s="432"/>
      <c r="I22" s="432"/>
      <c r="J22" s="432"/>
      <c r="K22" s="290"/>
    </row>
    <row r="23" spans="2:11" s="1" customFormat="1" ht="15" customHeight="1">
      <c r="B23" s="293"/>
      <c r="C23" s="294"/>
      <c r="D23" s="294"/>
      <c r="E23" s="296" t="s">
        <v>84</v>
      </c>
      <c r="F23" s="432" t="s">
        <v>5613</v>
      </c>
      <c r="G23" s="432"/>
      <c r="H23" s="432"/>
      <c r="I23" s="432"/>
      <c r="J23" s="432"/>
      <c r="K23" s="290"/>
    </row>
    <row r="24" spans="2:11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pans="2:11" s="1" customFormat="1" ht="15" customHeight="1">
      <c r="B25" s="293"/>
      <c r="C25" s="432" t="s">
        <v>5614</v>
      </c>
      <c r="D25" s="432"/>
      <c r="E25" s="432"/>
      <c r="F25" s="432"/>
      <c r="G25" s="432"/>
      <c r="H25" s="432"/>
      <c r="I25" s="432"/>
      <c r="J25" s="432"/>
      <c r="K25" s="290"/>
    </row>
    <row r="26" spans="2:11" s="1" customFormat="1" ht="15" customHeight="1">
      <c r="B26" s="293"/>
      <c r="C26" s="432" t="s">
        <v>5615</v>
      </c>
      <c r="D26" s="432"/>
      <c r="E26" s="432"/>
      <c r="F26" s="432"/>
      <c r="G26" s="432"/>
      <c r="H26" s="432"/>
      <c r="I26" s="432"/>
      <c r="J26" s="432"/>
      <c r="K26" s="290"/>
    </row>
    <row r="27" spans="2:11" s="1" customFormat="1" ht="15" customHeight="1">
      <c r="B27" s="293"/>
      <c r="C27" s="292"/>
      <c r="D27" s="432" t="s">
        <v>5616</v>
      </c>
      <c r="E27" s="432"/>
      <c r="F27" s="432"/>
      <c r="G27" s="432"/>
      <c r="H27" s="432"/>
      <c r="I27" s="432"/>
      <c r="J27" s="432"/>
      <c r="K27" s="290"/>
    </row>
    <row r="28" spans="2:11" s="1" customFormat="1" ht="15" customHeight="1">
      <c r="B28" s="293"/>
      <c r="C28" s="294"/>
      <c r="D28" s="432" t="s">
        <v>5617</v>
      </c>
      <c r="E28" s="432"/>
      <c r="F28" s="432"/>
      <c r="G28" s="432"/>
      <c r="H28" s="432"/>
      <c r="I28" s="432"/>
      <c r="J28" s="432"/>
      <c r="K28" s="290"/>
    </row>
    <row r="29" spans="2:11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pans="2:11" s="1" customFormat="1" ht="15" customHeight="1">
      <c r="B30" s="293"/>
      <c r="C30" s="294"/>
      <c r="D30" s="432" t="s">
        <v>5618</v>
      </c>
      <c r="E30" s="432"/>
      <c r="F30" s="432"/>
      <c r="G30" s="432"/>
      <c r="H30" s="432"/>
      <c r="I30" s="432"/>
      <c r="J30" s="432"/>
      <c r="K30" s="290"/>
    </row>
    <row r="31" spans="2:11" s="1" customFormat="1" ht="15" customHeight="1">
      <c r="B31" s="293"/>
      <c r="C31" s="294"/>
      <c r="D31" s="432" t="s">
        <v>5619</v>
      </c>
      <c r="E31" s="432"/>
      <c r="F31" s="432"/>
      <c r="G31" s="432"/>
      <c r="H31" s="432"/>
      <c r="I31" s="432"/>
      <c r="J31" s="432"/>
      <c r="K31" s="290"/>
    </row>
    <row r="32" spans="2:11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pans="2:11" s="1" customFormat="1" ht="15" customHeight="1">
      <c r="B33" s="293"/>
      <c r="C33" s="294"/>
      <c r="D33" s="432" t="s">
        <v>5620</v>
      </c>
      <c r="E33" s="432"/>
      <c r="F33" s="432"/>
      <c r="G33" s="432"/>
      <c r="H33" s="432"/>
      <c r="I33" s="432"/>
      <c r="J33" s="432"/>
      <c r="K33" s="290"/>
    </row>
    <row r="34" spans="2:11" s="1" customFormat="1" ht="15" customHeight="1">
      <c r="B34" s="293"/>
      <c r="C34" s="294"/>
      <c r="D34" s="432" t="s">
        <v>5621</v>
      </c>
      <c r="E34" s="432"/>
      <c r="F34" s="432"/>
      <c r="G34" s="432"/>
      <c r="H34" s="432"/>
      <c r="I34" s="432"/>
      <c r="J34" s="432"/>
      <c r="K34" s="290"/>
    </row>
    <row r="35" spans="2:11" s="1" customFormat="1" ht="15" customHeight="1">
      <c r="B35" s="293"/>
      <c r="C35" s="294"/>
      <c r="D35" s="432" t="s">
        <v>5622</v>
      </c>
      <c r="E35" s="432"/>
      <c r="F35" s="432"/>
      <c r="G35" s="432"/>
      <c r="H35" s="432"/>
      <c r="I35" s="432"/>
      <c r="J35" s="432"/>
      <c r="K35" s="290"/>
    </row>
    <row r="36" spans="2:11" s="1" customFormat="1" ht="15" customHeight="1">
      <c r="B36" s="293"/>
      <c r="C36" s="294"/>
      <c r="D36" s="292"/>
      <c r="E36" s="295" t="s">
        <v>147</v>
      </c>
      <c r="F36" s="292"/>
      <c r="G36" s="432" t="s">
        <v>5623</v>
      </c>
      <c r="H36" s="432"/>
      <c r="I36" s="432"/>
      <c r="J36" s="432"/>
      <c r="K36" s="290"/>
    </row>
    <row r="37" spans="2:11" s="1" customFormat="1" ht="30.75" customHeight="1">
      <c r="B37" s="293"/>
      <c r="C37" s="294"/>
      <c r="D37" s="292"/>
      <c r="E37" s="295" t="s">
        <v>5624</v>
      </c>
      <c r="F37" s="292"/>
      <c r="G37" s="432" t="s">
        <v>5625</v>
      </c>
      <c r="H37" s="432"/>
      <c r="I37" s="432"/>
      <c r="J37" s="432"/>
      <c r="K37" s="290"/>
    </row>
    <row r="38" spans="2:11" s="1" customFormat="1" ht="15" customHeight="1">
      <c r="B38" s="293"/>
      <c r="C38" s="294"/>
      <c r="D38" s="292"/>
      <c r="E38" s="295" t="s">
        <v>50</v>
      </c>
      <c r="F38" s="292"/>
      <c r="G38" s="432" t="s">
        <v>5626</v>
      </c>
      <c r="H38" s="432"/>
      <c r="I38" s="432"/>
      <c r="J38" s="432"/>
      <c r="K38" s="290"/>
    </row>
    <row r="39" spans="2:11" s="1" customFormat="1" ht="15" customHeight="1">
      <c r="B39" s="293"/>
      <c r="C39" s="294"/>
      <c r="D39" s="292"/>
      <c r="E39" s="295" t="s">
        <v>51</v>
      </c>
      <c r="F39" s="292"/>
      <c r="G39" s="432" t="s">
        <v>5627</v>
      </c>
      <c r="H39" s="432"/>
      <c r="I39" s="432"/>
      <c r="J39" s="432"/>
      <c r="K39" s="290"/>
    </row>
    <row r="40" spans="2:11" s="1" customFormat="1" ht="15" customHeight="1">
      <c r="B40" s="293"/>
      <c r="C40" s="294"/>
      <c r="D40" s="292"/>
      <c r="E40" s="295" t="s">
        <v>148</v>
      </c>
      <c r="F40" s="292"/>
      <c r="G40" s="432" t="s">
        <v>5628</v>
      </c>
      <c r="H40" s="432"/>
      <c r="I40" s="432"/>
      <c r="J40" s="432"/>
      <c r="K40" s="290"/>
    </row>
    <row r="41" spans="2:11" s="1" customFormat="1" ht="15" customHeight="1">
      <c r="B41" s="293"/>
      <c r="C41" s="294"/>
      <c r="D41" s="292"/>
      <c r="E41" s="295" t="s">
        <v>149</v>
      </c>
      <c r="F41" s="292"/>
      <c r="G41" s="432" t="s">
        <v>5629</v>
      </c>
      <c r="H41" s="432"/>
      <c r="I41" s="432"/>
      <c r="J41" s="432"/>
      <c r="K41" s="290"/>
    </row>
    <row r="42" spans="2:11" s="1" customFormat="1" ht="15" customHeight="1">
      <c r="B42" s="293"/>
      <c r="C42" s="294"/>
      <c r="D42" s="292"/>
      <c r="E42" s="295" t="s">
        <v>5630</v>
      </c>
      <c r="F42" s="292"/>
      <c r="G42" s="432" t="s">
        <v>5631</v>
      </c>
      <c r="H42" s="432"/>
      <c r="I42" s="432"/>
      <c r="J42" s="432"/>
      <c r="K42" s="290"/>
    </row>
    <row r="43" spans="2:11" s="1" customFormat="1" ht="15" customHeight="1">
      <c r="B43" s="293"/>
      <c r="C43" s="294"/>
      <c r="D43" s="292"/>
      <c r="E43" s="295"/>
      <c r="F43" s="292"/>
      <c r="G43" s="432" t="s">
        <v>5632</v>
      </c>
      <c r="H43" s="432"/>
      <c r="I43" s="432"/>
      <c r="J43" s="432"/>
      <c r="K43" s="290"/>
    </row>
    <row r="44" spans="2:11" s="1" customFormat="1" ht="15" customHeight="1">
      <c r="B44" s="293"/>
      <c r="C44" s="294"/>
      <c r="D44" s="292"/>
      <c r="E44" s="295" t="s">
        <v>5633</v>
      </c>
      <c r="F44" s="292"/>
      <c r="G44" s="432" t="s">
        <v>5634</v>
      </c>
      <c r="H44" s="432"/>
      <c r="I44" s="432"/>
      <c r="J44" s="432"/>
      <c r="K44" s="290"/>
    </row>
    <row r="45" spans="2:11" s="1" customFormat="1" ht="15" customHeight="1">
      <c r="B45" s="293"/>
      <c r="C45" s="294"/>
      <c r="D45" s="292"/>
      <c r="E45" s="295" t="s">
        <v>151</v>
      </c>
      <c r="F45" s="292"/>
      <c r="G45" s="432" t="s">
        <v>5635</v>
      </c>
      <c r="H45" s="432"/>
      <c r="I45" s="432"/>
      <c r="J45" s="432"/>
      <c r="K45" s="290"/>
    </row>
    <row r="46" spans="2:11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pans="2:11" s="1" customFormat="1" ht="15" customHeight="1">
      <c r="B47" s="293"/>
      <c r="C47" s="294"/>
      <c r="D47" s="432" t="s">
        <v>5636</v>
      </c>
      <c r="E47" s="432"/>
      <c r="F47" s="432"/>
      <c r="G47" s="432"/>
      <c r="H47" s="432"/>
      <c r="I47" s="432"/>
      <c r="J47" s="432"/>
      <c r="K47" s="290"/>
    </row>
    <row r="48" spans="2:11" s="1" customFormat="1" ht="15" customHeight="1">
      <c r="B48" s="293"/>
      <c r="C48" s="294"/>
      <c r="D48" s="294"/>
      <c r="E48" s="432" t="s">
        <v>5637</v>
      </c>
      <c r="F48" s="432"/>
      <c r="G48" s="432"/>
      <c r="H48" s="432"/>
      <c r="I48" s="432"/>
      <c r="J48" s="432"/>
      <c r="K48" s="290"/>
    </row>
    <row r="49" spans="2:11" s="1" customFormat="1" ht="15" customHeight="1">
      <c r="B49" s="293"/>
      <c r="C49" s="294"/>
      <c r="D49" s="294"/>
      <c r="E49" s="432" t="s">
        <v>5638</v>
      </c>
      <c r="F49" s="432"/>
      <c r="G49" s="432"/>
      <c r="H49" s="432"/>
      <c r="I49" s="432"/>
      <c r="J49" s="432"/>
      <c r="K49" s="290"/>
    </row>
    <row r="50" spans="2:11" s="1" customFormat="1" ht="15" customHeight="1">
      <c r="B50" s="293"/>
      <c r="C50" s="294"/>
      <c r="D50" s="294"/>
      <c r="E50" s="432" t="s">
        <v>5639</v>
      </c>
      <c r="F50" s="432"/>
      <c r="G50" s="432"/>
      <c r="H50" s="432"/>
      <c r="I50" s="432"/>
      <c r="J50" s="432"/>
      <c r="K50" s="290"/>
    </row>
    <row r="51" spans="2:11" s="1" customFormat="1" ht="15" customHeight="1">
      <c r="B51" s="293"/>
      <c r="C51" s="294"/>
      <c r="D51" s="432" t="s">
        <v>5640</v>
      </c>
      <c r="E51" s="432"/>
      <c r="F51" s="432"/>
      <c r="G51" s="432"/>
      <c r="H51" s="432"/>
      <c r="I51" s="432"/>
      <c r="J51" s="432"/>
      <c r="K51" s="290"/>
    </row>
    <row r="52" spans="2:11" s="1" customFormat="1" ht="25.5" customHeight="1">
      <c r="B52" s="289"/>
      <c r="C52" s="433" t="s">
        <v>5641</v>
      </c>
      <c r="D52" s="433"/>
      <c r="E52" s="433"/>
      <c r="F52" s="433"/>
      <c r="G52" s="433"/>
      <c r="H52" s="433"/>
      <c r="I52" s="433"/>
      <c r="J52" s="433"/>
      <c r="K52" s="290"/>
    </row>
    <row r="53" spans="2:11" s="1" customFormat="1" ht="5.25" customHeight="1">
      <c r="B53" s="289"/>
      <c r="C53" s="291"/>
      <c r="D53" s="291"/>
      <c r="E53" s="291"/>
      <c r="F53" s="291"/>
      <c r="G53" s="291"/>
      <c r="H53" s="291"/>
      <c r="I53" s="291"/>
      <c r="J53" s="291"/>
      <c r="K53" s="290"/>
    </row>
    <row r="54" spans="2:11" s="1" customFormat="1" ht="15" customHeight="1">
      <c r="B54" s="289"/>
      <c r="C54" s="432" t="s">
        <v>5642</v>
      </c>
      <c r="D54" s="432"/>
      <c r="E54" s="432"/>
      <c r="F54" s="432"/>
      <c r="G54" s="432"/>
      <c r="H54" s="432"/>
      <c r="I54" s="432"/>
      <c r="J54" s="432"/>
      <c r="K54" s="290"/>
    </row>
    <row r="55" spans="2:11" s="1" customFormat="1" ht="15" customHeight="1">
      <c r="B55" s="289"/>
      <c r="C55" s="432" t="s">
        <v>5643</v>
      </c>
      <c r="D55" s="432"/>
      <c r="E55" s="432"/>
      <c r="F55" s="432"/>
      <c r="G55" s="432"/>
      <c r="H55" s="432"/>
      <c r="I55" s="432"/>
      <c r="J55" s="432"/>
      <c r="K55" s="290"/>
    </row>
    <row r="56" spans="2:11" s="1" customFormat="1" ht="12.75" customHeight="1">
      <c r="B56" s="289"/>
      <c r="C56" s="292"/>
      <c r="D56" s="292"/>
      <c r="E56" s="292"/>
      <c r="F56" s="292"/>
      <c r="G56" s="292"/>
      <c r="H56" s="292"/>
      <c r="I56" s="292"/>
      <c r="J56" s="292"/>
      <c r="K56" s="290"/>
    </row>
    <row r="57" spans="2:11" s="1" customFormat="1" ht="15" customHeight="1">
      <c r="B57" s="289"/>
      <c r="C57" s="432" t="s">
        <v>5644</v>
      </c>
      <c r="D57" s="432"/>
      <c r="E57" s="432"/>
      <c r="F57" s="432"/>
      <c r="G57" s="432"/>
      <c r="H57" s="432"/>
      <c r="I57" s="432"/>
      <c r="J57" s="432"/>
      <c r="K57" s="290"/>
    </row>
    <row r="58" spans="2:11" s="1" customFormat="1" ht="15" customHeight="1">
      <c r="B58" s="289"/>
      <c r="C58" s="294"/>
      <c r="D58" s="432" t="s">
        <v>5645</v>
      </c>
      <c r="E58" s="432"/>
      <c r="F58" s="432"/>
      <c r="G58" s="432"/>
      <c r="H58" s="432"/>
      <c r="I58" s="432"/>
      <c r="J58" s="432"/>
      <c r="K58" s="290"/>
    </row>
    <row r="59" spans="2:11" s="1" customFormat="1" ht="15" customHeight="1">
      <c r="B59" s="289"/>
      <c r="C59" s="294"/>
      <c r="D59" s="432" t="s">
        <v>5646</v>
      </c>
      <c r="E59" s="432"/>
      <c r="F59" s="432"/>
      <c r="G59" s="432"/>
      <c r="H59" s="432"/>
      <c r="I59" s="432"/>
      <c r="J59" s="432"/>
      <c r="K59" s="290"/>
    </row>
    <row r="60" spans="2:11" s="1" customFormat="1" ht="15" customHeight="1">
      <c r="B60" s="289"/>
      <c r="C60" s="294"/>
      <c r="D60" s="432" t="s">
        <v>5647</v>
      </c>
      <c r="E60" s="432"/>
      <c r="F60" s="432"/>
      <c r="G60" s="432"/>
      <c r="H60" s="432"/>
      <c r="I60" s="432"/>
      <c r="J60" s="432"/>
      <c r="K60" s="290"/>
    </row>
    <row r="61" spans="2:11" s="1" customFormat="1" ht="15" customHeight="1">
      <c r="B61" s="289"/>
      <c r="C61" s="294"/>
      <c r="D61" s="432" t="s">
        <v>5648</v>
      </c>
      <c r="E61" s="432"/>
      <c r="F61" s="432"/>
      <c r="G61" s="432"/>
      <c r="H61" s="432"/>
      <c r="I61" s="432"/>
      <c r="J61" s="432"/>
      <c r="K61" s="290"/>
    </row>
    <row r="62" spans="2:11" s="1" customFormat="1" ht="15" customHeight="1">
      <c r="B62" s="289"/>
      <c r="C62" s="294"/>
      <c r="D62" s="431" t="s">
        <v>5649</v>
      </c>
      <c r="E62" s="431"/>
      <c r="F62" s="431"/>
      <c r="G62" s="431"/>
      <c r="H62" s="431"/>
      <c r="I62" s="431"/>
      <c r="J62" s="431"/>
      <c r="K62" s="290"/>
    </row>
    <row r="63" spans="2:11" s="1" customFormat="1" ht="15" customHeight="1">
      <c r="B63" s="289"/>
      <c r="C63" s="294"/>
      <c r="D63" s="432" t="s">
        <v>5650</v>
      </c>
      <c r="E63" s="432"/>
      <c r="F63" s="432"/>
      <c r="G63" s="432"/>
      <c r="H63" s="432"/>
      <c r="I63" s="432"/>
      <c r="J63" s="432"/>
      <c r="K63" s="290"/>
    </row>
    <row r="64" spans="2:11" s="1" customFormat="1" ht="12.75" customHeight="1">
      <c r="B64" s="289"/>
      <c r="C64" s="294"/>
      <c r="D64" s="294"/>
      <c r="E64" s="297"/>
      <c r="F64" s="294"/>
      <c r="G64" s="294"/>
      <c r="H64" s="294"/>
      <c r="I64" s="294"/>
      <c r="J64" s="294"/>
      <c r="K64" s="290"/>
    </row>
    <row r="65" spans="2:11" s="1" customFormat="1" ht="15" customHeight="1">
      <c r="B65" s="289"/>
      <c r="C65" s="294"/>
      <c r="D65" s="432" t="s">
        <v>5651</v>
      </c>
      <c r="E65" s="432"/>
      <c r="F65" s="432"/>
      <c r="G65" s="432"/>
      <c r="H65" s="432"/>
      <c r="I65" s="432"/>
      <c r="J65" s="432"/>
      <c r="K65" s="290"/>
    </row>
    <row r="66" spans="2:11" s="1" customFormat="1" ht="15" customHeight="1">
      <c r="B66" s="289"/>
      <c r="C66" s="294"/>
      <c r="D66" s="431" t="s">
        <v>5652</v>
      </c>
      <c r="E66" s="431"/>
      <c r="F66" s="431"/>
      <c r="G66" s="431"/>
      <c r="H66" s="431"/>
      <c r="I66" s="431"/>
      <c r="J66" s="431"/>
      <c r="K66" s="290"/>
    </row>
    <row r="67" spans="2:11" s="1" customFormat="1" ht="15" customHeight="1">
      <c r="B67" s="289"/>
      <c r="C67" s="294"/>
      <c r="D67" s="432" t="s">
        <v>5653</v>
      </c>
      <c r="E67" s="432"/>
      <c r="F67" s="432"/>
      <c r="G67" s="432"/>
      <c r="H67" s="432"/>
      <c r="I67" s="432"/>
      <c r="J67" s="432"/>
      <c r="K67" s="290"/>
    </row>
    <row r="68" spans="2:11" s="1" customFormat="1" ht="15" customHeight="1">
      <c r="B68" s="289"/>
      <c r="C68" s="294"/>
      <c r="D68" s="432" t="s">
        <v>5654</v>
      </c>
      <c r="E68" s="432"/>
      <c r="F68" s="432"/>
      <c r="G68" s="432"/>
      <c r="H68" s="432"/>
      <c r="I68" s="432"/>
      <c r="J68" s="432"/>
      <c r="K68" s="290"/>
    </row>
    <row r="69" spans="2:11" s="1" customFormat="1" ht="15" customHeight="1">
      <c r="B69" s="289"/>
      <c r="C69" s="294"/>
      <c r="D69" s="432" t="s">
        <v>5655</v>
      </c>
      <c r="E69" s="432"/>
      <c r="F69" s="432"/>
      <c r="G69" s="432"/>
      <c r="H69" s="432"/>
      <c r="I69" s="432"/>
      <c r="J69" s="432"/>
      <c r="K69" s="290"/>
    </row>
    <row r="70" spans="2:11" s="1" customFormat="1" ht="15" customHeight="1">
      <c r="B70" s="289"/>
      <c r="C70" s="294"/>
      <c r="D70" s="432" t="s">
        <v>5656</v>
      </c>
      <c r="E70" s="432"/>
      <c r="F70" s="432"/>
      <c r="G70" s="432"/>
      <c r="H70" s="432"/>
      <c r="I70" s="432"/>
      <c r="J70" s="432"/>
      <c r="K70" s="290"/>
    </row>
    <row r="71" spans="2:1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pans="2:11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pans="2:11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pans="2:11" s="1" customFormat="1" ht="45" customHeight="1">
      <c r="B75" s="306"/>
      <c r="C75" s="430" t="s">
        <v>5657</v>
      </c>
      <c r="D75" s="430"/>
      <c r="E75" s="430"/>
      <c r="F75" s="430"/>
      <c r="G75" s="430"/>
      <c r="H75" s="430"/>
      <c r="I75" s="430"/>
      <c r="J75" s="430"/>
      <c r="K75" s="307"/>
    </row>
    <row r="76" spans="2:11" s="1" customFormat="1" ht="17.25" customHeight="1">
      <c r="B76" s="306"/>
      <c r="C76" s="308" t="s">
        <v>5658</v>
      </c>
      <c r="D76" s="308"/>
      <c r="E76" s="308"/>
      <c r="F76" s="308" t="s">
        <v>5659</v>
      </c>
      <c r="G76" s="309"/>
      <c r="H76" s="308" t="s">
        <v>51</v>
      </c>
      <c r="I76" s="308" t="s">
        <v>54</v>
      </c>
      <c r="J76" s="308" t="s">
        <v>5660</v>
      </c>
      <c r="K76" s="307"/>
    </row>
    <row r="77" spans="2:11" s="1" customFormat="1" ht="17.25" customHeight="1">
      <c r="B77" s="306"/>
      <c r="C77" s="310" t="s">
        <v>5661</v>
      </c>
      <c r="D77" s="310"/>
      <c r="E77" s="310"/>
      <c r="F77" s="311" t="s">
        <v>5662</v>
      </c>
      <c r="G77" s="312"/>
      <c r="H77" s="310"/>
      <c r="I77" s="310"/>
      <c r="J77" s="310" t="s">
        <v>5663</v>
      </c>
      <c r="K77" s="307"/>
    </row>
    <row r="78" spans="2:11" s="1" customFormat="1" ht="5.25" customHeight="1">
      <c r="B78" s="306"/>
      <c r="C78" s="313"/>
      <c r="D78" s="313"/>
      <c r="E78" s="313"/>
      <c r="F78" s="313"/>
      <c r="G78" s="314"/>
      <c r="H78" s="313"/>
      <c r="I78" s="313"/>
      <c r="J78" s="313"/>
      <c r="K78" s="307"/>
    </row>
    <row r="79" spans="2:11" s="1" customFormat="1" ht="15" customHeight="1">
      <c r="B79" s="306"/>
      <c r="C79" s="295" t="s">
        <v>50</v>
      </c>
      <c r="D79" s="315"/>
      <c r="E79" s="315"/>
      <c r="F79" s="316" t="s">
        <v>5664</v>
      </c>
      <c r="G79" s="317"/>
      <c r="H79" s="295" t="s">
        <v>5665</v>
      </c>
      <c r="I79" s="295" t="s">
        <v>5666</v>
      </c>
      <c r="J79" s="295">
        <v>20</v>
      </c>
      <c r="K79" s="307"/>
    </row>
    <row r="80" spans="2:11" s="1" customFormat="1" ht="15" customHeight="1">
      <c r="B80" s="306"/>
      <c r="C80" s="295" t="s">
        <v>5667</v>
      </c>
      <c r="D80" s="295"/>
      <c r="E80" s="295"/>
      <c r="F80" s="316" t="s">
        <v>5664</v>
      </c>
      <c r="G80" s="317"/>
      <c r="H80" s="295" t="s">
        <v>5668</v>
      </c>
      <c r="I80" s="295" t="s">
        <v>5666</v>
      </c>
      <c r="J80" s="295">
        <v>120</v>
      </c>
      <c r="K80" s="307"/>
    </row>
    <row r="81" spans="2:11" s="1" customFormat="1" ht="15" customHeight="1">
      <c r="B81" s="318"/>
      <c r="C81" s="295" t="s">
        <v>5669</v>
      </c>
      <c r="D81" s="295"/>
      <c r="E81" s="295"/>
      <c r="F81" s="316" t="s">
        <v>5670</v>
      </c>
      <c r="G81" s="317"/>
      <c r="H81" s="295" t="s">
        <v>5671</v>
      </c>
      <c r="I81" s="295" t="s">
        <v>5666</v>
      </c>
      <c r="J81" s="295">
        <v>50</v>
      </c>
      <c r="K81" s="307"/>
    </row>
    <row r="82" spans="2:11" s="1" customFormat="1" ht="15" customHeight="1">
      <c r="B82" s="318"/>
      <c r="C82" s="295" t="s">
        <v>5672</v>
      </c>
      <c r="D82" s="295"/>
      <c r="E82" s="295"/>
      <c r="F82" s="316" t="s">
        <v>5664</v>
      </c>
      <c r="G82" s="317"/>
      <c r="H82" s="295" t="s">
        <v>5673</v>
      </c>
      <c r="I82" s="295" t="s">
        <v>5674</v>
      </c>
      <c r="J82" s="295"/>
      <c r="K82" s="307"/>
    </row>
    <row r="83" spans="2:11" s="1" customFormat="1" ht="15" customHeight="1">
      <c r="B83" s="318"/>
      <c r="C83" s="319" t="s">
        <v>5675</v>
      </c>
      <c r="D83" s="319"/>
      <c r="E83" s="319"/>
      <c r="F83" s="320" t="s">
        <v>5670</v>
      </c>
      <c r="G83" s="319"/>
      <c r="H83" s="319" t="s">
        <v>5676</v>
      </c>
      <c r="I83" s="319" t="s">
        <v>5666</v>
      </c>
      <c r="J83" s="319">
        <v>15</v>
      </c>
      <c r="K83" s="307"/>
    </row>
    <row r="84" spans="2:11" s="1" customFormat="1" ht="15" customHeight="1">
      <c r="B84" s="318"/>
      <c r="C84" s="319" t="s">
        <v>5677</v>
      </c>
      <c r="D84" s="319"/>
      <c r="E84" s="319"/>
      <c r="F84" s="320" t="s">
        <v>5670</v>
      </c>
      <c r="G84" s="319"/>
      <c r="H84" s="319" t="s">
        <v>5678</v>
      </c>
      <c r="I84" s="319" t="s">
        <v>5666</v>
      </c>
      <c r="J84" s="319">
        <v>15</v>
      </c>
      <c r="K84" s="307"/>
    </row>
    <row r="85" spans="2:11" s="1" customFormat="1" ht="15" customHeight="1">
      <c r="B85" s="318"/>
      <c r="C85" s="319" t="s">
        <v>5679</v>
      </c>
      <c r="D85" s="319"/>
      <c r="E85" s="319"/>
      <c r="F85" s="320" t="s">
        <v>5670</v>
      </c>
      <c r="G85" s="319"/>
      <c r="H85" s="319" t="s">
        <v>5680</v>
      </c>
      <c r="I85" s="319" t="s">
        <v>5666</v>
      </c>
      <c r="J85" s="319">
        <v>20</v>
      </c>
      <c r="K85" s="307"/>
    </row>
    <row r="86" spans="2:11" s="1" customFormat="1" ht="15" customHeight="1">
      <c r="B86" s="318"/>
      <c r="C86" s="319" t="s">
        <v>5681</v>
      </c>
      <c r="D86" s="319"/>
      <c r="E86" s="319"/>
      <c r="F86" s="320" t="s">
        <v>5670</v>
      </c>
      <c r="G86" s="319"/>
      <c r="H86" s="319" t="s">
        <v>5682</v>
      </c>
      <c r="I86" s="319" t="s">
        <v>5666</v>
      </c>
      <c r="J86" s="319">
        <v>20</v>
      </c>
      <c r="K86" s="307"/>
    </row>
    <row r="87" spans="2:11" s="1" customFormat="1" ht="15" customHeight="1">
      <c r="B87" s="318"/>
      <c r="C87" s="295" t="s">
        <v>5683</v>
      </c>
      <c r="D87" s="295"/>
      <c r="E87" s="295"/>
      <c r="F87" s="316" t="s">
        <v>5670</v>
      </c>
      <c r="G87" s="317"/>
      <c r="H87" s="295" t="s">
        <v>5684</v>
      </c>
      <c r="I87" s="295" t="s">
        <v>5666</v>
      </c>
      <c r="J87" s="295">
        <v>50</v>
      </c>
      <c r="K87" s="307"/>
    </row>
    <row r="88" spans="2:11" s="1" customFormat="1" ht="15" customHeight="1">
      <c r="B88" s="318"/>
      <c r="C88" s="295" t="s">
        <v>5685</v>
      </c>
      <c r="D88" s="295"/>
      <c r="E88" s="295"/>
      <c r="F88" s="316" t="s">
        <v>5670</v>
      </c>
      <c r="G88" s="317"/>
      <c r="H88" s="295" t="s">
        <v>5686</v>
      </c>
      <c r="I88" s="295" t="s">
        <v>5666</v>
      </c>
      <c r="J88" s="295">
        <v>20</v>
      </c>
      <c r="K88" s="307"/>
    </row>
    <row r="89" spans="2:11" s="1" customFormat="1" ht="15" customHeight="1">
      <c r="B89" s="318"/>
      <c r="C89" s="295" t="s">
        <v>5687</v>
      </c>
      <c r="D89" s="295"/>
      <c r="E89" s="295"/>
      <c r="F89" s="316" t="s">
        <v>5670</v>
      </c>
      <c r="G89" s="317"/>
      <c r="H89" s="295" t="s">
        <v>5688</v>
      </c>
      <c r="I89" s="295" t="s">
        <v>5666</v>
      </c>
      <c r="J89" s="295">
        <v>20</v>
      </c>
      <c r="K89" s="307"/>
    </row>
    <row r="90" spans="2:11" s="1" customFormat="1" ht="15" customHeight="1">
      <c r="B90" s="318"/>
      <c r="C90" s="295" t="s">
        <v>5689</v>
      </c>
      <c r="D90" s="295"/>
      <c r="E90" s="295"/>
      <c r="F90" s="316" t="s">
        <v>5670</v>
      </c>
      <c r="G90" s="317"/>
      <c r="H90" s="295" t="s">
        <v>5690</v>
      </c>
      <c r="I90" s="295" t="s">
        <v>5666</v>
      </c>
      <c r="J90" s="295">
        <v>50</v>
      </c>
      <c r="K90" s="307"/>
    </row>
    <row r="91" spans="2:11" s="1" customFormat="1" ht="15" customHeight="1">
      <c r="B91" s="318"/>
      <c r="C91" s="295" t="s">
        <v>5691</v>
      </c>
      <c r="D91" s="295"/>
      <c r="E91" s="295"/>
      <c r="F91" s="316" t="s">
        <v>5670</v>
      </c>
      <c r="G91" s="317"/>
      <c r="H91" s="295" t="s">
        <v>5691</v>
      </c>
      <c r="I91" s="295" t="s">
        <v>5666</v>
      </c>
      <c r="J91" s="295">
        <v>50</v>
      </c>
      <c r="K91" s="307"/>
    </row>
    <row r="92" spans="2:11" s="1" customFormat="1" ht="15" customHeight="1">
      <c r="B92" s="318"/>
      <c r="C92" s="295" t="s">
        <v>5692</v>
      </c>
      <c r="D92" s="295"/>
      <c r="E92" s="295"/>
      <c r="F92" s="316" t="s">
        <v>5670</v>
      </c>
      <c r="G92" s="317"/>
      <c r="H92" s="295" t="s">
        <v>5693</v>
      </c>
      <c r="I92" s="295" t="s">
        <v>5666</v>
      </c>
      <c r="J92" s="295">
        <v>255</v>
      </c>
      <c r="K92" s="307"/>
    </row>
    <row r="93" spans="2:11" s="1" customFormat="1" ht="15" customHeight="1">
      <c r="B93" s="318"/>
      <c r="C93" s="295" t="s">
        <v>5694</v>
      </c>
      <c r="D93" s="295"/>
      <c r="E93" s="295"/>
      <c r="F93" s="316" t="s">
        <v>5664</v>
      </c>
      <c r="G93" s="317"/>
      <c r="H93" s="295" t="s">
        <v>5695</v>
      </c>
      <c r="I93" s="295" t="s">
        <v>5696</v>
      </c>
      <c r="J93" s="295"/>
      <c r="K93" s="307"/>
    </row>
    <row r="94" spans="2:11" s="1" customFormat="1" ht="15" customHeight="1">
      <c r="B94" s="318"/>
      <c r="C94" s="295" t="s">
        <v>5697</v>
      </c>
      <c r="D94" s="295"/>
      <c r="E94" s="295"/>
      <c r="F94" s="316" t="s">
        <v>5664</v>
      </c>
      <c r="G94" s="317"/>
      <c r="H94" s="295" t="s">
        <v>5698</v>
      </c>
      <c r="I94" s="295" t="s">
        <v>5699</v>
      </c>
      <c r="J94" s="295"/>
      <c r="K94" s="307"/>
    </row>
    <row r="95" spans="2:11" s="1" customFormat="1" ht="15" customHeight="1">
      <c r="B95" s="318"/>
      <c r="C95" s="295" t="s">
        <v>5700</v>
      </c>
      <c r="D95" s="295"/>
      <c r="E95" s="295"/>
      <c r="F95" s="316" t="s">
        <v>5664</v>
      </c>
      <c r="G95" s="317"/>
      <c r="H95" s="295" t="s">
        <v>5700</v>
      </c>
      <c r="I95" s="295" t="s">
        <v>5699</v>
      </c>
      <c r="J95" s="295"/>
      <c r="K95" s="307"/>
    </row>
    <row r="96" spans="2:11" s="1" customFormat="1" ht="15" customHeight="1">
      <c r="B96" s="318"/>
      <c r="C96" s="295" t="s">
        <v>35</v>
      </c>
      <c r="D96" s="295"/>
      <c r="E96" s="295"/>
      <c r="F96" s="316" t="s">
        <v>5664</v>
      </c>
      <c r="G96" s="317"/>
      <c r="H96" s="295" t="s">
        <v>5701</v>
      </c>
      <c r="I96" s="295" t="s">
        <v>5699</v>
      </c>
      <c r="J96" s="295"/>
      <c r="K96" s="307"/>
    </row>
    <row r="97" spans="2:11" s="1" customFormat="1" ht="15" customHeight="1">
      <c r="B97" s="318"/>
      <c r="C97" s="295" t="s">
        <v>45</v>
      </c>
      <c r="D97" s="295"/>
      <c r="E97" s="295"/>
      <c r="F97" s="316" t="s">
        <v>5664</v>
      </c>
      <c r="G97" s="317"/>
      <c r="H97" s="295" t="s">
        <v>5702</v>
      </c>
      <c r="I97" s="295" t="s">
        <v>5699</v>
      </c>
      <c r="J97" s="295"/>
      <c r="K97" s="307"/>
    </row>
    <row r="98" spans="2:11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pans="2:11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pans="2:11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pans="2:1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pans="2:11" s="1" customFormat="1" ht="45" customHeight="1">
      <c r="B102" s="306"/>
      <c r="C102" s="430" t="s">
        <v>5703</v>
      </c>
      <c r="D102" s="430"/>
      <c r="E102" s="430"/>
      <c r="F102" s="430"/>
      <c r="G102" s="430"/>
      <c r="H102" s="430"/>
      <c r="I102" s="430"/>
      <c r="J102" s="430"/>
      <c r="K102" s="307"/>
    </row>
    <row r="103" spans="2:11" s="1" customFormat="1" ht="17.25" customHeight="1">
      <c r="B103" s="306"/>
      <c r="C103" s="308" t="s">
        <v>5658</v>
      </c>
      <c r="D103" s="308"/>
      <c r="E103" s="308"/>
      <c r="F103" s="308" t="s">
        <v>5659</v>
      </c>
      <c r="G103" s="309"/>
      <c r="H103" s="308" t="s">
        <v>51</v>
      </c>
      <c r="I103" s="308" t="s">
        <v>54</v>
      </c>
      <c r="J103" s="308" t="s">
        <v>5660</v>
      </c>
      <c r="K103" s="307"/>
    </row>
    <row r="104" spans="2:11" s="1" customFormat="1" ht="17.25" customHeight="1">
      <c r="B104" s="306"/>
      <c r="C104" s="310" t="s">
        <v>5661</v>
      </c>
      <c r="D104" s="310"/>
      <c r="E104" s="310"/>
      <c r="F104" s="311" t="s">
        <v>5662</v>
      </c>
      <c r="G104" s="312"/>
      <c r="H104" s="310"/>
      <c r="I104" s="310"/>
      <c r="J104" s="310" t="s">
        <v>5663</v>
      </c>
      <c r="K104" s="307"/>
    </row>
    <row r="105" spans="2:11" s="1" customFormat="1" ht="5.25" customHeight="1">
      <c r="B105" s="306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pans="2:11" s="1" customFormat="1" ht="15" customHeight="1">
      <c r="B106" s="306"/>
      <c r="C106" s="295" t="s">
        <v>50</v>
      </c>
      <c r="D106" s="315"/>
      <c r="E106" s="315"/>
      <c r="F106" s="316" t="s">
        <v>5664</v>
      </c>
      <c r="G106" s="295"/>
      <c r="H106" s="295" t="s">
        <v>5704</v>
      </c>
      <c r="I106" s="295" t="s">
        <v>5666</v>
      </c>
      <c r="J106" s="295">
        <v>20</v>
      </c>
      <c r="K106" s="307"/>
    </row>
    <row r="107" spans="2:11" s="1" customFormat="1" ht="15" customHeight="1">
      <c r="B107" s="306"/>
      <c r="C107" s="295" t="s">
        <v>5667</v>
      </c>
      <c r="D107" s="295"/>
      <c r="E107" s="295"/>
      <c r="F107" s="316" t="s">
        <v>5664</v>
      </c>
      <c r="G107" s="295"/>
      <c r="H107" s="295" t="s">
        <v>5704</v>
      </c>
      <c r="I107" s="295" t="s">
        <v>5666</v>
      </c>
      <c r="J107" s="295">
        <v>120</v>
      </c>
      <c r="K107" s="307"/>
    </row>
    <row r="108" spans="2:11" s="1" customFormat="1" ht="15" customHeight="1">
      <c r="B108" s="318"/>
      <c r="C108" s="295" t="s">
        <v>5669</v>
      </c>
      <c r="D108" s="295"/>
      <c r="E108" s="295"/>
      <c r="F108" s="316" t="s">
        <v>5670</v>
      </c>
      <c r="G108" s="295"/>
      <c r="H108" s="295" t="s">
        <v>5704</v>
      </c>
      <c r="I108" s="295" t="s">
        <v>5666</v>
      </c>
      <c r="J108" s="295">
        <v>50</v>
      </c>
      <c r="K108" s="307"/>
    </row>
    <row r="109" spans="2:11" s="1" customFormat="1" ht="15" customHeight="1">
      <c r="B109" s="318"/>
      <c r="C109" s="295" t="s">
        <v>5672</v>
      </c>
      <c r="D109" s="295"/>
      <c r="E109" s="295"/>
      <c r="F109" s="316" t="s">
        <v>5664</v>
      </c>
      <c r="G109" s="295"/>
      <c r="H109" s="295" t="s">
        <v>5704</v>
      </c>
      <c r="I109" s="295" t="s">
        <v>5674</v>
      </c>
      <c r="J109" s="295"/>
      <c r="K109" s="307"/>
    </row>
    <row r="110" spans="2:11" s="1" customFormat="1" ht="15" customHeight="1">
      <c r="B110" s="318"/>
      <c r="C110" s="295" t="s">
        <v>5683</v>
      </c>
      <c r="D110" s="295"/>
      <c r="E110" s="295"/>
      <c r="F110" s="316" t="s">
        <v>5670</v>
      </c>
      <c r="G110" s="295"/>
      <c r="H110" s="295" t="s">
        <v>5704</v>
      </c>
      <c r="I110" s="295" t="s">
        <v>5666</v>
      </c>
      <c r="J110" s="295">
        <v>50</v>
      </c>
      <c r="K110" s="307"/>
    </row>
    <row r="111" spans="2:11" s="1" customFormat="1" ht="15" customHeight="1">
      <c r="B111" s="318"/>
      <c r="C111" s="295" t="s">
        <v>5691</v>
      </c>
      <c r="D111" s="295"/>
      <c r="E111" s="295"/>
      <c r="F111" s="316" t="s">
        <v>5670</v>
      </c>
      <c r="G111" s="295"/>
      <c r="H111" s="295" t="s">
        <v>5704</v>
      </c>
      <c r="I111" s="295" t="s">
        <v>5666</v>
      </c>
      <c r="J111" s="295">
        <v>50</v>
      </c>
      <c r="K111" s="307"/>
    </row>
    <row r="112" spans="2:11" s="1" customFormat="1" ht="15" customHeight="1">
      <c r="B112" s="318"/>
      <c r="C112" s="295" t="s">
        <v>5689</v>
      </c>
      <c r="D112" s="295"/>
      <c r="E112" s="295"/>
      <c r="F112" s="316" t="s">
        <v>5670</v>
      </c>
      <c r="G112" s="295"/>
      <c r="H112" s="295" t="s">
        <v>5704</v>
      </c>
      <c r="I112" s="295" t="s">
        <v>5666</v>
      </c>
      <c r="J112" s="295">
        <v>50</v>
      </c>
      <c r="K112" s="307"/>
    </row>
    <row r="113" spans="2:11" s="1" customFormat="1" ht="15" customHeight="1">
      <c r="B113" s="318"/>
      <c r="C113" s="295" t="s">
        <v>50</v>
      </c>
      <c r="D113" s="295"/>
      <c r="E113" s="295"/>
      <c r="F113" s="316" t="s">
        <v>5664</v>
      </c>
      <c r="G113" s="295"/>
      <c r="H113" s="295" t="s">
        <v>5705</v>
      </c>
      <c r="I113" s="295" t="s">
        <v>5666</v>
      </c>
      <c r="J113" s="295">
        <v>20</v>
      </c>
      <c r="K113" s="307"/>
    </row>
    <row r="114" spans="2:11" s="1" customFormat="1" ht="15" customHeight="1">
      <c r="B114" s="318"/>
      <c r="C114" s="295" t="s">
        <v>5706</v>
      </c>
      <c r="D114" s="295"/>
      <c r="E114" s="295"/>
      <c r="F114" s="316" t="s">
        <v>5664</v>
      </c>
      <c r="G114" s="295"/>
      <c r="H114" s="295" t="s">
        <v>5707</v>
      </c>
      <c r="I114" s="295" t="s">
        <v>5666</v>
      </c>
      <c r="J114" s="295">
        <v>120</v>
      </c>
      <c r="K114" s="307"/>
    </row>
    <row r="115" spans="2:11" s="1" customFormat="1" ht="15" customHeight="1">
      <c r="B115" s="318"/>
      <c r="C115" s="295" t="s">
        <v>35</v>
      </c>
      <c r="D115" s="295"/>
      <c r="E115" s="295"/>
      <c r="F115" s="316" t="s">
        <v>5664</v>
      </c>
      <c r="G115" s="295"/>
      <c r="H115" s="295" t="s">
        <v>5708</v>
      </c>
      <c r="I115" s="295" t="s">
        <v>5699</v>
      </c>
      <c r="J115" s="295"/>
      <c r="K115" s="307"/>
    </row>
    <row r="116" spans="2:11" s="1" customFormat="1" ht="15" customHeight="1">
      <c r="B116" s="318"/>
      <c r="C116" s="295" t="s">
        <v>45</v>
      </c>
      <c r="D116" s="295"/>
      <c r="E116" s="295"/>
      <c r="F116" s="316" t="s">
        <v>5664</v>
      </c>
      <c r="G116" s="295"/>
      <c r="H116" s="295" t="s">
        <v>5709</v>
      </c>
      <c r="I116" s="295" t="s">
        <v>5699</v>
      </c>
      <c r="J116" s="295"/>
      <c r="K116" s="307"/>
    </row>
    <row r="117" spans="2:11" s="1" customFormat="1" ht="15" customHeight="1">
      <c r="B117" s="318"/>
      <c r="C117" s="295" t="s">
        <v>54</v>
      </c>
      <c r="D117" s="295"/>
      <c r="E117" s="295"/>
      <c r="F117" s="316" t="s">
        <v>5664</v>
      </c>
      <c r="G117" s="295"/>
      <c r="H117" s="295" t="s">
        <v>5710</v>
      </c>
      <c r="I117" s="295" t="s">
        <v>5711</v>
      </c>
      <c r="J117" s="295"/>
      <c r="K117" s="307"/>
    </row>
    <row r="118" spans="2:11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pans="2:11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pans="2:11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pans="2:1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pans="2:11" s="1" customFormat="1" ht="45" customHeight="1">
      <c r="B122" s="334"/>
      <c r="C122" s="428" t="s">
        <v>5712</v>
      </c>
      <c r="D122" s="428"/>
      <c r="E122" s="428"/>
      <c r="F122" s="428"/>
      <c r="G122" s="428"/>
      <c r="H122" s="428"/>
      <c r="I122" s="428"/>
      <c r="J122" s="428"/>
      <c r="K122" s="335"/>
    </row>
    <row r="123" spans="2:11" s="1" customFormat="1" ht="17.25" customHeight="1">
      <c r="B123" s="336"/>
      <c r="C123" s="308" t="s">
        <v>5658</v>
      </c>
      <c r="D123" s="308"/>
      <c r="E123" s="308"/>
      <c r="F123" s="308" t="s">
        <v>5659</v>
      </c>
      <c r="G123" s="309"/>
      <c r="H123" s="308" t="s">
        <v>51</v>
      </c>
      <c r="I123" s="308" t="s">
        <v>54</v>
      </c>
      <c r="J123" s="308" t="s">
        <v>5660</v>
      </c>
      <c r="K123" s="337"/>
    </row>
    <row r="124" spans="2:11" s="1" customFormat="1" ht="17.25" customHeight="1">
      <c r="B124" s="336"/>
      <c r="C124" s="310" t="s">
        <v>5661</v>
      </c>
      <c r="D124" s="310"/>
      <c r="E124" s="310"/>
      <c r="F124" s="311" t="s">
        <v>5662</v>
      </c>
      <c r="G124" s="312"/>
      <c r="H124" s="310"/>
      <c r="I124" s="310"/>
      <c r="J124" s="310" t="s">
        <v>5663</v>
      </c>
      <c r="K124" s="337"/>
    </row>
    <row r="125" spans="2:11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pans="2:11" s="1" customFormat="1" ht="15" customHeight="1">
      <c r="B126" s="338"/>
      <c r="C126" s="295" t="s">
        <v>5667</v>
      </c>
      <c r="D126" s="315"/>
      <c r="E126" s="315"/>
      <c r="F126" s="316" t="s">
        <v>5664</v>
      </c>
      <c r="G126" s="295"/>
      <c r="H126" s="295" t="s">
        <v>5704</v>
      </c>
      <c r="I126" s="295" t="s">
        <v>5666</v>
      </c>
      <c r="J126" s="295">
        <v>120</v>
      </c>
      <c r="K126" s="341"/>
    </row>
    <row r="127" spans="2:11" s="1" customFormat="1" ht="15" customHeight="1">
      <c r="B127" s="338"/>
      <c r="C127" s="295" t="s">
        <v>5713</v>
      </c>
      <c r="D127" s="295"/>
      <c r="E127" s="295"/>
      <c r="F127" s="316" t="s">
        <v>5664</v>
      </c>
      <c r="G127" s="295"/>
      <c r="H127" s="295" t="s">
        <v>5714</v>
      </c>
      <c r="I127" s="295" t="s">
        <v>5666</v>
      </c>
      <c r="J127" s="295" t="s">
        <v>5715</v>
      </c>
      <c r="K127" s="341"/>
    </row>
    <row r="128" spans="2:11" s="1" customFormat="1" ht="15" customHeight="1">
      <c r="B128" s="338"/>
      <c r="C128" s="295" t="s">
        <v>84</v>
      </c>
      <c r="D128" s="295"/>
      <c r="E128" s="295"/>
      <c r="F128" s="316" t="s">
        <v>5664</v>
      </c>
      <c r="G128" s="295"/>
      <c r="H128" s="295" t="s">
        <v>5716</v>
      </c>
      <c r="I128" s="295" t="s">
        <v>5666</v>
      </c>
      <c r="J128" s="295" t="s">
        <v>5715</v>
      </c>
      <c r="K128" s="341"/>
    </row>
    <row r="129" spans="2:11" s="1" customFormat="1" ht="15" customHeight="1">
      <c r="B129" s="338"/>
      <c r="C129" s="295" t="s">
        <v>5675</v>
      </c>
      <c r="D129" s="295"/>
      <c r="E129" s="295"/>
      <c r="F129" s="316" t="s">
        <v>5670</v>
      </c>
      <c r="G129" s="295"/>
      <c r="H129" s="295" t="s">
        <v>5676</v>
      </c>
      <c r="I129" s="295" t="s">
        <v>5666</v>
      </c>
      <c r="J129" s="295">
        <v>15</v>
      </c>
      <c r="K129" s="341"/>
    </row>
    <row r="130" spans="2:11" s="1" customFormat="1" ht="15" customHeight="1">
      <c r="B130" s="338"/>
      <c r="C130" s="319" t="s">
        <v>5677</v>
      </c>
      <c r="D130" s="319"/>
      <c r="E130" s="319"/>
      <c r="F130" s="320" t="s">
        <v>5670</v>
      </c>
      <c r="G130" s="319"/>
      <c r="H130" s="319" t="s">
        <v>5678</v>
      </c>
      <c r="I130" s="319" t="s">
        <v>5666</v>
      </c>
      <c r="J130" s="319">
        <v>15</v>
      </c>
      <c r="K130" s="341"/>
    </row>
    <row r="131" spans="2:11" s="1" customFormat="1" ht="15" customHeight="1">
      <c r="B131" s="338"/>
      <c r="C131" s="319" t="s">
        <v>5679</v>
      </c>
      <c r="D131" s="319"/>
      <c r="E131" s="319"/>
      <c r="F131" s="320" t="s">
        <v>5670</v>
      </c>
      <c r="G131" s="319"/>
      <c r="H131" s="319" t="s">
        <v>5680</v>
      </c>
      <c r="I131" s="319" t="s">
        <v>5666</v>
      </c>
      <c r="J131" s="319">
        <v>20</v>
      </c>
      <c r="K131" s="341"/>
    </row>
    <row r="132" spans="2:11" s="1" customFormat="1" ht="15" customHeight="1">
      <c r="B132" s="338"/>
      <c r="C132" s="319" t="s">
        <v>5681</v>
      </c>
      <c r="D132" s="319"/>
      <c r="E132" s="319"/>
      <c r="F132" s="320" t="s">
        <v>5670</v>
      </c>
      <c r="G132" s="319"/>
      <c r="H132" s="319" t="s">
        <v>5682</v>
      </c>
      <c r="I132" s="319" t="s">
        <v>5666</v>
      </c>
      <c r="J132" s="319">
        <v>20</v>
      </c>
      <c r="K132" s="341"/>
    </row>
    <row r="133" spans="2:11" s="1" customFormat="1" ht="15" customHeight="1">
      <c r="B133" s="338"/>
      <c r="C133" s="295" t="s">
        <v>5669</v>
      </c>
      <c r="D133" s="295"/>
      <c r="E133" s="295"/>
      <c r="F133" s="316" t="s">
        <v>5670</v>
      </c>
      <c r="G133" s="295"/>
      <c r="H133" s="295" t="s">
        <v>5704</v>
      </c>
      <c r="I133" s="295" t="s">
        <v>5666</v>
      </c>
      <c r="J133" s="295">
        <v>50</v>
      </c>
      <c r="K133" s="341"/>
    </row>
    <row r="134" spans="2:11" s="1" customFormat="1" ht="15" customHeight="1">
      <c r="B134" s="338"/>
      <c r="C134" s="295" t="s">
        <v>5683</v>
      </c>
      <c r="D134" s="295"/>
      <c r="E134" s="295"/>
      <c r="F134" s="316" t="s">
        <v>5670</v>
      </c>
      <c r="G134" s="295"/>
      <c r="H134" s="295" t="s">
        <v>5704</v>
      </c>
      <c r="I134" s="295" t="s">
        <v>5666</v>
      </c>
      <c r="J134" s="295">
        <v>50</v>
      </c>
      <c r="K134" s="341"/>
    </row>
    <row r="135" spans="2:11" s="1" customFormat="1" ht="15" customHeight="1">
      <c r="B135" s="338"/>
      <c r="C135" s="295" t="s">
        <v>5689</v>
      </c>
      <c r="D135" s="295"/>
      <c r="E135" s="295"/>
      <c r="F135" s="316" t="s">
        <v>5670</v>
      </c>
      <c r="G135" s="295"/>
      <c r="H135" s="295" t="s">
        <v>5704</v>
      </c>
      <c r="I135" s="295" t="s">
        <v>5666</v>
      </c>
      <c r="J135" s="295">
        <v>50</v>
      </c>
      <c r="K135" s="341"/>
    </row>
    <row r="136" spans="2:11" s="1" customFormat="1" ht="15" customHeight="1">
      <c r="B136" s="338"/>
      <c r="C136" s="295" t="s">
        <v>5691</v>
      </c>
      <c r="D136" s="295"/>
      <c r="E136" s="295"/>
      <c r="F136" s="316" t="s">
        <v>5670</v>
      </c>
      <c r="G136" s="295"/>
      <c r="H136" s="295" t="s">
        <v>5704</v>
      </c>
      <c r="I136" s="295" t="s">
        <v>5666</v>
      </c>
      <c r="J136" s="295">
        <v>50</v>
      </c>
      <c r="K136" s="341"/>
    </row>
    <row r="137" spans="2:11" s="1" customFormat="1" ht="15" customHeight="1">
      <c r="B137" s="338"/>
      <c r="C137" s="295" t="s">
        <v>5692</v>
      </c>
      <c r="D137" s="295"/>
      <c r="E137" s="295"/>
      <c r="F137" s="316" t="s">
        <v>5670</v>
      </c>
      <c r="G137" s="295"/>
      <c r="H137" s="295" t="s">
        <v>5717</v>
      </c>
      <c r="I137" s="295" t="s">
        <v>5666</v>
      </c>
      <c r="J137" s="295">
        <v>255</v>
      </c>
      <c r="K137" s="341"/>
    </row>
    <row r="138" spans="2:11" s="1" customFormat="1" ht="15" customHeight="1">
      <c r="B138" s="338"/>
      <c r="C138" s="295" t="s">
        <v>5694</v>
      </c>
      <c r="D138" s="295"/>
      <c r="E138" s="295"/>
      <c r="F138" s="316" t="s">
        <v>5664</v>
      </c>
      <c r="G138" s="295"/>
      <c r="H138" s="295" t="s">
        <v>5718</v>
      </c>
      <c r="I138" s="295" t="s">
        <v>5696</v>
      </c>
      <c r="J138" s="295"/>
      <c r="K138" s="341"/>
    </row>
    <row r="139" spans="2:11" s="1" customFormat="1" ht="15" customHeight="1">
      <c r="B139" s="338"/>
      <c r="C139" s="295" t="s">
        <v>5697</v>
      </c>
      <c r="D139" s="295"/>
      <c r="E139" s="295"/>
      <c r="F139" s="316" t="s">
        <v>5664</v>
      </c>
      <c r="G139" s="295"/>
      <c r="H139" s="295" t="s">
        <v>5719</v>
      </c>
      <c r="I139" s="295" t="s">
        <v>5699</v>
      </c>
      <c r="J139" s="295"/>
      <c r="K139" s="341"/>
    </row>
    <row r="140" spans="2:11" s="1" customFormat="1" ht="15" customHeight="1">
      <c r="B140" s="338"/>
      <c r="C140" s="295" t="s">
        <v>5700</v>
      </c>
      <c r="D140" s="295"/>
      <c r="E140" s="295"/>
      <c r="F140" s="316" t="s">
        <v>5664</v>
      </c>
      <c r="G140" s="295"/>
      <c r="H140" s="295" t="s">
        <v>5700</v>
      </c>
      <c r="I140" s="295" t="s">
        <v>5699</v>
      </c>
      <c r="J140" s="295"/>
      <c r="K140" s="341"/>
    </row>
    <row r="141" spans="2:11" s="1" customFormat="1" ht="15" customHeight="1">
      <c r="B141" s="338"/>
      <c r="C141" s="295" t="s">
        <v>35</v>
      </c>
      <c r="D141" s="295"/>
      <c r="E141" s="295"/>
      <c r="F141" s="316" t="s">
        <v>5664</v>
      </c>
      <c r="G141" s="295"/>
      <c r="H141" s="295" t="s">
        <v>5720</v>
      </c>
      <c r="I141" s="295" t="s">
        <v>5699</v>
      </c>
      <c r="J141" s="295"/>
      <c r="K141" s="341"/>
    </row>
    <row r="142" spans="2:11" s="1" customFormat="1" ht="15" customHeight="1">
      <c r="B142" s="338"/>
      <c r="C142" s="295" t="s">
        <v>5721</v>
      </c>
      <c r="D142" s="295"/>
      <c r="E142" s="295"/>
      <c r="F142" s="316" t="s">
        <v>5664</v>
      </c>
      <c r="G142" s="295"/>
      <c r="H142" s="295" t="s">
        <v>5722</v>
      </c>
      <c r="I142" s="295" t="s">
        <v>5699</v>
      </c>
      <c r="J142" s="295"/>
      <c r="K142" s="341"/>
    </row>
    <row r="143" spans="2:11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pans="2:11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pans="2:11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pans="2:11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pans="2:11" s="1" customFormat="1" ht="45" customHeight="1">
      <c r="B147" s="306"/>
      <c r="C147" s="430" t="s">
        <v>5723</v>
      </c>
      <c r="D147" s="430"/>
      <c r="E147" s="430"/>
      <c r="F147" s="430"/>
      <c r="G147" s="430"/>
      <c r="H147" s="430"/>
      <c r="I147" s="430"/>
      <c r="J147" s="430"/>
      <c r="K147" s="307"/>
    </row>
    <row r="148" spans="2:11" s="1" customFormat="1" ht="17.25" customHeight="1">
      <c r="B148" s="306"/>
      <c r="C148" s="308" t="s">
        <v>5658</v>
      </c>
      <c r="D148" s="308"/>
      <c r="E148" s="308"/>
      <c r="F148" s="308" t="s">
        <v>5659</v>
      </c>
      <c r="G148" s="309"/>
      <c r="H148" s="308" t="s">
        <v>51</v>
      </c>
      <c r="I148" s="308" t="s">
        <v>54</v>
      </c>
      <c r="J148" s="308" t="s">
        <v>5660</v>
      </c>
      <c r="K148" s="307"/>
    </row>
    <row r="149" spans="2:11" s="1" customFormat="1" ht="17.25" customHeight="1">
      <c r="B149" s="306"/>
      <c r="C149" s="310" t="s">
        <v>5661</v>
      </c>
      <c r="D149" s="310"/>
      <c r="E149" s="310"/>
      <c r="F149" s="311" t="s">
        <v>5662</v>
      </c>
      <c r="G149" s="312"/>
      <c r="H149" s="310"/>
      <c r="I149" s="310"/>
      <c r="J149" s="310" t="s">
        <v>5663</v>
      </c>
      <c r="K149" s="307"/>
    </row>
    <row r="150" spans="2:11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pans="2:11" s="1" customFormat="1" ht="15" customHeight="1">
      <c r="B151" s="318"/>
      <c r="C151" s="345" t="s">
        <v>5667</v>
      </c>
      <c r="D151" s="295"/>
      <c r="E151" s="295"/>
      <c r="F151" s="346" t="s">
        <v>5664</v>
      </c>
      <c r="G151" s="295"/>
      <c r="H151" s="345" t="s">
        <v>5704</v>
      </c>
      <c r="I151" s="345" t="s">
        <v>5666</v>
      </c>
      <c r="J151" s="345">
        <v>120</v>
      </c>
      <c r="K151" s="341"/>
    </row>
    <row r="152" spans="2:11" s="1" customFormat="1" ht="15" customHeight="1">
      <c r="B152" s="318"/>
      <c r="C152" s="345" t="s">
        <v>5713</v>
      </c>
      <c r="D152" s="295"/>
      <c r="E152" s="295"/>
      <c r="F152" s="346" t="s">
        <v>5664</v>
      </c>
      <c r="G152" s="295"/>
      <c r="H152" s="345" t="s">
        <v>5724</v>
      </c>
      <c r="I152" s="345" t="s">
        <v>5666</v>
      </c>
      <c r="J152" s="345" t="s">
        <v>5715</v>
      </c>
      <c r="K152" s="341"/>
    </row>
    <row r="153" spans="2:11" s="1" customFormat="1" ht="15" customHeight="1">
      <c r="B153" s="318"/>
      <c r="C153" s="345" t="s">
        <v>84</v>
      </c>
      <c r="D153" s="295"/>
      <c r="E153" s="295"/>
      <c r="F153" s="346" t="s">
        <v>5664</v>
      </c>
      <c r="G153" s="295"/>
      <c r="H153" s="345" t="s">
        <v>5725</v>
      </c>
      <c r="I153" s="345" t="s">
        <v>5666</v>
      </c>
      <c r="J153" s="345" t="s">
        <v>5715</v>
      </c>
      <c r="K153" s="341"/>
    </row>
    <row r="154" spans="2:11" s="1" customFormat="1" ht="15" customHeight="1">
      <c r="B154" s="318"/>
      <c r="C154" s="345" t="s">
        <v>5669</v>
      </c>
      <c r="D154" s="295"/>
      <c r="E154" s="295"/>
      <c r="F154" s="346" t="s">
        <v>5670</v>
      </c>
      <c r="G154" s="295"/>
      <c r="H154" s="345" t="s">
        <v>5704</v>
      </c>
      <c r="I154" s="345" t="s">
        <v>5666</v>
      </c>
      <c r="J154" s="345">
        <v>50</v>
      </c>
      <c r="K154" s="341"/>
    </row>
    <row r="155" spans="2:11" s="1" customFormat="1" ht="15" customHeight="1">
      <c r="B155" s="318"/>
      <c r="C155" s="345" t="s">
        <v>5672</v>
      </c>
      <c r="D155" s="295"/>
      <c r="E155" s="295"/>
      <c r="F155" s="346" t="s">
        <v>5664</v>
      </c>
      <c r="G155" s="295"/>
      <c r="H155" s="345" t="s">
        <v>5704</v>
      </c>
      <c r="I155" s="345" t="s">
        <v>5674</v>
      </c>
      <c r="J155" s="345"/>
      <c r="K155" s="341"/>
    </row>
    <row r="156" spans="2:11" s="1" customFormat="1" ht="15" customHeight="1">
      <c r="B156" s="318"/>
      <c r="C156" s="345" t="s">
        <v>5683</v>
      </c>
      <c r="D156" s="295"/>
      <c r="E156" s="295"/>
      <c r="F156" s="346" t="s">
        <v>5670</v>
      </c>
      <c r="G156" s="295"/>
      <c r="H156" s="345" t="s">
        <v>5704</v>
      </c>
      <c r="I156" s="345" t="s">
        <v>5666</v>
      </c>
      <c r="J156" s="345">
        <v>50</v>
      </c>
      <c r="K156" s="341"/>
    </row>
    <row r="157" spans="2:11" s="1" customFormat="1" ht="15" customHeight="1">
      <c r="B157" s="318"/>
      <c r="C157" s="345" t="s">
        <v>5691</v>
      </c>
      <c r="D157" s="295"/>
      <c r="E157" s="295"/>
      <c r="F157" s="346" t="s">
        <v>5670</v>
      </c>
      <c r="G157" s="295"/>
      <c r="H157" s="345" t="s">
        <v>5704</v>
      </c>
      <c r="I157" s="345" t="s">
        <v>5666</v>
      </c>
      <c r="J157" s="345">
        <v>50</v>
      </c>
      <c r="K157" s="341"/>
    </row>
    <row r="158" spans="2:11" s="1" customFormat="1" ht="15" customHeight="1">
      <c r="B158" s="318"/>
      <c r="C158" s="345" t="s">
        <v>5689</v>
      </c>
      <c r="D158" s="295"/>
      <c r="E158" s="295"/>
      <c r="F158" s="346" t="s">
        <v>5670</v>
      </c>
      <c r="G158" s="295"/>
      <c r="H158" s="345" t="s">
        <v>5704</v>
      </c>
      <c r="I158" s="345" t="s">
        <v>5666</v>
      </c>
      <c r="J158" s="345">
        <v>50</v>
      </c>
      <c r="K158" s="341"/>
    </row>
    <row r="159" spans="2:11" s="1" customFormat="1" ht="15" customHeight="1">
      <c r="B159" s="318"/>
      <c r="C159" s="345" t="s">
        <v>130</v>
      </c>
      <c r="D159" s="295"/>
      <c r="E159" s="295"/>
      <c r="F159" s="346" t="s">
        <v>5664</v>
      </c>
      <c r="G159" s="295"/>
      <c r="H159" s="345" t="s">
        <v>5726</v>
      </c>
      <c r="I159" s="345" t="s">
        <v>5666</v>
      </c>
      <c r="J159" s="345" t="s">
        <v>5727</v>
      </c>
      <c r="K159" s="341"/>
    </row>
    <row r="160" spans="2:11" s="1" customFormat="1" ht="15" customHeight="1">
      <c r="B160" s="318"/>
      <c r="C160" s="345" t="s">
        <v>5728</v>
      </c>
      <c r="D160" s="295"/>
      <c r="E160" s="295"/>
      <c r="F160" s="346" t="s">
        <v>5664</v>
      </c>
      <c r="G160" s="295"/>
      <c r="H160" s="345" t="s">
        <v>5729</v>
      </c>
      <c r="I160" s="345" t="s">
        <v>5699</v>
      </c>
      <c r="J160" s="345"/>
      <c r="K160" s="341"/>
    </row>
    <row r="161" spans="2:1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pans="2:11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pans="2:11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pans="2:11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pans="2:11" s="1" customFormat="1" ht="45" customHeight="1">
      <c r="B165" s="287"/>
      <c r="C165" s="428" t="s">
        <v>5730</v>
      </c>
      <c r="D165" s="428"/>
      <c r="E165" s="428"/>
      <c r="F165" s="428"/>
      <c r="G165" s="428"/>
      <c r="H165" s="428"/>
      <c r="I165" s="428"/>
      <c r="J165" s="428"/>
      <c r="K165" s="288"/>
    </row>
    <row r="166" spans="2:11" s="1" customFormat="1" ht="17.25" customHeight="1">
      <c r="B166" s="287"/>
      <c r="C166" s="308" t="s">
        <v>5658</v>
      </c>
      <c r="D166" s="308"/>
      <c r="E166" s="308"/>
      <c r="F166" s="308" t="s">
        <v>5659</v>
      </c>
      <c r="G166" s="350"/>
      <c r="H166" s="351" t="s">
        <v>51</v>
      </c>
      <c r="I166" s="351" t="s">
        <v>54</v>
      </c>
      <c r="J166" s="308" t="s">
        <v>5660</v>
      </c>
      <c r="K166" s="288"/>
    </row>
    <row r="167" spans="2:11" s="1" customFormat="1" ht="17.25" customHeight="1">
      <c r="B167" s="289"/>
      <c r="C167" s="310" t="s">
        <v>5661</v>
      </c>
      <c r="D167" s="310"/>
      <c r="E167" s="310"/>
      <c r="F167" s="311" t="s">
        <v>5662</v>
      </c>
      <c r="G167" s="352"/>
      <c r="H167" s="353"/>
      <c r="I167" s="353"/>
      <c r="J167" s="310" t="s">
        <v>5663</v>
      </c>
      <c r="K167" s="290"/>
    </row>
    <row r="168" spans="2:11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pans="2:11" s="1" customFormat="1" ht="15" customHeight="1">
      <c r="B169" s="318"/>
      <c r="C169" s="295" t="s">
        <v>5667</v>
      </c>
      <c r="D169" s="295"/>
      <c r="E169" s="295"/>
      <c r="F169" s="316" t="s">
        <v>5664</v>
      </c>
      <c r="G169" s="295"/>
      <c r="H169" s="295" t="s">
        <v>5704</v>
      </c>
      <c r="I169" s="295" t="s">
        <v>5666</v>
      </c>
      <c r="J169" s="295">
        <v>120</v>
      </c>
      <c r="K169" s="341"/>
    </row>
    <row r="170" spans="2:11" s="1" customFormat="1" ht="15" customHeight="1">
      <c r="B170" s="318"/>
      <c r="C170" s="295" t="s">
        <v>5713</v>
      </c>
      <c r="D170" s="295"/>
      <c r="E170" s="295"/>
      <c r="F170" s="316" t="s">
        <v>5664</v>
      </c>
      <c r="G170" s="295"/>
      <c r="H170" s="295" t="s">
        <v>5714</v>
      </c>
      <c r="I170" s="295" t="s">
        <v>5666</v>
      </c>
      <c r="J170" s="295" t="s">
        <v>5715</v>
      </c>
      <c r="K170" s="341"/>
    </row>
    <row r="171" spans="2:11" s="1" customFormat="1" ht="15" customHeight="1">
      <c r="B171" s="318"/>
      <c r="C171" s="295" t="s">
        <v>84</v>
      </c>
      <c r="D171" s="295"/>
      <c r="E171" s="295"/>
      <c r="F171" s="316" t="s">
        <v>5664</v>
      </c>
      <c r="G171" s="295"/>
      <c r="H171" s="295" t="s">
        <v>5731</v>
      </c>
      <c r="I171" s="295" t="s">
        <v>5666</v>
      </c>
      <c r="J171" s="295" t="s">
        <v>5715</v>
      </c>
      <c r="K171" s="341"/>
    </row>
    <row r="172" spans="2:11" s="1" customFormat="1" ht="15" customHeight="1">
      <c r="B172" s="318"/>
      <c r="C172" s="295" t="s">
        <v>5669</v>
      </c>
      <c r="D172" s="295"/>
      <c r="E172" s="295"/>
      <c r="F172" s="316" t="s">
        <v>5670</v>
      </c>
      <c r="G172" s="295"/>
      <c r="H172" s="295" t="s">
        <v>5731</v>
      </c>
      <c r="I172" s="295" t="s">
        <v>5666</v>
      </c>
      <c r="J172" s="295">
        <v>50</v>
      </c>
      <c r="K172" s="341"/>
    </row>
    <row r="173" spans="2:11" s="1" customFormat="1" ht="15" customHeight="1">
      <c r="B173" s="318"/>
      <c r="C173" s="295" t="s">
        <v>5672</v>
      </c>
      <c r="D173" s="295"/>
      <c r="E173" s="295"/>
      <c r="F173" s="316" t="s">
        <v>5664</v>
      </c>
      <c r="G173" s="295"/>
      <c r="H173" s="295" t="s">
        <v>5731</v>
      </c>
      <c r="I173" s="295" t="s">
        <v>5674</v>
      </c>
      <c r="J173" s="295"/>
      <c r="K173" s="341"/>
    </row>
    <row r="174" spans="2:11" s="1" customFormat="1" ht="15" customHeight="1">
      <c r="B174" s="318"/>
      <c r="C174" s="295" t="s">
        <v>5683</v>
      </c>
      <c r="D174" s="295"/>
      <c r="E174" s="295"/>
      <c r="F174" s="316" t="s">
        <v>5670</v>
      </c>
      <c r="G174" s="295"/>
      <c r="H174" s="295" t="s">
        <v>5731</v>
      </c>
      <c r="I174" s="295" t="s">
        <v>5666</v>
      </c>
      <c r="J174" s="295">
        <v>50</v>
      </c>
      <c r="K174" s="341"/>
    </row>
    <row r="175" spans="2:11" s="1" customFormat="1" ht="15" customHeight="1">
      <c r="B175" s="318"/>
      <c r="C175" s="295" t="s">
        <v>5691</v>
      </c>
      <c r="D175" s="295"/>
      <c r="E175" s="295"/>
      <c r="F175" s="316" t="s">
        <v>5670</v>
      </c>
      <c r="G175" s="295"/>
      <c r="H175" s="295" t="s">
        <v>5731</v>
      </c>
      <c r="I175" s="295" t="s">
        <v>5666</v>
      </c>
      <c r="J175" s="295">
        <v>50</v>
      </c>
      <c r="K175" s="341"/>
    </row>
    <row r="176" spans="2:11" s="1" customFormat="1" ht="15" customHeight="1">
      <c r="B176" s="318"/>
      <c r="C176" s="295" t="s">
        <v>5689</v>
      </c>
      <c r="D176" s="295"/>
      <c r="E176" s="295"/>
      <c r="F176" s="316" t="s">
        <v>5670</v>
      </c>
      <c r="G176" s="295"/>
      <c r="H176" s="295" t="s">
        <v>5731</v>
      </c>
      <c r="I176" s="295" t="s">
        <v>5666</v>
      </c>
      <c r="J176" s="295">
        <v>50</v>
      </c>
      <c r="K176" s="341"/>
    </row>
    <row r="177" spans="2:11" s="1" customFormat="1" ht="15" customHeight="1">
      <c r="B177" s="318"/>
      <c r="C177" s="295" t="s">
        <v>147</v>
      </c>
      <c r="D177" s="295"/>
      <c r="E177" s="295"/>
      <c r="F177" s="316" t="s">
        <v>5664</v>
      </c>
      <c r="G177" s="295"/>
      <c r="H177" s="295" t="s">
        <v>5732</v>
      </c>
      <c r="I177" s="295" t="s">
        <v>5733</v>
      </c>
      <c r="J177" s="295"/>
      <c r="K177" s="341"/>
    </row>
    <row r="178" spans="2:11" s="1" customFormat="1" ht="15" customHeight="1">
      <c r="B178" s="318"/>
      <c r="C178" s="295" t="s">
        <v>54</v>
      </c>
      <c r="D178" s="295"/>
      <c r="E178" s="295"/>
      <c r="F178" s="316" t="s">
        <v>5664</v>
      </c>
      <c r="G178" s="295"/>
      <c r="H178" s="295" t="s">
        <v>5734</v>
      </c>
      <c r="I178" s="295" t="s">
        <v>5735</v>
      </c>
      <c r="J178" s="295">
        <v>1</v>
      </c>
      <c r="K178" s="341"/>
    </row>
    <row r="179" spans="2:11" s="1" customFormat="1" ht="15" customHeight="1">
      <c r="B179" s="318"/>
      <c r="C179" s="295" t="s">
        <v>50</v>
      </c>
      <c r="D179" s="295"/>
      <c r="E179" s="295"/>
      <c r="F179" s="316" t="s">
        <v>5664</v>
      </c>
      <c r="G179" s="295"/>
      <c r="H179" s="295" t="s">
        <v>5736</v>
      </c>
      <c r="I179" s="295" t="s">
        <v>5666</v>
      </c>
      <c r="J179" s="295">
        <v>20</v>
      </c>
      <c r="K179" s="341"/>
    </row>
    <row r="180" spans="2:11" s="1" customFormat="1" ht="15" customHeight="1">
      <c r="B180" s="318"/>
      <c r="C180" s="295" t="s">
        <v>51</v>
      </c>
      <c r="D180" s="295"/>
      <c r="E180" s="295"/>
      <c r="F180" s="316" t="s">
        <v>5664</v>
      </c>
      <c r="G180" s="295"/>
      <c r="H180" s="295" t="s">
        <v>5737</v>
      </c>
      <c r="I180" s="295" t="s">
        <v>5666</v>
      </c>
      <c r="J180" s="295">
        <v>255</v>
      </c>
      <c r="K180" s="341"/>
    </row>
    <row r="181" spans="2:11" s="1" customFormat="1" ht="15" customHeight="1">
      <c r="B181" s="318"/>
      <c r="C181" s="295" t="s">
        <v>148</v>
      </c>
      <c r="D181" s="295"/>
      <c r="E181" s="295"/>
      <c r="F181" s="316" t="s">
        <v>5664</v>
      </c>
      <c r="G181" s="295"/>
      <c r="H181" s="295" t="s">
        <v>5628</v>
      </c>
      <c r="I181" s="295" t="s">
        <v>5666</v>
      </c>
      <c r="J181" s="295">
        <v>10</v>
      </c>
      <c r="K181" s="341"/>
    </row>
    <row r="182" spans="2:11" s="1" customFormat="1" ht="15" customHeight="1">
      <c r="B182" s="318"/>
      <c r="C182" s="295" t="s">
        <v>149</v>
      </c>
      <c r="D182" s="295"/>
      <c r="E182" s="295"/>
      <c r="F182" s="316" t="s">
        <v>5664</v>
      </c>
      <c r="G182" s="295"/>
      <c r="H182" s="295" t="s">
        <v>5738</v>
      </c>
      <c r="I182" s="295" t="s">
        <v>5699</v>
      </c>
      <c r="J182" s="295"/>
      <c r="K182" s="341"/>
    </row>
    <row r="183" spans="2:11" s="1" customFormat="1" ht="15" customHeight="1">
      <c r="B183" s="318"/>
      <c r="C183" s="295" t="s">
        <v>5739</v>
      </c>
      <c r="D183" s="295"/>
      <c r="E183" s="295"/>
      <c r="F183" s="316" t="s">
        <v>5664</v>
      </c>
      <c r="G183" s="295"/>
      <c r="H183" s="295" t="s">
        <v>5740</v>
      </c>
      <c r="I183" s="295" t="s">
        <v>5699</v>
      </c>
      <c r="J183" s="295"/>
      <c r="K183" s="341"/>
    </row>
    <row r="184" spans="2:11" s="1" customFormat="1" ht="15" customHeight="1">
      <c r="B184" s="318"/>
      <c r="C184" s="295" t="s">
        <v>5728</v>
      </c>
      <c r="D184" s="295"/>
      <c r="E184" s="295"/>
      <c r="F184" s="316" t="s">
        <v>5664</v>
      </c>
      <c r="G184" s="295"/>
      <c r="H184" s="295" t="s">
        <v>5741</v>
      </c>
      <c r="I184" s="295" t="s">
        <v>5699</v>
      </c>
      <c r="J184" s="295"/>
      <c r="K184" s="341"/>
    </row>
    <row r="185" spans="2:11" s="1" customFormat="1" ht="15" customHeight="1">
      <c r="B185" s="318"/>
      <c r="C185" s="295" t="s">
        <v>151</v>
      </c>
      <c r="D185" s="295"/>
      <c r="E185" s="295"/>
      <c r="F185" s="316" t="s">
        <v>5670</v>
      </c>
      <c r="G185" s="295"/>
      <c r="H185" s="295" t="s">
        <v>5742</v>
      </c>
      <c r="I185" s="295" t="s">
        <v>5666</v>
      </c>
      <c r="J185" s="295">
        <v>50</v>
      </c>
      <c r="K185" s="341"/>
    </row>
    <row r="186" spans="2:11" s="1" customFormat="1" ht="15" customHeight="1">
      <c r="B186" s="318"/>
      <c r="C186" s="295" t="s">
        <v>5743</v>
      </c>
      <c r="D186" s="295"/>
      <c r="E186" s="295"/>
      <c r="F186" s="316" t="s">
        <v>5670</v>
      </c>
      <c r="G186" s="295"/>
      <c r="H186" s="295" t="s">
        <v>5744</v>
      </c>
      <c r="I186" s="295" t="s">
        <v>5745</v>
      </c>
      <c r="J186" s="295"/>
      <c r="K186" s="341"/>
    </row>
    <row r="187" spans="2:11" s="1" customFormat="1" ht="15" customHeight="1">
      <c r="B187" s="318"/>
      <c r="C187" s="295" t="s">
        <v>5746</v>
      </c>
      <c r="D187" s="295"/>
      <c r="E187" s="295"/>
      <c r="F187" s="316" t="s">
        <v>5670</v>
      </c>
      <c r="G187" s="295"/>
      <c r="H187" s="295" t="s">
        <v>5747</v>
      </c>
      <c r="I187" s="295" t="s">
        <v>5745</v>
      </c>
      <c r="J187" s="295"/>
      <c r="K187" s="341"/>
    </row>
    <row r="188" spans="2:11" s="1" customFormat="1" ht="15" customHeight="1">
      <c r="B188" s="318"/>
      <c r="C188" s="295" t="s">
        <v>5748</v>
      </c>
      <c r="D188" s="295"/>
      <c r="E188" s="295"/>
      <c r="F188" s="316" t="s">
        <v>5670</v>
      </c>
      <c r="G188" s="295"/>
      <c r="H188" s="295" t="s">
        <v>5749</v>
      </c>
      <c r="I188" s="295" t="s">
        <v>5745</v>
      </c>
      <c r="J188" s="295"/>
      <c r="K188" s="341"/>
    </row>
    <row r="189" spans="2:11" s="1" customFormat="1" ht="15" customHeight="1">
      <c r="B189" s="318"/>
      <c r="C189" s="354" t="s">
        <v>5750</v>
      </c>
      <c r="D189" s="295"/>
      <c r="E189" s="295"/>
      <c r="F189" s="316" t="s">
        <v>5670</v>
      </c>
      <c r="G189" s="295"/>
      <c r="H189" s="295" t="s">
        <v>5751</v>
      </c>
      <c r="I189" s="295" t="s">
        <v>5752</v>
      </c>
      <c r="J189" s="355" t="s">
        <v>5753</v>
      </c>
      <c r="K189" s="341"/>
    </row>
    <row r="190" spans="2:11" s="18" customFormat="1" ht="15" customHeight="1">
      <c r="B190" s="356"/>
      <c r="C190" s="357" t="s">
        <v>5754</v>
      </c>
      <c r="D190" s="358"/>
      <c r="E190" s="358"/>
      <c r="F190" s="359" t="s">
        <v>5670</v>
      </c>
      <c r="G190" s="358"/>
      <c r="H190" s="358" t="s">
        <v>5755</v>
      </c>
      <c r="I190" s="358" t="s">
        <v>5752</v>
      </c>
      <c r="J190" s="360" t="s">
        <v>5753</v>
      </c>
      <c r="K190" s="361"/>
    </row>
    <row r="191" spans="2:11" s="1" customFormat="1" ht="15" customHeight="1">
      <c r="B191" s="318"/>
      <c r="C191" s="354" t="s">
        <v>39</v>
      </c>
      <c r="D191" s="295"/>
      <c r="E191" s="295"/>
      <c r="F191" s="316" t="s">
        <v>5664</v>
      </c>
      <c r="G191" s="295"/>
      <c r="H191" s="292" t="s">
        <v>5756</v>
      </c>
      <c r="I191" s="295" t="s">
        <v>5757</v>
      </c>
      <c r="J191" s="295"/>
      <c r="K191" s="341"/>
    </row>
    <row r="192" spans="2:11" s="1" customFormat="1" ht="15" customHeight="1">
      <c r="B192" s="318"/>
      <c r="C192" s="354" t="s">
        <v>5758</v>
      </c>
      <c r="D192" s="295"/>
      <c r="E192" s="295"/>
      <c r="F192" s="316" t="s">
        <v>5664</v>
      </c>
      <c r="G192" s="295"/>
      <c r="H192" s="295" t="s">
        <v>5759</v>
      </c>
      <c r="I192" s="295" t="s">
        <v>5699</v>
      </c>
      <c r="J192" s="295"/>
      <c r="K192" s="341"/>
    </row>
    <row r="193" spans="2:11" s="1" customFormat="1" ht="15" customHeight="1">
      <c r="B193" s="318"/>
      <c r="C193" s="354" t="s">
        <v>5760</v>
      </c>
      <c r="D193" s="295"/>
      <c r="E193" s="295"/>
      <c r="F193" s="316" t="s">
        <v>5664</v>
      </c>
      <c r="G193" s="295"/>
      <c r="H193" s="295" t="s">
        <v>5761</v>
      </c>
      <c r="I193" s="295" t="s">
        <v>5699</v>
      </c>
      <c r="J193" s="295"/>
      <c r="K193" s="341"/>
    </row>
    <row r="194" spans="2:11" s="1" customFormat="1" ht="15" customHeight="1">
      <c r="B194" s="318"/>
      <c r="C194" s="354" t="s">
        <v>5762</v>
      </c>
      <c r="D194" s="295"/>
      <c r="E194" s="295"/>
      <c r="F194" s="316" t="s">
        <v>5670</v>
      </c>
      <c r="G194" s="295"/>
      <c r="H194" s="295" t="s">
        <v>5763</v>
      </c>
      <c r="I194" s="295" t="s">
        <v>5699</v>
      </c>
      <c r="J194" s="295"/>
      <c r="K194" s="341"/>
    </row>
    <row r="195" spans="2:11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pans="2:11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pans="2:11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pans="2:11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pans="2:11" s="1" customFormat="1" ht="12">
      <c r="B199" s="284"/>
      <c r="C199" s="285"/>
      <c r="D199" s="285"/>
      <c r="E199" s="285"/>
      <c r="F199" s="285"/>
      <c r="G199" s="285"/>
      <c r="H199" s="285"/>
      <c r="I199" s="285"/>
      <c r="J199" s="285"/>
      <c r="K199" s="286"/>
    </row>
    <row r="200" spans="2:11" s="1" customFormat="1" ht="22.2">
      <c r="B200" s="287"/>
      <c r="C200" s="428" t="s">
        <v>5764</v>
      </c>
      <c r="D200" s="428"/>
      <c r="E200" s="428"/>
      <c r="F200" s="428"/>
      <c r="G200" s="428"/>
      <c r="H200" s="428"/>
      <c r="I200" s="428"/>
      <c r="J200" s="428"/>
      <c r="K200" s="288"/>
    </row>
    <row r="201" spans="2:11" s="1" customFormat="1" ht="25.5" customHeight="1">
      <c r="B201" s="287"/>
      <c r="C201" s="363" t="s">
        <v>5765</v>
      </c>
      <c r="D201" s="363"/>
      <c r="E201" s="363"/>
      <c r="F201" s="363" t="s">
        <v>5766</v>
      </c>
      <c r="G201" s="364"/>
      <c r="H201" s="429" t="s">
        <v>5767</v>
      </c>
      <c r="I201" s="429"/>
      <c r="J201" s="429"/>
      <c r="K201" s="288"/>
    </row>
    <row r="202" spans="2:11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pans="2:11" s="1" customFormat="1" ht="15" customHeight="1">
      <c r="B203" s="318"/>
      <c r="C203" s="295" t="s">
        <v>5757</v>
      </c>
      <c r="D203" s="295"/>
      <c r="E203" s="295"/>
      <c r="F203" s="316" t="s">
        <v>40</v>
      </c>
      <c r="G203" s="295"/>
      <c r="H203" s="427" t="s">
        <v>5768</v>
      </c>
      <c r="I203" s="427"/>
      <c r="J203" s="427"/>
      <c r="K203" s="341"/>
    </row>
    <row r="204" spans="2:11" s="1" customFormat="1" ht="15" customHeight="1">
      <c r="B204" s="318"/>
      <c r="C204" s="295"/>
      <c r="D204" s="295"/>
      <c r="E204" s="295"/>
      <c r="F204" s="316" t="s">
        <v>41</v>
      </c>
      <c r="G204" s="295"/>
      <c r="H204" s="427" t="s">
        <v>5769</v>
      </c>
      <c r="I204" s="427"/>
      <c r="J204" s="427"/>
      <c r="K204" s="341"/>
    </row>
    <row r="205" spans="2:11" s="1" customFormat="1" ht="15" customHeight="1">
      <c r="B205" s="318"/>
      <c r="C205" s="295"/>
      <c r="D205" s="295"/>
      <c r="E205" s="295"/>
      <c r="F205" s="316" t="s">
        <v>44</v>
      </c>
      <c r="G205" s="295"/>
      <c r="H205" s="427" t="s">
        <v>5770</v>
      </c>
      <c r="I205" s="427"/>
      <c r="J205" s="427"/>
      <c r="K205" s="341"/>
    </row>
    <row r="206" spans="2:11" s="1" customFormat="1" ht="15" customHeight="1">
      <c r="B206" s="318"/>
      <c r="C206" s="295"/>
      <c r="D206" s="295"/>
      <c r="E206" s="295"/>
      <c r="F206" s="316" t="s">
        <v>42</v>
      </c>
      <c r="G206" s="295"/>
      <c r="H206" s="427" t="s">
        <v>5771</v>
      </c>
      <c r="I206" s="427"/>
      <c r="J206" s="427"/>
      <c r="K206" s="341"/>
    </row>
    <row r="207" spans="2:11" s="1" customFormat="1" ht="15" customHeight="1">
      <c r="B207" s="318"/>
      <c r="C207" s="295"/>
      <c r="D207" s="295"/>
      <c r="E207" s="295"/>
      <c r="F207" s="316" t="s">
        <v>43</v>
      </c>
      <c r="G207" s="295"/>
      <c r="H207" s="427" t="s">
        <v>5772</v>
      </c>
      <c r="I207" s="427"/>
      <c r="J207" s="427"/>
      <c r="K207" s="341"/>
    </row>
    <row r="208" spans="2:11" s="1" customFormat="1" ht="15" customHeight="1">
      <c r="B208" s="318"/>
      <c r="C208" s="295"/>
      <c r="D208" s="295"/>
      <c r="E208" s="295"/>
      <c r="F208" s="316"/>
      <c r="G208" s="295"/>
      <c r="H208" s="295"/>
      <c r="I208" s="295"/>
      <c r="J208" s="295"/>
      <c r="K208" s="341"/>
    </row>
    <row r="209" spans="2:11" s="1" customFormat="1" ht="15" customHeight="1">
      <c r="B209" s="318"/>
      <c r="C209" s="295" t="s">
        <v>5711</v>
      </c>
      <c r="D209" s="295"/>
      <c r="E209" s="295"/>
      <c r="F209" s="316" t="s">
        <v>76</v>
      </c>
      <c r="G209" s="295"/>
      <c r="H209" s="427" t="s">
        <v>5773</v>
      </c>
      <c r="I209" s="427"/>
      <c r="J209" s="427"/>
      <c r="K209" s="341"/>
    </row>
    <row r="210" spans="2:11" s="1" customFormat="1" ht="15" customHeight="1">
      <c r="B210" s="318"/>
      <c r="C210" s="295"/>
      <c r="D210" s="295"/>
      <c r="E210" s="295"/>
      <c r="F210" s="316" t="s">
        <v>5609</v>
      </c>
      <c r="G210" s="295"/>
      <c r="H210" s="427" t="s">
        <v>5610</v>
      </c>
      <c r="I210" s="427"/>
      <c r="J210" s="427"/>
      <c r="K210" s="341"/>
    </row>
    <row r="211" spans="2:11" s="1" customFormat="1" ht="15" customHeight="1">
      <c r="B211" s="318"/>
      <c r="C211" s="295"/>
      <c r="D211" s="295"/>
      <c r="E211" s="295"/>
      <c r="F211" s="316" t="s">
        <v>5607</v>
      </c>
      <c r="G211" s="295"/>
      <c r="H211" s="427" t="s">
        <v>5774</v>
      </c>
      <c r="I211" s="427"/>
      <c r="J211" s="427"/>
      <c r="K211" s="341"/>
    </row>
    <row r="212" spans="2:11" s="1" customFormat="1" ht="15" customHeight="1">
      <c r="B212" s="365"/>
      <c r="C212" s="295"/>
      <c r="D212" s="295"/>
      <c r="E212" s="295"/>
      <c r="F212" s="316" t="s">
        <v>120</v>
      </c>
      <c r="G212" s="354"/>
      <c r="H212" s="426" t="s">
        <v>5611</v>
      </c>
      <c r="I212" s="426"/>
      <c r="J212" s="426"/>
      <c r="K212" s="366"/>
    </row>
    <row r="213" spans="2:11" s="1" customFormat="1" ht="15" customHeight="1">
      <c r="B213" s="365"/>
      <c r="C213" s="295"/>
      <c r="D213" s="295"/>
      <c r="E213" s="295"/>
      <c r="F213" s="316" t="s">
        <v>5612</v>
      </c>
      <c r="G213" s="354"/>
      <c r="H213" s="426" t="s">
        <v>5775</v>
      </c>
      <c r="I213" s="426"/>
      <c r="J213" s="426"/>
      <c r="K213" s="366"/>
    </row>
    <row r="214" spans="2:11" s="1" customFormat="1" ht="15" customHeight="1">
      <c r="B214" s="365"/>
      <c r="C214" s="295"/>
      <c r="D214" s="295"/>
      <c r="E214" s="295"/>
      <c r="F214" s="316"/>
      <c r="G214" s="354"/>
      <c r="H214" s="345"/>
      <c r="I214" s="345"/>
      <c r="J214" s="345"/>
      <c r="K214" s="366"/>
    </row>
    <row r="215" spans="2:11" s="1" customFormat="1" ht="15" customHeight="1">
      <c r="B215" s="365"/>
      <c r="C215" s="295" t="s">
        <v>5735</v>
      </c>
      <c r="D215" s="295"/>
      <c r="E215" s="295"/>
      <c r="F215" s="316">
        <v>1</v>
      </c>
      <c r="G215" s="354"/>
      <c r="H215" s="426" t="s">
        <v>5776</v>
      </c>
      <c r="I215" s="426"/>
      <c r="J215" s="426"/>
      <c r="K215" s="366"/>
    </row>
    <row r="216" spans="2:11" s="1" customFormat="1" ht="15" customHeight="1">
      <c r="B216" s="365"/>
      <c r="C216" s="295"/>
      <c r="D216" s="295"/>
      <c r="E216" s="295"/>
      <c r="F216" s="316">
        <v>2</v>
      </c>
      <c r="G216" s="354"/>
      <c r="H216" s="426" t="s">
        <v>5777</v>
      </c>
      <c r="I216" s="426"/>
      <c r="J216" s="426"/>
      <c r="K216" s="366"/>
    </row>
    <row r="217" spans="2:11" s="1" customFormat="1" ht="15" customHeight="1">
      <c r="B217" s="365"/>
      <c r="C217" s="295"/>
      <c r="D217" s="295"/>
      <c r="E217" s="295"/>
      <c r="F217" s="316">
        <v>3</v>
      </c>
      <c r="G217" s="354"/>
      <c r="H217" s="426" t="s">
        <v>5778</v>
      </c>
      <c r="I217" s="426"/>
      <c r="J217" s="426"/>
      <c r="K217" s="366"/>
    </row>
    <row r="218" spans="2:11" s="1" customFormat="1" ht="15" customHeight="1">
      <c r="B218" s="365"/>
      <c r="C218" s="295"/>
      <c r="D218" s="295"/>
      <c r="E218" s="295"/>
      <c r="F218" s="316">
        <v>4</v>
      </c>
      <c r="G218" s="354"/>
      <c r="H218" s="426" t="s">
        <v>5779</v>
      </c>
      <c r="I218" s="426"/>
      <c r="J218" s="426"/>
      <c r="K218" s="366"/>
    </row>
    <row r="219" spans="2:11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37</vt:i4>
      </vt:variant>
    </vt:vector>
  </HeadingPairs>
  <TitlesOfParts>
    <vt:vector size="56" baseType="lpstr">
      <vt:lpstr>Rekapitulace stavby</vt:lpstr>
      <vt:lpstr>01 - SO 00 - Demolice, př...</vt:lpstr>
      <vt:lpstr>01 - SO 01.1 - Stavební část</vt:lpstr>
      <vt:lpstr>02 - SO 01.2 - ZTI, vnitř...</vt:lpstr>
      <vt:lpstr>03 - SO 01.3 - Vzduchotec...</vt:lpstr>
      <vt:lpstr>04 - SO 01.4 - Vytápění</vt:lpstr>
      <vt:lpstr>05 - SO 01.5 - Silnoproud...</vt:lpstr>
      <vt:lpstr>06 - SO 01.6 - Slabopoudé...</vt:lpstr>
      <vt:lpstr>03 - SO 03.11 -  Vodovod ...</vt:lpstr>
      <vt:lpstr>04 - SO 04.11, SO 04.12 -...</vt:lpstr>
      <vt:lpstr>05 - SO 4.13, SO04.14 - K...</vt:lpstr>
      <vt:lpstr>01 - SO 10.1 - Bourací práce</vt:lpstr>
      <vt:lpstr>02 - SO10.2 - Stavební část</vt:lpstr>
      <vt:lpstr>03 - SO 10.3 - ZTI, vnitř...</vt:lpstr>
      <vt:lpstr>04 - SO 10.4 - Vytápění</vt:lpstr>
      <vt:lpstr>05 - SO 10.5 - Silnoproud...</vt:lpstr>
      <vt:lpstr>07 - VRN</vt:lpstr>
      <vt:lpstr>Seznam figur</vt:lpstr>
      <vt:lpstr>Pokyny pro vyplnění</vt:lpstr>
      <vt:lpstr>'01 - SO 00 - Demolice, př...'!Názvy_tisku</vt:lpstr>
      <vt:lpstr>'01 - SO 01.1 - Stavební část'!Názvy_tisku</vt:lpstr>
      <vt:lpstr>'01 - SO 10.1 - Bourací práce'!Názvy_tisku</vt:lpstr>
      <vt:lpstr>'02 - SO 01.2 - ZTI, vnitř...'!Názvy_tisku</vt:lpstr>
      <vt:lpstr>'02 - SO10.2 - Stavební část'!Názvy_tisku</vt:lpstr>
      <vt:lpstr>'03 - SO 01.3 - Vzduchotec...'!Názvy_tisku</vt:lpstr>
      <vt:lpstr>'03 - SO 03.11 -  Vodovod ...'!Názvy_tisku</vt:lpstr>
      <vt:lpstr>'03 - SO 10.3 - ZTI, vnitř...'!Názvy_tisku</vt:lpstr>
      <vt:lpstr>'04 - SO 01.4 - Vytápění'!Názvy_tisku</vt:lpstr>
      <vt:lpstr>'04 - SO 04.11, SO 04.12 -...'!Názvy_tisku</vt:lpstr>
      <vt:lpstr>'04 - SO 10.4 - Vytápění'!Názvy_tisku</vt:lpstr>
      <vt:lpstr>'05 - SO 01.5 - Silnoproud...'!Názvy_tisku</vt:lpstr>
      <vt:lpstr>'05 - SO 10.5 - Silnoproud...'!Názvy_tisku</vt:lpstr>
      <vt:lpstr>'05 - SO 4.13, SO04.14 - K...'!Názvy_tisku</vt:lpstr>
      <vt:lpstr>'06 - SO 01.6 - Slabopoudé...'!Názvy_tisku</vt:lpstr>
      <vt:lpstr>'07 - VRN'!Názvy_tisku</vt:lpstr>
      <vt:lpstr>'Rekapitulace stavby'!Názvy_tisku</vt:lpstr>
      <vt:lpstr>'Seznam figur'!Názvy_tisku</vt:lpstr>
      <vt:lpstr>'01 - SO 00 - Demolice, př...'!Oblast_tisku</vt:lpstr>
      <vt:lpstr>'01 - SO 01.1 - Stavební část'!Oblast_tisku</vt:lpstr>
      <vt:lpstr>'01 - SO 10.1 - Bourací práce'!Oblast_tisku</vt:lpstr>
      <vt:lpstr>'02 - SO 01.2 - ZTI, vnitř...'!Oblast_tisku</vt:lpstr>
      <vt:lpstr>'02 - SO10.2 - Stavební část'!Oblast_tisku</vt:lpstr>
      <vt:lpstr>'03 - SO 01.3 - Vzduchotec...'!Oblast_tisku</vt:lpstr>
      <vt:lpstr>'03 - SO 03.11 -  Vodovod ...'!Oblast_tisku</vt:lpstr>
      <vt:lpstr>'03 - SO 10.3 - ZTI, vnitř...'!Oblast_tisku</vt:lpstr>
      <vt:lpstr>'04 - SO 01.4 - Vytápění'!Oblast_tisku</vt:lpstr>
      <vt:lpstr>'04 - SO 04.11, SO 04.12 -...'!Oblast_tisku</vt:lpstr>
      <vt:lpstr>'04 - SO 10.4 - Vytápění'!Oblast_tisku</vt:lpstr>
      <vt:lpstr>'05 - SO 01.5 - Silnoproud...'!Oblast_tisku</vt:lpstr>
      <vt:lpstr>'05 - SO 10.5 - Silnoproud...'!Oblast_tisku</vt:lpstr>
      <vt:lpstr>'05 - SO 4.13, SO04.14 - K...'!Oblast_tisku</vt:lpstr>
      <vt:lpstr>'06 - SO 01.6 - Slabopoudé...'!Oblast_tisku</vt:lpstr>
      <vt:lpstr>'07 -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Josífek</cp:lastModifiedBy>
  <dcterms:created xsi:type="dcterms:W3CDTF">2025-02-18T11:33:00Z</dcterms:created>
  <dcterms:modified xsi:type="dcterms:W3CDTF">2025-02-18T11:54:52Z</dcterms:modified>
</cp:coreProperties>
</file>