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KROSplusData 2013\Export\"/>
    </mc:Choice>
  </mc:AlternateContent>
  <bookViews>
    <workbookView xWindow="0" yWindow="0" windowWidth="0" windowHeight="0"/>
  </bookViews>
  <sheets>
    <sheet name="Rekapitulace stavby" sheetId="1" r:id="rId1"/>
    <sheet name="01 - Komunikace" sheetId="2" r:id="rId2"/>
    <sheet name="V - VON" sheetId="3" r:id="rId3"/>
    <sheet name="Pokyny pro vyplnění" sheetId="4" r:id="rId4"/>
  </sheets>
  <definedNames>
    <definedName name="_xlnm.Print_Area" localSheetId="0">'Rekapitulace stavby'!$D$4:$AO$36,'Rekapitulace stavby'!$C$42:$AQ$57</definedName>
    <definedName name="_xlnm.Print_Titles" localSheetId="0">'Rekapitulace stavby'!$52:$52</definedName>
    <definedName name="_xlnm._FilterDatabase" localSheetId="1" hidden="1">'01 - Komunikace'!$C$85:$K$294</definedName>
    <definedName name="_xlnm.Print_Area" localSheetId="1">'01 - Komunikace'!$C$4:$J$39,'01 - Komunikace'!$C$45:$J$67,'01 - Komunikace'!$C$73:$K$294</definedName>
    <definedName name="_xlnm.Print_Titles" localSheetId="1">'01 - Komunikace'!$85:$85</definedName>
    <definedName name="_xlnm._FilterDatabase" localSheetId="2" hidden="1">'V - VON'!$C$83:$K$104</definedName>
    <definedName name="_xlnm.Print_Area" localSheetId="2">'V - VON'!$C$4:$J$39,'V - VON'!$C$45:$J$65,'V - VON'!$C$71:$K$104</definedName>
    <definedName name="_xlnm.Print_Titles" localSheetId="2">'V - VON'!$83:$83</definedName>
    <definedName name="_xlnm.Print_Area" localSheetId="3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3" l="1" r="J37"/>
  <c r="J36"/>
  <c i="1" r="AY56"/>
  <c i="3" r="J35"/>
  <c i="1" r="AX56"/>
  <c i="3" r="BI102"/>
  <c r="BH102"/>
  <c r="BG102"/>
  <c r="BF102"/>
  <c r="T102"/>
  <c r="T101"/>
  <c r="R102"/>
  <c r="R101"/>
  <c r="P102"/>
  <c r="P101"/>
  <c r="BI98"/>
  <c r="BH98"/>
  <c r="BG98"/>
  <c r="BF98"/>
  <c r="T98"/>
  <c r="T97"/>
  <c r="R98"/>
  <c r="R97"/>
  <c r="P98"/>
  <c r="P97"/>
  <c r="BI94"/>
  <c r="BH94"/>
  <c r="BG94"/>
  <c r="BF94"/>
  <c r="T94"/>
  <c r="T93"/>
  <c r="R94"/>
  <c r="R93"/>
  <c r="P94"/>
  <c r="P93"/>
  <c r="BI90"/>
  <c r="BH90"/>
  <c r="BG90"/>
  <c r="BF90"/>
  <c r="T90"/>
  <c r="R90"/>
  <c r="P90"/>
  <c r="BI87"/>
  <c r="BH87"/>
  <c r="BG87"/>
  <c r="BF87"/>
  <c r="T87"/>
  <c r="R87"/>
  <c r="P87"/>
  <c r="F80"/>
  <c r="F78"/>
  <c r="E76"/>
  <c r="F54"/>
  <c r="F52"/>
  <c r="E50"/>
  <c r="J24"/>
  <c r="E24"/>
  <c r="J55"/>
  <c r="J23"/>
  <c r="J21"/>
  <c r="E21"/>
  <c r="J80"/>
  <c r="J20"/>
  <c r="J18"/>
  <c r="E18"/>
  <c r="F81"/>
  <c r="J17"/>
  <c r="J12"/>
  <c r="J78"/>
  <c r="E7"/>
  <c r="E48"/>
  <c i="2" r="J37"/>
  <c r="J36"/>
  <c i="1" r="AY55"/>
  <c i="2" r="J35"/>
  <c i="1" r="AX55"/>
  <c i="2" r="BI293"/>
  <c r="BH293"/>
  <c r="BG293"/>
  <c r="BF293"/>
  <c r="T293"/>
  <c r="T292"/>
  <c r="R293"/>
  <c r="R292"/>
  <c r="P293"/>
  <c r="P292"/>
  <c r="BI290"/>
  <c r="BH290"/>
  <c r="BG290"/>
  <c r="BF290"/>
  <c r="T290"/>
  <c r="R290"/>
  <c r="P290"/>
  <c r="BI288"/>
  <c r="BH288"/>
  <c r="BG288"/>
  <c r="BF288"/>
  <c r="T288"/>
  <c r="R288"/>
  <c r="P288"/>
  <c r="BI286"/>
  <c r="BH286"/>
  <c r="BG286"/>
  <c r="BF286"/>
  <c r="T286"/>
  <c r="R286"/>
  <c r="P286"/>
  <c r="BI284"/>
  <c r="BH284"/>
  <c r="BG284"/>
  <c r="BF284"/>
  <c r="T284"/>
  <c r="R284"/>
  <c r="P284"/>
  <c r="BI279"/>
  <c r="BH279"/>
  <c r="BG279"/>
  <c r="BF279"/>
  <c r="T279"/>
  <c r="R279"/>
  <c r="P279"/>
  <c r="BI277"/>
  <c r="BH277"/>
  <c r="BG277"/>
  <c r="BF277"/>
  <c r="T277"/>
  <c r="R277"/>
  <c r="P277"/>
  <c r="BI273"/>
  <c r="BH273"/>
  <c r="BG273"/>
  <c r="BF273"/>
  <c r="T273"/>
  <c r="R273"/>
  <c r="P273"/>
  <c r="BI270"/>
  <c r="BH270"/>
  <c r="BG270"/>
  <c r="BF270"/>
  <c r="T270"/>
  <c r="R270"/>
  <c r="P270"/>
  <c r="BI267"/>
  <c r="BH267"/>
  <c r="BG267"/>
  <c r="BF267"/>
  <c r="T267"/>
  <c r="R267"/>
  <c r="P267"/>
  <c r="BI264"/>
  <c r="BH264"/>
  <c r="BG264"/>
  <c r="BF264"/>
  <c r="T264"/>
  <c r="R264"/>
  <c r="P264"/>
  <c r="BI262"/>
  <c r="BH262"/>
  <c r="BG262"/>
  <c r="BF262"/>
  <c r="T262"/>
  <c r="R262"/>
  <c r="P262"/>
  <c r="BI258"/>
  <c r="BH258"/>
  <c r="BG258"/>
  <c r="BF258"/>
  <c r="T258"/>
  <c r="R258"/>
  <c r="P258"/>
  <c r="BI256"/>
  <c r="BH256"/>
  <c r="BG256"/>
  <c r="BF256"/>
  <c r="T256"/>
  <c r="R256"/>
  <c r="P256"/>
  <c r="BI253"/>
  <c r="BH253"/>
  <c r="BG253"/>
  <c r="BF253"/>
  <c r="T253"/>
  <c r="R253"/>
  <c r="P253"/>
  <c r="BI250"/>
  <c r="BH250"/>
  <c r="BG250"/>
  <c r="BF250"/>
  <c r="T250"/>
  <c r="R250"/>
  <c r="P250"/>
  <c r="BI244"/>
  <c r="BH244"/>
  <c r="BG244"/>
  <c r="BF244"/>
  <c r="T244"/>
  <c r="R244"/>
  <c r="P244"/>
  <c r="BI242"/>
  <c r="BH242"/>
  <c r="BG242"/>
  <c r="BF242"/>
  <c r="T242"/>
  <c r="R242"/>
  <c r="P242"/>
  <c r="BI238"/>
  <c r="BH238"/>
  <c r="BG238"/>
  <c r="BF238"/>
  <c r="T238"/>
  <c r="R238"/>
  <c r="P238"/>
  <c r="BI237"/>
  <c r="BH237"/>
  <c r="BG237"/>
  <c r="BF237"/>
  <c r="T237"/>
  <c r="R237"/>
  <c r="P237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5"/>
  <c r="BH225"/>
  <c r="BG225"/>
  <c r="BF225"/>
  <c r="T225"/>
  <c r="R225"/>
  <c r="P225"/>
  <c r="BI220"/>
  <c r="BH220"/>
  <c r="BG220"/>
  <c r="BF220"/>
  <c r="T220"/>
  <c r="R220"/>
  <c r="P220"/>
  <c r="BI218"/>
  <c r="BH218"/>
  <c r="BG218"/>
  <c r="BF218"/>
  <c r="T218"/>
  <c r="R218"/>
  <c r="P218"/>
  <c r="BI215"/>
  <c r="BH215"/>
  <c r="BG215"/>
  <c r="BF215"/>
  <c r="T215"/>
  <c r="R215"/>
  <c r="P215"/>
  <c r="BI211"/>
  <c r="BH211"/>
  <c r="BG211"/>
  <c r="BF211"/>
  <c r="T211"/>
  <c r="R211"/>
  <c r="P211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199"/>
  <c r="BH199"/>
  <c r="BG199"/>
  <c r="BF199"/>
  <c r="T199"/>
  <c r="R199"/>
  <c r="P199"/>
  <c r="BI197"/>
  <c r="BH197"/>
  <c r="BG197"/>
  <c r="BF197"/>
  <c r="T197"/>
  <c r="R197"/>
  <c r="P197"/>
  <c r="BI193"/>
  <c r="BH193"/>
  <c r="BG193"/>
  <c r="BF193"/>
  <c r="T193"/>
  <c r="R193"/>
  <c r="P193"/>
  <c r="BI189"/>
  <c r="BH189"/>
  <c r="BG189"/>
  <c r="BF189"/>
  <c r="T189"/>
  <c r="R189"/>
  <c r="P189"/>
  <c r="BI185"/>
  <c r="BH185"/>
  <c r="BG185"/>
  <c r="BF185"/>
  <c r="T185"/>
  <c r="R185"/>
  <c r="P185"/>
  <c r="BI178"/>
  <c r="BH178"/>
  <c r="BG178"/>
  <c r="BF178"/>
  <c r="T178"/>
  <c r="R178"/>
  <c r="P178"/>
  <c r="BI173"/>
  <c r="BH173"/>
  <c r="BG173"/>
  <c r="BF173"/>
  <c r="T173"/>
  <c r="R173"/>
  <c r="P173"/>
  <c r="BI168"/>
  <c r="BH168"/>
  <c r="BG168"/>
  <c r="BF168"/>
  <c r="T168"/>
  <c r="R168"/>
  <c r="P168"/>
  <c r="BI163"/>
  <c r="BH163"/>
  <c r="BG163"/>
  <c r="BF163"/>
  <c r="T163"/>
  <c r="R163"/>
  <c r="P163"/>
  <c r="BI159"/>
  <c r="BH159"/>
  <c r="BG159"/>
  <c r="BF159"/>
  <c r="T159"/>
  <c r="R159"/>
  <c r="P159"/>
  <c r="BI156"/>
  <c r="BH156"/>
  <c r="BG156"/>
  <c r="BF156"/>
  <c r="T156"/>
  <c r="R156"/>
  <c r="P156"/>
  <c r="BI154"/>
  <c r="BH154"/>
  <c r="BG154"/>
  <c r="BF154"/>
  <c r="T154"/>
  <c r="R154"/>
  <c r="P154"/>
  <c r="BI151"/>
  <c r="BH151"/>
  <c r="BG151"/>
  <c r="BF151"/>
  <c r="T151"/>
  <c r="R151"/>
  <c r="P151"/>
  <c r="BI148"/>
  <c r="BH148"/>
  <c r="BG148"/>
  <c r="BF148"/>
  <c r="T148"/>
  <c r="R148"/>
  <c r="P148"/>
  <c r="BI145"/>
  <c r="BH145"/>
  <c r="BG145"/>
  <c r="BF145"/>
  <c r="T145"/>
  <c r="R145"/>
  <c r="P145"/>
  <c r="BI139"/>
  <c r="BH139"/>
  <c r="BG139"/>
  <c r="BF139"/>
  <c r="T139"/>
  <c r="R139"/>
  <c r="P139"/>
  <c r="BI135"/>
  <c r="BH135"/>
  <c r="BG135"/>
  <c r="BF135"/>
  <c r="T135"/>
  <c r="R135"/>
  <c r="P135"/>
  <c r="BI125"/>
  <c r="BH125"/>
  <c r="BG125"/>
  <c r="BF125"/>
  <c r="T125"/>
  <c r="R125"/>
  <c r="P125"/>
  <c r="BI122"/>
  <c r="BH122"/>
  <c r="BG122"/>
  <c r="BF122"/>
  <c r="T122"/>
  <c r="R122"/>
  <c r="P122"/>
  <c r="BI115"/>
  <c r="BH115"/>
  <c r="BG115"/>
  <c r="BF115"/>
  <c r="T115"/>
  <c r="R115"/>
  <c r="P115"/>
  <c r="BI112"/>
  <c r="BH112"/>
  <c r="BG112"/>
  <c r="BF112"/>
  <c r="T112"/>
  <c r="R112"/>
  <c r="P112"/>
  <c r="BI108"/>
  <c r="BH108"/>
  <c r="BG108"/>
  <c r="BF108"/>
  <c r="T108"/>
  <c r="R108"/>
  <c r="P108"/>
  <c r="BI104"/>
  <c r="BH104"/>
  <c r="BG104"/>
  <c r="BF104"/>
  <c r="T104"/>
  <c r="R104"/>
  <c r="P104"/>
  <c r="BI97"/>
  <c r="BH97"/>
  <c r="BG97"/>
  <c r="BF97"/>
  <c r="T97"/>
  <c r="R97"/>
  <c r="P97"/>
  <c r="BI92"/>
  <c r="BH92"/>
  <c r="BG92"/>
  <c r="BF92"/>
  <c r="T92"/>
  <c r="R92"/>
  <c r="P92"/>
  <c r="BI89"/>
  <c r="BH89"/>
  <c r="BG89"/>
  <c r="BF89"/>
  <c r="T89"/>
  <c r="R89"/>
  <c r="P89"/>
  <c r="F82"/>
  <c r="F80"/>
  <c r="E78"/>
  <c r="F54"/>
  <c r="F52"/>
  <c r="E50"/>
  <c r="J24"/>
  <c r="E24"/>
  <c r="J83"/>
  <c r="J23"/>
  <c r="J21"/>
  <c r="E21"/>
  <c r="J82"/>
  <c r="J20"/>
  <c r="J18"/>
  <c r="E18"/>
  <c r="F83"/>
  <c r="J17"/>
  <c r="J12"/>
  <c r="J80"/>
  <c r="E7"/>
  <c r="E76"/>
  <c i="1" r="L50"/>
  <c r="AM50"/>
  <c r="AM49"/>
  <c r="L49"/>
  <c r="AM47"/>
  <c r="L47"/>
  <c r="L45"/>
  <c r="L44"/>
  <c i="2" r="BK232"/>
  <c r="J154"/>
  <c r="J288"/>
  <c r="BK163"/>
  <c r="J264"/>
  <c r="J185"/>
  <c r="F35"/>
  <c r="BK125"/>
  <c r="BK267"/>
  <c r="BK168"/>
  <c r="J267"/>
  <c r="J139"/>
  <c r="J232"/>
  <c r="BK92"/>
  <c r="BK220"/>
  <c r="BK135"/>
  <c r="J262"/>
  <c r="BK173"/>
  <c r="J97"/>
  <c r="BK270"/>
  <c r="J215"/>
  <c r="J145"/>
  <c i="3" r="BK87"/>
  <c i="2" r="J270"/>
  <c r="J199"/>
  <c r="J125"/>
  <c r="J253"/>
  <c r="J205"/>
  <c r="J148"/>
  <c r="J290"/>
  <c r="BK203"/>
  <c r="J211"/>
  <c r="F34"/>
  <c r="J112"/>
  <c r="J279"/>
  <c r="BK189"/>
  <c r="BK244"/>
  <c r="J115"/>
  <c r="J242"/>
  <c r="BK115"/>
  <c r="BK253"/>
  <c r="J159"/>
  <c r="J273"/>
  <c r="BK207"/>
  <c r="J135"/>
  <c i="3" r="J98"/>
  <c i="2" r="BK279"/>
  <c r="J230"/>
  <c r="J168"/>
  <c i="3" r="J94"/>
  <c i="2" r="BK288"/>
  <c r="J231"/>
  <c r="BK156"/>
  <c r="BK290"/>
  <c r="BK238"/>
  <c r="J197"/>
  <c r="J92"/>
  <c r="BK258"/>
  <c r="J156"/>
  <c r="J258"/>
  <c r="J173"/>
  <c r="J256"/>
  <c r="BK139"/>
  <c r="J237"/>
  <c r="BK89"/>
  <c r="J250"/>
  <c r="BK193"/>
  <c r="BK112"/>
  <c r="J293"/>
  <c r="J238"/>
  <c r="BK154"/>
  <c r="J89"/>
  <c r="BK284"/>
  <c r="J207"/>
  <c r="BK108"/>
  <c r="BK262"/>
  <c r="BK230"/>
  <c r="BK178"/>
  <c i="3" r="J102"/>
  <c i="2" r="BK231"/>
  <c r="BK104"/>
  <c r="J225"/>
  <c r="BK97"/>
  <c r="BK205"/>
  <c r="F36"/>
  <c i="3" r="BK90"/>
  <c i="2" r="J218"/>
  <c r="F37"/>
  <c r="J284"/>
  <c r="BK199"/>
  <c r="BK277"/>
  <c r="J220"/>
  <c r="BK286"/>
  <c r="BK197"/>
  <c r="J108"/>
  <c r="BK237"/>
  <c r="BK151"/>
  <c i="3" r="J87"/>
  <c i="2" r="BK250"/>
  <c r="J203"/>
  <c r="J104"/>
  <c i="3" r="BK98"/>
  <c i="2" r="BK256"/>
  <c r="BK218"/>
  <c r="BK148"/>
  <c r="J277"/>
  <c r="BK215"/>
  <c r="J163"/>
  <c i="3" r="J90"/>
  <c i="2" r="J244"/>
  <c r="J122"/>
  <c r="BK293"/>
  <c r="J193"/>
  <c r="BK264"/>
  <c r="BK185"/>
  <c r="BK273"/>
  <c r="BK211"/>
  <c r="J151"/>
  <c r="J286"/>
  <c r="BK225"/>
  <c r="BK159"/>
  <c i="1" r="AS54"/>
  <c i="2" r="J189"/>
  <c r="BK122"/>
  <c i="3" r="BK94"/>
  <c i="2" r="BK242"/>
  <c r="J178"/>
  <c r="J34"/>
  <c i="3" r="BK102"/>
  <c i="2" r="BK145"/>
  <c l="1" r="R162"/>
  <c r="P224"/>
  <c r="BK276"/>
  <c r="J276"/>
  <c r="J65"/>
  <c r="T276"/>
  <c r="P88"/>
  <c r="R88"/>
  <c r="BK217"/>
  <c r="J217"/>
  <c r="J63"/>
  <c r="T224"/>
  <c r="R276"/>
  <c r="T162"/>
  <c r="R224"/>
  <c r="P276"/>
  <c r="BK88"/>
  <c r="BK224"/>
  <c r="J224"/>
  <c r="J64"/>
  <c i="3" r="P86"/>
  <c r="P85"/>
  <c r="P84"/>
  <c i="1" r="AU56"/>
  <c i="2" r="P162"/>
  <c r="R217"/>
  <c i="3" r="T86"/>
  <c r="T85"/>
  <c r="T84"/>
  <c i="2" r="BK162"/>
  <c r="J162"/>
  <c r="J62"/>
  <c r="T217"/>
  <c i="3" r="R86"/>
  <c r="R85"/>
  <c r="R84"/>
  <c i="2" r="T88"/>
  <c r="T87"/>
  <c r="T86"/>
  <c r="P217"/>
  <c i="3" r="BK86"/>
  <c i="2" r="BK292"/>
  <c r="J292"/>
  <c r="J66"/>
  <c i="3" r="BK101"/>
  <c r="J101"/>
  <c r="J64"/>
  <c r="BK97"/>
  <c r="J97"/>
  <c r="J63"/>
  <c r="BK93"/>
  <c r="J93"/>
  <c r="J62"/>
  <c r="J52"/>
  <c r="J54"/>
  <c i="2" r="J88"/>
  <c r="J61"/>
  <c i="3" r="F55"/>
  <c r="J81"/>
  <c r="BE87"/>
  <c r="BE102"/>
  <c r="E74"/>
  <c r="BE98"/>
  <c r="BE90"/>
  <c r="BE94"/>
  <c i="1" r="BA55"/>
  <c r="BB55"/>
  <c r="AW55"/>
  <c r="BC55"/>
  <c i="2" r="E48"/>
  <c r="J52"/>
  <c r="J54"/>
  <c r="F55"/>
  <c r="J55"/>
  <c r="BE89"/>
  <c r="BE92"/>
  <c r="BE97"/>
  <c r="BE104"/>
  <c r="BE108"/>
  <c r="BE112"/>
  <c r="BE115"/>
  <c r="BE122"/>
  <c r="BE125"/>
  <c r="BE135"/>
  <c r="BE139"/>
  <c r="BE145"/>
  <c r="BE148"/>
  <c r="BE151"/>
  <c r="BE154"/>
  <c r="BE156"/>
  <c r="BE159"/>
  <c r="BE163"/>
  <c r="BE168"/>
  <c r="BE173"/>
  <c r="BE178"/>
  <c r="BE185"/>
  <c r="BE189"/>
  <c r="BE193"/>
  <c r="BE197"/>
  <c r="BE199"/>
  <c r="BE203"/>
  <c r="BE205"/>
  <c r="BE207"/>
  <c r="BE211"/>
  <c r="BE215"/>
  <c r="BE218"/>
  <c r="BE220"/>
  <c r="BE225"/>
  <c r="BE230"/>
  <c r="BE231"/>
  <c r="BE232"/>
  <c r="BE237"/>
  <c r="BE238"/>
  <c r="BE242"/>
  <c r="BE244"/>
  <c r="BE250"/>
  <c r="BE253"/>
  <c r="BE256"/>
  <c r="BE258"/>
  <c r="BE262"/>
  <c r="BE264"/>
  <c r="BE267"/>
  <c r="BE270"/>
  <c r="BE273"/>
  <c r="BE277"/>
  <c r="BE279"/>
  <c r="BE284"/>
  <c r="BE286"/>
  <c r="BE288"/>
  <c r="BE290"/>
  <c r="BE293"/>
  <c i="1" r="BD55"/>
  <c i="3" r="F34"/>
  <c i="1" r="BA56"/>
  <c r="BA54"/>
  <c r="W30"/>
  <c i="3" r="F35"/>
  <c i="1" r="BB56"/>
  <c r="BB54"/>
  <c r="W31"/>
  <c i="3" r="F36"/>
  <c i="1" r="BC56"/>
  <c r="BC54"/>
  <c r="W32"/>
  <c i="3" r="F37"/>
  <c i="1" r="BD56"/>
  <c r="BD54"/>
  <c r="W33"/>
  <c i="3" r="J34"/>
  <c i="1" r="AW56"/>
  <c i="2" l="1" r="R87"/>
  <c r="R86"/>
  <c r="BK87"/>
  <c r="J87"/>
  <c r="J60"/>
  <c r="P87"/>
  <c r="P86"/>
  <c i="1" r="AU55"/>
  <c i="3" r="BK85"/>
  <c r="J85"/>
  <c r="J60"/>
  <c r="J86"/>
  <c r="J61"/>
  <c r="F33"/>
  <c i="1" r="AZ56"/>
  <c r="AW54"/>
  <c r="AK30"/>
  <c r="AU54"/>
  <c i="3" r="J33"/>
  <c i="1" r="AV56"/>
  <c r="AT56"/>
  <c i="2" r="J33"/>
  <c i="1" r="AV55"/>
  <c r="AT55"/>
  <c r="AX54"/>
  <c i="2" r="F33"/>
  <c i="1" r="AZ55"/>
  <c r="AY54"/>
  <c i="3" l="1" r="BK84"/>
  <c r="J84"/>
  <c r="J59"/>
  <c i="2" r="BK86"/>
  <c r="J86"/>
  <c r="J59"/>
  <c i="1" r="AZ54"/>
  <c r="W29"/>
  <c i="3" l="1" r="J30"/>
  <c i="1" r="AG56"/>
  <c i="2" r="J30"/>
  <c i="1" r="AG55"/>
  <c r="AG54"/>
  <c r="AK26"/>
  <c r="AV54"/>
  <c r="AK29"/>
  <c r="AK35"/>
  <c i="2" l="1" r="J39"/>
  <c i="1" r="AN55"/>
  <c i="3" r="J39"/>
  <c i="1" r="AN56"/>
  <c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<sst xmlns="http://schemas.openxmlformats.org/spreadsheetml/2006/main">
  <si>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</si>
  <si>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</si>
  <si>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</si>
  <si>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</si>
  <si>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</si>
  <si>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{216593a6-a4e2-4540-9262-9868e7074283}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</si>
  <si>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</si>
  <si>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</si>
  <si>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</si>
  <si>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</si>
  <si>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</si>
  <si>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</si>
  <si>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</si>
  <si>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</si>
  <si>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250307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</si>
  <si>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</si>
  <si>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</si>
  <si>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Parkovací záliv v ulici Komenského</t>
  </si>
  <si>
    <t>KSO:</t>
  </si>
  <si>
    <t/>
  </si>
  <si>
    <t>CC-CZ:</t>
  </si>
  <si>
    <t>Místo:</t>
  </si>
  <si>
    <t>Český Brod</t>
  </si>
  <si>
    <t>Datum:</t>
  </si>
  <si>
    <t>7. 3. 2025</t>
  </si>
  <si>
    <t>Zadavatel:</t>
  </si>
  <si>
    <t>IČ:</t>
  </si>
  <si>
    <t>00235334</t>
  </si>
  <si>
    <t>Město Český Brod</t>
  </si>
  <si>
    <t>DIČ:</t>
  </si>
  <si>
    <t>CZ00235334</t>
  </si>
  <si>
    <t>Účastník:</t>
  </si>
  <si>
    <t>Vyplň údaj</t>
  </si>
  <si>
    <t>Projektant:</t>
  </si>
  <si>
    <t xml:space="preserve"> 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</si>
  <si>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</si>
  <si>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</si>
  <si>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</si>
  <si>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</si>
  <si>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</si>
  <si>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</si>
  <si>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</si>
  <si>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</si>
  <si>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</si>
  <si>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</si>
  <si>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</si>
  <si>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</si>
  <si>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</si>
  <si>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</si>
  <si>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</si>
  <si>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</si>
  <si>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</si>
  <si>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</si>
  <si>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</si>
  <si>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</si>
  <si>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</si>
  <si>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</si>
  <si>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</si>
  <si>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</si>
  <si>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</si>
  <si>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</si>
  <si>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</si>
  <si>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</si>
  <si>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</si>
  <si>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</si>
  <si>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</si>
  <si>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</si>
  <si>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</si>
  <si>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</si>
  <si>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</si>
  <si>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</si>
  <si>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</si>
  <si>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</si>
  <si>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</si>
  <si>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</si>
  <si>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</si>
  <si>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</si>
  <si>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</si>
  <si>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</si>
  <si>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Komunikace</t>
  </si>
  <si>
    <t>STA</t>
  </si>
  <si>
    <t>1</t>
  </si>
  <si>
    <t>{b71a412f-30bf-40b2-abe6-5fc5cf7c9565}</t>
  </si>
  <si>
    <t>2</t>
  </si>
  <si>
    <t>V</t>
  </si>
  <si>
    <t>VON</t>
  </si>
  <si>
    <t>{7f59d6af-6441-419e-b566-d7597dc79646}</t>
  </si>
  <si>
    <t>KRYCÍ LIST SOUPISU PRACÍ</t>
  </si>
  <si>
    <t>Objekt:</t>
  </si>
  <si>
    <t>01 - Komunikace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</si>
  <si>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</si>
  <si>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</si>
  <si>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</si>
  <si>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</si>
  <si>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</si>
  <si>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</si>
  <si>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</si>
  <si>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</si>
  <si>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</si>
  <si>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</si>
  <si>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</si>
  <si>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</si>
  <si>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</si>
  <si>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</si>
  <si>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</si>
  <si>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</si>
  <si>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</si>
  <si>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</si>
  <si>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</si>
  <si>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</si>
  <si>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</si>
  <si>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</si>
  <si>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</si>
  <si>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</si>
  <si>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</si>
  <si>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</si>
  <si>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</si>
  <si>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</si>
  <si>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</si>
  <si>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113106132</t>
  </si>
  <si>
    <t>Rozebrání dlažeb komunikací pro pěší s přemístěním hmot na skládku na vzdálenost do 3 m nebo s naložením na dopravní prostředek s ložem z kameniva nebo živice a s jakoukoliv výplní spár strojně plochy jednotlivě do 50 m2 z betonových, kameninových nebo dlaždic, desek nebo tvarovek</t>
  </si>
  <si>
    <t>m2</t>
  </si>
  <si>
    <t>CS ÚRS 2025 01</t>
  </si>
  <si>
    <t>4</t>
  </si>
  <si>
    <t>988638091</t>
  </si>
  <si>
    <t>Online PSC</t>
  </si>
  <si>
    <t>https://podminky.urs.cz/item/CS_URS_2025_01/113106132</t>
  </si>
  <si>
    <t>VV</t>
  </si>
  <si>
    <t>"Ulice Masarykova" 8,6</t>
  </si>
  <si>
    <t>113106144</t>
  </si>
  <si>
    <t>Rozebrání dlažeb komunikací pro pěší s přemístěním hmot na skládku na vzdálenost do 3 m nebo s naložením na dopravní prostředek s ložem z kameniva nebo živice a s jakoukoliv výplní spár strojně plochy jednotlivě přes 50 m2 ze zámkové dlažby</t>
  </si>
  <si>
    <t>266019494</t>
  </si>
  <si>
    <t>https://podminky.urs.cz/item/CS_URS_2025_01/113106144</t>
  </si>
  <si>
    <t>P</t>
  </si>
  <si>
    <t>Poznámka k položce:_x000d_
Předpoklad: 50 % dlažby bude znovu použito - redukováno množství suti</t>
  </si>
  <si>
    <t>"Stávající chodník"</t>
  </si>
  <si>
    <t>"Ulice Komenského" 161,7</t>
  </si>
  <si>
    <t>3</t>
  </si>
  <si>
    <t>113107162</t>
  </si>
  <si>
    <t>Odstranění podkladů nebo krytů strojně plochy jednotlivě přes 50 m2 do 200 m2 s přemístěním hmot na skládku na vzdálenost do 20 m nebo s naložením na dopravní prostředek z kameniva hrubého drceného, o tl. vrstvy přes 100 do 200 mm</t>
  </si>
  <si>
    <t>-910091151</t>
  </si>
  <si>
    <t>https://podminky.urs.cz/item/CS_URS_2025_01/113107162</t>
  </si>
  <si>
    <t>"Chodník z dlaždic"</t>
  </si>
  <si>
    <t>"Ulice Komenského" 8,6</t>
  </si>
  <si>
    <t>"Chodník ze zámkové dlažby"</t>
  </si>
  <si>
    <t>Součet</t>
  </si>
  <si>
    <t>113107343</t>
  </si>
  <si>
    <t>Odstranění podkladů nebo krytů strojně plochy jednotlivě do 50 m2 s přemístěním hmot na skládku na vzdálenost do 3 m nebo s naložením na dopravní prostředek živičných, o tl. vrstvy přes 100 do 150 mm</t>
  </si>
  <si>
    <t>-153222611</t>
  </si>
  <si>
    <t>https://podminky.urs.cz/item/CS_URS_2025_01/113107343</t>
  </si>
  <si>
    <t>"Stávající vozovka"</t>
  </si>
  <si>
    <t>"Ulice Komenského - odbourání podél obrub" 34,6*0,5</t>
  </si>
  <si>
    <t>5</t>
  </si>
  <si>
    <t>113201112</t>
  </si>
  <si>
    <t>Vytrhání obrub s vybouráním lože, s přemístěním hmot na skládku na vzdálenost do 3 m nebo s naložením na dopravní prostředek silničních ležatých</t>
  </si>
  <si>
    <t>m</t>
  </si>
  <si>
    <t>1897918029</t>
  </si>
  <si>
    <t>https://podminky.urs.cz/item/CS_URS_2025_01/113201112</t>
  </si>
  <si>
    <t>Poznámka k položce:_x000d_
Obruby budou očištěné a znovu osazené - množství suti redukováno</t>
  </si>
  <si>
    <t>"Ulice Komenského" 34,8</t>
  </si>
  <si>
    <t>6</t>
  </si>
  <si>
    <t>113204111</t>
  </si>
  <si>
    <t>Vytrhání obrub s vybouráním lože, s přemístěním hmot na skládku na vzdálenost do 3 m nebo s naložením na dopravní prostředek záhonových</t>
  </si>
  <si>
    <t>1334399302</t>
  </si>
  <si>
    <t>https://podminky.urs.cz/item/CS_URS_2025_01/113204111</t>
  </si>
  <si>
    <t>"Ulice Komenského" 15,5+15,4+10,9+10,1</t>
  </si>
  <si>
    <t>7</t>
  </si>
  <si>
    <t>121151103</t>
  </si>
  <si>
    <t>Sejmutí ornice strojně při souvislé ploše do 100 m2, tl. vrstvy do 200 mm</t>
  </si>
  <si>
    <t>-1672454149</t>
  </si>
  <si>
    <t>https://podminky.urs.cz/item/CS_URS_2025_01/121151103</t>
  </si>
  <si>
    <t>"Ulice Komenského"</t>
  </si>
  <si>
    <t>"V místě nových chodníků" 35,1+0,4+5,3+4,3</t>
  </si>
  <si>
    <t>"Odečet plochy pro kontejnery (řešeno samostatně)" -7,5*2,6</t>
  </si>
  <si>
    <t>"V místě zeleně" 4,6+41,5+11,7+14,5</t>
  </si>
  <si>
    <t>8</t>
  </si>
  <si>
    <t>122251101</t>
  </si>
  <si>
    <t>Odkopávky a prokopávky nezapažené strojně v hornině třídy těžitelnosti I skupiny 3 do 20 m3</t>
  </si>
  <si>
    <t>m3</t>
  </si>
  <si>
    <t>-276863420</t>
  </si>
  <si>
    <t>https://podminky.urs.cz/item/CS_URS_2025_01/122251101</t>
  </si>
  <si>
    <t>"Odkop - srovnání terénu v zeleni: plocha: 20 m2, průměrný odkop: 0,3 m/m2" 20,0*0,3</t>
  </si>
  <si>
    <t>9</t>
  </si>
  <si>
    <t>131213701</t>
  </si>
  <si>
    <t>Hloubení nezapažených jam ručně s urovnáním dna do předepsaného profilu a spádu v hornině třídy těžitelnosti I skupiny 3 soudržných</t>
  </si>
  <si>
    <t>1507105097</t>
  </si>
  <si>
    <t>https://podminky.urs.cz/item/CS_URS_2025_01/131213701</t>
  </si>
  <si>
    <t>"Prohloubení v místě parkovacích stání"</t>
  </si>
  <si>
    <t>"Ulice Komenského" 47,7*(0,6-0,25)</t>
  </si>
  <si>
    <t>"Prohloubení v místě chodníku se zvýšenou únosností"</t>
  </si>
  <si>
    <t>"Ulice Komenského - v místě chodníku" (107,0+1,7)*(0,6-0,25)</t>
  </si>
  <si>
    <t>"Ulice Komenského - v místě zeleně" (4,0+1,3+4,3)*(0,6-0,15)</t>
  </si>
  <si>
    <t>"Prohloubení v místě nového chodníku"</t>
  </si>
  <si>
    <t>"Ulice Komenského - v místě zeleně" (9,6+0,4+5,3)*(0,25-0,15)</t>
  </si>
  <si>
    <t>10</t>
  </si>
  <si>
    <t>139001101</t>
  </si>
  <si>
    <t>Příplatek k cenám hloubených vykopávek za ztížení vykopávky v blízkosti podzemního vedení nebo výbušnin pro jakoukoliv třídu horniny</t>
  </si>
  <si>
    <t>-1221621633</t>
  </si>
  <si>
    <t>https://podminky.urs.cz/item/CS_URS_2025_01/139001101</t>
  </si>
  <si>
    <t>59,990</t>
  </si>
  <si>
    <t>59,99*0,5 'Přepočtené koeficientem množství</t>
  </si>
  <si>
    <t>11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</si>
  <si>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</si>
  <si>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</si>
  <si>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-1812903398</t>
  </si>
  <si>
    <t>https://podminky.urs.cz/item/CS_URS_2025_01/162751117</t>
  </si>
  <si>
    <t>"Přebytečný výkopek"</t>
  </si>
  <si>
    <t>"Výkopy" 60,590+97,9*0,15+6,0</t>
  </si>
  <si>
    <t>"Odečet ornice pro ozelenění" -72,3*0,15</t>
  </si>
  <si>
    <t>171201231</t>
  </si>
  <si>
    <t>Poplatek za uložení stavebního odpadu na recyklační skládce (skládkovné) zeminy a kamení zatříděného do Katalogu odpadů pod kódem 17 05 04</t>
  </si>
  <si>
    <t>t</t>
  </si>
  <si>
    <t>-1462701773</t>
  </si>
  <si>
    <t>https://podminky.urs.cz/item/CS_URS_2025_01/171201231</t>
  </si>
  <si>
    <t>70,43*1,8 'Přepočtené koeficientem množství</t>
  </si>
  <si>
    <t>13</t>
  </si>
  <si>
    <t>181311103</t>
  </si>
  <si>
    <t>Rozprostření a urovnání ornice v rovině nebo ve svahu sklonu do 1:5 ručně při souvislé ploše, tl. vrstvy do 200 mm</t>
  </si>
  <si>
    <t>1285088543</t>
  </si>
  <si>
    <t>https://podminky.urs.cz/item/CS_URS_2025_01/181311103</t>
  </si>
  <si>
    <t>"Ulice Komenského" 4,6+41,5+11,7+14,5</t>
  </si>
  <si>
    <t>14</t>
  </si>
  <si>
    <t>181411141</t>
  </si>
  <si>
    <t>Založení trávníku na půdě předem připravené plochy do 1000 m2 výsevem včetně utažení parterového v rovině nebo na svahu do 1:5</t>
  </si>
  <si>
    <t>350230392</t>
  </si>
  <si>
    <t>https://podminky.urs.cz/item/CS_URS_2025_01/181411141</t>
  </si>
  <si>
    <t>15</t>
  </si>
  <si>
    <t>M</t>
  </si>
  <si>
    <t>00572420</t>
  </si>
  <si>
    <t>osivo směs travní parková okrasná</t>
  </si>
  <si>
    <t>kg</t>
  </si>
  <si>
    <t>139400629</t>
  </si>
  <si>
    <t>72,3*0,02 'Přepočtené koeficientem množství</t>
  </si>
  <si>
    <t>16</t>
  </si>
  <si>
    <t>184813511</t>
  </si>
  <si>
    <t>Chemické odplevelení půdy před založením kultury, trávníku nebo zpevněných ploch ručně o jakékoli výměře postřikem na široko v rovině nebo na svahu do 1:5</t>
  </si>
  <si>
    <t>1725354546</t>
  </si>
  <si>
    <t>https://podminky.urs.cz/item/CS_URS_2025_01/184813511</t>
  </si>
  <si>
    <t>17</t>
  </si>
  <si>
    <t>185803111</t>
  </si>
  <si>
    <t>Ošetření trávníku jednorázové v rovině nebo na svahu do 1:5</t>
  </si>
  <si>
    <t>-763594551</t>
  </si>
  <si>
    <t>https://podminky.urs.cz/item/CS_URS_2025_01/185803111</t>
  </si>
  <si>
    <t>71,5*2 'Přepočtené koeficientem množství</t>
  </si>
  <si>
    <t>Komunikace pozemní</t>
  </si>
  <si>
    <t>18</t>
  </si>
  <si>
    <t>564851111</t>
  </si>
  <si>
    <t>Podklad ze štěrkodrti ŠD s rozprostřením a zhutněním plochy přes 100 m2, po zhutnění tl. 150 mm</t>
  </si>
  <si>
    <t>46930071</t>
  </si>
  <si>
    <t>https://podminky.urs.cz/item/CS_URS_2025_01/564851111</t>
  </si>
  <si>
    <t>Poznámka k položce:_x000d_
Štěrkodrť 0/32 ŠDb</t>
  </si>
  <si>
    <t>"Chodník"</t>
  </si>
  <si>
    <t>"Ulice Komenského" 9,3+6,8</t>
  </si>
  <si>
    <t>19</t>
  </si>
  <si>
    <t>564861011</t>
  </si>
  <si>
    <t>Podklad ze štěrkodrti ŠD s rozprostřením a zhutněním plochy jednotlivě do 100 m2, po zhutnění tl. 200 mm</t>
  </si>
  <si>
    <t>1354699852</t>
  </si>
  <si>
    <t>https://podminky.urs.cz/item/CS_URS_2025_01/564861011</t>
  </si>
  <si>
    <t>Poznámka k položce:_x000d_
Štěrkodrť 0/63 ŠDb</t>
  </si>
  <si>
    <t>"Parkovací a odstavné stání"</t>
  </si>
  <si>
    <t>"Ulice Komenského" 47,7</t>
  </si>
  <si>
    <t>20</t>
  </si>
  <si>
    <t>564861111</t>
  </si>
  <si>
    <t>Podklad ze štěrkodrti ŠD s rozprostřením a zhutněním plochy přes 100 m2, po zhutnění tl. 200 mm</t>
  </si>
  <si>
    <t>524048892</t>
  </si>
  <si>
    <t>https://podminky.urs.cz/item/CS_URS_2025_01/564861111</t>
  </si>
  <si>
    <t>"Chodník se zvýšenou únosností"</t>
  </si>
  <si>
    <t>"Ulice Komenského" 118,4</t>
  </si>
  <si>
    <t>567122113</t>
  </si>
  <si>
    <t>Podklad ze směsi stmelené cementem SC bez dilatačních spár, s rozprostřením a zhutněním SC C 8/10 (KSC I), po zhutnění tl. 140 mm</t>
  </si>
  <si>
    <t>1295791497</t>
  </si>
  <si>
    <t>https://podminky.urs.cz/item/CS_URS_2025_01/567122113</t>
  </si>
  <si>
    <t>22</t>
  </si>
  <si>
    <t>567122R01</t>
  </si>
  <si>
    <t>Podklad ze směsi stmelené cementem SC bez dilatačních spár, s rozprostřením a zhutněním SC C 8/10 (KSC I), po zhutnění tl. 100 mm</t>
  </si>
  <si>
    <t>-1749136556</t>
  </si>
  <si>
    <t>Poznámka k položce:_x000d_
Tloušťka bude upravena podle skutečnosti</t>
  </si>
  <si>
    <t>"Oprava vozovky"</t>
  </si>
  <si>
    <t>"Ulice Komenského - podél obrub" 34,6*0,5</t>
  </si>
  <si>
    <t>23</t>
  </si>
  <si>
    <t>577134031</t>
  </si>
  <si>
    <t>Asfaltový beton vrstva obrusná ACO 11 (ABS) s rozprostřením a se zhutněním z modifikovaného asfaltu v pruhu šířky do 1,5 m, po zhutnění tl. 40 mm</t>
  </si>
  <si>
    <t>-638823190</t>
  </si>
  <si>
    <t>https://podminky.urs.cz/item/CS_URS_2025_01/577134031</t>
  </si>
  <si>
    <t>24</t>
  </si>
  <si>
    <t>591211111</t>
  </si>
  <si>
    <t>Kladení dlažby z kostek s provedením lože do tl. 50 mm, s vyplněním spár, s dvojím beraněním a se smetením přebytečného materiálu na krajnici drobných z kamene, do lože z kameniva těženého</t>
  </si>
  <si>
    <t>1217311638</t>
  </si>
  <si>
    <t>https://podminky.urs.cz/item/CS_URS_2025_01/591211111</t>
  </si>
  <si>
    <t>25</t>
  </si>
  <si>
    <t>58381007</t>
  </si>
  <si>
    <t>kostka štípaná dlažební žula drobná 8/10</t>
  </si>
  <si>
    <t>73931790</t>
  </si>
  <si>
    <t>47,7*1,02 'Přepočtené koeficientem množství</t>
  </si>
  <si>
    <t>26</t>
  </si>
  <si>
    <t>596211110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</si>
  <si>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do 50 m2</t>
  </si>
  <si>
    <t>1690023412</t>
  </si>
  <si>
    <t>https://podminky.urs.cz/item/CS_URS_2025_01/596211110</t>
  </si>
  <si>
    <t>"Ulice Komenského" 9,6+13,0</t>
  </si>
  <si>
    <t>27</t>
  </si>
  <si>
    <t>59245270</t>
  </si>
  <si>
    <t>dlažba skladebná betonová 100x100mm tl 60mm barevná</t>
  </si>
  <si>
    <t>1446147247</t>
  </si>
  <si>
    <t>22,6*1,03 'Přepočtené koeficientem množství</t>
  </si>
  <si>
    <t>28</t>
  </si>
  <si>
    <t>596211114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</si>
  <si>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Příplatek k cenám za dlažbu z prvků dvou barev</t>
  </si>
  <si>
    <t>-1009548560</t>
  </si>
  <si>
    <t>https://podminky.urs.cz/item/CS_URS_2025_01/596211114</t>
  </si>
  <si>
    <t>29</t>
  </si>
  <si>
    <t>596211212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</si>
  <si>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80 mm skupiny A, pro plochy přes 100 do 300 m2</t>
  </si>
  <si>
    <t>307555572</t>
  </si>
  <si>
    <t>https://podminky.urs.cz/item/CS_URS_2025_01/596211212</t>
  </si>
  <si>
    <t>30</t>
  </si>
  <si>
    <t>59245009</t>
  </si>
  <si>
    <t>dlažba skladebná betonová 100x100mm tl 80mm barevná</t>
  </si>
  <si>
    <t>1755631537</t>
  </si>
  <si>
    <t>Poznámka k položce:_x000d_
Červená dlažba s černým vzorem</t>
  </si>
  <si>
    <t>"Předpoklad: 75 % dlažby bude použito z bourání, doplněno bude pouze 25 %" 118,4*0,25</t>
  </si>
  <si>
    <t>29,6*1,03 'Přepočtené koeficientem množství</t>
  </si>
  <si>
    <t>31</t>
  </si>
  <si>
    <t>596211214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</si>
  <si>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80 mm skupiny A, pro plochy Příplatek k cenám za dlažbu z prvků dvou barev</t>
  </si>
  <si>
    <t>21398169</t>
  </si>
  <si>
    <t>https://podminky.urs.cz/item/CS_URS_2025_01/596211214</t>
  </si>
  <si>
    <t>Trubní vedení</t>
  </si>
  <si>
    <t>32</t>
  </si>
  <si>
    <t>899132121</t>
  </si>
  <si>
    <t>Výměna (výšková úprava) poklopu kanalizačního s rámem pevným s ošetřením podkladních vrstev hloubky do 25 cm</t>
  </si>
  <si>
    <t>kus</t>
  </si>
  <si>
    <t>1632895031</t>
  </si>
  <si>
    <t>https://podminky.urs.cz/item/CS_URS_2025_01/899132121</t>
  </si>
  <si>
    <t>33</t>
  </si>
  <si>
    <t>899132R01</t>
  </si>
  <si>
    <t>Výšková úprava poklopu šachty</t>
  </si>
  <si>
    <t>-458325792</t>
  </si>
  <si>
    <t>https://podminky.urs.cz/item/CS_URS_2025_01/899132R01</t>
  </si>
  <si>
    <t>Poznámka k položce:_x000d_
Poklop kabelovodu 2000x1000 mm bude zachovaný; sníží se o cca 100 mm (z úrovně chodníku na úroveň parkovacích stání)</t>
  </si>
  <si>
    <t>"Rektifikace poklopu kabelovodu" 1</t>
  </si>
  <si>
    <t>Ostatní konstrukce a práce, bourání</t>
  </si>
  <si>
    <t>34</t>
  </si>
  <si>
    <t>914111111</t>
  </si>
  <si>
    <t>Montáž svislé dopravní značky základní velikosti do 1 m2 objímkami na sloupky nebo konzoly</t>
  </si>
  <si>
    <t>-555890876</t>
  </si>
  <si>
    <t>https://podminky.urs.cz/item/CS_URS_2025_01/914111111</t>
  </si>
  <si>
    <t>"Nová značka IP13e+E13" 1+1</t>
  </si>
  <si>
    <t>"Přemístění značky P2" 1</t>
  </si>
  <si>
    <t>35</t>
  </si>
  <si>
    <t>40445625</t>
  </si>
  <si>
    <t>informativní značky provozní IP8, IP9, IP11-IP13 500x700mm</t>
  </si>
  <si>
    <t>1939470020</t>
  </si>
  <si>
    <t>36</t>
  </si>
  <si>
    <t>40445650</t>
  </si>
  <si>
    <t>dodatkové tabulky E7, E12, E13 500x300mm</t>
  </si>
  <si>
    <t>-135526757</t>
  </si>
  <si>
    <t>37</t>
  </si>
  <si>
    <t>914511111</t>
  </si>
  <si>
    <t>Montáž sloupku dopravních značek délky do 3,5 m do betonového základu</t>
  </si>
  <si>
    <t>-936385523</t>
  </si>
  <si>
    <t>https://podminky.urs.cz/item/CS_URS_2025_01/914511111</t>
  </si>
  <si>
    <t>"Nová značka IP13e+E13" 1</t>
  </si>
  <si>
    <t>38</t>
  </si>
  <si>
    <t>40445225</t>
  </si>
  <si>
    <t>sloupek pro dopravní značku Zn D 60mm v 3,5m</t>
  </si>
  <si>
    <t>803060246</t>
  </si>
  <si>
    <t>39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</si>
  <si>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</si>
  <si>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</si>
  <si>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-83666650</t>
  </si>
  <si>
    <t>https://podminky.urs.cz/item/CS_URS_2025_01/916231213</t>
  </si>
  <si>
    <t>Poznámka k položce:_x000d_
Lože C 20/25 XF3</t>
  </si>
  <si>
    <t>"Ulice Komenského" 9,7+7,0+8,1+8,6+5,9+15,1</t>
  </si>
  <si>
    <t>40</t>
  </si>
  <si>
    <t>59217018</t>
  </si>
  <si>
    <t>obrubník betonový chodníkový 1000x80x200mm</t>
  </si>
  <si>
    <t>1577973755</t>
  </si>
  <si>
    <t>54,4*1,02 'Přepočtené koeficientem množství</t>
  </si>
  <si>
    <t>41</t>
  </si>
  <si>
    <t>916241113</t>
  </si>
  <si>
    <t>Osazení obrubníku kamenného se zřízením lože, s vyplněním a zatřením spár cementovou maltou ležatého s boční opěrou z betonu prostého, do lože z betonu prostého</t>
  </si>
  <si>
    <t>1719644811</t>
  </si>
  <si>
    <t>https://podminky.urs.cz/item/CS_URS_2025_01/916241113</t>
  </si>
  <si>
    <t>"Ulice Komenského - stávající obruba přemístěná" 34,8</t>
  </si>
  <si>
    <t>"Ulice Komenského - nová obruba" 28,2</t>
  </si>
  <si>
    <t>42</t>
  </si>
  <si>
    <t>58380004</t>
  </si>
  <si>
    <t>obrubník kamenný žulový přímý 1000x250x200mm</t>
  </si>
  <si>
    <t>-2005912216</t>
  </si>
  <si>
    <t>28,2*1,02 'Přepočtené koeficientem množství</t>
  </si>
  <si>
    <t>43</t>
  </si>
  <si>
    <t>919112222</t>
  </si>
  <si>
    <t>Řezání dilatačních spár v živičném krytu vytvoření komůrky pro těsnící zálivku šířky 15 mm, hloubky 25 mm</t>
  </si>
  <si>
    <t>1320667033</t>
  </si>
  <si>
    <t>https://podminky.urs.cz/item/CS_URS_2025_01/919112222</t>
  </si>
  <si>
    <t>"Ulice Komenského" 34,6+0,5*2</t>
  </si>
  <si>
    <t>44</t>
  </si>
  <si>
    <t>919122121</t>
  </si>
  <si>
    <t>Utěsnění dilatačních spár zálivkou za tepla v cementobetonovém nebo živičném krytu včetně adhezního nátěru s těsnicím profilem pod zálivkou, pro komůrky šířky 15 mm, hloubky 25 mm</t>
  </si>
  <si>
    <t>160817446</t>
  </si>
  <si>
    <t>https://podminky.urs.cz/item/CS_URS_2025_01/919122121</t>
  </si>
  <si>
    <t>45</t>
  </si>
  <si>
    <t>919735113</t>
  </si>
  <si>
    <t>Řezání stávajícího živičného krytu nebo podkladu hloubky přes 100 do 150 mm</t>
  </si>
  <si>
    <t>1747534944</t>
  </si>
  <si>
    <t>https://podminky.urs.cz/item/CS_URS_2025_01/919735113</t>
  </si>
  <si>
    <t>"Ulice Komenského - odbourání podél obrub" 34,6+0,5*2</t>
  </si>
  <si>
    <t>46</t>
  </si>
  <si>
    <t>936124R01</t>
  </si>
  <si>
    <t>Přemístění nástěnek a zábradlí pro rozšíření chodníku</t>
  </si>
  <si>
    <t>soubor</t>
  </si>
  <si>
    <t>-784073853</t>
  </si>
  <si>
    <t>Poznámka k položce:_x000d_
Stávající nástěnky: zámečnická konstrukce délky 9 m se zasklenými vitrínami; celkem 3 sloupky a jedna vzpěra se základem_x000d_
Zábradlí: 3 sloupky se základem_x000d_
Nástěnky budou posunuté o cca 0,5 m_x000d_
Předpoklad úprav: odříznutí od sloupku oplocení sousedního objektu; natočení do nové polohy; navaření na sloupek oplocení; nové nátěry</t>
  </si>
  <si>
    <t>47</t>
  </si>
  <si>
    <t>966006132</t>
  </si>
  <si>
    <t>Odstranění dopravních nebo orientačních značek se sloupkem s uložením hmot na vzdálenost do 20 m nebo s naložením na dopravní prostředek, se zásypem jam a jeho zhutněním s betonovou patkou</t>
  </si>
  <si>
    <t>-1943899441</t>
  </si>
  <si>
    <t>https://podminky.urs.cz/item/CS_URS_2025_01/966006132</t>
  </si>
  <si>
    <t>48</t>
  </si>
  <si>
    <t>966006211</t>
  </si>
  <si>
    <t>Odstranění (demontáž) svislých dopravních značek s odklizením materiálu na skládku na vzdálenost do 20 m nebo s naložením na dopravní prostředek ze sloupů, sloupků nebo konzol</t>
  </si>
  <si>
    <t>306099231</t>
  </si>
  <si>
    <t>https://podminky.urs.cz/item/CS_URS_2025_01/966006211</t>
  </si>
  <si>
    <t>49</t>
  </si>
  <si>
    <t>979024443</t>
  </si>
  <si>
    <t>Očištění vybouraných prvků komunikací od spojovacího materiálu s odklizením a uložením očištěných hmot a spojovacího materiálu na skládku na vzdálenost do 10 m obrubníků a krajníků, vybouraných z jakéhokoliv lože a s jakoukoliv výplní spár silničních</t>
  </si>
  <si>
    <t>-196152095</t>
  </si>
  <si>
    <t>https://podminky.urs.cz/item/CS_URS_2025_01/979024443</t>
  </si>
  <si>
    <t>50</t>
  </si>
  <si>
    <t>979054451</t>
  </si>
  <si>
    <t>Očištění vybouraných prvků komunikací od spojovacího materiálu s odklizením a uložením očištěných hmot a spojovacího materiálu na skládku na vzdálenost do 10 m zámkových dlaždic s vyplněním spár kamenivem</t>
  </si>
  <si>
    <t>617438960</t>
  </si>
  <si>
    <t>https://podminky.urs.cz/item/CS_URS_2025_01/979054451</t>
  </si>
  <si>
    <t>"Předpoklad: 75 % dlažby bude použito z bourání, doplněno bude pouze 25 %" 118,4*0,75</t>
  </si>
  <si>
    <t>997</t>
  </si>
  <si>
    <t>Přesun sutě</t>
  </si>
  <si>
    <t>51</t>
  </si>
  <si>
    <t>997221551</t>
  </si>
  <si>
    <t>Vodorovná doprava suti bez naložení, ale se složením a s hrubým urovnáním ze sypkých materiálů, na vzdálenost do 1 km</t>
  </si>
  <si>
    <t>-2019621164</t>
  </si>
  <si>
    <t>https://podminky.urs.cz/item/CS_URS_2025_01/997221551</t>
  </si>
  <si>
    <t>52</t>
  </si>
  <si>
    <t>997221559</t>
  </si>
  <si>
    <t>Vodorovná doprava suti bez naložení, ale se složením a s hrubým urovnáním Příplatek k ceně za každý další započatý 1 km přes 1 km</t>
  </si>
  <si>
    <t>983394155</t>
  </si>
  <si>
    <t>https://podminky.urs.cz/item/CS_URS_2025_01/997221559</t>
  </si>
  <si>
    <t>"Asfaltový odpad - 30 km" 23,797*29</t>
  </si>
  <si>
    <t>"Ostatní odpady - 10 km" (101,612+132,913+0,469)*9</t>
  </si>
  <si>
    <t>53</t>
  </si>
  <si>
    <t>997221615</t>
  </si>
  <si>
    <t>Poplatek za uložení stavebního odpadu na skládce (skládkovné) z prostého betonu zatříděného do Katalogu odpadů pod kódem 17 01 01</t>
  </si>
  <si>
    <t>249299588</t>
  </si>
  <si>
    <t>https://podminky.urs.cz/item/CS_URS_2025_01/997221615</t>
  </si>
  <si>
    <t>54</t>
  </si>
  <si>
    <t>997221645</t>
  </si>
  <si>
    <t>Poplatek za uložení stavebního odpadu na skládce (skládkovné) asfaltového bez obsahu dehtu zatříděného do Katalogu odpadů pod kódem 17 03 02</t>
  </si>
  <si>
    <t>-707935342</t>
  </si>
  <si>
    <t>https://podminky.urs.cz/item/CS_URS_2025_01/997221645</t>
  </si>
  <si>
    <t>55</t>
  </si>
  <si>
    <t>997221873</t>
  </si>
  <si>
    <t>-279495819</t>
  </si>
  <si>
    <t>https://podminky.urs.cz/item/CS_URS_2025_01/997221873</t>
  </si>
  <si>
    <t>56</t>
  </si>
  <si>
    <t>997013631</t>
  </si>
  <si>
    <t>Poplatek za uložení stavebního odpadu na skládce (skládkovné) směsného stavebního a demoličního zatříděného do Katalogu odpadů pod kódem 17 09 04</t>
  </si>
  <si>
    <t>1597657038</t>
  </si>
  <si>
    <t>https://podminky.urs.cz/item/CS_URS_2025_01/997013631</t>
  </si>
  <si>
    <t>998</t>
  </si>
  <si>
    <t>Přesun hmot</t>
  </si>
  <si>
    <t>57</t>
  </si>
  <si>
    <t>998223011</t>
  </si>
  <si>
    <t>Přesun hmot pro pozemní komunikace s krytem dlážděným dopravní vzdálenost do 200 m jakékoliv délky objektu</t>
  </si>
  <si>
    <t>230313204</t>
  </si>
  <si>
    <t>https://podminky.urs.cz/item/CS_URS_2025_01/998223011</t>
  </si>
  <si>
    <t>V - VON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</si>
  <si>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</si>
  <si>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</si>
  <si>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</si>
  <si>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</si>
  <si>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</si>
  <si>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>VRN</t>
  </si>
  <si>
    <t>Vedlejší rozpočtové náklady</t>
  </si>
  <si>
    <t>VRN1</t>
  </si>
  <si>
    <t>Průzkumné, geodetické a projektové práce</t>
  </si>
  <si>
    <t>012002000</t>
  </si>
  <si>
    <t>Zeměměřičské práce</t>
  </si>
  <si>
    <t>1024</t>
  </si>
  <si>
    <t>1812193172</t>
  </si>
  <si>
    <t>https://podminky.urs.cz/item/CS_URS_2025_01/012002000</t>
  </si>
  <si>
    <t>Poznámka k položce:_x000d_
Vytyčení sítí_x000d_
Zaměření skutečných tras sítí po odkrytí_x000d_
Zaměření po dokončení</t>
  </si>
  <si>
    <t>013002000</t>
  </si>
  <si>
    <t>Projektové práce</t>
  </si>
  <si>
    <t>1544290039</t>
  </si>
  <si>
    <t>https://podminky.urs.cz/item/CS_URS_2025_01/013002000</t>
  </si>
  <si>
    <t>Poznámka k položce:_x000d_
Realizační dokumentace stavby_x000d_
Dokumentace skutečného provedení stavby</t>
  </si>
  <si>
    <t>VRN3</t>
  </si>
  <si>
    <t>Zařízení staveniště</t>
  </si>
  <si>
    <t>030001000</t>
  </si>
  <si>
    <t>-1533105981</t>
  </si>
  <si>
    <t>https://podminky.urs.cz/item/CS_URS_2025_01/030001000</t>
  </si>
  <si>
    <t>Poznámka k položce:_x000d_
Označení staveniště (informační tabule); dočasný zábor - včetně likvidace a úklidu ploch po ukončení výstavby</t>
  </si>
  <si>
    <t>VRN4</t>
  </si>
  <si>
    <t>Inženýrská činnost</t>
  </si>
  <si>
    <t>040001000</t>
  </si>
  <si>
    <t>1331587882</t>
  </si>
  <si>
    <t>https://podminky.urs.cz/item/CS_URS_2025_01/040001000</t>
  </si>
  <si>
    <t>Poznámka k položce:_x000d_
Kompletační a koordinační činnost_x000d_
Zpracování DIO_x000d__x000d_
Zajištění vydání DIR_x000d_</t>
  </si>
  <si>
    <t>VRN7</t>
  </si>
  <si>
    <t>Provozní vlivy</t>
  </si>
  <si>
    <t>070001000</t>
  </si>
  <si>
    <t>-468899102</t>
  </si>
  <si>
    <t>https://podminky.urs.cz/item/CS_URS_2025_01/070001000</t>
  </si>
  <si>
    <t>Poznámka k položce:_x000d_
Dopravně inženýrské opatření (dopravní značení po dobu výstavby) včetně odstranění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</si>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</sst>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6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7" fillId="0" borderId="0" xfId="0" applyFont="1" applyAlignment="1" applyProtection="1">
      <alignment vertical="center" wrapText="1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3106132" TargetMode="External" /><Relationship Id="rId2" Type="http://schemas.openxmlformats.org/officeDocument/2006/relationships/hyperlink" Target="https://podminky.urs.cz/item/CS_URS_2025_01/113106144" TargetMode="External" /><Relationship Id="rId3" Type="http://schemas.openxmlformats.org/officeDocument/2006/relationships/hyperlink" Target="https://podminky.urs.cz/item/CS_URS_2025_01/113107162" TargetMode="External" /><Relationship Id="rId4" Type="http://schemas.openxmlformats.org/officeDocument/2006/relationships/hyperlink" Target="https://podminky.urs.cz/item/CS_URS_2025_01/113107343" TargetMode="External" /><Relationship Id="rId5" Type="http://schemas.openxmlformats.org/officeDocument/2006/relationships/hyperlink" Target="https://podminky.urs.cz/item/CS_URS_2025_01/113201112" TargetMode="External" /><Relationship Id="rId6" Type="http://schemas.openxmlformats.org/officeDocument/2006/relationships/hyperlink" Target="https://podminky.urs.cz/item/CS_URS_2025_01/113204111" TargetMode="External" /><Relationship Id="rId7" Type="http://schemas.openxmlformats.org/officeDocument/2006/relationships/hyperlink" Target="https://podminky.urs.cz/item/CS_URS_2025_01/121151103" TargetMode="External" /><Relationship Id="rId8" Type="http://schemas.openxmlformats.org/officeDocument/2006/relationships/hyperlink" Target="https://podminky.urs.cz/item/CS_URS_2025_01/122251101" TargetMode="External" /><Relationship Id="rId9" Type="http://schemas.openxmlformats.org/officeDocument/2006/relationships/hyperlink" Target="https://podminky.urs.cz/item/CS_URS_2025_01/131213701" TargetMode="External" /><Relationship Id="rId10" Type="http://schemas.openxmlformats.org/officeDocument/2006/relationships/hyperlink" Target="https://podminky.urs.cz/item/CS_URS_2025_01/139001101" TargetMode="External" /><Relationship Id="rId11" Type="http://schemas.openxmlformats.org/officeDocument/2006/relationships/hyperlink" Target="https://podminky.urs.cz/item/CS_URS_2025_01/162751117" TargetMode="External" /><Relationship Id="rId12" Type="http://schemas.openxmlformats.org/officeDocument/2006/relationships/hyperlink" Target="https://podminky.urs.cz/item/CS_URS_2025_01/171201231" TargetMode="External" /><Relationship Id="rId13" Type="http://schemas.openxmlformats.org/officeDocument/2006/relationships/hyperlink" Target="https://podminky.urs.cz/item/CS_URS_2025_01/181311103" TargetMode="External" /><Relationship Id="rId14" Type="http://schemas.openxmlformats.org/officeDocument/2006/relationships/hyperlink" Target="https://podminky.urs.cz/item/CS_URS_2025_01/181411141" TargetMode="External" /><Relationship Id="rId15" Type="http://schemas.openxmlformats.org/officeDocument/2006/relationships/hyperlink" Target="https://podminky.urs.cz/item/CS_URS_2025_01/184813511" TargetMode="External" /><Relationship Id="rId16" Type="http://schemas.openxmlformats.org/officeDocument/2006/relationships/hyperlink" Target="https://podminky.urs.cz/item/CS_URS_2025_01/185803111" TargetMode="External" /><Relationship Id="rId17" Type="http://schemas.openxmlformats.org/officeDocument/2006/relationships/hyperlink" Target="https://podminky.urs.cz/item/CS_URS_2025_01/564851111" TargetMode="External" /><Relationship Id="rId18" Type="http://schemas.openxmlformats.org/officeDocument/2006/relationships/hyperlink" Target="https://podminky.urs.cz/item/CS_URS_2025_01/564861011" TargetMode="External" /><Relationship Id="rId19" Type="http://schemas.openxmlformats.org/officeDocument/2006/relationships/hyperlink" Target="https://podminky.urs.cz/item/CS_URS_2025_01/564861111" TargetMode="External" /><Relationship Id="rId20" Type="http://schemas.openxmlformats.org/officeDocument/2006/relationships/hyperlink" Target="https://podminky.urs.cz/item/CS_URS_2025_01/567122113" TargetMode="External" /><Relationship Id="rId21" Type="http://schemas.openxmlformats.org/officeDocument/2006/relationships/hyperlink" Target="https://podminky.urs.cz/item/CS_URS_2025_01/577134031" TargetMode="External" /><Relationship Id="rId22" Type="http://schemas.openxmlformats.org/officeDocument/2006/relationships/hyperlink" Target="https://podminky.urs.cz/item/CS_URS_2025_01/591211111" TargetMode="External" /><Relationship Id="rId23" Type="http://schemas.openxmlformats.org/officeDocument/2006/relationships/hyperlink" Target="https://podminky.urs.cz/item/CS_URS_2025_01/596211110" TargetMode="External" /><Relationship Id="rId24" Type="http://schemas.openxmlformats.org/officeDocument/2006/relationships/hyperlink" Target="https://podminky.urs.cz/item/CS_URS_2025_01/596211114" TargetMode="External" /><Relationship Id="rId25" Type="http://schemas.openxmlformats.org/officeDocument/2006/relationships/hyperlink" Target="https://podminky.urs.cz/item/CS_URS_2025_01/596211212" TargetMode="External" /><Relationship Id="rId26" Type="http://schemas.openxmlformats.org/officeDocument/2006/relationships/hyperlink" Target="https://podminky.urs.cz/item/CS_URS_2025_01/596211214" TargetMode="External" /><Relationship Id="rId27" Type="http://schemas.openxmlformats.org/officeDocument/2006/relationships/hyperlink" Target="https://podminky.urs.cz/item/CS_URS_2025_01/899132121" TargetMode="External" /><Relationship Id="rId28" Type="http://schemas.openxmlformats.org/officeDocument/2006/relationships/hyperlink" Target="https://podminky.urs.cz/item/CS_URS_2025_01/899132R01" TargetMode="External" /><Relationship Id="rId29" Type="http://schemas.openxmlformats.org/officeDocument/2006/relationships/hyperlink" Target="https://podminky.urs.cz/item/CS_URS_2025_01/914111111" TargetMode="External" /><Relationship Id="rId30" Type="http://schemas.openxmlformats.org/officeDocument/2006/relationships/hyperlink" Target="https://podminky.urs.cz/item/CS_URS_2025_01/914511111" TargetMode="External" /><Relationship Id="rId31" Type="http://schemas.openxmlformats.org/officeDocument/2006/relationships/hyperlink" Target="https://podminky.urs.cz/item/CS_URS_2025_01/916231213" TargetMode="External" /><Relationship Id="rId32" Type="http://schemas.openxmlformats.org/officeDocument/2006/relationships/hyperlink" Target="https://podminky.urs.cz/item/CS_URS_2025_01/916241113" TargetMode="External" /><Relationship Id="rId33" Type="http://schemas.openxmlformats.org/officeDocument/2006/relationships/hyperlink" Target="https://podminky.urs.cz/item/CS_URS_2025_01/919112222" TargetMode="External" /><Relationship Id="rId34" Type="http://schemas.openxmlformats.org/officeDocument/2006/relationships/hyperlink" Target="https://podminky.urs.cz/item/CS_URS_2025_01/919122121" TargetMode="External" /><Relationship Id="rId35" Type="http://schemas.openxmlformats.org/officeDocument/2006/relationships/hyperlink" Target="https://podminky.urs.cz/item/CS_URS_2025_01/919735113" TargetMode="External" /><Relationship Id="rId36" Type="http://schemas.openxmlformats.org/officeDocument/2006/relationships/hyperlink" Target="https://podminky.urs.cz/item/CS_URS_2025_01/966006132" TargetMode="External" /><Relationship Id="rId37" Type="http://schemas.openxmlformats.org/officeDocument/2006/relationships/hyperlink" Target="https://podminky.urs.cz/item/CS_URS_2025_01/966006211" TargetMode="External" /><Relationship Id="rId38" Type="http://schemas.openxmlformats.org/officeDocument/2006/relationships/hyperlink" Target="https://podminky.urs.cz/item/CS_URS_2025_01/979024443" TargetMode="External" /><Relationship Id="rId39" Type="http://schemas.openxmlformats.org/officeDocument/2006/relationships/hyperlink" Target="https://podminky.urs.cz/item/CS_URS_2025_01/979054451" TargetMode="External" /><Relationship Id="rId40" Type="http://schemas.openxmlformats.org/officeDocument/2006/relationships/hyperlink" Target="https://podminky.urs.cz/item/CS_URS_2025_01/997221551" TargetMode="External" /><Relationship Id="rId41" Type="http://schemas.openxmlformats.org/officeDocument/2006/relationships/hyperlink" Target="https://podminky.urs.cz/item/CS_URS_2025_01/997221559" TargetMode="External" /><Relationship Id="rId42" Type="http://schemas.openxmlformats.org/officeDocument/2006/relationships/hyperlink" Target="https://podminky.urs.cz/item/CS_URS_2025_01/997221615" TargetMode="External" /><Relationship Id="rId43" Type="http://schemas.openxmlformats.org/officeDocument/2006/relationships/hyperlink" Target="https://podminky.urs.cz/item/CS_URS_2025_01/997221645" TargetMode="External" /><Relationship Id="rId44" Type="http://schemas.openxmlformats.org/officeDocument/2006/relationships/hyperlink" Target="https://podminky.urs.cz/item/CS_URS_2025_01/997221873" TargetMode="External" /><Relationship Id="rId45" Type="http://schemas.openxmlformats.org/officeDocument/2006/relationships/hyperlink" Target="https://podminky.urs.cz/item/CS_URS_2025_01/997013631" TargetMode="External" /><Relationship Id="rId46" Type="http://schemas.openxmlformats.org/officeDocument/2006/relationships/hyperlink" Target="https://podminky.urs.cz/item/CS_URS_2025_01/998223011" TargetMode="External" /><Relationship Id="rId47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012002000" TargetMode="External" /><Relationship Id="rId2" Type="http://schemas.openxmlformats.org/officeDocument/2006/relationships/hyperlink" Target="https://podminky.urs.cz/item/CS_URS_2025_01/013002000" TargetMode="External" /><Relationship Id="rId3" Type="http://schemas.openxmlformats.org/officeDocument/2006/relationships/hyperlink" Target="https://podminky.urs.cz/item/CS_URS_2025_01/030001000" TargetMode="External" /><Relationship Id="rId4" Type="http://schemas.openxmlformats.org/officeDocument/2006/relationships/hyperlink" Target="https://podminky.urs.cz/item/CS_URS_2025_01/040001000" TargetMode="External" /><Relationship Id="rId5" Type="http://schemas.openxmlformats.org/officeDocument/2006/relationships/hyperlink" Target="https://podminky.urs.cz/item/CS_URS_2025_01/070001000" TargetMode="External" /><Relationship Id="rId6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27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28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29</v>
      </c>
      <c r="AL11" s="24"/>
      <c r="AM11" s="24"/>
      <c r="AN11" s="29" t="s">
        <v>30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31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32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32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29</v>
      </c>
      <c r="AL14" s="24"/>
      <c r="AM14" s="24"/>
      <c r="AN14" s="36" t="s">
        <v>32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33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34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29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35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36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34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29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37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38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39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40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41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42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43</v>
      </c>
      <c r="E29" s="49"/>
      <c r="F29" s="34" t="s">
        <v>44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45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46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47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48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49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50</v>
      </c>
      <c r="U35" s="56"/>
      <c r="V35" s="56"/>
      <c r="W35" s="56"/>
      <c r="X35" s="58" t="s">
        <v>51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52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250307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Parkovací záliv v ulici Komenského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Český Brod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7. 3. 2025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Město Český Brod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33</v>
      </c>
      <c r="AJ49" s="42"/>
      <c r="AK49" s="42"/>
      <c r="AL49" s="42"/>
      <c r="AM49" s="75" t="str">
        <f>IF(E17="","",E17)</f>
        <v xml:space="preserve"> </v>
      </c>
      <c r="AN49" s="66"/>
      <c r="AO49" s="66"/>
      <c r="AP49" s="66"/>
      <c r="AQ49" s="42"/>
      <c r="AR49" s="46"/>
      <c r="AS49" s="76" t="s">
        <v>53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31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36</v>
      </c>
      <c r="AJ50" s="42"/>
      <c r="AK50" s="42"/>
      <c r="AL50" s="42"/>
      <c r="AM50" s="75" t="str">
        <f>IF(E20="","",E20)</f>
        <v xml:space="preserve"> 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54</v>
      </c>
      <c r="D52" s="89"/>
      <c r="E52" s="89"/>
      <c r="F52" s="89"/>
      <c r="G52" s="89"/>
      <c r="H52" s="90"/>
      <c r="I52" s="91" t="s">
        <v>55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56</v>
      </c>
      <c r="AH52" s="89"/>
      <c r="AI52" s="89"/>
      <c r="AJ52" s="89"/>
      <c r="AK52" s="89"/>
      <c r="AL52" s="89"/>
      <c r="AM52" s="89"/>
      <c r="AN52" s="91" t="s">
        <v>57</v>
      </c>
      <c r="AO52" s="89"/>
      <c r="AP52" s="89"/>
      <c r="AQ52" s="93" t="s">
        <v>58</v>
      </c>
      <c r="AR52" s="46"/>
      <c r="AS52" s="94" t="s">
        <v>59</v>
      </c>
      <c r="AT52" s="95" t="s">
        <v>60</v>
      </c>
      <c r="AU52" s="95" t="s">
        <v>61</v>
      </c>
      <c r="AV52" s="95" t="s">
        <v>62</v>
      </c>
      <c r="AW52" s="95" t="s">
        <v>63</v>
      </c>
      <c r="AX52" s="95" t="s">
        <v>64</v>
      </c>
      <c r="AY52" s="95" t="s">
        <v>65</v>
      </c>
      <c r="AZ52" s="95" t="s">
        <v>66</v>
      </c>
      <c r="BA52" s="95" t="s">
        <v>67</v>
      </c>
      <c r="BB52" s="95" t="s">
        <v>68</v>
      </c>
      <c r="BC52" s="95" t="s">
        <v>69</v>
      </c>
      <c r="BD52" s="96" t="s">
        <v>70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71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ROUND(SUM(AG55:AG56),2)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ROUND(SUM(AS55:AS56),2)</f>
        <v>0</v>
      </c>
      <c r="AT54" s="108">
        <f>ROUND(SUM(AV54:AW54),2)</f>
        <v>0</v>
      </c>
      <c r="AU54" s="109">
        <f>ROUND(SUM(AU55:AU56),5)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ROUND(SUM(AZ55:AZ56),2)</f>
        <v>0</v>
      </c>
      <c r="BA54" s="108">
        <f>ROUND(SUM(BA55:BA56),2)</f>
        <v>0</v>
      </c>
      <c r="BB54" s="108">
        <f>ROUND(SUM(BB55:BB56),2)</f>
        <v>0</v>
      </c>
      <c r="BC54" s="108">
        <f>ROUND(SUM(BC55:BC56),2)</f>
        <v>0</v>
      </c>
      <c r="BD54" s="110">
        <f>ROUND(SUM(BD55:BD56),2)</f>
        <v>0</v>
      </c>
      <c r="BE54" s="6"/>
      <c r="BS54" s="111" t="s">
        <v>72</v>
      </c>
      <c r="BT54" s="111" t="s">
        <v>73</v>
      </c>
      <c r="BU54" s="112" t="s">
        <v>74</v>
      </c>
      <c r="BV54" s="111" t="s">
        <v>75</v>
      </c>
      <c r="BW54" s="111" t="s">
        <v>5</v>
      </c>
      <c r="BX54" s="111" t="s">
        <v>76</v>
      </c>
      <c r="CL54" s="111" t="s">
        <v>19</v>
      </c>
    </row>
    <row r="55" s="7" customFormat="1" ht="16.5" customHeight="1">
      <c r="A55" s="113" t="s">
        <v>77</v>
      </c>
      <c r="B55" s="114"/>
      <c r="C55" s="115"/>
      <c r="D55" s="116" t="s">
        <v>78</v>
      </c>
      <c r="E55" s="116"/>
      <c r="F55" s="116"/>
      <c r="G55" s="116"/>
      <c r="H55" s="116"/>
      <c r="I55" s="117"/>
      <c r="J55" s="116" t="s">
        <v>79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'01 - Komunikace'!J30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80</v>
      </c>
      <c r="AR55" s="120"/>
      <c r="AS55" s="121">
        <v>0</v>
      </c>
      <c r="AT55" s="122">
        <f>ROUND(SUM(AV55:AW55),2)</f>
        <v>0</v>
      </c>
      <c r="AU55" s="123">
        <f>'01 - Komunikace'!P86</f>
        <v>0</v>
      </c>
      <c r="AV55" s="122">
        <f>'01 - Komunikace'!J33</f>
        <v>0</v>
      </c>
      <c r="AW55" s="122">
        <f>'01 - Komunikace'!J34</f>
        <v>0</v>
      </c>
      <c r="AX55" s="122">
        <f>'01 - Komunikace'!J35</f>
        <v>0</v>
      </c>
      <c r="AY55" s="122">
        <f>'01 - Komunikace'!J36</f>
        <v>0</v>
      </c>
      <c r="AZ55" s="122">
        <f>'01 - Komunikace'!F33</f>
        <v>0</v>
      </c>
      <c r="BA55" s="122">
        <f>'01 - Komunikace'!F34</f>
        <v>0</v>
      </c>
      <c r="BB55" s="122">
        <f>'01 - Komunikace'!F35</f>
        <v>0</v>
      </c>
      <c r="BC55" s="122">
        <f>'01 - Komunikace'!F36</f>
        <v>0</v>
      </c>
      <c r="BD55" s="124">
        <f>'01 - Komunikace'!F37</f>
        <v>0</v>
      </c>
      <c r="BE55" s="7"/>
      <c r="BT55" s="125" t="s">
        <v>81</v>
      </c>
      <c r="BV55" s="125" t="s">
        <v>75</v>
      </c>
      <c r="BW55" s="125" t="s">
        <v>82</v>
      </c>
      <c r="BX55" s="125" t="s">
        <v>5</v>
      </c>
      <c r="CL55" s="125" t="s">
        <v>19</v>
      </c>
      <c r="CM55" s="125" t="s">
        <v>83</v>
      </c>
    </row>
    <row r="56" s="7" customFormat="1" ht="16.5" customHeight="1">
      <c r="A56" s="113" t="s">
        <v>77</v>
      </c>
      <c r="B56" s="114"/>
      <c r="C56" s="115"/>
      <c r="D56" s="116" t="s">
        <v>84</v>
      </c>
      <c r="E56" s="116"/>
      <c r="F56" s="116"/>
      <c r="G56" s="116"/>
      <c r="H56" s="116"/>
      <c r="I56" s="117"/>
      <c r="J56" s="116" t="s">
        <v>85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'V - VON'!J30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85</v>
      </c>
      <c r="AR56" s="120"/>
      <c r="AS56" s="126">
        <v>0</v>
      </c>
      <c r="AT56" s="127">
        <f>ROUND(SUM(AV56:AW56),2)</f>
        <v>0</v>
      </c>
      <c r="AU56" s="128">
        <f>'V - VON'!P84</f>
        <v>0</v>
      </c>
      <c r="AV56" s="127">
        <f>'V - VON'!J33</f>
        <v>0</v>
      </c>
      <c r="AW56" s="127">
        <f>'V - VON'!J34</f>
        <v>0</v>
      </c>
      <c r="AX56" s="127">
        <f>'V - VON'!J35</f>
        <v>0</v>
      </c>
      <c r="AY56" s="127">
        <f>'V - VON'!J36</f>
        <v>0</v>
      </c>
      <c r="AZ56" s="127">
        <f>'V - VON'!F33</f>
        <v>0</v>
      </c>
      <c r="BA56" s="127">
        <f>'V - VON'!F34</f>
        <v>0</v>
      </c>
      <c r="BB56" s="127">
        <f>'V - VON'!F35</f>
        <v>0</v>
      </c>
      <c r="BC56" s="127">
        <f>'V - VON'!F36</f>
        <v>0</v>
      </c>
      <c r="BD56" s="129">
        <f>'V - VON'!F37</f>
        <v>0</v>
      </c>
      <c r="BE56" s="7"/>
      <c r="BT56" s="125" t="s">
        <v>81</v>
      </c>
      <c r="BV56" s="125" t="s">
        <v>75</v>
      </c>
      <c r="BW56" s="125" t="s">
        <v>86</v>
      </c>
      <c r="BX56" s="125" t="s">
        <v>5</v>
      </c>
      <c r="CL56" s="125" t="s">
        <v>19</v>
      </c>
      <c r="CM56" s="125" t="s">
        <v>83</v>
      </c>
    </row>
    <row r="57" s="2" customFormat="1" ht="30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6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="2" customFormat="1" ht="6.96" customHeight="1">
      <c r="A58" s="40"/>
      <c r="B58" s="61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46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</sheetData>
  <sheetProtection sheet="1" formatColumns="0" formatRows="0" objects="1" scenarios="1" spinCount="100000" saltValue="aSXIYF1g+qbS6SGESyQ3gkr5RlUxkub7BSleK/pjlAhk5h+sI9NkTrZCVCHCRvDg0OJ3vGfaBrpOOw59eiLfjg==" hashValue="EDcxb+/t5MRjCcjhSLEU1Yk4yOs+CxkJuolu7r4Lr05MePJEciyjJ1rSlSiwn9kSBglAnEOWMcWbPSNMwtZT6w==" algorithmName="SHA-512" password="CBFB"/>
  <mergeCells count="46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G54:AM54"/>
    <mergeCell ref="AN54:AP54"/>
    <mergeCell ref="AR2:BE2"/>
  </mergeCells>
  <hyperlinks>
    <hyperlink ref="A55" location="'01 - Komunikace'!C2" display="/"/>
    <hyperlink ref="A56" location="'V - VON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82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83</v>
      </c>
    </row>
    <row r="4" s="1" customFormat="1" ht="24.96" customHeight="1">
      <c r="B4" s="22"/>
      <c r="D4" s="132" t="s">
        <v>87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Parkovací záliv v ulici Komenského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88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89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7. 3. 2025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27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28</v>
      </c>
      <c r="F15" s="40"/>
      <c r="G15" s="40"/>
      <c r="H15" s="40"/>
      <c r="I15" s="134" t="s">
        <v>29</v>
      </c>
      <c r="J15" s="138" t="s">
        <v>30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31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29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33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29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36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29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37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39</v>
      </c>
      <c r="E30" s="40"/>
      <c r="F30" s="40"/>
      <c r="G30" s="40"/>
      <c r="H30" s="40"/>
      <c r="I30" s="40"/>
      <c r="J30" s="146">
        <f>ROUND(J86,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41</v>
      </c>
      <c r="G32" s="40"/>
      <c r="H32" s="40"/>
      <c r="I32" s="147" t="s">
        <v>40</v>
      </c>
      <c r="J32" s="147" t="s">
        <v>42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43</v>
      </c>
      <c r="E33" s="134" t="s">
        <v>44</v>
      </c>
      <c r="F33" s="149">
        <f>ROUND((SUM(BE86:BE294)),  2)</f>
        <v>0</v>
      </c>
      <c r="G33" s="40"/>
      <c r="H33" s="40"/>
      <c r="I33" s="150">
        <v>0.20999999999999999</v>
      </c>
      <c r="J33" s="149">
        <f>ROUND(((SUM(BE86:BE294))*I33),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45</v>
      </c>
      <c r="F34" s="149">
        <f>ROUND((SUM(BF86:BF294)),  2)</f>
        <v>0</v>
      </c>
      <c r="G34" s="40"/>
      <c r="H34" s="40"/>
      <c r="I34" s="150">
        <v>0.12</v>
      </c>
      <c r="J34" s="149">
        <f>ROUND(((SUM(BF86:BF294))*I34),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46</v>
      </c>
      <c r="F35" s="149">
        <f>ROUND((SUM(BG86:BG294)),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47</v>
      </c>
      <c r="F36" s="149">
        <f>ROUND((SUM(BH86:BH294)),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48</v>
      </c>
      <c r="F37" s="149">
        <f>ROUND((SUM(BI86:BI294)),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49</v>
      </c>
      <c r="E39" s="153"/>
      <c r="F39" s="153"/>
      <c r="G39" s="154" t="s">
        <v>50</v>
      </c>
      <c r="H39" s="155" t="s">
        <v>51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90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Parkovací záliv v ulici Komenského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88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01 - Komunikace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Český Brod</v>
      </c>
      <c r="G52" s="42"/>
      <c r="H52" s="42"/>
      <c r="I52" s="34" t="s">
        <v>23</v>
      </c>
      <c r="J52" s="74" t="str">
        <f>IF(J12="","",J12)</f>
        <v>7. 3. 2025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Město Český Brod</v>
      </c>
      <c r="G54" s="42"/>
      <c r="H54" s="42"/>
      <c r="I54" s="34" t="s">
        <v>33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31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91</v>
      </c>
      <c r="D57" s="164"/>
      <c r="E57" s="164"/>
      <c r="F57" s="164"/>
      <c r="G57" s="164"/>
      <c r="H57" s="164"/>
      <c r="I57" s="164"/>
      <c r="J57" s="165" t="s">
        <v>92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71</v>
      </c>
      <c r="D59" s="42"/>
      <c r="E59" s="42"/>
      <c r="F59" s="42"/>
      <c r="G59" s="42"/>
      <c r="H59" s="42"/>
      <c r="I59" s="42"/>
      <c r="J59" s="104">
        <f>J86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93</v>
      </c>
    </row>
    <row r="60" s="9" customFormat="1" ht="24.96" customHeight="1">
      <c r="A60" s="9"/>
      <c r="B60" s="167"/>
      <c r="C60" s="168"/>
      <c r="D60" s="169" t="s">
        <v>94</v>
      </c>
      <c r="E60" s="170"/>
      <c r="F60" s="170"/>
      <c r="G60" s="170"/>
      <c r="H60" s="170"/>
      <c r="I60" s="170"/>
      <c r="J60" s="171">
        <f>J87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95</v>
      </c>
      <c r="E61" s="176"/>
      <c r="F61" s="176"/>
      <c r="G61" s="176"/>
      <c r="H61" s="176"/>
      <c r="I61" s="176"/>
      <c r="J61" s="177">
        <f>J88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96</v>
      </c>
      <c r="E62" s="176"/>
      <c r="F62" s="176"/>
      <c r="G62" s="176"/>
      <c r="H62" s="176"/>
      <c r="I62" s="176"/>
      <c r="J62" s="177">
        <f>J162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97</v>
      </c>
      <c r="E63" s="176"/>
      <c r="F63" s="176"/>
      <c r="G63" s="176"/>
      <c r="H63" s="176"/>
      <c r="I63" s="176"/>
      <c r="J63" s="177">
        <f>J217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98</v>
      </c>
      <c r="E64" s="176"/>
      <c r="F64" s="176"/>
      <c r="G64" s="176"/>
      <c r="H64" s="176"/>
      <c r="I64" s="176"/>
      <c r="J64" s="177">
        <f>J224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99</v>
      </c>
      <c r="E65" s="176"/>
      <c r="F65" s="176"/>
      <c r="G65" s="176"/>
      <c r="H65" s="176"/>
      <c r="I65" s="176"/>
      <c r="J65" s="177">
        <f>J276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100</v>
      </c>
      <c r="E66" s="176"/>
      <c r="F66" s="176"/>
      <c r="G66" s="176"/>
      <c r="H66" s="176"/>
      <c r="I66" s="176"/>
      <c r="J66" s="177">
        <f>J292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40"/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6.96" customHeight="1">
      <c r="A68" s="40"/>
      <c r="B68" s="61"/>
      <c r="C68" s="62"/>
      <c r="D68" s="62"/>
      <c r="E68" s="62"/>
      <c r="F68" s="62"/>
      <c r="G68" s="62"/>
      <c r="H68" s="62"/>
      <c r="I68" s="62"/>
      <c r="J68" s="62"/>
      <c r="K68" s="6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72" s="2" customFormat="1" ht="6.96" customHeight="1">
      <c r="A72" s="40"/>
      <c r="B72" s="63"/>
      <c r="C72" s="64"/>
      <c r="D72" s="64"/>
      <c r="E72" s="64"/>
      <c r="F72" s="64"/>
      <c r="G72" s="64"/>
      <c r="H72" s="64"/>
      <c r="I72" s="64"/>
      <c r="J72" s="64"/>
      <c r="K72" s="64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24.96" customHeight="1">
      <c r="A73" s="40"/>
      <c r="B73" s="41"/>
      <c r="C73" s="25" t="s">
        <v>101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16</v>
      </c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162" t="str">
        <f>E7</f>
        <v>Parkovací záliv v ulici Komenského</v>
      </c>
      <c r="F76" s="34"/>
      <c r="G76" s="34"/>
      <c r="H76" s="34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88</v>
      </c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2"/>
      <c r="D78" s="42"/>
      <c r="E78" s="71" t="str">
        <f>E9</f>
        <v>01 - Komunikace</v>
      </c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21</v>
      </c>
      <c r="D80" s="42"/>
      <c r="E80" s="42"/>
      <c r="F80" s="29" t="str">
        <f>F12</f>
        <v>Český Brod</v>
      </c>
      <c r="G80" s="42"/>
      <c r="H80" s="42"/>
      <c r="I80" s="34" t="s">
        <v>23</v>
      </c>
      <c r="J80" s="74" t="str">
        <f>IF(J12="","",J12)</f>
        <v>7. 3. 2025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25</v>
      </c>
      <c r="D82" s="42"/>
      <c r="E82" s="42"/>
      <c r="F82" s="29" t="str">
        <f>E15</f>
        <v>Město Český Brod</v>
      </c>
      <c r="G82" s="42"/>
      <c r="H82" s="42"/>
      <c r="I82" s="34" t="s">
        <v>33</v>
      </c>
      <c r="J82" s="38" t="str">
        <f>E21</f>
        <v xml:space="preserve"> </v>
      </c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31</v>
      </c>
      <c r="D83" s="42"/>
      <c r="E83" s="42"/>
      <c r="F83" s="29" t="str">
        <f>IF(E18="","",E18)</f>
        <v>Vyplň údaj</v>
      </c>
      <c r="G83" s="42"/>
      <c r="H83" s="42"/>
      <c r="I83" s="34" t="s">
        <v>36</v>
      </c>
      <c r="J83" s="38" t="str">
        <f>E24</f>
        <v xml:space="preserve"> </v>
      </c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0.32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11" customFormat="1" ht="29.28" customHeight="1">
      <c r="A85" s="179"/>
      <c r="B85" s="180"/>
      <c r="C85" s="181" t="s">
        <v>102</v>
      </c>
      <c r="D85" s="182" t="s">
        <v>58</v>
      </c>
      <c r="E85" s="182" t="s">
        <v>54</v>
      </c>
      <c r="F85" s="182" t="s">
        <v>55</v>
      </c>
      <c r="G85" s="182" t="s">
        <v>103</v>
      </c>
      <c r="H85" s="182" t="s">
        <v>104</v>
      </c>
      <c r="I85" s="182" t="s">
        <v>105</v>
      </c>
      <c r="J85" s="182" t="s">
        <v>92</v>
      </c>
      <c r="K85" s="183" t="s">
        <v>106</v>
      </c>
      <c r="L85" s="184"/>
      <c r="M85" s="94" t="s">
        <v>19</v>
      </c>
      <c r="N85" s="95" t="s">
        <v>43</v>
      </c>
      <c r="O85" s="95" t="s">
        <v>107</v>
      </c>
      <c r="P85" s="95" t="s">
        <v>108</v>
      </c>
      <c r="Q85" s="95" t="s">
        <v>109</v>
      </c>
      <c r="R85" s="95" t="s">
        <v>110</v>
      </c>
      <c r="S85" s="95" t="s">
        <v>111</v>
      </c>
      <c r="T85" s="96" t="s">
        <v>112</v>
      </c>
      <c r="U85" s="179"/>
      <c r="V85" s="179"/>
      <c r="W85" s="179"/>
      <c r="X85" s="179"/>
      <c r="Y85" s="179"/>
      <c r="Z85" s="179"/>
      <c r="AA85" s="179"/>
      <c r="AB85" s="179"/>
      <c r="AC85" s="179"/>
      <c r="AD85" s="179"/>
      <c r="AE85" s="179"/>
    </row>
    <row r="86" s="2" customFormat="1" ht="22.8" customHeight="1">
      <c r="A86" s="40"/>
      <c r="B86" s="41"/>
      <c r="C86" s="101" t="s">
        <v>113</v>
      </c>
      <c r="D86" s="42"/>
      <c r="E86" s="42"/>
      <c r="F86" s="42"/>
      <c r="G86" s="42"/>
      <c r="H86" s="42"/>
      <c r="I86" s="42"/>
      <c r="J86" s="185">
        <f>BK86</f>
        <v>0</v>
      </c>
      <c r="K86" s="42"/>
      <c r="L86" s="46"/>
      <c r="M86" s="97"/>
      <c r="N86" s="186"/>
      <c r="O86" s="98"/>
      <c r="P86" s="187">
        <f>P87</f>
        <v>0</v>
      </c>
      <c r="Q86" s="98"/>
      <c r="R86" s="187">
        <f>R87</f>
        <v>68.147732000000005</v>
      </c>
      <c r="S86" s="98"/>
      <c r="T86" s="188">
        <f>T87</f>
        <v>86.67580000000001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T86" s="19" t="s">
        <v>72</v>
      </c>
      <c r="AU86" s="19" t="s">
        <v>93</v>
      </c>
      <c r="BK86" s="189">
        <f>BK87</f>
        <v>0</v>
      </c>
    </row>
    <row r="87" s="12" customFormat="1" ht="25.92" customHeight="1">
      <c r="A87" s="12"/>
      <c r="B87" s="190"/>
      <c r="C87" s="191"/>
      <c r="D87" s="192" t="s">
        <v>72</v>
      </c>
      <c r="E87" s="193" t="s">
        <v>114</v>
      </c>
      <c r="F87" s="193" t="s">
        <v>115</v>
      </c>
      <c r="G87" s="191"/>
      <c r="H87" s="191"/>
      <c r="I87" s="194"/>
      <c r="J87" s="195">
        <f>BK87</f>
        <v>0</v>
      </c>
      <c r="K87" s="191"/>
      <c r="L87" s="196"/>
      <c r="M87" s="197"/>
      <c r="N87" s="198"/>
      <c r="O87" s="198"/>
      <c r="P87" s="199">
        <f>P88+P162+P217+P224+P276+P292</f>
        <v>0</v>
      </c>
      <c r="Q87" s="198"/>
      <c r="R87" s="199">
        <f>R88+R162+R217+R224+R276+R292</f>
        <v>68.147732000000005</v>
      </c>
      <c r="S87" s="198"/>
      <c r="T87" s="200">
        <f>T88+T162+T217+T224+T276+T292</f>
        <v>86.67580000000001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1" t="s">
        <v>81</v>
      </c>
      <c r="AT87" s="202" t="s">
        <v>72</v>
      </c>
      <c r="AU87" s="202" t="s">
        <v>73</v>
      </c>
      <c r="AY87" s="201" t="s">
        <v>116</v>
      </c>
      <c r="BK87" s="203">
        <f>BK88+BK162+BK217+BK224+BK276+BK292</f>
        <v>0</v>
      </c>
    </row>
    <row r="88" s="12" customFormat="1" ht="22.8" customHeight="1">
      <c r="A88" s="12"/>
      <c r="B88" s="190"/>
      <c r="C88" s="191"/>
      <c r="D88" s="192" t="s">
        <v>72</v>
      </c>
      <c r="E88" s="204" t="s">
        <v>81</v>
      </c>
      <c r="F88" s="204" t="s">
        <v>117</v>
      </c>
      <c r="G88" s="191"/>
      <c r="H88" s="191"/>
      <c r="I88" s="194"/>
      <c r="J88" s="205">
        <f>BK88</f>
        <v>0</v>
      </c>
      <c r="K88" s="191"/>
      <c r="L88" s="196"/>
      <c r="M88" s="197"/>
      <c r="N88" s="198"/>
      <c r="O88" s="198"/>
      <c r="P88" s="199">
        <f>SUM(P89:P161)</f>
        <v>0</v>
      </c>
      <c r="Q88" s="198"/>
      <c r="R88" s="199">
        <f>SUM(R89:R161)</f>
        <v>0.001446</v>
      </c>
      <c r="S88" s="198"/>
      <c r="T88" s="200">
        <f>SUM(T89:T161)</f>
        <v>85.189800000000005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1" t="s">
        <v>81</v>
      </c>
      <c r="AT88" s="202" t="s">
        <v>72</v>
      </c>
      <c r="AU88" s="202" t="s">
        <v>81</v>
      </c>
      <c r="AY88" s="201" t="s">
        <v>116</v>
      </c>
      <c r="BK88" s="203">
        <f>SUM(BK89:BK161)</f>
        <v>0</v>
      </c>
    </row>
    <row r="89" s="2" customFormat="1" ht="44.25" customHeight="1">
      <c r="A89" s="40"/>
      <c r="B89" s="41"/>
      <c r="C89" s="206" t="s">
        <v>81</v>
      </c>
      <c r="D89" s="206" t="s">
        <v>118</v>
      </c>
      <c r="E89" s="207" t="s">
        <v>119</v>
      </c>
      <c r="F89" s="208" t="s">
        <v>120</v>
      </c>
      <c r="G89" s="209" t="s">
        <v>121</v>
      </c>
      <c r="H89" s="210">
        <v>8.5999999999999996</v>
      </c>
      <c r="I89" s="211"/>
      <c r="J89" s="212">
        <f>ROUND(I89*H89,2)</f>
        <v>0</v>
      </c>
      <c r="K89" s="208" t="s">
        <v>122</v>
      </c>
      <c r="L89" s="46"/>
      <c r="M89" s="213" t="s">
        <v>19</v>
      </c>
      <c r="N89" s="214" t="s">
        <v>44</v>
      </c>
      <c r="O89" s="86"/>
      <c r="P89" s="215">
        <f>O89*H89</f>
        <v>0</v>
      </c>
      <c r="Q89" s="215">
        <v>0</v>
      </c>
      <c r="R89" s="215">
        <f>Q89*H89</f>
        <v>0</v>
      </c>
      <c r="S89" s="215">
        <v>0.255</v>
      </c>
      <c r="T89" s="216">
        <f>S89*H89</f>
        <v>2.1930000000000001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7" t="s">
        <v>123</v>
      </c>
      <c r="AT89" s="217" t="s">
        <v>118</v>
      </c>
      <c r="AU89" s="217" t="s">
        <v>83</v>
      </c>
      <c r="AY89" s="19" t="s">
        <v>116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9" t="s">
        <v>81</v>
      </c>
      <c r="BK89" s="218">
        <f>ROUND(I89*H89,2)</f>
        <v>0</v>
      </c>
      <c r="BL89" s="19" t="s">
        <v>123</v>
      </c>
      <c r="BM89" s="217" t="s">
        <v>124</v>
      </c>
    </row>
    <row r="90" s="2" customFormat="1">
      <c r="A90" s="40"/>
      <c r="B90" s="41"/>
      <c r="C90" s="42"/>
      <c r="D90" s="219" t="s">
        <v>125</v>
      </c>
      <c r="E90" s="42"/>
      <c r="F90" s="220" t="s">
        <v>126</v>
      </c>
      <c r="G90" s="42"/>
      <c r="H90" s="42"/>
      <c r="I90" s="221"/>
      <c r="J90" s="42"/>
      <c r="K90" s="42"/>
      <c r="L90" s="46"/>
      <c r="M90" s="222"/>
      <c r="N90" s="223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125</v>
      </c>
      <c r="AU90" s="19" t="s">
        <v>83</v>
      </c>
    </row>
    <row r="91" s="13" customFormat="1">
      <c r="A91" s="13"/>
      <c r="B91" s="224"/>
      <c r="C91" s="225"/>
      <c r="D91" s="226" t="s">
        <v>127</v>
      </c>
      <c r="E91" s="227" t="s">
        <v>19</v>
      </c>
      <c r="F91" s="228" t="s">
        <v>128</v>
      </c>
      <c r="G91" s="225"/>
      <c r="H91" s="229">
        <v>8.5999999999999996</v>
      </c>
      <c r="I91" s="230"/>
      <c r="J91" s="225"/>
      <c r="K91" s="225"/>
      <c r="L91" s="231"/>
      <c r="M91" s="232"/>
      <c r="N91" s="233"/>
      <c r="O91" s="233"/>
      <c r="P91" s="233"/>
      <c r="Q91" s="233"/>
      <c r="R91" s="233"/>
      <c r="S91" s="233"/>
      <c r="T91" s="234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35" t="s">
        <v>127</v>
      </c>
      <c r="AU91" s="235" t="s">
        <v>83</v>
      </c>
      <c r="AV91" s="13" t="s">
        <v>83</v>
      </c>
      <c r="AW91" s="13" t="s">
        <v>35</v>
      </c>
      <c r="AX91" s="13" t="s">
        <v>81</v>
      </c>
      <c r="AY91" s="235" t="s">
        <v>116</v>
      </c>
    </row>
    <row r="92" s="2" customFormat="1" ht="37.8" customHeight="1">
      <c r="A92" s="40"/>
      <c r="B92" s="41"/>
      <c r="C92" s="206" t="s">
        <v>83</v>
      </c>
      <c r="D92" s="206" t="s">
        <v>118</v>
      </c>
      <c r="E92" s="207" t="s">
        <v>129</v>
      </c>
      <c r="F92" s="208" t="s">
        <v>130</v>
      </c>
      <c r="G92" s="209" t="s">
        <v>121</v>
      </c>
      <c r="H92" s="210">
        <v>161.69999999999999</v>
      </c>
      <c r="I92" s="211"/>
      <c r="J92" s="212">
        <f>ROUND(I92*H92,2)</f>
        <v>0</v>
      </c>
      <c r="K92" s="208" t="s">
        <v>122</v>
      </c>
      <c r="L92" s="46"/>
      <c r="M92" s="213" t="s">
        <v>19</v>
      </c>
      <c r="N92" s="214" t="s">
        <v>44</v>
      </c>
      <c r="O92" s="86"/>
      <c r="P92" s="215">
        <f>O92*H92</f>
        <v>0</v>
      </c>
      <c r="Q92" s="215">
        <v>0</v>
      </c>
      <c r="R92" s="215">
        <f>Q92*H92</f>
        <v>0</v>
      </c>
      <c r="S92" s="215">
        <v>0.13</v>
      </c>
      <c r="T92" s="216">
        <f>S92*H92</f>
        <v>21.021000000000001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123</v>
      </c>
      <c r="AT92" s="217" t="s">
        <v>118</v>
      </c>
      <c r="AU92" s="217" t="s">
        <v>83</v>
      </c>
      <c r="AY92" s="19" t="s">
        <v>116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81</v>
      </c>
      <c r="BK92" s="218">
        <f>ROUND(I92*H92,2)</f>
        <v>0</v>
      </c>
      <c r="BL92" s="19" t="s">
        <v>123</v>
      </c>
      <c r="BM92" s="217" t="s">
        <v>131</v>
      </c>
    </row>
    <row r="93" s="2" customFormat="1">
      <c r="A93" s="40"/>
      <c r="B93" s="41"/>
      <c r="C93" s="42"/>
      <c r="D93" s="219" t="s">
        <v>125</v>
      </c>
      <c r="E93" s="42"/>
      <c r="F93" s="220" t="s">
        <v>132</v>
      </c>
      <c r="G93" s="42"/>
      <c r="H93" s="42"/>
      <c r="I93" s="221"/>
      <c r="J93" s="42"/>
      <c r="K93" s="42"/>
      <c r="L93" s="46"/>
      <c r="M93" s="222"/>
      <c r="N93" s="223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125</v>
      </c>
      <c r="AU93" s="19" t="s">
        <v>83</v>
      </c>
    </row>
    <row r="94" s="2" customFormat="1">
      <c r="A94" s="40"/>
      <c r="B94" s="41"/>
      <c r="C94" s="42"/>
      <c r="D94" s="226" t="s">
        <v>133</v>
      </c>
      <c r="E94" s="42"/>
      <c r="F94" s="236" t="s">
        <v>134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133</v>
      </c>
      <c r="AU94" s="19" t="s">
        <v>83</v>
      </c>
    </row>
    <row r="95" s="14" customFormat="1">
      <c r="A95" s="14"/>
      <c r="B95" s="237"/>
      <c r="C95" s="238"/>
      <c r="D95" s="226" t="s">
        <v>127</v>
      </c>
      <c r="E95" s="239" t="s">
        <v>19</v>
      </c>
      <c r="F95" s="240" t="s">
        <v>135</v>
      </c>
      <c r="G95" s="238"/>
      <c r="H95" s="239" t="s">
        <v>19</v>
      </c>
      <c r="I95" s="241"/>
      <c r="J95" s="238"/>
      <c r="K95" s="238"/>
      <c r="L95" s="242"/>
      <c r="M95" s="243"/>
      <c r="N95" s="244"/>
      <c r="O95" s="244"/>
      <c r="P95" s="244"/>
      <c r="Q95" s="244"/>
      <c r="R95" s="244"/>
      <c r="S95" s="244"/>
      <c r="T95" s="245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46" t="s">
        <v>127</v>
      </c>
      <c r="AU95" s="246" t="s">
        <v>83</v>
      </c>
      <c r="AV95" s="14" t="s">
        <v>81</v>
      </c>
      <c r="AW95" s="14" t="s">
        <v>35</v>
      </c>
      <c r="AX95" s="14" t="s">
        <v>73</v>
      </c>
      <c r="AY95" s="246" t="s">
        <v>116</v>
      </c>
    </row>
    <row r="96" s="13" customFormat="1">
      <c r="A96" s="13"/>
      <c r="B96" s="224"/>
      <c r="C96" s="225"/>
      <c r="D96" s="226" t="s">
        <v>127</v>
      </c>
      <c r="E96" s="227" t="s">
        <v>19</v>
      </c>
      <c r="F96" s="228" t="s">
        <v>136</v>
      </c>
      <c r="G96" s="225"/>
      <c r="H96" s="229">
        <v>161.69999999999999</v>
      </c>
      <c r="I96" s="230"/>
      <c r="J96" s="225"/>
      <c r="K96" s="225"/>
      <c r="L96" s="231"/>
      <c r="M96" s="232"/>
      <c r="N96" s="233"/>
      <c r="O96" s="233"/>
      <c r="P96" s="233"/>
      <c r="Q96" s="233"/>
      <c r="R96" s="233"/>
      <c r="S96" s="233"/>
      <c r="T96" s="234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5" t="s">
        <v>127</v>
      </c>
      <c r="AU96" s="235" t="s">
        <v>83</v>
      </c>
      <c r="AV96" s="13" t="s">
        <v>83</v>
      </c>
      <c r="AW96" s="13" t="s">
        <v>35</v>
      </c>
      <c r="AX96" s="13" t="s">
        <v>81</v>
      </c>
      <c r="AY96" s="235" t="s">
        <v>116</v>
      </c>
    </row>
    <row r="97" s="2" customFormat="1" ht="37.8" customHeight="1">
      <c r="A97" s="40"/>
      <c r="B97" s="41"/>
      <c r="C97" s="206" t="s">
        <v>137</v>
      </c>
      <c r="D97" s="206" t="s">
        <v>118</v>
      </c>
      <c r="E97" s="207" t="s">
        <v>138</v>
      </c>
      <c r="F97" s="208" t="s">
        <v>139</v>
      </c>
      <c r="G97" s="209" t="s">
        <v>121</v>
      </c>
      <c r="H97" s="210">
        <v>170.30000000000001</v>
      </c>
      <c r="I97" s="211"/>
      <c r="J97" s="212">
        <f>ROUND(I97*H97,2)</f>
        <v>0</v>
      </c>
      <c r="K97" s="208" t="s">
        <v>122</v>
      </c>
      <c r="L97" s="46"/>
      <c r="M97" s="213" t="s">
        <v>19</v>
      </c>
      <c r="N97" s="214" t="s">
        <v>44</v>
      </c>
      <c r="O97" s="86"/>
      <c r="P97" s="215">
        <f>O97*H97</f>
        <v>0</v>
      </c>
      <c r="Q97" s="215">
        <v>0</v>
      </c>
      <c r="R97" s="215">
        <f>Q97*H97</f>
        <v>0</v>
      </c>
      <c r="S97" s="215">
        <v>0.28999999999999998</v>
      </c>
      <c r="T97" s="216">
        <f>S97*H97</f>
        <v>49.387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123</v>
      </c>
      <c r="AT97" s="217" t="s">
        <v>118</v>
      </c>
      <c r="AU97" s="217" t="s">
        <v>83</v>
      </c>
      <c r="AY97" s="19" t="s">
        <v>116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81</v>
      </c>
      <c r="BK97" s="218">
        <f>ROUND(I97*H97,2)</f>
        <v>0</v>
      </c>
      <c r="BL97" s="19" t="s">
        <v>123</v>
      </c>
      <c r="BM97" s="217" t="s">
        <v>140</v>
      </c>
    </row>
    <row r="98" s="2" customFormat="1">
      <c r="A98" s="40"/>
      <c r="B98" s="41"/>
      <c r="C98" s="42"/>
      <c r="D98" s="219" t="s">
        <v>125</v>
      </c>
      <c r="E98" s="42"/>
      <c r="F98" s="220" t="s">
        <v>141</v>
      </c>
      <c r="G98" s="42"/>
      <c r="H98" s="42"/>
      <c r="I98" s="221"/>
      <c r="J98" s="42"/>
      <c r="K98" s="42"/>
      <c r="L98" s="46"/>
      <c r="M98" s="222"/>
      <c r="N98" s="223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125</v>
      </c>
      <c r="AU98" s="19" t="s">
        <v>83</v>
      </c>
    </row>
    <row r="99" s="14" customFormat="1">
      <c r="A99" s="14"/>
      <c r="B99" s="237"/>
      <c r="C99" s="238"/>
      <c r="D99" s="226" t="s">
        <v>127</v>
      </c>
      <c r="E99" s="239" t="s">
        <v>19</v>
      </c>
      <c r="F99" s="240" t="s">
        <v>142</v>
      </c>
      <c r="G99" s="238"/>
      <c r="H99" s="239" t="s">
        <v>19</v>
      </c>
      <c r="I99" s="241"/>
      <c r="J99" s="238"/>
      <c r="K99" s="238"/>
      <c r="L99" s="242"/>
      <c r="M99" s="243"/>
      <c r="N99" s="244"/>
      <c r="O99" s="244"/>
      <c r="P99" s="244"/>
      <c r="Q99" s="244"/>
      <c r="R99" s="244"/>
      <c r="S99" s="244"/>
      <c r="T99" s="245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46" t="s">
        <v>127</v>
      </c>
      <c r="AU99" s="246" t="s">
        <v>83</v>
      </c>
      <c r="AV99" s="14" t="s">
        <v>81</v>
      </c>
      <c r="AW99" s="14" t="s">
        <v>35</v>
      </c>
      <c r="AX99" s="14" t="s">
        <v>73</v>
      </c>
      <c r="AY99" s="246" t="s">
        <v>116</v>
      </c>
    </row>
    <row r="100" s="13" customFormat="1">
      <c r="A100" s="13"/>
      <c r="B100" s="224"/>
      <c r="C100" s="225"/>
      <c r="D100" s="226" t="s">
        <v>127</v>
      </c>
      <c r="E100" s="227" t="s">
        <v>19</v>
      </c>
      <c r="F100" s="228" t="s">
        <v>143</v>
      </c>
      <c r="G100" s="225"/>
      <c r="H100" s="229">
        <v>8.5999999999999996</v>
      </c>
      <c r="I100" s="230"/>
      <c r="J100" s="225"/>
      <c r="K100" s="225"/>
      <c r="L100" s="231"/>
      <c r="M100" s="232"/>
      <c r="N100" s="233"/>
      <c r="O100" s="233"/>
      <c r="P100" s="233"/>
      <c r="Q100" s="233"/>
      <c r="R100" s="233"/>
      <c r="S100" s="233"/>
      <c r="T100" s="234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5" t="s">
        <v>127</v>
      </c>
      <c r="AU100" s="235" t="s">
        <v>83</v>
      </c>
      <c r="AV100" s="13" t="s">
        <v>83</v>
      </c>
      <c r="AW100" s="13" t="s">
        <v>35</v>
      </c>
      <c r="AX100" s="13" t="s">
        <v>73</v>
      </c>
      <c r="AY100" s="235" t="s">
        <v>116</v>
      </c>
    </row>
    <row r="101" s="14" customFormat="1">
      <c r="A101" s="14"/>
      <c r="B101" s="237"/>
      <c r="C101" s="238"/>
      <c r="D101" s="226" t="s">
        <v>127</v>
      </c>
      <c r="E101" s="239" t="s">
        <v>19</v>
      </c>
      <c r="F101" s="240" t="s">
        <v>144</v>
      </c>
      <c r="G101" s="238"/>
      <c r="H101" s="239" t="s">
        <v>19</v>
      </c>
      <c r="I101" s="241"/>
      <c r="J101" s="238"/>
      <c r="K101" s="238"/>
      <c r="L101" s="242"/>
      <c r="M101" s="243"/>
      <c r="N101" s="244"/>
      <c r="O101" s="244"/>
      <c r="P101" s="244"/>
      <c r="Q101" s="244"/>
      <c r="R101" s="244"/>
      <c r="S101" s="244"/>
      <c r="T101" s="245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46" t="s">
        <v>127</v>
      </c>
      <c r="AU101" s="246" t="s">
        <v>83</v>
      </c>
      <c r="AV101" s="14" t="s">
        <v>81</v>
      </c>
      <c r="AW101" s="14" t="s">
        <v>35</v>
      </c>
      <c r="AX101" s="14" t="s">
        <v>73</v>
      </c>
      <c r="AY101" s="246" t="s">
        <v>116</v>
      </c>
    </row>
    <row r="102" s="13" customFormat="1">
      <c r="A102" s="13"/>
      <c r="B102" s="224"/>
      <c r="C102" s="225"/>
      <c r="D102" s="226" t="s">
        <v>127</v>
      </c>
      <c r="E102" s="227" t="s">
        <v>19</v>
      </c>
      <c r="F102" s="228" t="s">
        <v>136</v>
      </c>
      <c r="G102" s="225"/>
      <c r="H102" s="229">
        <v>161.69999999999999</v>
      </c>
      <c r="I102" s="230"/>
      <c r="J102" s="225"/>
      <c r="K102" s="225"/>
      <c r="L102" s="231"/>
      <c r="M102" s="232"/>
      <c r="N102" s="233"/>
      <c r="O102" s="233"/>
      <c r="P102" s="233"/>
      <c r="Q102" s="233"/>
      <c r="R102" s="233"/>
      <c r="S102" s="233"/>
      <c r="T102" s="234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5" t="s">
        <v>127</v>
      </c>
      <c r="AU102" s="235" t="s">
        <v>83</v>
      </c>
      <c r="AV102" s="13" t="s">
        <v>83</v>
      </c>
      <c r="AW102" s="13" t="s">
        <v>35</v>
      </c>
      <c r="AX102" s="13" t="s">
        <v>73</v>
      </c>
      <c r="AY102" s="235" t="s">
        <v>116</v>
      </c>
    </row>
    <row r="103" s="15" customFormat="1">
      <c r="A103" s="15"/>
      <c r="B103" s="247"/>
      <c r="C103" s="248"/>
      <c r="D103" s="226" t="s">
        <v>127</v>
      </c>
      <c r="E103" s="249" t="s">
        <v>19</v>
      </c>
      <c r="F103" s="250" t="s">
        <v>145</v>
      </c>
      <c r="G103" s="248"/>
      <c r="H103" s="251">
        <v>170.30000000000001</v>
      </c>
      <c r="I103" s="252"/>
      <c r="J103" s="248"/>
      <c r="K103" s="248"/>
      <c r="L103" s="253"/>
      <c r="M103" s="254"/>
      <c r="N103" s="255"/>
      <c r="O103" s="255"/>
      <c r="P103" s="255"/>
      <c r="Q103" s="255"/>
      <c r="R103" s="255"/>
      <c r="S103" s="255"/>
      <c r="T103" s="256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T103" s="257" t="s">
        <v>127</v>
      </c>
      <c r="AU103" s="257" t="s">
        <v>83</v>
      </c>
      <c r="AV103" s="15" t="s">
        <v>123</v>
      </c>
      <c r="AW103" s="15" t="s">
        <v>35</v>
      </c>
      <c r="AX103" s="15" t="s">
        <v>81</v>
      </c>
      <c r="AY103" s="257" t="s">
        <v>116</v>
      </c>
    </row>
    <row r="104" s="2" customFormat="1" ht="33" customHeight="1">
      <c r="A104" s="40"/>
      <c r="B104" s="41"/>
      <c r="C104" s="206" t="s">
        <v>123</v>
      </c>
      <c r="D104" s="206" t="s">
        <v>118</v>
      </c>
      <c r="E104" s="207" t="s">
        <v>146</v>
      </c>
      <c r="F104" s="208" t="s">
        <v>147</v>
      </c>
      <c r="G104" s="209" t="s">
        <v>121</v>
      </c>
      <c r="H104" s="210">
        <v>17.300000000000001</v>
      </c>
      <c r="I104" s="211"/>
      <c r="J104" s="212">
        <f>ROUND(I104*H104,2)</f>
        <v>0</v>
      </c>
      <c r="K104" s="208" t="s">
        <v>122</v>
      </c>
      <c r="L104" s="46"/>
      <c r="M104" s="213" t="s">
        <v>19</v>
      </c>
      <c r="N104" s="214" t="s">
        <v>44</v>
      </c>
      <c r="O104" s="86"/>
      <c r="P104" s="215">
        <f>O104*H104</f>
        <v>0</v>
      </c>
      <c r="Q104" s="215">
        <v>0</v>
      </c>
      <c r="R104" s="215">
        <f>Q104*H104</f>
        <v>0</v>
      </c>
      <c r="S104" s="215">
        <v>0.316</v>
      </c>
      <c r="T104" s="216">
        <f>S104*H104</f>
        <v>5.4668000000000001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7" t="s">
        <v>123</v>
      </c>
      <c r="AT104" s="217" t="s">
        <v>118</v>
      </c>
      <c r="AU104" s="217" t="s">
        <v>83</v>
      </c>
      <c r="AY104" s="19" t="s">
        <v>116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9" t="s">
        <v>81</v>
      </c>
      <c r="BK104" s="218">
        <f>ROUND(I104*H104,2)</f>
        <v>0</v>
      </c>
      <c r="BL104" s="19" t="s">
        <v>123</v>
      </c>
      <c r="BM104" s="217" t="s">
        <v>148</v>
      </c>
    </row>
    <row r="105" s="2" customFormat="1">
      <c r="A105" s="40"/>
      <c r="B105" s="41"/>
      <c r="C105" s="42"/>
      <c r="D105" s="219" t="s">
        <v>125</v>
      </c>
      <c r="E105" s="42"/>
      <c r="F105" s="220" t="s">
        <v>149</v>
      </c>
      <c r="G105" s="42"/>
      <c r="H105" s="42"/>
      <c r="I105" s="221"/>
      <c r="J105" s="42"/>
      <c r="K105" s="42"/>
      <c r="L105" s="46"/>
      <c r="M105" s="222"/>
      <c r="N105" s="223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125</v>
      </c>
      <c r="AU105" s="19" t="s">
        <v>83</v>
      </c>
    </row>
    <row r="106" s="14" customFormat="1">
      <c r="A106" s="14"/>
      <c r="B106" s="237"/>
      <c r="C106" s="238"/>
      <c r="D106" s="226" t="s">
        <v>127</v>
      </c>
      <c r="E106" s="239" t="s">
        <v>19</v>
      </c>
      <c r="F106" s="240" t="s">
        <v>150</v>
      </c>
      <c r="G106" s="238"/>
      <c r="H106" s="239" t="s">
        <v>19</v>
      </c>
      <c r="I106" s="241"/>
      <c r="J106" s="238"/>
      <c r="K106" s="238"/>
      <c r="L106" s="242"/>
      <c r="M106" s="243"/>
      <c r="N106" s="244"/>
      <c r="O106" s="244"/>
      <c r="P106" s="244"/>
      <c r="Q106" s="244"/>
      <c r="R106" s="244"/>
      <c r="S106" s="244"/>
      <c r="T106" s="245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46" t="s">
        <v>127</v>
      </c>
      <c r="AU106" s="246" t="s">
        <v>83</v>
      </c>
      <c r="AV106" s="14" t="s">
        <v>81</v>
      </c>
      <c r="AW106" s="14" t="s">
        <v>35</v>
      </c>
      <c r="AX106" s="14" t="s">
        <v>73</v>
      </c>
      <c r="AY106" s="246" t="s">
        <v>116</v>
      </c>
    </row>
    <row r="107" s="13" customFormat="1">
      <c r="A107" s="13"/>
      <c r="B107" s="224"/>
      <c r="C107" s="225"/>
      <c r="D107" s="226" t="s">
        <v>127</v>
      </c>
      <c r="E107" s="227" t="s">
        <v>19</v>
      </c>
      <c r="F107" s="228" t="s">
        <v>151</v>
      </c>
      <c r="G107" s="225"/>
      <c r="H107" s="229">
        <v>17.300000000000001</v>
      </c>
      <c r="I107" s="230"/>
      <c r="J107" s="225"/>
      <c r="K107" s="225"/>
      <c r="L107" s="231"/>
      <c r="M107" s="232"/>
      <c r="N107" s="233"/>
      <c r="O107" s="233"/>
      <c r="P107" s="233"/>
      <c r="Q107" s="233"/>
      <c r="R107" s="233"/>
      <c r="S107" s="233"/>
      <c r="T107" s="234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5" t="s">
        <v>127</v>
      </c>
      <c r="AU107" s="235" t="s">
        <v>83</v>
      </c>
      <c r="AV107" s="13" t="s">
        <v>83</v>
      </c>
      <c r="AW107" s="13" t="s">
        <v>35</v>
      </c>
      <c r="AX107" s="13" t="s">
        <v>81</v>
      </c>
      <c r="AY107" s="235" t="s">
        <v>116</v>
      </c>
    </row>
    <row r="108" s="2" customFormat="1" ht="24.15" customHeight="1">
      <c r="A108" s="40"/>
      <c r="B108" s="41"/>
      <c r="C108" s="206" t="s">
        <v>152</v>
      </c>
      <c r="D108" s="206" t="s">
        <v>118</v>
      </c>
      <c r="E108" s="207" t="s">
        <v>153</v>
      </c>
      <c r="F108" s="208" t="s">
        <v>154</v>
      </c>
      <c r="G108" s="209" t="s">
        <v>155</v>
      </c>
      <c r="H108" s="210">
        <v>34.799999999999997</v>
      </c>
      <c r="I108" s="211"/>
      <c r="J108" s="212">
        <f>ROUND(I108*H108,2)</f>
        <v>0</v>
      </c>
      <c r="K108" s="208" t="s">
        <v>122</v>
      </c>
      <c r="L108" s="46"/>
      <c r="M108" s="213" t="s">
        <v>19</v>
      </c>
      <c r="N108" s="214" t="s">
        <v>44</v>
      </c>
      <c r="O108" s="86"/>
      <c r="P108" s="215">
        <f>O108*H108</f>
        <v>0</v>
      </c>
      <c r="Q108" s="215">
        <v>0</v>
      </c>
      <c r="R108" s="215">
        <f>Q108*H108</f>
        <v>0</v>
      </c>
      <c r="S108" s="215">
        <v>0.14499999999999999</v>
      </c>
      <c r="T108" s="216">
        <f>S108*H108</f>
        <v>5.0459999999999994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123</v>
      </c>
      <c r="AT108" s="217" t="s">
        <v>118</v>
      </c>
      <c r="AU108" s="217" t="s">
        <v>83</v>
      </c>
      <c r="AY108" s="19" t="s">
        <v>116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81</v>
      </c>
      <c r="BK108" s="218">
        <f>ROUND(I108*H108,2)</f>
        <v>0</v>
      </c>
      <c r="BL108" s="19" t="s">
        <v>123</v>
      </c>
      <c r="BM108" s="217" t="s">
        <v>156</v>
      </c>
    </row>
    <row r="109" s="2" customFormat="1">
      <c r="A109" s="40"/>
      <c r="B109" s="41"/>
      <c r="C109" s="42"/>
      <c r="D109" s="219" t="s">
        <v>125</v>
      </c>
      <c r="E109" s="42"/>
      <c r="F109" s="220" t="s">
        <v>157</v>
      </c>
      <c r="G109" s="42"/>
      <c r="H109" s="42"/>
      <c r="I109" s="221"/>
      <c r="J109" s="42"/>
      <c r="K109" s="42"/>
      <c r="L109" s="46"/>
      <c r="M109" s="222"/>
      <c r="N109" s="223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125</v>
      </c>
      <c r="AU109" s="19" t="s">
        <v>83</v>
      </c>
    </row>
    <row r="110" s="2" customFormat="1">
      <c r="A110" s="40"/>
      <c r="B110" s="41"/>
      <c r="C110" s="42"/>
      <c r="D110" s="226" t="s">
        <v>133</v>
      </c>
      <c r="E110" s="42"/>
      <c r="F110" s="236" t="s">
        <v>158</v>
      </c>
      <c r="G110" s="42"/>
      <c r="H110" s="42"/>
      <c r="I110" s="221"/>
      <c r="J110" s="42"/>
      <c r="K110" s="42"/>
      <c r="L110" s="46"/>
      <c r="M110" s="222"/>
      <c r="N110" s="223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133</v>
      </c>
      <c r="AU110" s="19" t="s">
        <v>83</v>
      </c>
    </row>
    <row r="111" s="13" customFormat="1">
      <c r="A111" s="13"/>
      <c r="B111" s="224"/>
      <c r="C111" s="225"/>
      <c r="D111" s="226" t="s">
        <v>127</v>
      </c>
      <c r="E111" s="227" t="s">
        <v>19</v>
      </c>
      <c r="F111" s="228" t="s">
        <v>159</v>
      </c>
      <c r="G111" s="225"/>
      <c r="H111" s="229">
        <v>34.799999999999997</v>
      </c>
      <c r="I111" s="230"/>
      <c r="J111" s="225"/>
      <c r="K111" s="225"/>
      <c r="L111" s="231"/>
      <c r="M111" s="232"/>
      <c r="N111" s="233"/>
      <c r="O111" s="233"/>
      <c r="P111" s="233"/>
      <c r="Q111" s="233"/>
      <c r="R111" s="233"/>
      <c r="S111" s="233"/>
      <c r="T111" s="234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5" t="s">
        <v>127</v>
      </c>
      <c r="AU111" s="235" t="s">
        <v>83</v>
      </c>
      <c r="AV111" s="13" t="s">
        <v>83</v>
      </c>
      <c r="AW111" s="13" t="s">
        <v>35</v>
      </c>
      <c r="AX111" s="13" t="s">
        <v>81</v>
      </c>
      <c r="AY111" s="235" t="s">
        <v>116</v>
      </c>
    </row>
    <row r="112" s="2" customFormat="1" ht="24.15" customHeight="1">
      <c r="A112" s="40"/>
      <c r="B112" s="41"/>
      <c r="C112" s="206" t="s">
        <v>160</v>
      </c>
      <c r="D112" s="206" t="s">
        <v>118</v>
      </c>
      <c r="E112" s="207" t="s">
        <v>161</v>
      </c>
      <c r="F112" s="208" t="s">
        <v>162</v>
      </c>
      <c r="G112" s="209" t="s">
        <v>155</v>
      </c>
      <c r="H112" s="210">
        <v>51.899999999999999</v>
      </c>
      <c r="I112" s="211"/>
      <c r="J112" s="212">
        <f>ROUND(I112*H112,2)</f>
        <v>0</v>
      </c>
      <c r="K112" s="208" t="s">
        <v>122</v>
      </c>
      <c r="L112" s="46"/>
      <c r="M112" s="213" t="s">
        <v>19</v>
      </c>
      <c r="N112" s="214" t="s">
        <v>44</v>
      </c>
      <c r="O112" s="86"/>
      <c r="P112" s="215">
        <f>O112*H112</f>
        <v>0</v>
      </c>
      <c r="Q112" s="215">
        <v>0</v>
      </c>
      <c r="R112" s="215">
        <f>Q112*H112</f>
        <v>0</v>
      </c>
      <c r="S112" s="215">
        <v>0.040000000000000001</v>
      </c>
      <c r="T112" s="216">
        <f>S112*H112</f>
        <v>2.0760000000000001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7" t="s">
        <v>123</v>
      </c>
      <c r="AT112" s="217" t="s">
        <v>118</v>
      </c>
      <c r="AU112" s="217" t="s">
        <v>83</v>
      </c>
      <c r="AY112" s="19" t="s">
        <v>116</v>
      </c>
      <c r="BE112" s="218">
        <f>IF(N112="základní",J112,0)</f>
        <v>0</v>
      </c>
      <c r="BF112" s="218">
        <f>IF(N112="snížená",J112,0)</f>
        <v>0</v>
      </c>
      <c r="BG112" s="218">
        <f>IF(N112="zákl. přenesená",J112,0)</f>
        <v>0</v>
      </c>
      <c r="BH112" s="218">
        <f>IF(N112="sníž. přenesená",J112,0)</f>
        <v>0</v>
      </c>
      <c r="BI112" s="218">
        <f>IF(N112="nulová",J112,0)</f>
        <v>0</v>
      </c>
      <c r="BJ112" s="19" t="s">
        <v>81</v>
      </c>
      <c r="BK112" s="218">
        <f>ROUND(I112*H112,2)</f>
        <v>0</v>
      </c>
      <c r="BL112" s="19" t="s">
        <v>123</v>
      </c>
      <c r="BM112" s="217" t="s">
        <v>163</v>
      </c>
    </row>
    <row r="113" s="2" customFormat="1">
      <c r="A113" s="40"/>
      <c r="B113" s="41"/>
      <c r="C113" s="42"/>
      <c r="D113" s="219" t="s">
        <v>125</v>
      </c>
      <c r="E113" s="42"/>
      <c r="F113" s="220" t="s">
        <v>164</v>
      </c>
      <c r="G113" s="42"/>
      <c r="H113" s="42"/>
      <c r="I113" s="221"/>
      <c r="J113" s="42"/>
      <c r="K113" s="42"/>
      <c r="L113" s="46"/>
      <c r="M113" s="222"/>
      <c r="N113" s="223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125</v>
      </c>
      <c r="AU113" s="19" t="s">
        <v>83</v>
      </c>
    </row>
    <row r="114" s="13" customFormat="1">
      <c r="A114" s="13"/>
      <c r="B114" s="224"/>
      <c r="C114" s="225"/>
      <c r="D114" s="226" t="s">
        <v>127</v>
      </c>
      <c r="E114" s="227" t="s">
        <v>19</v>
      </c>
      <c r="F114" s="228" t="s">
        <v>165</v>
      </c>
      <c r="G114" s="225"/>
      <c r="H114" s="229">
        <v>51.899999999999999</v>
      </c>
      <c r="I114" s="230"/>
      <c r="J114" s="225"/>
      <c r="K114" s="225"/>
      <c r="L114" s="231"/>
      <c r="M114" s="232"/>
      <c r="N114" s="233"/>
      <c r="O114" s="233"/>
      <c r="P114" s="233"/>
      <c r="Q114" s="233"/>
      <c r="R114" s="233"/>
      <c r="S114" s="233"/>
      <c r="T114" s="234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5" t="s">
        <v>127</v>
      </c>
      <c r="AU114" s="235" t="s">
        <v>83</v>
      </c>
      <c r="AV114" s="13" t="s">
        <v>83</v>
      </c>
      <c r="AW114" s="13" t="s">
        <v>35</v>
      </c>
      <c r="AX114" s="13" t="s">
        <v>81</v>
      </c>
      <c r="AY114" s="235" t="s">
        <v>116</v>
      </c>
    </row>
    <row r="115" s="2" customFormat="1" ht="16.5" customHeight="1">
      <c r="A115" s="40"/>
      <c r="B115" s="41"/>
      <c r="C115" s="206" t="s">
        <v>166</v>
      </c>
      <c r="D115" s="206" t="s">
        <v>118</v>
      </c>
      <c r="E115" s="207" t="s">
        <v>167</v>
      </c>
      <c r="F115" s="208" t="s">
        <v>168</v>
      </c>
      <c r="G115" s="209" t="s">
        <v>121</v>
      </c>
      <c r="H115" s="210">
        <v>97.900000000000006</v>
      </c>
      <c r="I115" s="211"/>
      <c r="J115" s="212">
        <f>ROUND(I115*H115,2)</f>
        <v>0</v>
      </c>
      <c r="K115" s="208" t="s">
        <v>122</v>
      </c>
      <c r="L115" s="46"/>
      <c r="M115" s="213" t="s">
        <v>19</v>
      </c>
      <c r="N115" s="214" t="s">
        <v>44</v>
      </c>
      <c r="O115" s="86"/>
      <c r="P115" s="215">
        <f>O115*H115</f>
        <v>0</v>
      </c>
      <c r="Q115" s="215">
        <v>0</v>
      </c>
      <c r="R115" s="215">
        <f>Q115*H115</f>
        <v>0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123</v>
      </c>
      <c r="AT115" s="217" t="s">
        <v>118</v>
      </c>
      <c r="AU115" s="217" t="s">
        <v>83</v>
      </c>
      <c r="AY115" s="19" t="s">
        <v>116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81</v>
      </c>
      <c r="BK115" s="218">
        <f>ROUND(I115*H115,2)</f>
        <v>0</v>
      </c>
      <c r="BL115" s="19" t="s">
        <v>123</v>
      </c>
      <c r="BM115" s="217" t="s">
        <v>169</v>
      </c>
    </row>
    <row r="116" s="2" customFormat="1">
      <c r="A116" s="40"/>
      <c r="B116" s="41"/>
      <c r="C116" s="42"/>
      <c r="D116" s="219" t="s">
        <v>125</v>
      </c>
      <c r="E116" s="42"/>
      <c r="F116" s="220" t="s">
        <v>170</v>
      </c>
      <c r="G116" s="42"/>
      <c r="H116" s="42"/>
      <c r="I116" s="221"/>
      <c r="J116" s="42"/>
      <c r="K116" s="42"/>
      <c r="L116" s="46"/>
      <c r="M116" s="222"/>
      <c r="N116" s="223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125</v>
      </c>
      <c r="AU116" s="19" t="s">
        <v>83</v>
      </c>
    </row>
    <row r="117" s="14" customFormat="1">
      <c r="A117" s="14"/>
      <c r="B117" s="237"/>
      <c r="C117" s="238"/>
      <c r="D117" s="226" t="s">
        <v>127</v>
      </c>
      <c r="E117" s="239" t="s">
        <v>19</v>
      </c>
      <c r="F117" s="240" t="s">
        <v>171</v>
      </c>
      <c r="G117" s="238"/>
      <c r="H117" s="239" t="s">
        <v>19</v>
      </c>
      <c r="I117" s="241"/>
      <c r="J117" s="238"/>
      <c r="K117" s="238"/>
      <c r="L117" s="242"/>
      <c r="M117" s="243"/>
      <c r="N117" s="244"/>
      <c r="O117" s="244"/>
      <c r="P117" s="244"/>
      <c r="Q117" s="244"/>
      <c r="R117" s="244"/>
      <c r="S117" s="244"/>
      <c r="T117" s="245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46" t="s">
        <v>127</v>
      </c>
      <c r="AU117" s="246" t="s">
        <v>83</v>
      </c>
      <c r="AV117" s="14" t="s">
        <v>81</v>
      </c>
      <c r="AW117" s="14" t="s">
        <v>35</v>
      </c>
      <c r="AX117" s="14" t="s">
        <v>73</v>
      </c>
      <c r="AY117" s="246" t="s">
        <v>116</v>
      </c>
    </row>
    <row r="118" s="13" customFormat="1">
      <c r="A118" s="13"/>
      <c r="B118" s="224"/>
      <c r="C118" s="225"/>
      <c r="D118" s="226" t="s">
        <v>127</v>
      </c>
      <c r="E118" s="227" t="s">
        <v>19</v>
      </c>
      <c r="F118" s="228" t="s">
        <v>172</v>
      </c>
      <c r="G118" s="225"/>
      <c r="H118" s="229">
        <v>45.100000000000001</v>
      </c>
      <c r="I118" s="230"/>
      <c r="J118" s="225"/>
      <c r="K118" s="225"/>
      <c r="L118" s="231"/>
      <c r="M118" s="232"/>
      <c r="N118" s="233"/>
      <c r="O118" s="233"/>
      <c r="P118" s="233"/>
      <c r="Q118" s="233"/>
      <c r="R118" s="233"/>
      <c r="S118" s="233"/>
      <c r="T118" s="234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5" t="s">
        <v>127</v>
      </c>
      <c r="AU118" s="235" t="s">
        <v>83</v>
      </c>
      <c r="AV118" s="13" t="s">
        <v>83</v>
      </c>
      <c r="AW118" s="13" t="s">
        <v>35</v>
      </c>
      <c r="AX118" s="13" t="s">
        <v>73</v>
      </c>
      <c r="AY118" s="235" t="s">
        <v>116</v>
      </c>
    </row>
    <row r="119" s="13" customFormat="1">
      <c r="A119" s="13"/>
      <c r="B119" s="224"/>
      <c r="C119" s="225"/>
      <c r="D119" s="226" t="s">
        <v>127</v>
      </c>
      <c r="E119" s="227" t="s">
        <v>19</v>
      </c>
      <c r="F119" s="228" t="s">
        <v>173</v>
      </c>
      <c r="G119" s="225"/>
      <c r="H119" s="229">
        <v>-19.5</v>
      </c>
      <c r="I119" s="230"/>
      <c r="J119" s="225"/>
      <c r="K119" s="225"/>
      <c r="L119" s="231"/>
      <c r="M119" s="232"/>
      <c r="N119" s="233"/>
      <c r="O119" s="233"/>
      <c r="P119" s="233"/>
      <c r="Q119" s="233"/>
      <c r="R119" s="233"/>
      <c r="S119" s="233"/>
      <c r="T119" s="234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5" t="s">
        <v>127</v>
      </c>
      <c r="AU119" s="235" t="s">
        <v>83</v>
      </c>
      <c r="AV119" s="13" t="s">
        <v>83</v>
      </c>
      <c r="AW119" s="13" t="s">
        <v>35</v>
      </c>
      <c r="AX119" s="13" t="s">
        <v>73</v>
      </c>
      <c r="AY119" s="235" t="s">
        <v>116</v>
      </c>
    </row>
    <row r="120" s="13" customFormat="1">
      <c r="A120" s="13"/>
      <c r="B120" s="224"/>
      <c r="C120" s="225"/>
      <c r="D120" s="226" t="s">
        <v>127</v>
      </c>
      <c r="E120" s="227" t="s">
        <v>19</v>
      </c>
      <c r="F120" s="228" t="s">
        <v>174</v>
      </c>
      <c r="G120" s="225"/>
      <c r="H120" s="229">
        <v>72.299999999999997</v>
      </c>
      <c r="I120" s="230"/>
      <c r="J120" s="225"/>
      <c r="K120" s="225"/>
      <c r="L120" s="231"/>
      <c r="M120" s="232"/>
      <c r="N120" s="233"/>
      <c r="O120" s="233"/>
      <c r="P120" s="233"/>
      <c r="Q120" s="233"/>
      <c r="R120" s="233"/>
      <c r="S120" s="233"/>
      <c r="T120" s="234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5" t="s">
        <v>127</v>
      </c>
      <c r="AU120" s="235" t="s">
        <v>83</v>
      </c>
      <c r="AV120" s="13" t="s">
        <v>83</v>
      </c>
      <c r="AW120" s="13" t="s">
        <v>35</v>
      </c>
      <c r="AX120" s="13" t="s">
        <v>73</v>
      </c>
      <c r="AY120" s="235" t="s">
        <v>116</v>
      </c>
    </row>
    <row r="121" s="15" customFormat="1">
      <c r="A121" s="15"/>
      <c r="B121" s="247"/>
      <c r="C121" s="248"/>
      <c r="D121" s="226" t="s">
        <v>127</v>
      </c>
      <c r="E121" s="249" t="s">
        <v>19</v>
      </c>
      <c r="F121" s="250" t="s">
        <v>145</v>
      </c>
      <c r="G121" s="248"/>
      <c r="H121" s="251">
        <v>97.900000000000006</v>
      </c>
      <c r="I121" s="252"/>
      <c r="J121" s="248"/>
      <c r="K121" s="248"/>
      <c r="L121" s="253"/>
      <c r="M121" s="254"/>
      <c r="N121" s="255"/>
      <c r="O121" s="255"/>
      <c r="P121" s="255"/>
      <c r="Q121" s="255"/>
      <c r="R121" s="255"/>
      <c r="S121" s="255"/>
      <c r="T121" s="256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T121" s="257" t="s">
        <v>127</v>
      </c>
      <c r="AU121" s="257" t="s">
        <v>83</v>
      </c>
      <c r="AV121" s="15" t="s">
        <v>123</v>
      </c>
      <c r="AW121" s="15" t="s">
        <v>35</v>
      </c>
      <c r="AX121" s="15" t="s">
        <v>81</v>
      </c>
      <c r="AY121" s="257" t="s">
        <v>116</v>
      </c>
    </row>
    <row r="122" s="2" customFormat="1" ht="16.5" customHeight="1">
      <c r="A122" s="40"/>
      <c r="B122" s="41"/>
      <c r="C122" s="206" t="s">
        <v>175</v>
      </c>
      <c r="D122" s="206" t="s">
        <v>118</v>
      </c>
      <c r="E122" s="207" t="s">
        <v>176</v>
      </c>
      <c r="F122" s="208" t="s">
        <v>177</v>
      </c>
      <c r="G122" s="209" t="s">
        <v>178</v>
      </c>
      <c r="H122" s="210">
        <v>6</v>
      </c>
      <c r="I122" s="211"/>
      <c r="J122" s="212">
        <f>ROUND(I122*H122,2)</f>
        <v>0</v>
      </c>
      <c r="K122" s="208" t="s">
        <v>122</v>
      </c>
      <c r="L122" s="46"/>
      <c r="M122" s="213" t="s">
        <v>19</v>
      </c>
      <c r="N122" s="214" t="s">
        <v>44</v>
      </c>
      <c r="O122" s="86"/>
      <c r="P122" s="215">
        <f>O122*H122</f>
        <v>0</v>
      </c>
      <c r="Q122" s="215">
        <v>0</v>
      </c>
      <c r="R122" s="215">
        <f>Q122*H122</f>
        <v>0</v>
      </c>
      <c r="S122" s="215">
        <v>0</v>
      </c>
      <c r="T122" s="216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7" t="s">
        <v>123</v>
      </c>
      <c r="AT122" s="217" t="s">
        <v>118</v>
      </c>
      <c r="AU122" s="217" t="s">
        <v>83</v>
      </c>
      <c r="AY122" s="19" t="s">
        <v>116</v>
      </c>
      <c r="BE122" s="218">
        <f>IF(N122="základní",J122,0)</f>
        <v>0</v>
      </c>
      <c r="BF122" s="218">
        <f>IF(N122="snížená",J122,0)</f>
        <v>0</v>
      </c>
      <c r="BG122" s="218">
        <f>IF(N122="zákl. přenesená",J122,0)</f>
        <v>0</v>
      </c>
      <c r="BH122" s="218">
        <f>IF(N122="sníž. přenesená",J122,0)</f>
        <v>0</v>
      </c>
      <c r="BI122" s="218">
        <f>IF(N122="nulová",J122,0)</f>
        <v>0</v>
      </c>
      <c r="BJ122" s="19" t="s">
        <v>81</v>
      </c>
      <c r="BK122" s="218">
        <f>ROUND(I122*H122,2)</f>
        <v>0</v>
      </c>
      <c r="BL122" s="19" t="s">
        <v>123</v>
      </c>
      <c r="BM122" s="217" t="s">
        <v>179</v>
      </c>
    </row>
    <row r="123" s="2" customFormat="1">
      <c r="A123" s="40"/>
      <c r="B123" s="41"/>
      <c r="C123" s="42"/>
      <c r="D123" s="219" t="s">
        <v>125</v>
      </c>
      <c r="E123" s="42"/>
      <c r="F123" s="220" t="s">
        <v>180</v>
      </c>
      <c r="G123" s="42"/>
      <c r="H123" s="42"/>
      <c r="I123" s="221"/>
      <c r="J123" s="42"/>
      <c r="K123" s="42"/>
      <c r="L123" s="46"/>
      <c r="M123" s="222"/>
      <c r="N123" s="223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125</v>
      </c>
      <c r="AU123" s="19" t="s">
        <v>83</v>
      </c>
    </row>
    <row r="124" s="13" customFormat="1">
      <c r="A124" s="13"/>
      <c r="B124" s="224"/>
      <c r="C124" s="225"/>
      <c r="D124" s="226" t="s">
        <v>127</v>
      </c>
      <c r="E124" s="227" t="s">
        <v>19</v>
      </c>
      <c r="F124" s="228" t="s">
        <v>181</v>
      </c>
      <c r="G124" s="225"/>
      <c r="H124" s="229">
        <v>6</v>
      </c>
      <c r="I124" s="230"/>
      <c r="J124" s="225"/>
      <c r="K124" s="225"/>
      <c r="L124" s="231"/>
      <c r="M124" s="232"/>
      <c r="N124" s="233"/>
      <c r="O124" s="233"/>
      <c r="P124" s="233"/>
      <c r="Q124" s="233"/>
      <c r="R124" s="233"/>
      <c r="S124" s="233"/>
      <c r="T124" s="234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5" t="s">
        <v>127</v>
      </c>
      <c r="AU124" s="235" t="s">
        <v>83</v>
      </c>
      <c r="AV124" s="13" t="s">
        <v>83</v>
      </c>
      <c r="AW124" s="13" t="s">
        <v>35</v>
      </c>
      <c r="AX124" s="13" t="s">
        <v>81</v>
      </c>
      <c r="AY124" s="235" t="s">
        <v>116</v>
      </c>
    </row>
    <row r="125" s="2" customFormat="1" ht="24.15" customHeight="1">
      <c r="A125" s="40"/>
      <c r="B125" s="41"/>
      <c r="C125" s="206" t="s">
        <v>182</v>
      </c>
      <c r="D125" s="206" t="s">
        <v>118</v>
      </c>
      <c r="E125" s="207" t="s">
        <v>183</v>
      </c>
      <c r="F125" s="208" t="s">
        <v>184</v>
      </c>
      <c r="G125" s="209" t="s">
        <v>178</v>
      </c>
      <c r="H125" s="210">
        <v>60.590000000000003</v>
      </c>
      <c r="I125" s="211"/>
      <c r="J125" s="212">
        <f>ROUND(I125*H125,2)</f>
        <v>0</v>
      </c>
      <c r="K125" s="208" t="s">
        <v>122</v>
      </c>
      <c r="L125" s="46"/>
      <c r="M125" s="213" t="s">
        <v>19</v>
      </c>
      <c r="N125" s="214" t="s">
        <v>44</v>
      </c>
      <c r="O125" s="86"/>
      <c r="P125" s="215">
        <f>O125*H125</f>
        <v>0</v>
      </c>
      <c r="Q125" s="215">
        <v>0</v>
      </c>
      <c r="R125" s="215">
        <f>Q125*H125</f>
        <v>0</v>
      </c>
      <c r="S125" s="215">
        <v>0</v>
      </c>
      <c r="T125" s="216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7" t="s">
        <v>123</v>
      </c>
      <c r="AT125" s="217" t="s">
        <v>118</v>
      </c>
      <c r="AU125" s="217" t="s">
        <v>83</v>
      </c>
      <c r="AY125" s="19" t="s">
        <v>116</v>
      </c>
      <c r="BE125" s="218">
        <f>IF(N125="základní",J125,0)</f>
        <v>0</v>
      </c>
      <c r="BF125" s="218">
        <f>IF(N125="snížená",J125,0)</f>
        <v>0</v>
      </c>
      <c r="BG125" s="218">
        <f>IF(N125="zákl. přenesená",J125,0)</f>
        <v>0</v>
      </c>
      <c r="BH125" s="218">
        <f>IF(N125="sníž. přenesená",J125,0)</f>
        <v>0</v>
      </c>
      <c r="BI125" s="218">
        <f>IF(N125="nulová",J125,0)</f>
        <v>0</v>
      </c>
      <c r="BJ125" s="19" t="s">
        <v>81</v>
      </c>
      <c r="BK125" s="218">
        <f>ROUND(I125*H125,2)</f>
        <v>0</v>
      </c>
      <c r="BL125" s="19" t="s">
        <v>123</v>
      </c>
      <c r="BM125" s="217" t="s">
        <v>185</v>
      </c>
    </row>
    <row r="126" s="2" customFormat="1">
      <c r="A126" s="40"/>
      <c r="B126" s="41"/>
      <c r="C126" s="42"/>
      <c r="D126" s="219" t="s">
        <v>125</v>
      </c>
      <c r="E126" s="42"/>
      <c r="F126" s="220" t="s">
        <v>186</v>
      </c>
      <c r="G126" s="42"/>
      <c r="H126" s="42"/>
      <c r="I126" s="221"/>
      <c r="J126" s="42"/>
      <c r="K126" s="42"/>
      <c r="L126" s="46"/>
      <c r="M126" s="222"/>
      <c r="N126" s="223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125</v>
      </c>
      <c r="AU126" s="19" t="s">
        <v>83</v>
      </c>
    </row>
    <row r="127" s="14" customFormat="1">
      <c r="A127" s="14"/>
      <c r="B127" s="237"/>
      <c r="C127" s="238"/>
      <c r="D127" s="226" t="s">
        <v>127</v>
      </c>
      <c r="E127" s="239" t="s">
        <v>19</v>
      </c>
      <c r="F127" s="240" t="s">
        <v>187</v>
      </c>
      <c r="G127" s="238"/>
      <c r="H127" s="239" t="s">
        <v>19</v>
      </c>
      <c r="I127" s="241"/>
      <c r="J127" s="238"/>
      <c r="K127" s="238"/>
      <c r="L127" s="242"/>
      <c r="M127" s="243"/>
      <c r="N127" s="244"/>
      <c r="O127" s="244"/>
      <c r="P127" s="244"/>
      <c r="Q127" s="244"/>
      <c r="R127" s="244"/>
      <c r="S127" s="244"/>
      <c r="T127" s="245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46" t="s">
        <v>127</v>
      </c>
      <c r="AU127" s="246" t="s">
        <v>83</v>
      </c>
      <c r="AV127" s="14" t="s">
        <v>81</v>
      </c>
      <c r="AW127" s="14" t="s">
        <v>35</v>
      </c>
      <c r="AX127" s="14" t="s">
        <v>73</v>
      </c>
      <c r="AY127" s="246" t="s">
        <v>116</v>
      </c>
    </row>
    <row r="128" s="13" customFormat="1">
      <c r="A128" s="13"/>
      <c r="B128" s="224"/>
      <c r="C128" s="225"/>
      <c r="D128" s="226" t="s">
        <v>127</v>
      </c>
      <c r="E128" s="227" t="s">
        <v>19</v>
      </c>
      <c r="F128" s="228" t="s">
        <v>188</v>
      </c>
      <c r="G128" s="225"/>
      <c r="H128" s="229">
        <v>16.695</v>
      </c>
      <c r="I128" s="230"/>
      <c r="J128" s="225"/>
      <c r="K128" s="225"/>
      <c r="L128" s="231"/>
      <c r="M128" s="232"/>
      <c r="N128" s="233"/>
      <c r="O128" s="233"/>
      <c r="P128" s="233"/>
      <c r="Q128" s="233"/>
      <c r="R128" s="233"/>
      <c r="S128" s="233"/>
      <c r="T128" s="234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5" t="s">
        <v>127</v>
      </c>
      <c r="AU128" s="235" t="s">
        <v>83</v>
      </c>
      <c r="AV128" s="13" t="s">
        <v>83</v>
      </c>
      <c r="AW128" s="13" t="s">
        <v>35</v>
      </c>
      <c r="AX128" s="13" t="s">
        <v>73</v>
      </c>
      <c r="AY128" s="235" t="s">
        <v>116</v>
      </c>
    </row>
    <row r="129" s="14" customFormat="1">
      <c r="A129" s="14"/>
      <c r="B129" s="237"/>
      <c r="C129" s="238"/>
      <c r="D129" s="226" t="s">
        <v>127</v>
      </c>
      <c r="E129" s="239" t="s">
        <v>19</v>
      </c>
      <c r="F129" s="240" t="s">
        <v>189</v>
      </c>
      <c r="G129" s="238"/>
      <c r="H129" s="239" t="s">
        <v>19</v>
      </c>
      <c r="I129" s="241"/>
      <c r="J129" s="238"/>
      <c r="K129" s="238"/>
      <c r="L129" s="242"/>
      <c r="M129" s="243"/>
      <c r="N129" s="244"/>
      <c r="O129" s="244"/>
      <c r="P129" s="244"/>
      <c r="Q129" s="244"/>
      <c r="R129" s="244"/>
      <c r="S129" s="244"/>
      <c r="T129" s="245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46" t="s">
        <v>127</v>
      </c>
      <c r="AU129" s="246" t="s">
        <v>83</v>
      </c>
      <c r="AV129" s="14" t="s">
        <v>81</v>
      </c>
      <c r="AW129" s="14" t="s">
        <v>35</v>
      </c>
      <c r="AX129" s="14" t="s">
        <v>73</v>
      </c>
      <c r="AY129" s="246" t="s">
        <v>116</v>
      </c>
    </row>
    <row r="130" s="13" customFormat="1">
      <c r="A130" s="13"/>
      <c r="B130" s="224"/>
      <c r="C130" s="225"/>
      <c r="D130" s="226" t="s">
        <v>127</v>
      </c>
      <c r="E130" s="227" t="s">
        <v>19</v>
      </c>
      <c r="F130" s="228" t="s">
        <v>190</v>
      </c>
      <c r="G130" s="225"/>
      <c r="H130" s="229">
        <v>38.045000000000002</v>
      </c>
      <c r="I130" s="230"/>
      <c r="J130" s="225"/>
      <c r="K130" s="225"/>
      <c r="L130" s="231"/>
      <c r="M130" s="232"/>
      <c r="N130" s="233"/>
      <c r="O130" s="233"/>
      <c r="P130" s="233"/>
      <c r="Q130" s="233"/>
      <c r="R130" s="233"/>
      <c r="S130" s="233"/>
      <c r="T130" s="234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5" t="s">
        <v>127</v>
      </c>
      <c r="AU130" s="235" t="s">
        <v>83</v>
      </c>
      <c r="AV130" s="13" t="s">
        <v>83</v>
      </c>
      <c r="AW130" s="13" t="s">
        <v>35</v>
      </c>
      <c r="AX130" s="13" t="s">
        <v>73</v>
      </c>
      <c r="AY130" s="235" t="s">
        <v>116</v>
      </c>
    </row>
    <row r="131" s="13" customFormat="1">
      <c r="A131" s="13"/>
      <c r="B131" s="224"/>
      <c r="C131" s="225"/>
      <c r="D131" s="226" t="s">
        <v>127</v>
      </c>
      <c r="E131" s="227" t="s">
        <v>19</v>
      </c>
      <c r="F131" s="228" t="s">
        <v>191</v>
      </c>
      <c r="G131" s="225"/>
      <c r="H131" s="229">
        <v>4.3200000000000003</v>
      </c>
      <c r="I131" s="230"/>
      <c r="J131" s="225"/>
      <c r="K131" s="225"/>
      <c r="L131" s="231"/>
      <c r="M131" s="232"/>
      <c r="N131" s="233"/>
      <c r="O131" s="233"/>
      <c r="P131" s="233"/>
      <c r="Q131" s="233"/>
      <c r="R131" s="233"/>
      <c r="S131" s="233"/>
      <c r="T131" s="234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5" t="s">
        <v>127</v>
      </c>
      <c r="AU131" s="235" t="s">
        <v>83</v>
      </c>
      <c r="AV131" s="13" t="s">
        <v>83</v>
      </c>
      <c r="AW131" s="13" t="s">
        <v>35</v>
      </c>
      <c r="AX131" s="13" t="s">
        <v>73</v>
      </c>
      <c r="AY131" s="235" t="s">
        <v>116</v>
      </c>
    </row>
    <row r="132" s="14" customFormat="1">
      <c r="A132" s="14"/>
      <c r="B132" s="237"/>
      <c r="C132" s="238"/>
      <c r="D132" s="226" t="s">
        <v>127</v>
      </c>
      <c r="E132" s="239" t="s">
        <v>19</v>
      </c>
      <c r="F132" s="240" t="s">
        <v>192</v>
      </c>
      <c r="G132" s="238"/>
      <c r="H132" s="239" t="s">
        <v>19</v>
      </c>
      <c r="I132" s="241"/>
      <c r="J132" s="238"/>
      <c r="K132" s="238"/>
      <c r="L132" s="242"/>
      <c r="M132" s="243"/>
      <c r="N132" s="244"/>
      <c r="O132" s="244"/>
      <c r="P132" s="244"/>
      <c r="Q132" s="244"/>
      <c r="R132" s="244"/>
      <c r="S132" s="244"/>
      <c r="T132" s="245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46" t="s">
        <v>127</v>
      </c>
      <c r="AU132" s="246" t="s">
        <v>83</v>
      </c>
      <c r="AV132" s="14" t="s">
        <v>81</v>
      </c>
      <c r="AW132" s="14" t="s">
        <v>35</v>
      </c>
      <c r="AX132" s="14" t="s">
        <v>73</v>
      </c>
      <c r="AY132" s="246" t="s">
        <v>116</v>
      </c>
    </row>
    <row r="133" s="13" customFormat="1">
      <c r="A133" s="13"/>
      <c r="B133" s="224"/>
      <c r="C133" s="225"/>
      <c r="D133" s="226" t="s">
        <v>127</v>
      </c>
      <c r="E133" s="227" t="s">
        <v>19</v>
      </c>
      <c r="F133" s="228" t="s">
        <v>193</v>
      </c>
      <c r="G133" s="225"/>
      <c r="H133" s="229">
        <v>1.53</v>
      </c>
      <c r="I133" s="230"/>
      <c r="J133" s="225"/>
      <c r="K133" s="225"/>
      <c r="L133" s="231"/>
      <c r="M133" s="232"/>
      <c r="N133" s="233"/>
      <c r="O133" s="233"/>
      <c r="P133" s="233"/>
      <c r="Q133" s="233"/>
      <c r="R133" s="233"/>
      <c r="S133" s="233"/>
      <c r="T133" s="234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5" t="s">
        <v>127</v>
      </c>
      <c r="AU133" s="235" t="s">
        <v>83</v>
      </c>
      <c r="AV133" s="13" t="s">
        <v>83</v>
      </c>
      <c r="AW133" s="13" t="s">
        <v>35</v>
      </c>
      <c r="AX133" s="13" t="s">
        <v>73</v>
      </c>
      <c r="AY133" s="235" t="s">
        <v>116</v>
      </c>
    </row>
    <row r="134" s="15" customFormat="1">
      <c r="A134" s="15"/>
      <c r="B134" s="247"/>
      <c r="C134" s="248"/>
      <c r="D134" s="226" t="s">
        <v>127</v>
      </c>
      <c r="E134" s="249" t="s">
        <v>19</v>
      </c>
      <c r="F134" s="250" t="s">
        <v>145</v>
      </c>
      <c r="G134" s="248"/>
      <c r="H134" s="251">
        <v>60.590000000000003</v>
      </c>
      <c r="I134" s="252"/>
      <c r="J134" s="248"/>
      <c r="K134" s="248"/>
      <c r="L134" s="253"/>
      <c r="M134" s="254"/>
      <c r="N134" s="255"/>
      <c r="O134" s="255"/>
      <c r="P134" s="255"/>
      <c r="Q134" s="255"/>
      <c r="R134" s="255"/>
      <c r="S134" s="255"/>
      <c r="T134" s="256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57" t="s">
        <v>127</v>
      </c>
      <c r="AU134" s="257" t="s">
        <v>83</v>
      </c>
      <c r="AV134" s="15" t="s">
        <v>123</v>
      </c>
      <c r="AW134" s="15" t="s">
        <v>35</v>
      </c>
      <c r="AX134" s="15" t="s">
        <v>81</v>
      </c>
      <c r="AY134" s="257" t="s">
        <v>116</v>
      </c>
    </row>
    <row r="135" s="2" customFormat="1" ht="24.15" customHeight="1">
      <c r="A135" s="40"/>
      <c r="B135" s="41"/>
      <c r="C135" s="206" t="s">
        <v>194</v>
      </c>
      <c r="D135" s="206" t="s">
        <v>118</v>
      </c>
      <c r="E135" s="207" t="s">
        <v>195</v>
      </c>
      <c r="F135" s="208" t="s">
        <v>196</v>
      </c>
      <c r="G135" s="209" t="s">
        <v>178</v>
      </c>
      <c r="H135" s="210">
        <v>29.995000000000001</v>
      </c>
      <c r="I135" s="211"/>
      <c r="J135" s="212">
        <f>ROUND(I135*H135,2)</f>
        <v>0</v>
      </c>
      <c r="K135" s="208" t="s">
        <v>122</v>
      </c>
      <c r="L135" s="46"/>
      <c r="M135" s="213" t="s">
        <v>19</v>
      </c>
      <c r="N135" s="214" t="s">
        <v>44</v>
      </c>
      <c r="O135" s="86"/>
      <c r="P135" s="215">
        <f>O135*H135</f>
        <v>0</v>
      </c>
      <c r="Q135" s="215">
        <v>0</v>
      </c>
      <c r="R135" s="215">
        <f>Q135*H135</f>
        <v>0</v>
      </c>
      <c r="S135" s="215">
        <v>0</v>
      </c>
      <c r="T135" s="216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7" t="s">
        <v>123</v>
      </c>
      <c r="AT135" s="217" t="s">
        <v>118</v>
      </c>
      <c r="AU135" s="217" t="s">
        <v>83</v>
      </c>
      <c r="AY135" s="19" t="s">
        <v>116</v>
      </c>
      <c r="BE135" s="218">
        <f>IF(N135="základní",J135,0)</f>
        <v>0</v>
      </c>
      <c r="BF135" s="218">
        <f>IF(N135="snížená",J135,0)</f>
        <v>0</v>
      </c>
      <c r="BG135" s="218">
        <f>IF(N135="zákl. přenesená",J135,0)</f>
        <v>0</v>
      </c>
      <c r="BH135" s="218">
        <f>IF(N135="sníž. přenesená",J135,0)</f>
        <v>0</v>
      </c>
      <c r="BI135" s="218">
        <f>IF(N135="nulová",J135,0)</f>
        <v>0</v>
      </c>
      <c r="BJ135" s="19" t="s">
        <v>81</v>
      </c>
      <c r="BK135" s="218">
        <f>ROUND(I135*H135,2)</f>
        <v>0</v>
      </c>
      <c r="BL135" s="19" t="s">
        <v>123</v>
      </c>
      <c r="BM135" s="217" t="s">
        <v>197</v>
      </c>
    </row>
    <row r="136" s="2" customFormat="1">
      <c r="A136" s="40"/>
      <c r="B136" s="41"/>
      <c r="C136" s="42"/>
      <c r="D136" s="219" t="s">
        <v>125</v>
      </c>
      <c r="E136" s="42"/>
      <c r="F136" s="220" t="s">
        <v>198</v>
      </c>
      <c r="G136" s="42"/>
      <c r="H136" s="42"/>
      <c r="I136" s="221"/>
      <c r="J136" s="42"/>
      <c r="K136" s="42"/>
      <c r="L136" s="46"/>
      <c r="M136" s="222"/>
      <c r="N136" s="223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125</v>
      </c>
      <c r="AU136" s="19" t="s">
        <v>83</v>
      </c>
    </row>
    <row r="137" s="13" customFormat="1">
      <c r="A137" s="13"/>
      <c r="B137" s="224"/>
      <c r="C137" s="225"/>
      <c r="D137" s="226" t="s">
        <v>127</v>
      </c>
      <c r="E137" s="227" t="s">
        <v>19</v>
      </c>
      <c r="F137" s="228" t="s">
        <v>199</v>
      </c>
      <c r="G137" s="225"/>
      <c r="H137" s="229">
        <v>59.990000000000002</v>
      </c>
      <c r="I137" s="230"/>
      <c r="J137" s="225"/>
      <c r="K137" s="225"/>
      <c r="L137" s="231"/>
      <c r="M137" s="232"/>
      <c r="N137" s="233"/>
      <c r="O137" s="233"/>
      <c r="P137" s="233"/>
      <c r="Q137" s="233"/>
      <c r="R137" s="233"/>
      <c r="S137" s="233"/>
      <c r="T137" s="234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5" t="s">
        <v>127</v>
      </c>
      <c r="AU137" s="235" t="s">
        <v>83</v>
      </c>
      <c r="AV137" s="13" t="s">
        <v>83</v>
      </c>
      <c r="AW137" s="13" t="s">
        <v>35</v>
      </c>
      <c r="AX137" s="13" t="s">
        <v>81</v>
      </c>
      <c r="AY137" s="235" t="s">
        <v>116</v>
      </c>
    </row>
    <row r="138" s="13" customFormat="1">
      <c r="A138" s="13"/>
      <c r="B138" s="224"/>
      <c r="C138" s="225"/>
      <c r="D138" s="226" t="s">
        <v>127</v>
      </c>
      <c r="E138" s="225"/>
      <c r="F138" s="228" t="s">
        <v>200</v>
      </c>
      <c r="G138" s="225"/>
      <c r="H138" s="229">
        <v>29.995000000000001</v>
      </c>
      <c r="I138" s="230"/>
      <c r="J138" s="225"/>
      <c r="K138" s="225"/>
      <c r="L138" s="231"/>
      <c r="M138" s="232"/>
      <c r="N138" s="233"/>
      <c r="O138" s="233"/>
      <c r="P138" s="233"/>
      <c r="Q138" s="233"/>
      <c r="R138" s="233"/>
      <c r="S138" s="233"/>
      <c r="T138" s="234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5" t="s">
        <v>127</v>
      </c>
      <c r="AU138" s="235" t="s">
        <v>83</v>
      </c>
      <c r="AV138" s="13" t="s">
        <v>83</v>
      </c>
      <c r="AW138" s="13" t="s">
        <v>4</v>
      </c>
      <c r="AX138" s="13" t="s">
        <v>81</v>
      </c>
      <c r="AY138" s="235" t="s">
        <v>116</v>
      </c>
    </row>
    <row r="139" s="2" customFormat="1" ht="37.8" customHeight="1">
      <c r="A139" s="40"/>
      <c r="B139" s="41"/>
      <c r="C139" s="206" t="s">
        <v>201</v>
      </c>
      <c r="D139" s="206" t="s">
        <v>118</v>
      </c>
      <c r="E139" s="207" t="s">
        <v>202</v>
      </c>
      <c r="F139" s="208" t="s">
        <v>203</v>
      </c>
      <c r="G139" s="209" t="s">
        <v>178</v>
      </c>
      <c r="H139" s="210">
        <v>70.430000000000007</v>
      </c>
      <c r="I139" s="211"/>
      <c r="J139" s="212">
        <f>ROUND(I139*H139,2)</f>
        <v>0</v>
      </c>
      <c r="K139" s="208" t="s">
        <v>122</v>
      </c>
      <c r="L139" s="46"/>
      <c r="M139" s="213" t="s">
        <v>19</v>
      </c>
      <c r="N139" s="214" t="s">
        <v>44</v>
      </c>
      <c r="O139" s="86"/>
      <c r="P139" s="215">
        <f>O139*H139</f>
        <v>0</v>
      </c>
      <c r="Q139" s="215">
        <v>0</v>
      </c>
      <c r="R139" s="215">
        <f>Q139*H139</f>
        <v>0</v>
      </c>
      <c r="S139" s="215">
        <v>0</v>
      </c>
      <c r="T139" s="216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7" t="s">
        <v>123</v>
      </c>
      <c r="AT139" s="217" t="s">
        <v>118</v>
      </c>
      <c r="AU139" s="217" t="s">
        <v>83</v>
      </c>
      <c r="AY139" s="19" t="s">
        <v>116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9" t="s">
        <v>81</v>
      </c>
      <c r="BK139" s="218">
        <f>ROUND(I139*H139,2)</f>
        <v>0</v>
      </c>
      <c r="BL139" s="19" t="s">
        <v>123</v>
      </c>
      <c r="BM139" s="217" t="s">
        <v>204</v>
      </c>
    </row>
    <row r="140" s="2" customFormat="1">
      <c r="A140" s="40"/>
      <c r="B140" s="41"/>
      <c r="C140" s="42"/>
      <c r="D140" s="219" t="s">
        <v>125</v>
      </c>
      <c r="E140" s="42"/>
      <c r="F140" s="220" t="s">
        <v>205</v>
      </c>
      <c r="G140" s="42"/>
      <c r="H140" s="42"/>
      <c r="I140" s="221"/>
      <c r="J140" s="42"/>
      <c r="K140" s="42"/>
      <c r="L140" s="46"/>
      <c r="M140" s="222"/>
      <c r="N140" s="223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125</v>
      </c>
      <c r="AU140" s="19" t="s">
        <v>83</v>
      </c>
    </row>
    <row r="141" s="14" customFormat="1">
      <c r="A141" s="14"/>
      <c r="B141" s="237"/>
      <c r="C141" s="238"/>
      <c r="D141" s="226" t="s">
        <v>127</v>
      </c>
      <c r="E141" s="239" t="s">
        <v>19</v>
      </c>
      <c r="F141" s="240" t="s">
        <v>206</v>
      </c>
      <c r="G141" s="238"/>
      <c r="H141" s="239" t="s">
        <v>19</v>
      </c>
      <c r="I141" s="241"/>
      <c r="J141" s="238"/>
      <c r="K141" s="238"/>
      <c r="L141" s="242"/>
      <c r="M141" s="243"/>
      <c r="N141" s="244"/>
      <c r="O141" s="244"/>
      <c r="P141" s="244"/>
      <c r="Q141" s="244"/>
      <c r="R141" s="244"/>
      <c r="S141" s="244"/>
      <c r="T141" s="245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46" t="s">
        <v>127</v>
      </c>
      <c r="AU141" s="246" t="s">
        <v>83</v>
      </c>
      <c r="AV141" s="14" t="s">
        <v>81</v>
      </c>
      <c r="AW141" s="14" t="s">
        <v>35</v>
      </c>
      <c r="AX141" s="14" t="s">
        <v>73</v>
      </c>
      <c r="AY141" s="246" t="s">
        <v>116</v>
      </c>
    </row>
    <row r="142" s="13" customFormat="1">
      <c r="A142" s="13"/>
      <c r="B142" s="224"/>
      <c r="C142" s="225"/>
      <c r="D142" s="226" t="s">
        <v>127</v>
      </c>
      <c r="E142" s="227" t="s">
        <v>19</v>
      </c>
      <c r="F142" s="228" t="s">
        <v>207</v>
      </c>
      <c r="G142" s="225"/>
      <c r="H142" s="229">
        <v>81.275000000000006</v>
      </c>
      <c r="I142" s="230"/>
      <c r="J142" s="225"/>
      <c r="K142" s="225"/>
      <c r="L142" s="231"/>
      <c r="M142" s="232"/>
      <c r="N142" s="233"/>
      <c r="O142" s="233"/>
      <c r="P142" s="233"/>
      <c r="Q142" s="233"/>
      <c r="R142" s="233"/>
      <c r="S142" s="233"/>
      <c r="T142" s="234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5" t="s">
        <v>127</v>
      </c>
      <c r="AU142" s="235" t="s">
        <v>83</v>
      </c>
      <c r="AV142" s="13" t="s">
        <v>83</v>
      </c>
      <c r="AW142" s="13" t="s">
        <v>35</v>
      </c>
      <c r="AX142" s="13" t="s">
        <v>73</v>
      </c>
      <c r="AY142" s="235" t="s">
        <v>116</v>
      </c>
    </row>
    <row r="143" s="13" customFormat="1">
      <c r="A143" s="13"/>
      <c r="B143" s="224"/>
      <c r="C143" s="225"/>
      <c r="D143" s="226" t="s">
        <v>127</v>
      </c>
      <c r="E143" s="227" t="s">
        <v>19</v>
      </c>
      <c r="F143" s="228" t="s">
        <v>208</v>
      </c>
      <c r="G143" s="225"/>
      <c r="H143" s="229">
        <v>-10.845000000000001</v>
      </c>
      <c r="I143" s="230"/>
      <c r="J143" s="225"/>
      <c r="K143" s="225"/>
      <c r="L143" s="231"/>
      <c r="M143" s="232"/>
      <c r="N143" s="233"/>
      <c r="O143" s="233"/>
      <c r="P143" s="233"/>
      <c r="Q143" s="233"/>
      <c r="R143" s="233"/>
      <c r="S143" s="233"/>
      <c r="T143" s="234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5" t="s">
        <v>127</v>
      </c>
      <c r="AU143" s="235" t="s">
        <v>83</v>
      </c>
      <c r="AV143" s="13" t="s">
        <v>83</v>
      </c>
      <c r="AW143" s="13" t="s">
        <v>35</v>
      </c>
      <c r="AX143" s="13" t="s">
        <v>73</v>
      </c>
      <c r="AY143" s="235" t="s">
        <v>116</v>
      </c>
    </row>
    <row r="144" s="15" customFormat="1">
      <c r="A144" s="15"/>
      <c r="B144" s="247"/>
      <c r="C144" s="248"/>
      <c r="D144" s="226" t="s">
        <v>127</v>
      </c>
      <c r="E144" s="249" t="s">
        <v>19</v>
      </c>
      <c r="F144" s="250" t="s">
        <v>145</v>
      </c>
      <c r="G144" s="248"/>
      <c r="H144" s="251">
        <v>70.430000000000007</v>
      </c>
      <c r="I144" s="252"/>
      <c r="J144" s="248"/>
      <c r="K144" s="248"/>
      <c r="L144" s="253"/>
      <c r="M144" s="254"/>
      <c r="N144" s="255"/>
      <c r="O144" s="255"/>
      <c r="P144" s="255"/>
      <c r="Q144" s="255"/>
      <c r="R144" s="255"/>
      <c r="S144" s="255"/>
      <c r="T144" s="256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57" t="s">
        <v>127</v>
      </c>
      <c r="AU144" s="257" t="s">
        <v>83</v>
      </c>
      <c r="AV144" s="15" t="s">
        <v>123</v>
      </c>
      <c r="AW144" s="15" t="s">
        <v>35</v>
      </c>
      <c r="AX144" s="15" t="s">
        <v>81</v>
      </c>
      <c r="AY144" s="257" t="s">
        <v>116</v>
      </c>
    </row>
    <row r="145" s="2" customFormat="1" ht="24.15" customHeight="1">
      <c r="A145" s="40"/>
      <c r="B145" s="41"/>
      <c r="C145" s="206" t="s">
        <v>8</v>
      </c>
      <c r="D145" s="206" t="s">
        <v>118</v>
      </c>
      <c r="E145" s="207" t="s">
        <v>209</v>
      </c>
      <c r="F145" s="208" t="s">
        <v>210</v>
      </c>
      <c r="G145" s="209" t="s">
        <v>211</v>
      </c>
      <c r="H145" s="210">
        <v>126.774</v>
      </c>
      <c r="I145" s="211"/>
      <c r="J145" s="212">
        <f>ROUND(I145*H145,2)</f>
        <v>0</v>
      </c>
      <c r="K145" s="208" t="s">
        <v>122</v>
      </c>
      <c r="L145" s="46"/>
      <c r="M145" s="213" t="s">
        <v>19</v>
      </c>
      <c r="N145" s="214" t="s">
        <v>44</v>
      </c>
      <c r="O145" s="86"/>
      <c r="P145" s="215">
        <f>O145*H145</f>
        <v>0</v>
      </c>
      <c r="Q145" s="215">
        <v>0</v>
      </c>
      <c r="R145" s="215">
        <f>Q145*H145</f>
        <v>0</v>
      </c>
      <c r="S145" s="215">
        <v>0</v>
      </c>
      <c r="T145" s="216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7" t="s">
        <v>123</v>
      </c>
      <c r="AT145" s="217" t="s">
        <v>118</v>
      </c>
      <c r="AU145" s="217" t="s">
        <v>83</v>
      </c>
      <c r="AY145" s="19" t="s">
        <v>116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9" t="s">
        <v>81</v>
      </c>
      <c r="BK145" s="218">
        <f>ROUND(I145*H145,2)</f>
        <v>0</v>
      </c>
      <c r="BL145" s="19" t="s">
        <v>123</v>
      </c>
      <c r="BM145" s="217" t="s">
        <v>212</v>
      </c>
    </row>
    <row r="146" s="2" customFormat="1">
      <c r="A146" s="40"/>
      <c r="B146" s="41"/>
      <c r="C146" s="42"/>
      <c r="D146" s="219" t="s">
        <v>125</v>
      </c>
      <c r="E146" s="42"/>
      <c r="F146" s="220" t="s">
        <v>213</v>
      </c>
      <c r="G146" s="42"/>
      <c r="H146" s="42"/>
      <c r="I146" s="221"/>
      <c r="J146" s="42"/>
      <c r="K146" s="42"/>
      <c r="L146" s="46"/>
      <c r="M146" s="222"/>
      <c r="N146" s="223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125</v>
      </c>
      <c r="AU146" s="19" t="s">
        <v>83</v>
      </c>
    </row>
    <row r="147" s="13" customFormat="1">
      <c r="A147" s="13"/>
      <c r="B147" s="224"/>
      <c r="C147" s="225"/>
      <c r="D147" s="226" t="s">
        <v>127</v>
      </c>
      <c r="E147" s="225"/>
      <c r="F147" s="228" t="s">
        <v>214</v>
      </c>
      <c r="G147" s="225"/>
      <c r="H147" s="229">
        <v>126.774</v>
      </c>
      <c r="I147" s="230"/>
      <c r="J147" s="225"/>
      <c r="K147" s="225"/>
      <c r="L147" s="231"/>
      <c r="M147" s="232"/>
      <c r="N147" s="233"/>
      <c r="O147" s="233"/>
      <c r="P147" s="233"/>
      <c r="Q147" s="233"/>
      <c r="R147" s="233"/>
      <c r="S147" s="233"/>
      <c r="T147" s="234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5" t="s">
        <v>127</v>
      </c>
      <c r="AU147" s="235" t="s">
        <v>83</v>
      </c>
      <c r="AV147" s="13" t="s">
        <v>83</v>
      </c>
      <c r="AW147" s="13" t="s">
        <v>4</v>
      </c>
      <c r="AX147" s="13" t="s">
        <v>81</v>
      </c>
      <c r="AY147" s="235" t="s">
        <v>116</v>
      </c>
    </row>
    <row r="148" s="2" customFormat="1" ht="24.15" customHeight="1">
      <c r="A148" s="40"/>
      <c r="B148" s="41"/>
      <c r="C148" s="206" t="s">
        <v>215</v>
      </c>
      <c r="D148" s="206" t="s">
        <v>118</v>
      </c>
      <c r="E148" s="207" t="s">
        <v>216</v>
      </c>
      <c r="F148" s="208" t="s">
        <v>217</v>
      </c>
      <c r="G148" s="209" t="s">
        <v>121</v>
      </c>
      <c r="H148" s="210">
        <v>72.299999999999997</v>
      </c>
      <c r="I148" s="211"/>
      <c r="J148" s="212">
        <f>ROUND(I148*H148,2)</f>
        <v>0</v>
      </c>
      <c r="K148" s="208" t="s">
        <v>122</v>
      </c>
      <c r="L148" s="46"/>
      <c r="M148" s="213" t="s">
        <v>19</v>
      </c>
      <c r="N148" s="214" t="s">
        <v>44</v>
      </c>
      <c r="O148" s="86"/>
      <c r="P148" s="215">
        <f>O148*H148</f>
        <v>0</v>
      </c>
      <c r="Q148" s="215">
        <v>0</v>
      </c>
      <c r="R148" s="215">
        <f>Q148*H148</f>
        <v>0</v>
      </c>
      <c r="S148" s="215">
        <v>0</v>
      </c>
      <c r="T148" s="216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7" t="s">
        <v>123</v>
      </c>
      <c r="AT148" s="217" t="s">
        <v>118</v>
      </c>
      <c r="AU148" s="217" t="s">
        <v>83</v>
      </c>
      <c r="AY148" s="19" t="s">
        <v>116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9" t="s">
        <v>81</v>
      </c>
      <c r="BK148" s="218">
        <f>ROUND(I148*H148,2)</f>
        <v>0</v>
      </c>
      <c r="BL148" s="19" t="s">
        <v>123</v>
      </c>
      <c r="BM148" s="217" t="s">
        <v>218</v>
      </c>
    </row>
    <row r="149" s="2" customFormat="1">
      <c r="A149" s="40"/>
      <c r="B149" s="41"/>
      <c r="C149" s="42"/>
      <c r="D149" s="219" t="s">
        <v>125</v>
      </c>
      <c r="E149" s="42"/>
      <c r="F149" s="220" t="s">
        <v>219</v>
      </c>
      <c r="G149" s="42"/>
      <c r="H149" s="42"/>
      <c r="I149" s="221"/>
      <c r="J149" s="42"/>
      <c r="K149" s="42"/>
      <c r="L149" s="46"/>
      <c r="M149" s="222"/>
      <c r="N149" s="223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125</v>
      </c>
      <c r="AU149" s="19" t="s">
        <v>83</v>
      </c>
    </row>
    <row r="150" s="13" customFormat="1">
      <c r="A150" s="13"/>
      <c r="B150" s="224"/>
      <c r="C150" s="225"/>
      <c r="D150" s="226" t="s">
        <v>127</v>
      </c>
      <c r="E150" s="227" t="s">
        <v>19</v>
      </c>
      <c r="F150" s="228" t="s">
        <v>220</v>
      </c>
      <c r="G150" s="225"/>
      <c r="H150" s="229">
        <v>72.299999999999997</v>
      </c>
      <c r="I150" s="230"/>
      <c r="J150" s="225"/>
      <c r="K150" s="225"/>
      <c r="L150" s="231"/>
      <c r="M150" s="232"/>
      <c r="N150" s="233"/>
      <c r="O150" s="233"/>
      <c r="P150" s="233"/>
      <c r="Q150" s="233"/>
      <c r="R150" s="233"/>
      <c r="S150" s="233"/>
      <c r="T150" s="234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5" t="s">
        <v>127</v>
      </c>
      <c r="AU150" s="235" t="s">
        <v>83</v>
      </c>
      <c r="AV150" s="13" t="s">
        <v>83</v>
      </c>
      <c r="AW150" s="13" t="s">
        <v>35</v>
      </c>
      <c r="AX150" s="13" t="s">
        <v>81</v>
      </c>
      <c r="AY150" s="235" t="s">
        <v>116</v>
      </c>
    </row>
    <row r="151" s="2" customFormat="1" ht="24.15" customHeight="1">
      <c r="A151" s="40"/>
      <c r="B151" s="41"/>
      <c r="C151" s="206" t="s">
        <v>221</v>
      </c>
      <c r="D151" s="206" t="s">
        <v>118</v>
      </c>
      <c r="E151" s="207" t="s">
        <v>222</v>
      </c>
      <c r="F151" s="208" t="s">
        <v>223</v>
      </c>
      <c r="G151" s="209" t="s">
        <v>121</v>
      </c>
      <c r="H151" s="210">
        <v>72.299999999999997</v>
      </c>
      <c r="I151" s="211"/>
      <c r="J151" s="212">
        <f>ROUND(I151*H151,2)</f>
        <v>0</v>
      </c>
      <c r="K151" s="208" t="s">
        <v>122</v>
      </c>
      <c r="L151" s="46"/>
      <c r="M151" s="213" t="s">
        <v>19</v>
      </c>
      <c r="N151" s="214" t="s">
        <v>44</v>
      </c>
      <c r="O151" s="86"/>
      <c r="P151" s="215">
        <f>O151*H151</f>
        <v>0</v>
      </c>
      <c r="Q151" s="215">
        <v>0</v>
      </c>
      <c r="R151" s="215">
        <f>Q151*H151</f>
        <v>0</v>
      </c>
      <c r="S151" s="215">
        <v>0</v>
      </c>
      <c r="T151" s="216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7" t="s">
        <v>123</v>
      </c>
      <c r="AT151" s="217" t="s">
        <v>118</v>
      </c>
      <c r="AU151" s="217" t="s">
        <v>83</v>
      </c>
      <c r="AY151" s="19" t="s">
        <v>116</v>
      </c>
      <c r="BE151" s="218">
        <f>IF(N151="základní",J151,0)</f>
        <v>0</v>
      </c>
      <c r="BF151" s="218">
        <f>IF(N151="snížená",J151,0)</f>
        <v>0</v>
      </c>
      <c r="BG151" s="218">
        <f>IF(N151="zákl. přenesená",J151,0)</f>
        <v>0</v>
      </c>
      <c r="BH151" s="218">
        <f>IF(N151="sníž. přenesená",J151,0)</f>
        <v>0</v>
      </c>
      <c r="BI151" s="218">
        <f>IF(N151="nulová",J151,0)</f>
        <v>0</v>
      </c>
      <c r="BJ151" s="19" t="s">
        <v>81</v>
      </c>
      <c r="BK151" s="218">
        <f>ROUND(I151*H151,2)</f>
        <v>0</v>
      </c>
      <c r="BL151" s="19" t="s">
        <v>123</v>
      </c>
      <c r="BM151" s="217" t="s">
        <v>224</v>
      </c>
    </row>
    <row r="152" s="2" customFormat="1">
      <c r="A152" s="40"/>
      <c r="B152" s="41"/>
      <c r="C152" s="42"/>
      <c r="D152" s="219" t="s">
        <v>125</v>
      </c>
      <c r="E152" s="42"/>
      <c r="F152" s="220" t="s">
        <v>225</v>
      </c>
      <c r="G152" s="42"/>
      <c r="H152" s="42"/>
      <c r="I152" s="221"/>
      <c r="J152" s="42"/>
      <c r="K152" s="42"/>
      <c r="L152" s="46"/>
      <c r="M152" s="222"/>
      <c r="N152" s="223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125</v>
      </c>
      <c r="AU152" s="19" t="s">
        <v>83</v>
      </c>
    </row>
    <row r="153" s="13" customFormat="1">
      <c r="A153" s="13"/>
      <c r="B153" s="224"/>
      <c r="C153" s="225"/>
      <c r="D153" s="226" t="s">
        <v>127</v>
      </c>
      <c r="E153" s="227" t="s">
        <v>19</v>
      </c>
      <c r="F153" s="228" t="s">
        <v>220</v>
      </c>
      <c r="G153" s="225"/>
      <c r="H153" s="229">
        <v>72.299999999999997</v>
      </c>
      <c r="I153" s="230"/>
      <c r="J153" s="225"/>
      <c r="K153" s="225"/>
      <c r="L153" s="231"/>
      <c r="M153" s="232"/>
      <c r="N153" s="233"/>
      <c r="O153" s="233"/>
      <c r="P153" s="233"/>
      <c r="Q153" s="233"/>
      <c r="R153" s="233"/>
      <c r="S153" s="233"/>
      <c r="T153" s="234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5" t="s">
        <v>127</v>
      </c>
      <c r="AU153" s="235" t="s">
        <v>83</v>
      </c>
      <c r="AV153" s="13" t="s">
        <v>83</v>
      </c>
      <c r="AW153" s="13" t="s">
        <v>35</v>
      </c>
      <c r="AX153" s="13" t="s">
        <v>81</v>
      </c>
      <c r="AY153" s="235" t="s">
        <v>116</v>
      </c>
    </row>
    <row r="154" s="2" customFormat="1" ht="16.5" customHeight="1">
      <c r="A154" s="40"/>
      <c r="B154" s="41"/>
      <c r="C154" s="258" t="s">
        <v>226</v>
      </c>
      <c r="D154" s="258" t="s">
        <v>227</v>
      </c>
      <c r="E154" s="259" t="s">
        <v>228</v>
      </c>
      <c r="F154" s="260" t="s">
        <v>229</v>
      </c>
      <c r="G154" s="261" t="s">
        <v>230</v>
      </c>
      <c r="H154" s="262">
        <v>1.446</v>
      </c>
      <c r="I154" s="263"/>
      <c r="J154" s="264">
        <f>ROUND(I154*H154,2)</f>
        <v>0</v>
      </c>
      <c r="K154" s="260" t="s">
        <v>122</v>
      </c>
      <c r="L154" s="265"/>
      <c r="M154" s="266" t="s">
        <v>19</v>
      </c>
      <c r="N154" s="267" t="s">
        <v>44</v>
      </c>
      <c r="O154" s="86"/>
      <c r="P154" s="215">
        <f>O154*H154</f>
        <v>0</v>
      </c>
      <c r="Q154" s="215">
        <v>0.001</v>
      </c>
      <c r="R154" s="215">
        <f>Q154*H154</f>
        <v>0.001446</v>
      </c>
      <c r="S154" s="215">
        <v>0</v>
      </c>
      <c r="T154" s="216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17" t="s">
        <v>175</v>
      </c>
      <c r="AT154" s="217" t="s">
        <v>227</v>
      </c>
      <c r="AU154" s="217" t="s">
        <v>83</v>
      </c>
      <c r="AY154" s="19" t="s">
        <v>116</v>
      </c>
      <c r="BE154" s="218">
        <f>IF(N154="základní",J154,0)</f>
        <v>0</v>
      </c>
      <c r="BF154" s="218">
        <f>IF(N154="snížená",J154,0)</f>
        <v>0</v>
      </c>
      <c r="BG154" s="218">
        <f>IF(N154="zákl. přenesená",J154,0)</f>
        <v>0</v>
      </c>
      <c r="BH154" s="218">
        <f>IF(N154="sníž. přenesená",J154,0)</f>
        <v>0</v>
      </c>
      <c r="BI154" s="218">
        <f>IF(N154="nulová",J154,0)</f>
        <v>0</v>
      </c>
      <c r="BJ154" s="19" t="s">
        <v>81</v>
      </c>
      <c r="BK154" s="218">
        <f>ROUND(I154*H154,2)</f>
        <v>0</v>
      </c>
      <c r="BL154" s="19" t="s">
        <v>123</v>
      </c>
      <c r="BM154" s="217" t="s">
        <v>231</v>
      </c>
    </row>
    <row r="155" s="13" customFormat="1">
      <c r="A155" s="13"/>
      <c r="B155" s="224"/>
      <c r="C155" s="225"/>
      <c r="D155" s="226" t="s">
        <v>127</v>
      </c>
      <c r="E155" s="225"/>
      <c r="F155" s="228" t="s">
        <v>232</v>
      </c>
      <c r="G155" s="225"/>
      <c r="H155" s="229">
        <v>1.446</v>
      </c>
      <c r="I155" s="230"/>
      <c r="J155" s="225"/>
      <c r="K155" s="225"/>
      <c r="L155" s="231"/>
      <c r="M155" s="232"/>
      <c r="N155" s="233"/>
      <c r="O155" s="233"/>
      <c r="P155" s="233"/>
      <c r="Q155" s="233"/>
      <c r="R155" s="233"/>
      <c r="S155" s="233"/>
      <c r="T155" s="234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5" t="s">
        <v>127</v>
      </c>
      <c r="AU155" s="235" t="s">
        <v>83</v>
      </c>
      <c r="AV155" s="13" t="s">
        <v>83</v>
      </c>
      <c r="AW155" s="13" t="s">
        <v>4</v>
      </c>
      <c r="AX155" s="13" t="s">
        <v>81</v>
      </c>
      <c r="AY155" s="235" t="s">
        <v>116</v>
      </c>
    </row>
    <row r="156" s="2" customFormat="1" ht="24.15" customHeight="1">
      <c r="A156" s="40"/>
      <c r="B156" s="41"/>
      <c r="C156" s="206" t="s">
        <v>233</v>
      </c>
      <c r="D156" s="206" t="s">
        <v>118</v>
      </c>
      <c r="E156" s="207" t="s">
        <v>234</v>
      </c>
      <c r="F156" s="208" t="s">
        <v>235</v>
      </c>
      <c r="G156" s="209" t="s">
        <v>121</v>
      </c>
      <c r="H156" s="210">
        <v>72.299999999999997</v>
      </c>
      <c r="I156" s="211"/>
      <c r="J156" s="212">
        <f>ROUND(I156*H156,2)</f>
        <v>0</v>
      </c>
      <c r="K156" s="208" t="s">
        <v>122</v>
      </c>
      <c r="L156" s="46"/>
      <c r="M156" s="213" t="s">
        <v>19</v>
      </c>
      <c r="N156" s="214" t="s">
        <v>44</v>
      </c>
      <c r="O156" s="86"/>
      <c r="P156" s="215">
        <f>O156*H156</f>
        <v>0</v>
      </c>
      <c r="Q156" s="215">
        <v>0</v>
      </c>
      <c r="R156" s="215">
        <f>Q156*H156</f>
        <v>0</v>
      </c>
      <c r="S156" s="215">
        <v>0</v>
      </c>
      <c r="T156" s="216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7" t="s">
        <v>123</v>
      </c>
      <c r="AT156" s="217" t="s">
        <v>118</v>
      </c>
      <c r="AU156" s="217" t="s">
        <v>83</v>
      </c>
      <c r="AY156" s="19" t="s">
        <v>116</v>
      </c>
      <c r="BE156" s="218">
        <f>IF(N156="základní",J156,0)</f>
        <v>0</v>
      </c>
      <c r="BF156" s="218">
        <f>IF(N156="snížená",J156,0)</f>
        <v>0</v>
      </c>
      <c r="BG156" s="218">
        <f>IF(N156="zákl. přenesená",J156,0)</f>
        <v>0</v>
      </c>
      <c r="BH156" s="218">
        <f>IF(N156="sníž. přenesená",J156,0)</f>
        <v>0</v>
      </c>
      <c r="BI156" s="218">
        <f>IF(N156="nulová",J156,0)</f>
        <v>0</v>
      </c>
      <c r="BJ156" s="19" t="s">
        <v>81</v>
      </c>
      <c r="BK156" s="218">
        <f>ROUND(I156*H156,2)</f>
        <v>0</v>
      </c>
      <c r="BL156" s="19" t="s">
        <v>123</v>
      </c>
      <c r="BM156" s="217" t="s">
        <v>236</v>
      </c>
    </row>
    <row r="157" s="2" customFormat="1">
      <c r="A157" s="40"/>
      <c r="B157" s="41"/>
      <c r="C157" s="42"/>
      <c r="D157" s="219" t="s">
        <v>125</v>
      </c>
      <c r="E157" s="42"/>
      <c r="F157" s="220" t="s">
        <v>237</v>
      </c>
      <c r="G157" s="42"/>
      <c r="H157" s="42"/>
      <c r="I157" s="221"/>
      <c r="J157" s="42"/>
      <c r="K157" s="42"/>
      <c r="L157" s="46"/>
      <c r="M157" s="222"/>
      <c r="N157" s="223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125</v>
      </c>
      <c r="AU157" s="19" t="s">
        <v>83</v>
      </c>
    </row>
    <row r="158" s="13" customFormat="1">
      <c r="A158" s="13"/>
      <c r="B158" s="224"/>
      <c r="C158" s="225"/>
      <c r="D158" s="226" t="s">
        <v>127</v>
      </c>
      <c r="E158" s="227" t="s">
        <v>19</v>
      </c>
      <c r="F158" s="228" t="s">
        <v>220</v>
      </c>
      <c r="G158" s="225"/>
      <c r="H158" s="229">
        <v>72.299999999999997</v>
      </c>
      <c r="I158" s="230"/>
      <c r="J158" s="225"/>
      <c r="K158" s="225"/>
      <c r="L158" s="231"/>
      <c r="M158" s="232"/>
      <c r="N158" s="233"/>
      <c r="O158" s="233"/>
      <c r="P158" s="233"/>
      <c r="Q158" s="233"/>
      <c r="R158" s="233"/>
      <c r="S158" s="233"/>
      <c r="T158" s="234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5" t="s">
        <v>127</v>
      </c>
      <c r="AU158" s="235" t="s">
        <v>83</v>
      </c>
      <c r="AV158" s="13" t="s">
        <v>83</v>
      </c>
      <c r="AW158" s="13" t="s">
        <v>35</v>
      </c>
      <c r="AX158" s="13" t="s">
        <v>81</v>
      </c>
      <c r="AY158" s="235" t="s">
        <v>116</v>
      </c>
    </row>
    <row r="159" s="2" customFormat="1" ht="16.5" customHeight="1">
      <c r="A159" s="40"/>
      <c r="B159" s="41"/>
      <c r="C159" s="206" t="s">
        <v>238</v>
      </c>
      <c r="D159" s="206" t="s">
        <v>118</v>
      </c>
      <c r="E159" s="207" t="s">
        <v>239</v>
      </c>
      <c r="F159" s="208" t="s">
        <v>240</v>
      </c>
      <c r="G159" s="209" t="s">
        <v>121</v>
      </c>
      <c r="H159" s="210">
        <v>143</v>
      </c>
      <c r="I159" s="211"/>
      <c r="J159" s="212">
        <f>ROUND(I159*H159,2)</f>
        <v>0</v>
      </c>
      <c r="K159" s="208" t="s">
        <v>122</v>
      </c>
      <c r="L159" s="46"/>
      <c r="M159" s="213" t="s">
        <v>19</v>
      </c>
      <c r="N159" s="214" t="s">
        <v>44</v>
      </c>
      <c r="O159" s="86"/>
      <c r="P159" s="215">
        <f>O159*H159</f>
        <v>0</v>
      </c>
      <c r="Q159" s="215">
        <v>0</v>
      </c>
      <c r="R159" s="215">
        <f>Q159*H159</f>
        <v>0</v>
      </c>
      <c r="S159" s="215">
        <v>0</v>
      </c>
      <c r="T159" s="216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17" t="s">
        <v>123</v>
      </c>
      <c r="AT159" s="217" t="s">
        <v>118</v>
      </c>
      <c r="AU159" s="217" t="s">
        <v>83</v>
      </c>
      <c r="AY159" s="19" t="s">
        <v>116</v>
      </c>
      <c r="BE159" s="218">
        <f>IF(N159="základní",J159,0)</f>
        <v>0</v>
      </c>
      <c r="BF159" s="218">
        <f>IF(N159="snížená",J159,0)</f>
        <v>0</v>
      </c>
      <c r="BG159" s="218">
        <f>IF(N159="zákl. přenesená",J159,0)</f>
        <v>0</v>
      </c>
      <c r="BH159" s="218">
        <f>IF(N159="sníž. přenesená",J159,0)</f>
        <v>0</v>
      </c>
      <c r="BI159" s="218">
        <f>IF(N159="nulová",J159,0)</f>
        <v>0</v>
      </c>
      <c r="BJ159" s="19" t="s">
        <v>81</v>
      </c>
      <c r="BK159" s="218">
        <f>ROUND(I159*H159,2)</f>
        <v>0</v>
      </c>
      <c r="BL159" s="19" t="s">
        <v>123</v>
      </c>
      <c r="BM159" s="217" t="s">
        <v>241</v>
      </c>
    </row>
    <row r="160" s="2" customFormat="1">
      <c r="A160" s="40"/>
      <c r="B160" s="41"/>
      <c r="C160" s="42"/>
      <c r="D160" s="219" t="s">
        <v>125</v>
      </c>
      <c r="E160" s="42"/>
      <c r="F160" s="220" t="s">
        <v>242</v>
      </c>
      <c r="G160" s="42"/>
      <c r="H160" s="42"/>
      <c r="I160" s="221"/>
      <c r="J160" s="42"/>
      <c r="K160" s="42"/>
      <c r="L160" s="46"/>
      <c r="M160" s="222"/>
      <c r="N160" s="223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125</v>
      </c>
      <c r="AU160" s="19" t="s">
        <v>83</v>
      </c>
    </row>
    <row r="161" s="13" customFormat="1">
      <c r="A161" s="13"/>
      <c r="B161" s="224"/>
      <c r="C161" s="225"/>
      <c r="D161" s="226" t="s">
        <v>127</v>
      </c>
      <c r="E161" s="225"/>
      <c r="F161" s="228" t="s">
        <v>243</v>
      </c>
      <c r="G161" s="225"/>
      <c r="H161" s="229">
        <v>143</v>
      </c>
      <c r="I161" s="230"/>
      <c r="J161" s="225"/>
      <c r="K161" s="225"/>
      <c r="L161" s="231"/>
      <c r="M161" s="232"/>
      <c r="N161" s="233"/>
      <c r="O161" s="233"/>
      <c r="P161" s="233"/>
      <c r="Q161" s="233"/>
      <c r="R161" s="233"/>
      <c r="S161" s="233"/>
      <c r="T161" s="234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5" t="s">
        <v>127</v>
      </c>
      <c r="AU161" s="235" t="s">
        <v>83</v>
      </c>
      <c r="AV161" s="13" t="s">
        <v>83</v>
      </c>
      <c r="AW161" s="13" t="s">
        <v>4</v>
      </c>
      <c r="AX161" s="13" t="s">
        <v>81</v>
      </c>
      <c r="AY161" s="235" t="s">
        <v>116</v>
      </c>
    </row>
    <row r="162" s="12" customFormat="1" ht="22.8" customHeight="1">
      <c r="A162" s="12"/>
      <c r="B162" s="190"/>
      <c r="C162" s="191"/>
      <c r="D162" s="192" t="s">
        <v>72</v>
      </c>
      <c r="E162" s="204" t="s">
        <v>152</v>
      </c>
      <c r="F162" s="204" t="s">
        <v>244</v>
      </c>
      <c r="G162" s="191"/>
      <c r="H162" s="191"/>
      <c r="I162" s="194"/>
      <c r="J162" s="205">
        <f>BK162</f>
        <v>0</v>
      </c>
      <c r="K162" s="191"/>
      <c r="L162" s="196"/>
      <c r="M162" s="197"/>
      <c r="N162" s="198"/>
      <c r="O162" s="198"/>
      <c r="P162" s="199">
        <f>SUM(P163:P216)</f>
        <v>0</v>
      </c>
      <c r="Q162" s="198"/>
      <c r="R162" s="199">
        <f>SUM(R163:R216)</f>
        <v>40.011386000000009</v>
      </c>
      <c r="S162" s="198"/>
      <c r="T162" s="200">
        <f>SUM(T163:T216)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01" t="s">
        <v>81</v>
      </c>
      <c r="AT162" s="202" t="s">
        <v>72</v>
      </c>
      <c r="AU162" s="202" t="s">
        <v>81</v>
      </c>
      <c r="AY162" s="201" t="s">
        <v>116</v>
      </c>
      <c r="BK162" s="203">
        <f>SUM(BK163:BK216)</f>
        <v>0</v>
      </c>
    </row>
    <row r="163" s="2" customFormat="1" ht="21.75" customHeight="1">
      <c r="A163" s="40"/>
      <c r="B163" s="41"/>
      <c r="C163" s="206" t="s">
        <v>245</v>
      </c>
      <c r="D163" s="206" t="s">
        <v>118</v>
      </c>
      <c r="E163" s="207" t="s">
        <v>246</v>
      </c>
      <c r="F163" s="208" t="s">
        <v>247</v>
      </c>
      <c r="G163" s="209" t="s">
        <v>121</v>
      </c>
      <c r="H163" s="210">
        <v>16.100000000000001</v>
      </c>
      <c r="I163" s="211"/>
      <c r="J163" s="212">
        <f>ROUND(I163*H163,2)</f>
        <v>0</v>
      </c>
      <c r="K163" s="208" t="s">
        <v>122</v>
      </c>
      <c r="L163" s="46"/>
      <c r="M163" s="213" t="s">
        <v>19</v>
      </c>
      <c r="N163" s="214" t="s">
        <v>44</v>
      </c>
      <c r="O163" s="86"/>
      <c r="P163" s="215">
        <f>O163*H163</f>
        <v>0</v>
      </c>
      <c r="Q163" s="215">
        <v>0</v>
      </c>
      <c r="R163" s="215">
        <f>Q163*H163</f>
        <v>0</v>
      </c>
      <c r="S163" s="215">
        <v>0</v>
      </c>
      <c r="T163" s="216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17" t="s">
        <v>123</v>
      </c>
      <c r="AT163" s="217" t="s">
        <v>118</v>
      </c>
      <c r="AU163" s="217" t="s">
        <v>83</v>
      </c>
      <c r="AY163" s="19" t="s">
        <v>116</v>
      </c>
      <c r="BE163" s="218">
        <f>IF(N163="základní",J163,0)</f>
        <v>0</v>
      </c>
      <c r="BF163" s="218">
        <f>IF(N163="snížená",J163,0)</f>
        <v>0</v>
      </c>
      <c r="BG163" s="218">
        <f>IF(N163="zákl. přenesená",J163,0)</f>
        <v>0</v>
      </c>
      <c r="BH163" s="218">
        <f>IF(N163="sníž. přenesená",J163,0)</f>
        <v>0</v>
      </c>
      <c r="BI163" s="218">
        <f>IF(N163="nulová",J163,0)</f>
        <v>0</v>
      </c>
      <c r="BJ163" s="19" t="s">
        <v>81</v>
      </c>
      <c r="BK163" s="218">
        <f>ROUND(I163*H163,2)</f>
        <v>0</v>
      </c>
      <c r="BL163" s="19" t="s">
        <v>123</v>
      </c>
      <c r="BM163" s="217" t="s">
        <v>248</v>
      </c>
    </row>
    <row r="164" s="2" customFormat="1">
      <c r="A164" s="40"/>
      <c r="B164" s="41"/>
      <c r="C164" s="42"/>
      <c r="D164" s="219" t="s">
        <v>125</v>
      </c>
      <c r="E164" s="42"/>
      <c r="F164" s="220" t="s">
        <v>249</v>
      </c>
      <c r="G164" s="42"/>
      <c r="H164" s="42"/>
      <c r="I164" s="221"/>
      <c r="J164" s="42"/>
      <c r="K164" s="42"/>
      <c r="L164" s="46"/>
      <c r="M164" s="222"/>
      <c r="N164" s="223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9" t="s">
        <v>125</v>
      </c>
      <c r="AU164" s="19" t="s">
        <v>83</v>
      </c>
    </row>
    <row r="165" s="2" customFormat="1">
      <c r="A165" s="40"/>
      <c r="B165" s="41"/>
      <c r="C165" s="42"/>
      <c r="D165" s="226" t="s">
        <v>133</v>
      </c>
      <c r="E165" s="42"/>
      <c r="F165" s="236" t="s">
        <v>250</v>
      </c>
      <c r="G165" s="42"/>
      <c r="H165" s="42"/>
      <c r="I165" s="221"/>
      <c r="J165" s="42"/>
      <c r="K165" s="42"/>
      <c r="L165" s="46"/>
      <c r="M165" s="222"/>
      <c r="N165" s="223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133</v>
      </c>
      <c r="AU165" s="19" t="s">
        <v>83</v>
      </c>
    </row>
    <row r="166" s="14" customFormat="1">
      <c r="A166" s="14"/>
      <c r="B166" s="237"/>
      <c r="C166" s="238"/>
      <c r="D166" s="226" t="s">
        <v>127</v>
      </c>
      <c r="E166" s="239" t="s">
        <v>19</v>
      </c>
      <c r="F166" s="240" t="s">
        <v>251</v>
      </c>
      <c r="G166" s="238"/>
      <c r="H166" s="239" t="s">
        <v>19</v>
      </c>
      <c r="I166" s="241"/>
      <c r="J166" s="238"/>
      <c r="K166" s="238"/>
      <c r="L166" s="242"/>
      <c r="M166" s="243"/>
      <c r="N166" s="244"/>
      <c r="O166" s="244"/>
      <c r="P166" s="244"/>
      <c r="Q166" s="244"/>
      <c r="R166" s="244"/>
      <c r="S166" s="244"/>
      <c r="T166" s="245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46" t="s">
        <v>127</v>
      </c>
      <c r="AU166" s="246" t="s">
        <v>83</v>
      </c>
      <c r="AV166" s="14" t="s">
        <v>81</v>
      </c>
      <c r="AW166" s="14" t="s">
        <v>35</v>
      </c>
      <c r="AX166" s="14" t="s">
        <v>73</v>
      </c>
      <c r="AY166" s="246" t="s">
        <v>116</v>
      </c>
    </row>
    <row r="167" s="13" customFormat="1">
      <c r="A167" s="13"/>
      <c r="B167" s="224"/>
      <c r="C167" s="225"/>
      <c r="D167" s="226" t="s">
        <v>127</v>
      </c>
      <c r="E167" s="227" t="s">
        <v>19</v>
      </c>
      <c r="F167" s="228" t="s">
        <v>252</v>
      </c>
      <c r="G167" s="225"/>
      <c r="H167" s="229">
        <v>16.100000000000001</v>
      </c>
      <c r="I167" s="230"/>
      <c r="J167" s="225"/>
      <c r="K167" s="225"/>
      <c r="L167" s="231"/>
      <c r="M167" s="232"/>
      <c r="N167" s="233"/>
      <c r="O167" s="233"/>
      <c r="P167" s="233"/>
      <c r="Q167" s="233"/>
      <c r="R167" s="233"/>
      <c r="S167" s="233"/>
      <c r="T167" s="234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5" t="s">
        <v>127</v>
      </c>
      <c r="AU167" s="235" t="s">
        <v>83</v>
      </c>
      <c r="AV167" s="13" t="s">
        <v>83</v>
      </c>
      <c r="AW167" s="13" t="s">
        <v>35</v>
      </c>
      <c r="AX167" s="13" t="s">
        <v>81</v>
      </c>
      <c r="AY167" s="235" t="s">
        <v>116</v>
      </c>
    </row>
    <row r="168" s="2" customFormat="1" ht="21.75" customHeight="1">
      <c r="A168" s="40"/>
      <c r="B168" s="41"/>
      <c r="C168" s="206" t="s">
        <v>253</v>
      </c>
      <c r="D168" s="206" t="s">
        <v>118</v>
      </c>
      <c r="E168" s="207" t="s">
        <v>254</v>
      </c>
      <c r="F168" s="208" t="s">
        <v>255</v>
      </c>
      <c r="G168" s="209" t="s">
        <v>121</v>
      </c>
      <c r="H168" s="210">
        <v>47.700000000000003</v>
      </c>
      <c r="I168" s="211"/>
      <c r="J168" s="212">
        <f>ROUND(I168*H168,2)</f>
        <v>0</v>
      </c>
      <c r="K168" s="208" t="s">
        <v>122</v>
      </c>
      <c r="L168" s="46"/>
      <c r="M168" s="213" t="s">
        <v>19</v>
      </c>
      <c r="N168" s="214" t="s">
        <v>44</v>
      </c>
      <c r="O168" s="86"/>
      <c r="P168" s="215">
        <f>O168*H168</f>
        <v>0</v>
      </c>
      <c r="Q168" s="215">
        <v>0</v>
      </c>
      <c r="R168" s="215">
        <f>Q168*H168</f>
        <v>0</v>
      </c>
      <c r="S168" s="215">
        <v>0</v>
      </c>
      <c r="T168" s="216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17" t="s">
        <v>123</v>
      </c>
      <c r="AT168" s="217" t="s">
        <v>118</v>
      </c>
      <c r="AU168" s="217" t="s">
        <v>83</v>
      </c>
      <c r="AY168" s="19" t="s">
        <v>116</v>
      </c>
      <c r="BE168" s="218">
        <f>IF(N168="základní",J168,0)</f>
        <v>0</v>
      </c>
      <c r="BF168" s="218">
        <f>IF(N168="snížená",J168,0)</f>
        <v>0</v>
      </c>
      <c r="BG168" s="218">
        <f>IF(N168="zákl. přenesená",J168,0)</f>
        <v>0</v>
      </c>
      <c r="BH168" s="218">
        <f>IF(N168="sníž. přenesená",J168,0)</f>
        <v>0</v>
      </c>
      <c r="BI168" s="218">
        <f>IF(N168="nulová",J168,0)</f>
        <v>0</v>
      </c>
      <c r="BJ168" s="19" t="s">
        <v>81</v>
      </c>
      <c r="BK168" s="218">
        <f>ROUND(I168*H168,2)</f>
        <v>0</v>
      </c>
      <c r="BL168" s="19" t="s">
        <v>123</v>
      </c>
      <c r="BM168" s="217" t="s">
        <v>256</v>
      </c>
    </row>
    <row r="169" s="2" customFormat="1">
      <c r="A169" s="40"/>
      <c r="B169" s="41"/>
      <c r="C169" s="42"/>
      <c r="D169" s="219" t="s">
        <v>125</v>
      </c>
      <c r="E169" s="42"/>
      <c r="F169" s="220" t="s">
        <v>257</v>
      </c>
      <c r="G169" s="42"/>
      <c r="H169" s="42"/>
      <c r="I169" s="221"/>
      <c r="J169" s="42"/>
      <c r="K169" s="42"/>
      <c r="L169" s="46"/>
      <c r="M169" s="222"/>
      <c r="N169" s="223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125</v>
      </c>
      <c r="AU169" s="19" t="s">
        <v>83</v>
      </c>
    </row>
    <row r="170" s="2" customFormat="1">
      <c r="A170" s="40"/>
      <c r="B170" s="41"/>
      <c r="C170" s="42"/>
      <c r="D170" s="226" t="s">
        <v>133</v>
      </c>
      <c r="E170" s="42"/>
      <c r="F170" s="236" t="s">
        <v>258</v>
      </c>
      <c r="G170" s="42"/>
      <c r="H170" s="42"/>
      <c r="I170" s="221"/>
      <c r="J170" s="42"/>
      <c r="K170" s="42"/>
      <c r="L170" s="46"/>
      <c r="M170" s="222"/>
      <c r="N170" s="223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133</v>
      </c>
      <c r="AU170" s="19" t="s">
        <v>83</v>
      </c>
    </row>
    <row r="171" s="14" customFormat="1">
      <c r="A171" s="14"/>
      <c r="B171" s="237"/>
      <c r="C171" s="238"/>
      <c r="D171" s="226" t="s">
        <v>127</v>
      </c>
      <c r="E171" s="239" t="s">
        <v>19</v>
      </c>
      <c r="F171" s="240" t="s">
        <v>259</v>
      </c>
      <c r="G171" s="238"/>
      <c r="H171" s="239" t="s">
        <v>19</v>
      </c>
      <c r="I171" s="241"/>
      <c r="J171" s="238"/>
      <c r="K171" s="238"/>
      <c r="L171" s="242"/>
      <c r="M171" s="243"/>
      <c r="N171" s="244"/>
      <c r="O171" s="244"/>
      <c r="P171" s="244"/>
      <c r="Q171" s="244"/>
      <c r="R171" s="244"/>
      <c r="S171" s="244"/>
      <c r="T171" s="245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46" t="s">
        <v>127</v>
      </c>
      <c r="AU171" s="246" t="s">
        <v>83</v>
      </c>
      <c r="AV171" s="14" t="s">
        <v>81</v>
      </c>
      <c r="AW171" s="14" t="s">
        <v>35</v>
      </c>
      <c r="AX171" s="14" t="s">
        <v>73</v>
      </c>
      <c r="AY171" s="246" t="s">
        <v>116</v>
      </c>
    </row>
    <row r="172" s="13" customFormat="1">
      <c r="A172" s="13"/>
      <c r="B172" s="224"/>
      <c r="C172" s="225"/>
      <c r="D172" s="226" t="s">
        <v>127</v>
      </c>
      <c r="E172" s="227" t="s">
        <v>19</v>
      </c>
      <c r="F172" s="228" t="s">
        <v>260</v>
      </c>
      <c r="G172" s="225"/>
      <c r="H172" s="229">
        <v>47.700000000000003</v>
      </c>
      <c r="I172" s="230"/>
      <c r="J172" s="225"/>
      <c r="K172" s="225"/>
      <c r="L172" s="231"/>
      <c r="M172" s="232"/>
      <c r="N172" s="233"/>
      <c r="O172" s="233"/>
      <c r="P172" s="233"/>
      <c r="Q172" s="233"/>
      <c r="R172" s="233"/>
      <c r="S172" s="233"/>
      <c r="T172" s="234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5" t="s">
        <v>127</v>
      </c>
      <c r="AU172" s="235" t="s">
        <v>83</v>
      </c>
      <c r="AV172" s="13" t="s">
        <v>83</v>
      </c>
      <c r="AW172" s="13" t="s">
        <v>35</v>
      </c>
      <c r="AX172" s="13" t="s">
        <v>81</v>
      </c>
      <c r="AY172" s="235" t="s">
        <v>116</v>
      </c>
    </row>
    <row r="173" s="2" customFormat="1" ht="21.75" customHeight="1">
      <c r="A173" s="40"/>
      <c r="B173" s="41"/>
      <c r="C173" s="206" t="s">
        <v>261</v>
      </c>
      <c r="D173" s="206" t="s">
        <v>118</v>
      </c>
      <c r="E173" s="207" t="s">
        <v>262</v>
      </c>
      <c r="F173" s="208" t="s">
        <v>263</v>
      </c>
      <c r="G173" s="209" t="s">
        <v>121</v>
      </c>
      <c r="H173" s="210">
        <v>118.40000000000001</v>
      </c>
      <c r="I173" s="211"/>
      <c r="J173" s="212">
        <f>ROUND(I173*H173,2)</f>
        <v>0</v>
      </c>
      <c r="K173" s="208" t="s">
        <v>122</v>
      </c>
      <c r="L173" s="46"/>
      <c r="M173" s="213" t="s">
        <v>19</v>
      </c>
      <c r="N173" s="214" t="s">
        <v>44</v>
      </c>
      <c r="O173" s="86"/>
      <c r="P173" s="215">
        <f>O173*H173</f>
        <v>0</v>
      </c>
      <c r="Q173" s="215">
        <v>0</v>
      </c>
      <c r="R173" s="215">
        <f>Q173*H173</f>
        <v>0</v>
      </c>
      <c r="S173" s="215">
        <v>0</v>
      </c>
      <c r="T173" s="216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17" t="s">
        <v>123</v>
      </c>
      <c r="AT173" s="217" t="s">
        <v>118</v>
      </c>
      <c r="AU173" s="217" t="s">
        <v>83</v>
      </c>
      <c r="AY173" s="19" t="s">
        <v>116</v>
      </c>
      <c r="BE173" s="218">
        <f>IF(N173="základní",J173,0)</f>
        <v>0</v>
      </c>
      <c r="BF173" s="218">
        <f>IF(N173="snížená",J173,0)</f>
        <v>0</v>
      </c>
      <c r="BG173" s="218">
        <f>IF(N173="zákl. přenesená",J173,0)</f>
        <v>0</v>
      </c>
      <c r="BH173" s="218">
        <f>IF(N173="sníž. přenesená",J173,0)</f>
        <v>0</v>
      </c>
      <c r="BI173" s="218">
        <f>IF(N173="nulová",J173,0)</f>
        <v>0</v>
      </c>
      <c r="BJ173" s="19" t="s">
        <v>81</v>
      </c>
      <c r="BK173" s="218">
        <f>ROUND(I173*H173,2)</f>
        <v>0</v>
      </c>
      <c r="BL173" s="19" t="s">
        <v>123</v>
      </c>
      <c r="BM173" s="217" t="s">
        <v>264</v>
      </c>
    </row>
    <row r="174" s="2" customFormat="1">
      <c r="A174" s="40"/>
      <c r="B174" s="41"/>
      <c r="C174" s="42"/>
      <c r="D174" s="219" t="s">
        <v>125</v>
      </c>
      <c r="E174" s="42"/>
      <c r="F174" s="220" t="s">
        <v>265</v>
      </c>
      <c r="G174" s="42"/>
      <c r="H174" s="42"/>
      <c r="I174" s="221"/>
      <c r="J174" s="42"/>
      <c r="K174" s="42"/>
      <c r="L174" s="46"/>
      <c r="M174" s="222"/>
      <c r="N174" s="223"/>
      <c r="O174" s="86"/>
      <c r="P174" s="86"/>
      <c r="Q174" s="86"/>
      <c r="R174" s="86"/>
      <c r="S174" s="86"/>
      <c r="T174" s="87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125</v>
      </c>
      <c r="AU174" s="19" t="s">
        <v>83</v>
      </c>
    </row>
    <row r="175" s="2" customFormat="1">
      <c r="A175" s="40"/>
      <c r="B175" s="41"/>
      <c r="C175" s="42"/>
      <c r="D175" s="226" t="s">
        <v>133</v>
      </c>
      <c r="E175" s="42"/>
      <c r="F175" s="236" t="s">
        <v>258</v>
      </c>
      <c r="G175" s="42"/>
      <c r="H175" s="42"/>
      <c r="I175" s="221"/>
      <c r="J175" s="42"/>
      <c r="K175" s="42"/>
      <c r="L175" s="46"/>
      <c r="M175" s="222"/>
      <c r="N175" s="223"/>
      <c r="O175" s="86"/>
      <c r="P175" s="86"/>
      <c r="Q175" s="86"/>
      <c r="R175" s="86"/>
      <c r="S175" s="86"/>
      <c r="T175" s="87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133</v>
      </c>
      <c r="AU175" s="19" t="s">
        <v>83</v>
      </c>
    </row>
    <row r="176" s="14" customFormat="1">
      <c r="A176" s="14"/>
      <c r="B176" s="237"/>
      <c r="C176" s="238"/>
      <c r="D176" s="226" t="s">
        <v>127</v>
      </c>
      <c r="E176" s="239" t="s">
        <v>19</v>
      </c>
      <c r="F176" s="240" t="s">
        <v>266</v>
      </c>
      <c r="G176" s="238"/>
      <c r="H176" s="239" t="s">
        <v>19</v>
      </c>
      <c r="I176" s="241"/>
      <c r="J176" s="238"/>
      <c r="K176" s="238"/>
      <c r="L176" s="242"/>
      <c r="M176" s="243"/>
      <c r="N176" s="244"/>
      <c r="O176" s="244"/>
      <c r="P176" s="244"/>
      <c r="Q176" s="244"/>
      <c r="R176" s="244"/>
      <c r="S176" s="244"/>
      <c r="T176" s="245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46" t="s">
        <v>127</v>
      </c>
      <c r="AU176" s="246" t="s">
        <v>83</v>
      </c>
      <c r="AV176" s="14" t="s">
        <v>81</v>
      </c>
      <c r="AW176" s="14" t="s">
        <v>35</v>
      </c>
      <c r="AX176" s="14" t="s">
        <v>73</v>
      </c>
      <c r="AY176" s="246" t="s">
        <v>116</v>
      </c>
    </row>
    <row r="177" s="13" customFormat="1">
      <c r="A177" s="13"/>
      <c r="B177" s="224"/>
      <c r="C177" s="225"/>
      <c r="D177" s="226" t="s">
        <v>127</v>
      </c>
      <c r="E177" s="227" t="s">
        <v>19</v>
      </c>
      <c r="F177" s="228" t="s">
        <v>267</v>
      </c>
      <c r="G177" s="225"/>
      <c r="H177" s="229">
        <v>118.40000000000001</v>
      </c>
      <c r="I177" s="230"/>
      <c r="J177" s="225"/>
      <c r="K177" s="225"/>
      <c r="L177" s="231"/>
      <c r="M177" s="232"/>
      <c r="N177" s="233"/>
      <c r="O177" s="233"/>
      <c r="P177" s="233"/>
      <c r="Q177" s="233"/>
      <c r="R177" s="233"/>
      <c r="S177" s="233"/>
      <c r="T177" s="234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5" t="s">
        <v>127</v>
      </c>
      <c r="AU177" s="235" t="s">
        <v>83</v>
      </c>
      <c r="AV177" s="13" t="s">
        <v>83</v>
      </c>
      <c r="AW177" s="13" t="s">
        <v>35</v>
      </c>
      <c r="AX177" s="13" t="s">
        <v>81</v>
      </c>
      <c r="AY177" s="235" t="s">
        <v>116</v>
      </c>
    </row>
    <row r="178" s="2" customFormat="1" ht="24.15" customHeight="1">
      <c r="A178" s="40"/>
      <c r="B178" s="41"/>
      <c r="C178" s="206" t="s">
        <v>7</v>
      </c>
      <c r="D178" s="206" t="s">
        <v>118</v>
      </c>
      <c r="E178" s="207" t="s">
        <v>268</v>
      </c>
      <c r="F178" s="208" t="s">
        <v>269</v>
      </c>
      <c r="G178" s="209" t="s">
        <v>121</v>
      </c>
      <c r="H178" s="210">
        <v>166.09999999999999</v>
      </c>
      <c r="I178" s="211"/>
      <c r="J178" s="212">
        <f>ROUND(I178*H178,2)</f>
        <v>0</v>
      </c>
      <c r="K178" s="208" t="s">
        <v>122</v>
      </c>
      <c r="L178" s="46"/>
      <c r="M178" s="213" t="s">
        <v>19</v>
      </c>
      <c r="N178" s="214" t="s">
        <v>44</v>
      </c>
      <c r="O178" s="86"/>
      <c r="P178" s="215">
        <f>O178*H178</f>
        <v>0</v>
      </c>
      <c r="Q178" s="215">
        <v>0</v>
      </c>
      <c r="R178" s="215">
        <f>Q178*H178</f>
        <v>0</v>
      </c>
      <c r="S178" s="215">
        <v>0</v>
      </c>
      <c r="T178" s="216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17" t="s">
        <v>123</v>
      </c>
      <c r="AT178" s="217" t="s">
        <v>118</v>
      </c>
      <c r="AU178" s="217" t="s">
        <v>83</v>
      </c>
      <c r="AY178" s="19" t="s">
        <v>116</v>
      </c>
      <c r="BE178" s="218">
        <f>IF(N178="základní",J178,0)</f>
        <v>0</v>
      </c>
      <c r="BF178" s="218">
        <f>IF(N178="snížená",J178,0)</f>
        <v>0</v>
      </c>
      <c r="BG178" s="218">
        <f>IF(N178="zákl. přenesená",J178,0)</f>
        <v>0</v>
      </c>
      <c r="BH178" s="218">
        <f>IF(N178="sníž. přenesená",J178,0)</f>
        <v>0</v>
      </c>
      <c r="BI178" s="218">
        <f>IF(N178="nulová",J178,0)</f>
        <v>0</v>
      </c>
      <c r="BJ178" s="19" t="s">
        <v>81</v>
      </c>
      <c r="BK178" s="218">
        <f>ROUND(I178*H178,2)</f>
        <v>0</v>
      </c>
      <c r="BL178" s="19" t="s">
        <v>123</v>
      </c>
      <c r="BM178" s="217" t="s">
        <v>270</v>
      </c>
    </row>
    <row r="179" s="2" customFormat="1">
      <c r="A179" s="40"/>
      <c r="B179" s="41"/>
      <c r="C179" s="42"/>
      <c r="D179" s="219" t="s">
        <v>125</v>
      </c>
      <c r="E179" s="42"/>
      <c r="F179" s="220" t="s">
        <v>271</v>
      </c>
      <c r="G179" s="42"/>
      <c r="H179" s="42"/>
      <c r="I179" s="221"/>
      <c r="J179" s="42"/>
      <c r="K179" s="42"/>
      <c r="L179" s="46"/>
      <c r="M179" s="222"/>
      <c r="N179" s="223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9" t="s">
        <v>125</v>
      </c>
      <c r="AU179" s="19" t="s">
        <v>83</v>
      </c>
    </row>
    <row r="180" s="14" customFormat="1">
      <c r="A180" s="14"/>
      <c r="B180" s="237"/>
      <c r="C180" s="238"/>
      <c r="D180" s="226" t="s">
        <v>127</v>
      </c>
      <c r="E180" s="239" t="s">
        <v>19</v>
      </c>
      <c r="F180" s="240" t="s">
        <v>259</v>
      </c>
      <c r="G180" s="238"/>
      <c r="H180" s="239" t="s">
        <v>19</v>
      </c>
      <c r="I180" s="241"/>
      <c r="J180" s="238"/>
      <c r="K180" s="238"/>
      <c r="L180" s="242"/>
      <c r="M180" s="243"/>
      <c r="N180" s="244"/>
      <c r="O180" s="244"/>
      <c r="P180" s="244"/>
      <c r="Q180" s="244"/>
      <c r="R180" s="244"/>
      <c r="S180" s="244"/>
      <c r="T180" s="245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46" t="s">
        <v>127</v>
      </c>
      <c r="AU180" s="246" t="s">
        <v>83</v>
      </c>
      <c r="AV180" s="14" t="s">
        <v>81</v>
      </c>
      <c r="AW180" s="14" t="s">
        <v>35</v>
      </c>
      <c r="AX180" s="14" t="s">
        <v>73</v>
      </c>
      <c r="AY180" s="246" t="s">
        <v>116</v>
      </c>
    </row>
    <row r="181" s="13" customFormat="1">
      <c r="A181" s="13"/>
      <c r="B181" s="224"/>
      <c r="C181" s="225"/>
      <c r="D181" s="226" t="s">
        <v>127</v>
      </c>
      <c r="E181" s="227" t="s">
        <v>19</v>
      </c>
      <c r="F181" s="228" t="s">
        <v>260</v>
      </c>
      <c r="G181" s="225"/>
      <c r="H181" s="229">
        <v>47.700000000000003</v>
      </c>
      <c r="I181" s="230"/>
      <c r="J181" s="225"/>
      <c r="K181" s="225"/>
      <c r="L181" s="231"/>
      <c r="M181" s="232"/>
      <c r="N181" s="233"/>
      <c r="O181" s="233"/>
      <c r="P181" s="233"/>
      <c r="Q181" s="233"/>
      <c r="R181" s="233"/>
      <c r="S181" s="233"/>
      <c r="T181" s="234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5" t="s">
        <v>127</v>
      </c>
      <c r="AU181" s="235" t="s">
        <v>83</v>
      </c>
      <c r="AV181" s="13" t="s">
        <v>83</v>
      </c>
      <c r="AW181" s="13" t="s">
        <v>35</v>
      </c>
      <c r="AX181" s="13" t="s">
        <v>73</v>
      </c>
      <c r="AY181" s="235" t="s">
        <v>116</v>
      </c>
    </row>
    <row r="182" s="14" customFormat="1">
      <c r="A182" s="14"/>
      <c r="B182" s="237"/>
      <c r="C182" s="238"/>
      <c r="D182" s="226" t="s">
        <v>127</v>
      </c>
      <c r="E182" s="239" t="s">
        <v>19</v>
      </c>
      <c r="F182" s="240" t="s">
        <v>266</v>
      </c>
      <c r="G182" s="238"/>
      <c r="H182" s="239" t="s">
        <v>19</v>
      </c>
      <c r="I182" s="241"/>
      <c r="J182" s="238"/>
      <c r="K182" s="238"/>
      <c r="L182" s="242"/>
      <c r="M182" s="243"/>
      <c r="N182" s="244"/>
      <c r="O182" s="244"/>
      <c r="P182" s="244"/>
      <c r="Q182" s="244"/>
      <c r="R182" s="244"/>
      <c r="S182" s="244"/>
      <c r="T182" s="245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46" t="s">
        <v>127</v>
      </c>
      <c r="AU182" s="246" t="s">
        <v>83</v>
      </c>
      <c r="AV182" s="14" t="s">
        <v>81</v>
      </c>
      <c r="AW182" s="14" t="s">
        <v>35</v>
      </c>
      <c r="AX182" s="14" t="s">
        <v>73</v>
      </c>
      <c r="AY182" s="246" t="s">
        <v>116</v>
      </c>
    </row>
    <row r="183" s="13" customFormat="1">
      <c r="A183" s="13"/>
      <c r="B183" s="224"/>
      <c r="C183" s="225"/>
      <c r="D183" s="226" t="s">
        <v>127</v>
      </c>
      <c r="E183" s="227" t="s">
        <v>19</v>
      </c>
      <c r="F183" s="228" t="s">
        <v>267</v>
      </c>
      <c r="G183" s="225"/>
      <c r="H183" s="229">
        <v>118.40000000000001</v>
      </c>
      <c r="I183" s="230"/>
      <c r="J183" s="225"/>
      <c r="K183" s="225"/>
      <c r="L183" s="231"/>
      <c r="M183" s="232"/>
      <c r="N183" s="233"/>
      <c r="O183" s="233"/>
      <c r="P183" s="233"/>
      <c r="Q183" s="233"/>
      <c r="R183" s="233"/>
      <c r="S183" s="233"/>
      <c r="T183" s="234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5" t="s">
        <v>127</v>
      </c>
      <c r="AU183" s="235" t="s">
        <v>83</v>
      </c>
      <c r="AV183" s="13" t="s">
        <v>83</v>
      </c>
      <c r="AW183" s="13" t="s">
        <v>35</v>
      </c>
      <c r="AX183" s="13" t="s">
        <v>73</v>
      </c>
      <c r="AY183" s="235" t="s">
        <v>116</v>
      </c>
    </row>
    <row r="184" s="15" customFormat="1">
      <c r="A184" s="15"/>
      <c r="B184" s="247"/>
      <c r="C184" s="248"/>
      <c r="D184" s="226" t="s">
        <v>127</v>
      </c>
      <c r="E184" s="249" t="s">
        <v>19</v>
      </c>
      <c r="F184" s="250" t="s">
        <v>145</v>
      </c>
      <c r="G184" s="248"/>
      <c r="H184" s="251">
        <v>166.09999999999999</v>
      </c>
      <c r="I184" s="252"/>
      <c r="J184" s="248"/>
      <c r="K184" s="248"/>
      <c r="L184" s="253"/>
      <c r="M184" s="254"/>
      <c r="N184" s="255"/>
      <c r="O184" s="255"/>
      <c r="P184" s="255"/>
      <c r="Q184" s="255"/>
      <c r="R184" s="255"/>
      <c r="S184" s="255"/>
      <c r="T184" s="256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T184" s="257" t="s">
        <v>127</v>
      </c>
      <c r="AU184" s="257" t="s">
        <v>83</v>
      </c>
      <c r="AV184" s="15" t="s">
        <v>123</v>
      </c>
      <c r="AW184" s="15" t="s">
        <v>35</v>
      </c>
      <c r="AX184" s="15" t="s">
        <v>81</v>
      </c>
      <c r="AY184" s="257" t="s">
        <v>116</v>
      </c>
    </row>
    <row r="185" s="2" customFormat="1" ht="24.15" customHeight="1">
      <c r="A185" s="40"/>
      <c r="B185" s="41"/>
      <c r="C185" s="206" t="s">
        <v>272</v>
      </c>
      <c r="D185" s="206" t="s">
        <v>118</v>
      </c>
      <c r="E185" s="207" t="s">
        <v>273</v>
      </c>
      <c r="F185" s="208" t="s">
        <v>274</v>
      </c>
      <c r="G185" s="209" t="s">
        <v>121</v>
      </c>
      <c r="H185" s="210">
        <v>17.300000000000001</v>
      </c>
      <c r="I185" s="211"/>
      <c r="J185" s="212">
        <f>ROUND(I185*H185,2)</f>
        <v>0</v>
      </c>
      <c r="K185" s="208" t="s">
        <v>19</v>
      </c>
      <c r="L185" s="46"/>
      <c r="M185" s="213" t="s">
        <v>19</v>
      </c>
      <c r="N185" s="214" t="s">
        <v>44</v>
      </c>
      <c r="O185" s="86"/>
      <c r="P185" s="215">
        <f>O185*H185</f>
        <v>0</v>
      </c>
      <c r="Q185" s="215">
        <v>0</v>
      </c>
      <c r="R185" s="215">
        <f>Q185*H185</f>
        <v>0</v>
      </c>
      <c r="S185" s="215">
        <v>0</v>
      </c>
      <c r="T185" s="216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17" t="s">
        <v>123</v>
      </c>
      <c r="AT185" s="217" t="s">
        <v>118</v>
      </c>
      <c r="AU185" s="217" t="s">
        <v>83</v>
      </c>
      <c r="AY185" s="19" t="s">
        <v>116</v>
      </c>
      <c r="BE185" s="218">
        <f>IF(N185="základní",J185,0)</f>
        <v>0</v>
      </c>
      <c r="BF185" s="218">
        <f>IF(N185="snížená",J185,0)</f>
        <v>0</v>
      </c>
      <c r="BG185" s="218">
        <f>IF(N185="zákl. přenesená",J185,0)</f>
        <v>0</v>
      </c>
      <c r="BH185" s="218">
        <f>IF(N185="sníž. přenesená",J185,0)</f>
        <v>0</v>
      </c>
      <c r="BI185" s="218">
        <f>IF(N185="nulová",J185,0)</f>
        <v>0</v>
      </c>
      <c r="BJ185" s="19" t="s">
        <v>81</v>
      </c>
      <c r="BK185" s="218">
        <f>ROUND(I185*H185,2)</f>
        <v>0</v>
      </c>
      <c r="BL185" s="19" t="s">
        <v>123</v>
      </c>
      <c r="BM185" s="217" t="s">
        <v>275</v>
      </c>
    </row>
    <row r="186" s="2" customFormat="1">
      <c r="A186" s="40"/>
      <c r="B186" s="41"/>
      <c r="C186" s="42"/>
      <c r="D186" s="226" t="s">
        <v>133</v>
      </c>
      <c r="E186" s="42"/>
      <c r="F186" s="236" t="s">
        <v>276</v>
      </c>
      <c r="G186" s="42"/>
      <c r="H186" s="42"/>
      <c r="I186" s="221"/>
      <c r="J186" s="42"/>
      <c r="K186" s="42"/>
      <c r="L186" s="46"/>
      <c r="M186" s="222"/>
      <c r="N186" s="223"/>
      <c r="O186" s="86"/>
      <c r="P186" s="86"/>
      <c r="Q186" s="86"/>
      <c r="R186" s="86"/>
      <c r="S186" s="86"/>
      <c r="T186" s="87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19" t="s">
        <v>133</v>
      </c>
      <c r="AU186" s="19" t="s">
        <v>83</v>
      </c>
    </row>
    <row r="187" s="14" customFormat="1">
      <c r="A187" s="14"/>
      <c r="B187" s="237"/>
      <c r="C187" s="238"/>
      <c r="D187" s="226" t="s">
        <v>127</v>
      </c>
      <c r="E187" s="239" t="s">
        <v>19</v>
      </c>
      <c r="F187" s="240" t="s">
        <v>277</v>
      </c>
      <c r="G187" s="238"/>
      <c r="H187" s="239" t="s">
        <v>19</v>
      </c>
      <c r="I187" s="241"/>
      <c r="J187" s="238"/>
      <c r="K187" s="238"/>
      <c r="L187" s="242"/>
      <c r="M187" s="243"/>
      <c r="N187" s="244"/>
      <c r="O187" s="244"/>
      <c r="P187" s="244"/>
      <c r="Q187" s="244"/>
      <c r="R187" s="244"/>
      <c r="S187" s="244"/>
      <c r="T187" s="245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46" t="s">
        <v>127</v>
      </c>
      <c r="AU187" s="246" t="s">
        <v>83</v>
      </c>
      <c r="AV187" s="14" t="s">
        <v>81</v>
      </c>
      <c r="AW187" s="14" t="s">
        <v>35</v>
      </c>
      <c r="AX187" s="14" t="s">
        <v>73</v>
      </c>
      <c r="AY187" s="246" t="s">
        <v>116</v>
      </c>
    </row>
    <row r="188" s="13" customFormat="1">
      <c r="A188" s="13"/>
      <c r="B188" s="224"/>
      <c r="C188" s="225"/>
      <c r="D188" s="226" t="s">
        <v>127</v>
      </c>
      <c r="E188" s="227" t="s">
        <v>19</v>
      </c>
      <c r="F188" s="228" t="s">
        <v>278</v>
      </c>
      <c r="G188" s="225"/>
      <c r="H188" s="229">
        <v>17.300000000000001</v>
      </c>
      <c r="I188" s="230"/>
      <c r="J188" s="225"/>
      <c r="K188" s="225"/>
      <c r="L188" s="231"/>
      <c r="M188" s="232"/>
      <c r="N188" s="233"/>
      <c r="O188" s="233"/>
      <c r="P188" s="233"/>
      <c r="Q188" s="233"/>
      <c r="R188" s="233"/>
      <c r="S188" s="233"/>
      <c r="T188" s="234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5" t="s">
        <v>127</v>
      </c>
      <c r="AU188" s="235" t="s">
        <v>83</v>
      </c>
      <c r="AV188" s="13" t="s">
        <v>83</v>
      </c>
      <c r="AW188" s="13" t="s">
        <v>35</v>
      </c>
      <c r="AX188" s="13" t="s">
        <v>81</v>
      </c>
      <c r="AY188" s="235" t="s">
        <v>116</v>
      </c>
    </row>
    <row r="189" s="2" customFormat="1" ht="24.15" customHeight="1">
      <c r="A189" s="40"/>
      <c r="B189" s="41"/>
      <c r="C189" s="206" t="s">
        <v>279</v>
      </c>
      <c r="D189" s="206" t="s">
        <v>118</v>
      </c>
      <c r="E189" s="207" t="s">
        <v>280</v>
      </c>
      <c r="F189" s="208" t="s">
        <v>281</v>
      </c>
      <c r="G189" s="209" t="s">
        <v>121</v>
      </c>
      <c r="H189" s="210">
        <v>17.300000000000001</v>
      </c>
      <c r="I189" s="211"/>
      <c r="J189" s="212">
        <f>ROUND(I189*H189,2)</f>
        <v>0</v>
      </c>
      <c r="K189" s="208" t="s">
        <v>122</v>
      </c>
      <c r="L189" s="46"/>
      <c r="M189" s="213" t="s">
        <v>19</v>
      </c>
      <c r="N189" s="214" t="s">
        <v>44</v>
      </c>
      <c r="O189" s="86"/>
      <c r="P189" s="215">
        <f>O189*H189</f>
        <v>0</v>
      </c>
      <c r="Q189" s="215">
        <v>0</v>
      </c>
      <c r="R189" s="215">
        <f>Q189*H189</f>
        <v>0</v>
      </c>
      <c r="S189" s="215">
        <v>0</v>
      </c>
      <c r="T189" s="216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17" t="s">
        <v>123</v>
      </c>
      <c r="AT189" s="217" t="s">
        <v>118</v>
      </c>
      <c r="AU189" s="217" t="s">
        <v>83</v>
      </c>
      <c r="AY189" s="19" t="s">
        <v>116</v>
      </c>
      <c r="BE189" s="218">
        <f>IF(N189="základní",J189,0)</f>
        <v>0</v>
      </c>
      <c r="BF189" s="218">
        <f>IF(N189="snížená",J189,0)</f>
        <v>0</v>
      </c>
      <c r="BG189" s="218">
        <f>IF(N189="zákl. přenesená",J189,0)</f>
        <v>0</v>
      </c>
      <c r="BH189" s="218">
        <f>IF(N189="sníž. přenesená",J189,0)</f>
        <v>0</v>
      </c>
      <c r="BI189" s="218">
        <f>IF(N189="nulová",J189,0)</f>
        <v>0</v>
      </c>
      <c r="BJ189" s="19" t="s">
        <v>81</v>
      </c>
      <c r="BK189" s="218">
        <f>ROUND(I189*H189,2)</f>
        <v>0</v>
      </c>
      <c r="BL189" s="19" t="s">
        <v>123</v>
      </c>
      <c r="BM189" s="217" t="s">
        <v>282</v>
      </c>
    </row>
    <row r="190" s="2" customFormat="1">
      <c r="A190" s="40"/>
      <c r="B190" s="41"/>
      <c r="C190" s="42"/>
      <c r="D190" s="219" t="s">
        <v>125</v>
      </c>
      <c r="E190" s="42"/>
      <c r="F190" s="220" t="s">
        <v>283</v>
      </c>
      <c r="G190" s="42"/>
      <c r="H190" s="42"/>
      <c r="I190" s="221"/>
      <c r="J190" s="42"/>
      <c r="K190" s="42"/>
      <c r="L190" s="46"/>
      <c r="M190" s="222"/>
      <c r="N190" s="223"/>
      <c r="O190" s="86"/>
      <c r="P190" s="86"/>
      <c r="Q190" s="86"/>
      <c r="R190" s="86"/>
      <c r="S190" s="86"/>
      <c r="T190" s="87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T190" s="19" t="s">
        <v>125</v>
      </c>
      <c r="AU190" s="19" t="s">
        <v>83</v>
      </c>
    </row>
    <row r="191" s="14" customFormat="1">
      <c r="A191" s="14"/>
      <c r="B191" s="237"/>
      <c r="C191" s="238"/>
      <c r="D191" s="226" t="s">
        <v>127</v>
      </c>
      <c r="E191" s="239" t="s">
        <v>19</v>
      </c>
      <c r="F191" s="240" t="s">
        <v>277</v>
      </c>
      <c r="G191" s="238"/>
      <c r="H191" s="239" t="s">
        <v>19</v>
      </c>
      <c r="I191" s="241"/>
      <c r="J191" s="238"/>
      <c r="K191" s="238"/>
      <c r="L191" s="242"/>
      <c r="M191" s="243"/>
      <c r="N191" s="244"/>
      <c r="O191" s="244"/>
      <c r="P191" s="244"/>
      <c r="Q191" s="244"/>
      <c r="R191" s="244"/>
      <c r="S191" s="244"/>
      <c r="T191" s="245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46" t="s">
        <v>127</v>
      </c>
      <c r="AU191" s="246" t="s">
        <v>83</v>
      </c>
      <c r="AV191" s="14" t="s">
        <v>81</v>
      </c>
      <c r="AW191" s="14" t="s">
        <v>35</v>
      </c>
      <c r="AX191" s="14" t="s">
        <v>73</v>
      </c>
      <c r="AY191" s="246" t="s">
        <v>116</v>
      </c>
    </row>
    <row r="192" s="13" customFormat="1">
      <c r="A192" s="13"/>
      <c r="B192" s="224"/>
      <c r="C192" s="225"/>
      <c r="D192" s="226" t="s">
        <v>127</v>
      </c>
      <c r="E192" s="227" t="s">
        <v>19</v>
      </c>
      <c r="F192" s="228" t="s">
        <v>278</v>
      </c>
      <c r="G192" s="225"/>
      <c r="H192" s="229">
        <v>17.300000000000001</v>
      </c>
      <c r="I192" s="230"/>
      <c r="J192" s="225"/>
      <c r="K192" s="225"/>
      <c r="L192" s="231"/>
      <c r="M192" s="232"/>
      <c r="N192" s="233"/>
      <c r="O192" s="233"/>
      <c r="P192" s="233"/>
      <c r="Q192" s="233"/>
      <c r="R192" s="233"/>
      <c r="S192" s="233"/>
      <c r="T192" s="234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5" t="s">
        <v>127</v>
      </c>
      <c r="AU192" s="235" t="s">
        <v>83</v>
      </c>
      <c r="AV192" s="13" t="s">
        <v>83</v>
      </c>
      <c r="AW192" s="13" t="s">
        <v>35</v>
      </c>
      <c r="AX192" s="13" t="s">
        <v>81</v>
      </c>
      <c r="AY192" s="235" t="s">
        <v>116</v>
      </c>
    </row>
    <row r="193" s="2" customFormat="1" ht="33" customHeight="1">
      <c r="A193" s="40"/>
      <c r="B193" s="41"/>
      <c r="C193" s="206" t="s">
        <v>284</v>
      </c>
      <c r="D193" s="206" t="s">
        <v>118</v>
      </c>
      <c r="E193" s="207" t="s">
        <v>285</v>
      </c>
      <c r="F193" s="208" t="s">
        <v>286</v>
      </c>
      <c r="G193" s="209" t="s">
        <v>121</v>
      </c>
      <c r="H193" s="210">
        <v>47.700000000000003</v>
      </c>
      <c r="I193" s="211"/>
      <c r="J193" s="212">
        <f>ROUND(I193*H193,2)</f>
        <v>0</v>
      </c>
      <c r="K193" s="208" t="s">
        <v>122</v>
      </c>
      <c r="L193" s="46"/>
      <c r="M193" s="213" t="s">
        <v>19</v>
      </c>
      <c r="N193" s="214" t="s">
        <v>44</v>
      </c>
      <c r="O193" s="86"/>
      <c r="P193" s="215">
        <f>O193*H193</f>
        <v>0</v>
      </c>
      <c r="Q193" s="215">
        <v>0.1837</v>
      </c>
      <c r="R193" s="215">
        <f>Q193*H193</f>
        <v>8.7624900000000014</v>
      </c>
      <c r="S193" s="215">
        <v>0</v>
      </c>
      <c r="T193" s="216">
        <f>S193*H193</f>
        <v>0</v>
      </c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R193" s="217" t="s">
        <v>123</v>
      </c>
      <c r="AT193" s="217" t="s">
        <v>118</v>
      </c>
      <c r="AU193" s="217" t="s">
        <v>83</v>
      </c>
      <c r="AY193" s="19" t="s">
        <v>116</v>
      </c>
      <c r="BE193" s="218">
        <f>IF(N193="základní",J193,0)</f>
        <v>0</v>
      </c>
      <c r="BF193" s="218">
        <f>IF(N193="snížená",J193,0)</f>
        <v>0</v>
      </c>
      <c r="BG193" s="218">
        <f>IF(N193="zákl. přenesená",J193,0)</f>
        <v>0</v>
      </c>
      <c r="BH193" s="218">
        <f>IF(N193="sníž. přenesená",J193,0)</f>
        <v>0</v>
      </c>
      <c r="BI193" s="218">
        <f>IF(N193="nulová",J193,0)</f>
        <v>0</v>
      </c>
      <c r="BJ193" s="19" t="s">
        <v>81</v>
      </c>
      <c r="BK193" s="218">
        <f>ROUND(I193*H193,2)</f>
        <v>0</v>
      </c>
      <c r="BL193" s="19" t="s">
        <v>123</v>
      </c>
      <c r="BM193" s="217" t="s">
        <v>287</v>
      </c>
    </row>
    <row r="194" s="2" customFormat="1">
      <c r="A194" s="40"/>
      <c r="B194" s="41"/>
      <c r="C194" s="42"/>
      <c r="D194" s="219" t="s">
        <v>125</v>
      </c>
      <c r="E194" s="42"/>
      <c r="F194" s="220" t="s">
        <v>288</v>
      </c>
      <c r="G194" s="42"/>
      <c r="H194" s="42"/>
      <c r="I194" s="221"/>
      <c r="J194" s="42"/>
      <c r="K194" s="42"/>
      <c r="L194" s="46"/>
      <c r="M194" s="222"/>
      <c r="N194" s="223"/>
      <c r="O194" s="86"/>
      <c r="P194" s="86"/>
      <c r="Q194" s="86"/>
      <c r="R194" s="86"/>
      <c r="S194" s="86"/>
      <c r="T194" s="87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T194" s="19" t="s">
        <v>125</v>
      </c>
      <c r="AU194" s="19" t="s">
        <v>83</v>
      </c>
    </row>
    <row r="195" s="14" customFormat="1">
      <c r="A195" s="14"/>
      <c r="B195" s="237"/>
      <c r="C195" s="238"/>
      <c r="D195" s="226" t="s">
        <v>127</v>
      </c>
      <c r="E195" s="239" t="s">
        <v>19</v>
      </c>
      <c r="F195" s="240" t="s">
        <v>259</v>
      </c>
      <c r="G195" s="238"/>
      <c r="H195" s="239" t="s">
        <v>19</v>
      </c>
      <c r="I195" s="241"/>
      <c r="J195" s="238"/>
      <c r="K195" s="238"/>
      <c r="L195" s="242"/>
      <c r="M195" s="243"/>
      <c r="N195" s="244"/>
      <c r="O195" s="244"/>
      <c r="P195" s="244"/>
      <c r="Q195" s="244"/>
      <c r="R195" s="244"/>
      <c r="S195" s="244"/>
      <c r="T195" s="245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46" t="s">
        <v>127</v>
      </c>
      <c r="AU195" s="246" t="s">
        <v>83</v>
      </c>
      <c r="AV195" s="14" t="s">
        <v>81</v>
      </c>
      <c r="AW195" s="14" t="s">
        <v>35</v>
      </c>
      <c r="AX195" s="14" t="s">
        <v>73</v>
      </c>
      <c r="AY195" s="246" t="s">
        <v>116</v>
      </c>
    </row>
    <row r="196" s="13" customFormat="1">
      <c r="A196" s="13"/>
      <c r="B196" s="224"/>
      <c r="C196" s="225"/>
      <c r="D196" s="226" t="s">
        <v>127</v>
      </c>
      <c r="E196" s="227" t="s">
        <v>19</v>
      </c>
      <c r="F196" s="228" t="s">
        <v>260</v>
      </c>
      <c r="G196" s="225"/>
      <c r="H196" s="229">
        <v>47.700000000000003</v>
      </c>
      <c r="I196" s="230"/>
      <c r="J196" s="225"/>
      <c r="K196" s="225"/>
      <c r="L196" s="231"/>
      <c r="M196" s="232"/>
      <c r="N196" s="233"/>
      <c r="O196" s="233"/>
      <c r="P196" s="233"/>
      <c r="Q196" s="233"/>
      <c r="R196" s="233"/>
      <c r="S196" s="233"/>
      <c r="T196" s="234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5" t="s">
        <v>127</v>
      </c>
      <c r="AU196" s="235" t="s">
        <v>83</v>
      </c>
      <c r="AV196" s="13" t="s">
        <v>83</v>
      </c>
      <c r="AW196" s="13" t="s">
        <v>35</v>
      </c>
      <c r="AX196" s="13" t="s">
        <v>81</v>
      </c>
      <c r="AY196" s="235" t="s">
        <v>116</v>
      </c>
    </row>
    <row r="197" s="2" customFormat="1" ht="16.5" customHeight="1">
      <c r="A197" s="40"/>
      <c r="B197" s="41"/>
      <c r="C197" s="258" t="s">
        <v>289</v>
      </c>
      <c r="D197" s="258" t="s">
        <v>227</v>
      </c>
      <c r="E197" s="259" t="s">
        <v>290</v>
      </c>
      <c r="F197" s="260" t="s">
        <v>291</v>
      </c>
      <c r="G197" s="261" t="s">
        <v>121</v>
      </c>
      <c r="H197" s="262">
        <v>48.654000000000003</v>
      </c>
      <c r="I197" s="263"/>
      <c r="J197" s="264">
        <f>ROUND(I197*H197,2)</f>
        <v>0</v>
      </c>
      <c r="K197" s="260" t="s">
        <v>122</v>
      </c>
      <c r="L197" s="265"/>
      <c r="M197" s="266" t="s">
        <v>19</v>
      </c>
      <c r="N197" s="267" t="s">
        <v>44</v>
      </c>
      <c r="O197" s="86"/>
      <c r="P197" s="215">
        <f>O197*H197</f>
        <v>0</v>
      </c>
      <c r="Q197" s="215">
        <v>0.222</v>
      </c>
      <c r="R197" s="215">
        <f>Q197*H197</f>
        <v>10.801188000000002</v>
      </c>
      <c r="S197" s="215">
        <v>0</v>
      </c>
      <c r="T197" s="216">
        <f>S197*H197</f>
        <v>0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17" t="s">
        <v>175</v>
      </c>
      <c r="AT197" s="217" t="s">
        <v>227</v>
      </c>
      <c r="AU197" s="217" t="s">
        <v>83</v>
      </c>
      <c r="AY197" s="19" t="s">
        <v>116</v>
      </c>
      <c r="BE197" s="218">
        <f>IF(N197="základní",J197,0)</f>
        <v>0</v>
      </c>
      <c r="BF197" s="218">
        <f>IF(N197="snížená",J197,0)</f>
        <v>0</v>
      </c>
      <c r="BG197" s="218">
        <f>IF(N197="zákl. přenesená",J197,0)</f>
        <v>0</v>
      </c>
      <c r="BH197" s="218">
        <f>IF(N197="sníž. přenesená",J197,0)</f>
        <v>0</v>
      </c>
      <c r="BI197" s="218">
        <f>IF(N197="nulová",J197,0)</f>
        <v>0</v>
      </c>
      <c r="BJ197" s="19" t="s">
        <v>81</v>
      </c>
      <c r="BK197" s="218">
        <f>ROUND(I197*H197,2)</f>
        <v>0</v>
      </c>
      <c r="BL197" s="19" t="s">
        <v>123</v>
      </c>
      <c r="BM197" s="217" t="s">
        <v>292</v>
      </c>
    </row>
    <row r="198" s="13" customFormat="1">
      <c r="A198" s="13"/>
      <c r="B198" s="224"/>
      <c r="C198" s="225"/>
      <c r="D198" s="226" t="s">
        <v>127</v>
      </c>
      <c r="E198" s="225"/>
      <c r="F198" s="228" t="s">
        <v>293</v>
      </c>
      <c r="G198" s="225"/>
      <c r="H198" s="229">
        <v>48.654000000000003</v>
      </c>
      <c r="I198" s="230"/>
      <c r="J198" s="225"/>
      <c r="K198" s="225"/>
      <c r="L198" s="231"/>
      <c r="M198" s="232"/>
      <c r="N198" s="233"/>
      <c r="O198" s="233"/>
      <c r="P198" s="233"/>
      <c r="Q198" s="233"/>
      <c r="R198" s="233"/>
      <c r="S198" s="233"/>
      <c r="T198" s="234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5" t="s">
        <v>127</v>
      </c>
      <c r="AU198" s="235" t="s">
        <v>83</v>
      </c>
      <c r="AV198" s="13" t="s">
        <v>83</v>
      </c>
      <c r="AW198" s="13" t="s">
        <v>4</v>
      </c>
      <c r="AX198" s="13" t="s">
        <v>81</v>
      </c>
      <c r="AY198" s="235" t="s">
        <v>116</v>
      </c>
    </row>
    <row r="199" s="2" customFormat="1" ht="37.8" customHeight="1">
      <c r="A199" s="40"/>
      <c r="B199" s="41"/>
      <c r="C199" s="206" t="s">
        <v>294</v>
      </c>
      <c r="D199" s="206" t="s">
        <v>118</v>
      </c>
      <c r="E199" s="207" t="s">
        <v>295</v>
      </c>
      <c r="F199" s="208" t="s">
        <v>296</v>
      </c>
      <c r="G199" s="209" t="s">
        <v>121</v>
      </c>
      <c r="H199" s="210">
        <v>22.600000000000001</v>
      </c>
      <c r="I199" s="211"/>
      <c r="J199" s="212">
        <f>ROUND(I199*H199,2)</f>
        <v>0</v>
      </c>
      <c r="K199" s="208" t="s">
        <v>122</v>
      </c>
      <c r="L199" s="46"/>
      <c r="M199" s="213" t="s">
        <v>19</v>
      </c>
      <c r="N199" s="214" t="s">
        <v>44</v>
      </c>
      <c r="O199" s="86"/>
      <c r="P199" s="215">
        <f>O199*H199</f>
        <v>0</v>
      </c>
      <c r="Q199" s="215">
        <v>0.089219999999999994</v>
      </c>
      <c r="R199" s="215">
        <f>Q199*H199</f>
        <v>2.0163720000000001</v>
      </c>
      <c r="S199" s="215">
        <v>0</v>
      </c>
      <c r="T199" s="216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17" t="s">
        <v>123</v>
      </c>
      <c r="AT199" s="217" t="s">
        <v>118</v>
      </c>
      <c r="AU199" s="217" t="s">
        <v>83</v>
      </c>
      <c r="AY199" s="19" t="s">
        <v>116</v>
      </c>
      <c r="BE199" s="218">
        <f>IF(N199="základní",J199,0)</f>
        <v>0</v>
      </c>
      <c r="BF199" s="218">
        <f>IF(N199="snížená",J199,0)</f>
        <v>0</v>
      </c>
      <c r="BG199" s="218">
        <f>IF(N199="zákl. přenesená",J199,0)</f>
        <v>0</v>
      </c>
      <c r="BH199" s="218">
        <f>IF(N199="sníž. přenesená",J199,0)</f>
        <v>0</v>
      </c>
      <c r="BI199" s="218">
        <f>IF(N199="nulová",J199,0)</f>
        <v>0</v>
      </c>
      <c r="BJ199" s="19" t="s">
        <v>81</v>
      </c>
      <c r="BK199" s="218">
        <f>ROUND(I199*H199,2)</f>
        <v>0</v>
      </c>
      <c r="BL199" s="19" t="s">
        <v>123</v>
      </c>
      <c r="BM199" s="217" t="s">
        <v>297</v>
      </c>
    </row>
    <row r="200" s="2" customFormat="1">
      <c r="A200" s="40"/>
      <c r="B200" s="41"/>
      <c r="C200" s="42"/>
      <c r="D200" s="219" t="s">
        <v>125</v>
      </c>
      <c r="E200" s="42"/>
      <c r="F200" s="220" t="s">
        <v>298</v>
      </c>
      <c r="G200" s="42"/>
      <c r="H200" s="42"/>
      <c r="I200" s="221"/>
      <c r="J200" s="42"/>
      <c r="K200" s="42"/>
      <c r="L200" s="46"/>
      <c r="M200" s="222"/>
      <c r="N200" s="223"/>
      <c r="O200" s="86"/>
      <c r="P200" s="86"/>
      <c r="Q200" s="86"/>
      <c r="R200" s="86"/>
      <c r="S200" s="86"/>
      <c r="T200" s="87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T200" s="19" t="s">
        <v>125</v>
      </c>
      <c r="AU200" s="19" t="s">
        <v>83</v>
      </c>
    </row>
    <row r="201" s="14" customFormat="1">
      <c r="A201" s="14"/>
      <c r="B201" s="237"/>
      <c r="C201" s="238"/>
      <c r="D201" s="226" t="s">
        <v>127</v>
      </c>
      <c r="E201" s="239" t="s">
        <v>19</v>
      </c>
      <c r="F201" s="240" t="s">
        <v>251</v>
      </c>
      <c r="G201" s="238"/>
      <c r="H201" s="239" t="s">
        <v>19</v>
      </c>
      <c r="I201" s="241"/>
      <c r="J201" s="238"/>
      <c r="K201" s="238"/>
      <c r="L201" s="242"/>
      <c r="M201" s="243"/>
      <c r="N201" s="244"/>
      <c r="O201" s="244"/>
      <c r="P201" s="244"/>
      <c r="Q201" s="244"/>
      <c r="R201" s="244"/>
      <c r="S201" s="244"/>
      <c r="T201" s="245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46" t="s">
        <v>127</v>
      </c>
      <c r="AU201" s="246" t="s">
        <v>83</v>
      </c>
      <c r="AV201" s="14" t="s">
        <v>81</v>
      </c>
      <c r="AW201" s="14" t="s">
        <v>35</v>
      </c>
      <c r="AX201" s="14" t="s">
        <v>73</v>
      </c>
      <c r="AY201" s="246" t="s">
        <v>116</v>
      </c>
    </row>
    <row r="202" s="13" customFormat="1">
      <c r="A202" s="13"/>
      <c r="B202" s="224"/>
      <c r="C202" s="225"/>
      <c r="D202" s="226" t="s">
        <v>127</v>
      </c>
      <c r="E202" s="227" t="s">
        <v>19</v>
      </c>
      <c r="F202" s="228" t="s">
        <v>299</v>
      </c>
      <c r="G202" s="225"/>
      <c r="H202" s="229">
        <v>22.600000000000001</v>
      </c>
      <c r="I202" s="230"/>
      <c r="J202" s="225"/>
      <c r="K202" s="225"/>
      <c r="L202" s="231"/>
      <c r="M202" s="232"/>
      <c r="N202" s="233"/>
      <c r="O202" s="233"/>
      <c r="P202" s="233"/>
      <c r="Q202" s="233"/>
      <c r="R202" s="233"/>
      <c r="S202" s="233"/>
      <c r="T202" s="234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5" t="s">
        <v>127</v>
      </c>
      <c r="AU202" s="235" t="s">
        <v>83</v>
      </c>
      <c r="AV202" s="13" t="s">
        <v>83</v>
      </c>
      <c r="AW202" s="13" t="s">
        <v>35</v>
      </c>
      <c r="AX202" s="13" t="s">
        <v>81</v>
      </c>
      <c r="AY202" s="235" t="s">
        <v>116</v>
      </c>
    </row>
    <row r="203" s="2" customFormat="1" ht="16.5" customHeight="1">
      <c r="A203" s="40"/>
      <c r="B203" s="41"/>
      <c r="C203" s="258" t="s">
        <v>300</v>
      </c>
      <c r="D203" s="258" t="s">
        <v>227</v>
      </c>
      <c r="E203" s="259" t="s">
        <v>301</v>
      </c>
      <c r="F203" s="260" t="s">
        <v>302</v>
      </c>
      <c r="G203" s="261" t="s">
        <v>121</v>
      </c>
      <c r="H203" s="262">
        <v>23.277999999999999</v>
      </c>
      <c r="I203" s="263"/>
      <c r="J203" s="264">
        <f>ROUND(I203*H203,2)</f>
        <v>0</v>
      </c>
      <c r="K203" s="260" t="s">
        <v>122</v>
      </c>
      <c r="L203" s="265"/>
      <c r="M203" s="266" t="s">
        <v>19</v>
      </c>
      <c r="N203" s="267" t="s">
        <v>44</v>
      </c>
      <c r="O203" s="86"/>
      <c r="P203" s="215">
        <f>O203*H203</f>
        <v>0</v>
      </c>
      <c r="Q203" s="215">
        <v>0.12</v>
      </c>
      <c r="R203" s="215">
        <f>Q203*H203</f>
        <v>2.7933599999999998</v>
      </c>
      <c r="S203" s="215">
        <v>0</v>
      </c>
      <c r="T203" s="216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17" t="s">
        <v>175</v>
      </c>
      <c r="AT203" s="217" t="s">
        <v>227</v>
      </c>
      <c r="AU203" s="217" t="s">
        <v>83</v>
      </c>
      <c r="AY203" s="19" t="s">
        <v>116</v>
      </c>
      <c r="BE203" s="218">
        <f>IF(N203="základní",J203,0)</f>
        <v>0</v>
      </c>
      <c r="BF203" s="218">
        <f>IF(N203="snížená",J203,0)</f>
        <v>0</v>
      </c>
      <c r="BG203" s="218">
        <f>IF(N203="zákl. přenesená",J203,0)</f>
        <v>0</v>
      </c>
      <c r="BH203" s="218">
        <f>IF(N203="sníž. přenesená",J203,0)</f>
        <v>0</v>
      </c>
      <c r="BI203" s="218">
        <f>IF(N203="nulová",J203,0)</f>
        <v>0</v>
      </c>
      <c r="BJ203" s="19" t="s">
        <v>81</v>
      </c>
      <c r="BK203" s="218">
        <f>ROUND(I203*H203,2)</f>
        <v>0</v>
      </c>
      <c r="BL203" s="19" t="s">
        <v>123</v>
      </c>
      <c r="BM203" s="217" t="s">
        <v>303</v>
      </c>
    </row>
    <row r="204" s="13" customFormat="1">
      <c r="A204" s="13"/>
      <c r="B204" s="224"/>
      <c r="C204" s="225"/>
      <c r="D204" s="226" t="s">
        <v>127</v>
      </c>
      <c r="E204" s="225"/>
      <c r="F204" s="228" t="s">
        <v>304</v>
      </c>
      <c r="G204" s="225"/>
      <c r="H204" s="229">
        <v>23.277999999999999</v>
      </c>
      <c r="I204" s="230"/>
      <c r="J204" s="225"/>
      <c r="K204" s="225"/>
      <c r="L204" s="231"/>
      <c r="M204" s="232"/>
      <c r="N204" s="233"/>
      <c r="O204" s="233"/>
      <c r="P204" s="233"/>
      <c r="Q204" s="233"/>
      <c r="R204" s="233"/>
      <c r="S204" s="233"/>
      <c r="T204" s="234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5" t="s">
        <v>127</v>
      </c>
      <c r="AU204" s="235" t="s">
        <v>83</v>
      </c>
      <c r="AV204" s="13" t="s">
        <v>83</v>
      </c>
      <c r="AW204" s="13" t="s">
        <v>4</v>
      </c>
      <c r="AX204" s="13" t="s">
        <v>81</v>
      </c>
      <c r="AY204" s="235" t="s">
        <v>116</v>
      </c>
    </row>
    <row r="205" s="2" customFormat="1" ht="44.25" customHeight="1">
      <c r="A205" s="40"/>
      <c r="B205" s="41"/>
      <c r="C205" s="206" t="s">
        <v>305</v>
      </c>
      <c r="D205" s="206" t="s">
        <v>118</v>
      </c>
      <c r="E205" s="207" t="s">
        <v>306</v>
      </c>
      <c r="F205" s="208" t="s">
        <v>307</v>
      </c>
      <c r="G205" s="209" t="s">
        <v>121</v>
      </c>
      <c r="H205" s="210">
        <v>16.100000000000001</v>
      </c>
      <c r="I205" s="211"/>
      <c r="J205" s="212">
        <f>ROUND(I205*H205,2)</f>
        <v>0</v>
      </c>
      <c r="K205" s="208" t="s">
        <v>122</v>
      </c>
      <c r="L205" s="46"/>
      <c r="M205" s="213" t="s">
        <v>19</v>
      </c>
      <c r="N205" s="214" t="s">
        <v>44</v>
      </c>
      <c r="O205" s="86"/>
      <c r="P205" s="215">
        <f>O205*H205</f>
        <v>0</v>
      </c>
      <c r="Q205" s="215">
        <v>0</v>
      </c>
      <c r="R205" s="215">
        <f>Q205*H205</f>
        <v>0</v>
      </c>
      <c r="S205" s="215">
        <v>0</v>
      </c>
      <c r="T205" s="216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17" t="s">
        <v>123</v>
      </c>
      <c r="AT205" s="217" t="s">
        <v>118</v>
      </c>
      <c r="AU205" s="217" t="s">
        <v>83</v>
      </c>
      <c r="AY205" s="19" t="s">
        <v>116</v>
      </c>
      <c r="BE205" s="218">
        <f>IF(N205="základní",J205,0)</f>
        <v>0</v>
      </c>
      <c r="BF205" s="218">
        <f>IF(N205="snížená",J205,0)</f>
        <v>0</v>
      </c>
      <c r="BG205" s="218">
        <f>IF(N205="zákl. přenesená",J205,0)</f>
        <v>0</v>
      </c>
      <c r="BH205" s="218">
        <f>IF(N205="sníž. přenesená",J205,0)</f>
        <v>0</v>
      </c>
      <c r="BI205" s="218">
        <f>IF(N205="nulová",J205,0)</f>
        <v>0</v>
      </c>
      <c r="BJ205" s="19" t="s">
        <v>81</v>
      </c>
      <c r="BK205" s="218">
        <f>ROUND(I205*H205,2)</f>
        <v>0</v>
      </c>
      <c r="BL205" s="19" t="s">
        <v>123</v>
      </c>
      <c r="BM205" s="217" t="s">
        <v>308</v>
      </c>
    </row>
    <row r="206" s="2" customFormat="1">
      <c r="A206" s="40"/>
      <c r="B206" s="41"/>
      <c r="C206" s="42"/>
      <c r="D206" s="219" t="s">
        <v>125</v>
      </c>
      <c r="E206" s="42"/>
      <c r="F206" s="220" t="s">
        <v>309</v>
      </c>
      <c r="G206" s="42"/>
      <c r="H206" s="42"/>
      <c r="I206" s="221"/>
      <c r="J206" s="42"/>
      <c r="K206" s="42"/>
      <c r="L206" s="46"/>
      <c r="M206" s="222"/>
      <c r="N206" s="223"/>
      <c r="O206" s="86"/>
      <c r="P206" s="86"/>
      <c r="Q206" s="86"/>
      <c r="R206" s="86"/>
      <c r="S206" s="86"/>
      <c r="T206" s="87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19" t="s">
        <v>125</v>
      </c>
      <c r="AU206" s="19" t="s">
        <v>83</v>
      </c>
    </row>
    <row r="207" s="2" customFormat="1" ht="44.25" customHeight="1">
      <c r="A207" s="40"/>
      <c r="B207" s="41"/>
      <c r="C207" s="206" t="s">
        <v>310</v>
      </c>
      <c r="D207" s="206" t="s">
        <v>118</v>
      </c>
      <c r="E207" s="207" t="s">
        <v>311</v>
      </c>
      <c r="F207" s="208" t="s">
        <v>312</v>
      </c>
      <c r="G207" s="209" t="s">
        <v>121</v>
      </c>
      <c r="H207" s="210">
        <v>118.40000000000001</v>
      </c>
      <c r="I207" s="211"/>
      <c r="J207" s="212">
        <f>ROUND(I207*H207,2)</f>
        <v>0</v>
      </c>
      <c r="K207" s="208" t="s">
        <v>122</v>
      </c>
      <c r="L207" s="46"/>
      <c r="M207" s="213" t="s">
        <v>19</v>
      </c>
      <c r="N207" s="214" t="s">
        <v>44</v>
      </c>
      <c r="O207" s="86"/>
      <c r="P207" s="215">
        <f>O207*H207</f>
        <v>0</v>
      </c>
      <c r="Q207" s="215">
        <v>0.090620000000000006</v>
      </c>
      <c r="R207" s="215">
        <f>Q207*H207</f>
        <v>10.729408000000001</v>
      </c>
      <c r="S207" s="215">
        <v>0</v>
      </c>
      <c r="T207" s="216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17" t="s">
        <v>123</v>
      </c>
      <c r="AT207" s="217" t="s">
        <v>118</v>
      </c>
      <c r="AU207" s="217" t="s">
        <v>83</v>
      </c>
      <c r="AY207" s="19" t="s">
        <v>116</v>
      </c>
      <c r="BE207" s="218">
        <f>IF(N207="základní",J207,0)</f>
        <v>0</v>
      </c>
      <c r="BF207" s="218">
        <f>IF(N207="snížená",J207,0)</f>
        <v>0</v>
      </c>
      <c r="BG207" s="218">
        <f>IF(N207="zákl. přenesená",J207,0)</f>
        <v>0</v>
      </c>
      <c r="BH207" s="218">
        <f>IF(N207="sníž. přenesená",J207,0)</f>
        <v>0</v>
      </c>
      <c r="BI207" s="218">
        <f>IF(N207="nulová",J207,0)</f>
        <v>0</v>
      </c>
      <c r="BJ207" s="19" t="s">
        <v>81</v>
      </c>
      <c r="BK207" s="218">
        <f>ROUND(I207*H207,2)</f>
        <v>0</v>
      </c>
      <c r="BL207" s="19" t="s">
        <v>123</v>
      </c>
      <c r="BM207" s="217" t="s">
        <v>313</v>
      </c>
    </row>
    <row r="208" s="2" customFormat="1">
      <c r="A208" s="40"/>
      <c r="B208" s="41"/>
      <c r="C208" s="42"/>
      <c r="D208" s="219" t="s">
        <v>125</v>
      </c>
      <c r="E208" s="42"/>
      <c r="F208" s="220" t="s">
        <v>314</v>
      </c>
      <c r="G208" s="42"/>
      <c r="H208" s="42"/>
      <c r="I208" s="221"/>
      <c r="J208" s="42"/>
      <c r="K208" s="42"/>
      <c r="L208" s="46"/>
      <c r="M208" s="222"/>
      <c r="N208" s="223"/>
      <c r="O208" s="86"/>
      <c r="P208" s="86"/>
      <c r="Q208" s="86"/>
      <c r="R208" s="86"/>
      <c r="S208" s="86"/>
      <c r="T208" s="87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T208" s="19" t="s">
        <v>125</v>
      </c>
      <c r="AU208" s="19" t="s">
        <v>83</v>
      </c>
    </row>
    <row r="209" s="14" customFormat="1">
      <c r="A209" s="14"/>
      <c r="B209" s="237"/>
      <c r="C209" s="238"/>
      <c r="D209" s="226" t="s">
        <v>127</v>
      </c>
      <c r="E209" s="239" t="s">
        <v>19</v>
      </c>
      <c r="F209" s="240" t="s">
        <v>266</v>
      </c>
      <c r="G209" s="238"/>
      <c r="H209" s="239" t="s">
        <v>19</v>
      </c>
      <c r="I209" s="241"/>
      <c r="J209" s="238"/>
      <c r="K209" s="238"/>
      <c r="L209" s="242"/>
      <c r="M209" s="243"/>
      <c r="N209" s="244"/>
      <c r="O209" s="244"/>
      <c r="P209" s="244"/>
      <c r="Q209" s="244"/>
      <c r="R209" s="244"/>
      <c r="S209" s="244"/>
      <c r="T209" s="245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46" t="s">
        <v>127</v>
      </c>
      <c r="AU209" s="246" t="s">
        <v>83</v>
      </c>
      <c r="AV209" s="14" t="s">
        <v>81</v>
      </c>
      <c r="AW209" s="14" t="s">
        <v>35</v>
      </c>
      <c r="AX209" s="14" t="s">
        <v>73</v>
      </c>
      <c r="AY209" s="246" t="s">
        <v>116</v>
      </c>
    </row>
    <row r="210" s="13" customFormat="1">
      <c r="A210" s="13"/>
      <c r="B210" s="224"/>
      <c r="C210" s="225"/>
      <c r="D210" s="226" t="s">
        <v>127</v>
      </c>
      <c r="E210" s="227" t="s">
        <v>19</v>
      </c>
      <c r="F210" s="228" t="s">
        <v>267</v>
      </c>
      <c r="G210" s="225"/>
      <c r="H210" s="229">
        <v>118.40000000000001</v>
      </c>
      <c r="I210" s="230"/>
      <c r="J210" s="225"/>
      <c r="K210" s="225"/>
      <c r="L210" s="231"/>
      <c r="M210" s="232"/>
      <c r="N210" s="233"/>
      <c r="O210" s="233"/>
      <c r="P210" s="233"/>
      <c r="Q210" s="233"/>
      <c r="R210" s="233"/>
      <c r="S210" s="233"/>
      <c r="T210" s="234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5" t="s">
        <v>127</v>
      </c>
      <c r="AU210" s="235" t="s">
        <v>83</v>
      </c>
      <c r="AV210" s="13" t="s">
        <v>83</v>
      </c>
      <c r="AW210" s="13" t="s">
        <v>35</v>
      </c>
      <c r="AX210" s="13" t="s">
        <v>81</v>
      </c>
      <c r="AY210" s="235" t="s">
        <v>116</v>
      </c>
    </row>
    <row r="211" s="2" customFormat="1" ht="16.5" customHeight="1">
      <c r="A211" s="40"/>
      <c r="B211" s="41"/>
      <c r="C211" s="258" t="s">
        <v>315</v>
      </c>
      <c r="D211" s="258" t="s">
        <v>227</v>
      </c>
      <c r="E211" s="259" t="s">
        <v>316</v>
      </c>
      <c r="F211" s="260" t="s">
        <v>317</v>
      </c>
      <c r="G211" s="261" t="s">
        <v>121</v>
      </c>
      <c r="H211" s="262">
        <v>30.488</v>
      </c>
      <c r="I211" s="263"/>
      <c r="J211" s="264">
        <f>ROUND(I211*H211,2)</f>
        <v>0</v>
      </c>
      <c r="K211" s="260" t="s">
        <v>122</v>
      </c>
      <c r="L211" s="265"/>
      <c r="M211" s="266" t="s">
        <v>19</v>
      </c>
      <c r="N211" s="267" t="s">
        <v>44</v>
      </c>
      <c r="O211" s="86"/>
      <c r="P211" s="215">
        <f>O211*H211</f>
        <v>0</v>
      </c>
      <c r="Q211" s="215">
        <v>0.161</v>
      </c>
      <c r="R211" s="215">
        <f>Q211*H211</f>
        <v>4.9085679999999998</v>
      </c>
      <c r="S211" s="215">
        <v>0</v>
      </c>
      <c r="T211" s="216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17" t="s">
        <v>175</v>
      </c>
      <c r="AT211" s="217" t="s">
        <v>227</v>
      </c>
      <c r="AU211" s="217" t="s">
        <v>83</v>
      </c>
      <c r="AY211" s="19" t="s">
        <v>116</v>
      </c>
      <c r="BE211" s="218">
        <f>IF(N211="základní",J211,0)</f>
        <v>0</v>
      </c>
      <c r="BF211" s="218">
        <f>IF(N211="snížená",J211,0)</f>
        <v>0</v>
      </c>
      <c r="BG211" s="218">
        <f>IF(N211="zákl. přenesená",J211,0)</f>
        <v>0</v>
      </c>
      <c r="BH211" s="218">
        <f>IF(N211="sníž. přenesená",J211,0)</f>
        <v>0</v>
      </c>
      <c r="BI211" s="218">
        <f>IF(N211="nulová",J211,0)</f>
        <v>0</v>
      </c>
      <c r="BJ211" s="19" t="s">
        <v>81</v>
      </c>
      <c r="BK211" s="218">
        <f>ROUND(I211*H211,2)</f>
        <v>0</v>
      </c>
      <c r="BL211" s="19" t="s">
        <v>123</v>
      </c>
      <c r="BM211" s="217" t="s">
        <v>318</v>
      </c>
    </row>
    <row r="212" s="2" customFormat="1">
      <c r="A212" s="40"/>
      <c r="B212" s="41"/>
      <c r="C212" s="42"/>
      <c r="D212" s="226" t="s">
        <v>133</v>
      </c>
      <c r="E212" s="42"/>
      <c r="F212" s="236" t="s">
        <v>319</v>
      </c>
      <c r="G212" s="42"/>
      <c r="H212" s="42"/>
      <c r="I212" s="221"/>
      <c r="J212" s="42"/>
      <c r="K212" s="42"/>
      <c r="L212" s="46"/>
      <c r="M212" s="222"/>
      <c r="N212" s="223"/>
      <c r="O212" s="86"/>
      <c r="P212" s="86"/>
      <c r="Q212" s="86"/>
      <c r="R212" s="86"/>
      <c r="S212" s="86"/>
      <c r="T212" s="87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T212" s="19" t="s">
        <v>133</v>
      </c>
      <c r="AU212" s="19" t="s">
        <v>83</v>
      </c>
    </row>
    <row r="213" s="13" customFormat="1">
      <c r="A213" s="13"/>
      <c r="B213" s="224"/>
      <c r="C213" s="225"/>
      <c r="D213" s="226" t="s">
        <v>127</v>
      </c>
      <c r="E213" s="227" t="s">
        <v>19</v>
      </c>
      <c r="F213" s="228" t="s">
        <v>320</v>
      </c>
      <c r="G213" s="225"/>
      <c r="H213" s="229">
        <v>29.600000000000001</v>
      </c>
      <c r="I213" s="230"/>
      <c r="J213" s="225"/>
      <c r="K213" s="225"/>
      <c r="L213" s="231"/>
      <c r="M213" s="232"/>
      <c r="N213" s="233"/>
      <c r="O213" s="233"/>
      <c r="P213" s="233"/>
      <c r="Q213" s="233"/>
      <c r="R213" s="233"/>
      <c r="S213" s="233"/>
      <c r="T213" s="234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5" t="s">
        <v>127</v>
      </c>
      <c r="AU213" s="235" t="s">
        <v>83</v>
      </c>
      <c r="AV213" s="13" t="s">
        <v>83</v>
      </c>
      <c r="AW213" s="13" t="s">
        <v>35</v>
      </c>
      <c r="AX213" s="13" t="s">
        <v>81</v>
      </c>
      <c r="AY213" s="235" t="s">
        <v>116</v>
      </c>
    </row>
    <row r="214" s="13" customFormat="1">
      <c r="A214" s="13"/>
      <c r="B214" s="224"/>
      <c r="C214" s="225"/>
      <c r="D214" s="226" t="s">
        <v>127</v>
      </c>
      <c r="E214" s="225"/>
      <c r="F214" s="228" t="s">
        <v>321</v>
      </c>
      <c r="G214" s="225"/>
      <c r="H214" s="229">
        <v>30.488</v>
      </c>
      <c r="I214" s="230"/>
      <c r="J214" s="225"/>
      <c r="K214" s="225"/>
      <c r="L214" s="231"/>
      <c r="M214" s="232"/>
      <c r="N214" s="233"/>
      <c r="O214" s="233"/>
      <c r="P214" s="233"/>
      <c r="Q214" s="233"/>
      <c r="R214" s="233"/>
      <c r="S214" s="233"/>
      <c r="T214" s="234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5" t="s">
        <v>127</v>
      </c>
      <c r="AU214" s="235" t="s">
        <v>83</v>
      </c>
      <c r="AV214" s="13" t="s">
        <v>83</v>
      </c>
      <c r="AW214" s="13" t="s">
        <v>4</v>
      </c>
      <c r="AX214" s="13" t="s">
        <v>81</v>
      </c>
      <c r="AY214" s="235" t="s">
        <v>116</v>
      </c>
    </row>
    <row r="215" s="2" customFormat="1" ht="44.25" customHeight="1">
      <c r="A215" s="40"/>
      <c r="B215" s="41"/>
      <c r="C215" s="206" t="s">
        <v>322</v>
      </c>
      <c r="D215" s="206" t="s">
        <v>118</v>
      </c>
      <c r="E215" s="207" t="s">
        <v>323</v>
      </c>
      <c r="F215" s="208" t="s">
        <v>324</v>
      </c>
      <c r="G215" s="209" t="s">
        <v>121</v>
      </c>
      <c r="H215" s="210">
        <v>118.40000000000001</v>
      </c>
      <c r="I215" s="211"/>
      <c r="J215" s="212">
        <f>ROUND(I215*H215,2)</f>
        <v>0</v>
      </c>
      <c r="K215" s="208" t="s">
        <v>122</v>
      </c>
      <c r="L215" s="46"/>
      <c r="M215" s="213" t="s">
        <v>19</v>
      </c>
      <c r="N215" s="214" t="s">
        <v>44</v>
      </c>
      <c r="O215" s="86"/>
      <c r="P215" s="215">
        <f>O215*H215</f>
        <v>0</v>
      </c>
      <c r="Q215" s="215">
        <v>0</v>
      </c>
      <c r="R215" s="215">
        <f>Q215*H215</f>
        <v>0</v>
      </c>
      <c r="S215" s="215">
        <v>0</v>
      </c>
      <c r="T215" s="216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17" t="s">
        <v>123</v>
      </c>
      <c r="AT215" s="217" t="s">
        <v>118</v>
      </c>
      <c r="AU215" s="217" t="s">
        <v>83</v>
      </c>
      <c r="AY215" s="19" t="s">
        <v>116</v>
      </c>
      <c r="BE215" s="218">
        <f>IF(N215="základní",J215,0)</f>
        <v>0</v>
      </c>
      <c r="BF215" s="218">
        <f>IF(N215="snížená",J215,0)</f>
        <v>0</v>
      </c>
      <c r="BG215" s="218">
        <f>IF(N215="zákl. přenesená",J215,0)</f>
        <v>0</v>
      </c>
      <c r="BH215" s="218">
        <f>IF(N215="sníž. přenesená",J215,0)</f>
        <v>0</v>
      </c>
      <c r="BI215" s="218">
        <f>IF(N215="nulová",J215,0)</f>
        <v>0</v>
      </c>
      <c r="BJ215" s="19" t="s">
        <v>81</v>
      </c>
      <c r="BK215" s="218">
        <f>ROUND(I215*H215,2)</f>
        <v>0</v>
      </c>
      <c r="BL215" s="19" t="s">
        <v>123</v>
      </c>
      <c r="BM215" s="217" t="s">
        <v>325</v>
      </c>
    </row>
    <row r="216" s="2" customFormat="1">
      <c r="A216" s="40"/>
      <c r="B216" s="41"/>
      <c r="C216" s="42"/>
      <c r="D216" s="219" t="s">
        <v>125</v>
      </c>
      <c r="E216" s="42"/>
      <c r="F216" s="220" t="s">
        <v>326</v>
      </c>
      <c r="G216" s="42"/>
      <c r="H216" s="42"/>
      <c r="I216" s="221"/>
      <c r="J216" s="42"/>
      <c r="K216" s="42"/>
      <c r="L216" s="46"/>
      <c r="M216" s="222"/>
      <c r="N216" s="223"/>
      <c r="O216" s="86"/>
      <c r="P216" s="86"/>
      <c r="Q216" s="86"/>
      <c r="R216" s="86"/>
      <c r="S216" s="86"/>
      <c r="T216" s="87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T216" s="19" t="s">
        <v>125</v>
      </c>
      <c r="AU216" s="19" t="s">
        <v>83</v>
      </c>
    </row>
    <row r="217" s="12" customFormat="1" ht="22.8" customHeight="1">
      <c r="A217" s="12"/>
      <c r="B217" s="190"/>
      <c r="C217" s="191"/>
      <c r="D217" s="192" t="s">
        <v>72</v>
      </c>
      <c r="E217" s="204" t="s">
        <v>175</v>
      </c>
      <c r="F217" s="204" t="s">
        <v>327</v>
      </c>
      <c r="G217" s="191"/>
      <c r="H217" s="191"/>
      <c r="I217" s="194"/>
      <c r="J217" s="205">
        <f>BK217</f>
        <v>0</v>
      </c>
      <c r="K217" s="191"/>
      <c r="L217" s="196"/>
      <c r="M217" s="197"/>
      <c r="N217" s="198"/>
      <c r="O217" s="198"/>
      <c r="P217" s="199">
        <f>SUM(P218:P223)</f>
        <v>0</v>
      </c>
      <c r="Q217" s="198"/>
      <c r="R217" s="199">
        <f>SUM(R218:R223)</f>
        <v>0.99895999999999996</v>
      </c>
      <c r="S217" s="198"/>
      <c r="T217" s="200">
        <f>SUM(T218:T223)</f>
        <v>1.3999999999999999</v>
      </c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R217" s="201" t="s">
        <v>81</v>
      </c>
      <c r="AT217" s="202" t="s">
        <v>72</v>
      </c>
      <c r="AU217" s="202" t="s">
        <v>81</v>
      </c>
      <c r="AY217" s="201" t="s">
        <v>116</v>
      </c>
      <c r="BK217" s="203">
        <f>SUM(BK218:BK223)</f>
        <v>0</v>
      </c>
    </row>
    <row r="218" s="2" customFormat="1" ht="24.15" customHeight="1">
      <c r="A218" s="40"/>
      <c r="B218" s="41"/>
      <c r="C218" s="206" t="s">
        <v>328</v>
      </c>
      <c r="D218" s="206" t="s">
        <v>118</v>
      </c>
      <c r="E218" s="207" t="s">
        <v>329</v>
      </c>
      <c r="F218" s="208" t="s">
        <v>330</v>
      </c>
      <c r="G218" s="209" t="s">
        <v>331</v>
      </c>
      <c r="H218" s="210">
        <v>1</v>
      </c>
      <c r="I218" s="211"/>
      <c r="J218" s="212">
        <f>ROUND(I218*H218,2)</f>
        <v>0</v>
      </c>
      <c r="K218" s="208" t="s">
        <v>122</v>
      </c>
      <c r="L218" s="46"/>
      <c r="M218" s="213" t="s">
        <v>19</v>
      </c>
      <c r="N218" s="214" t="s">
        <v>44</v>
      </c>
      <c r="O218" s="86"/>
      <c r="P218" s="215">
        <f>O218*H218</f>
        <v>0</v>
      </c>
      <c r="Q218" s="215">
        <v>0.65847999999999995</v>
      </c>
      <c r="R218" s="215">
        <f>Q218*H218</f>
        <v>0.65847999999999995</v>
      </c>
      <c r="S218" s="215">
        <v>0.66000000000000003</v>
      </c>
      <c r="T218" s="216">
        <f>S218*H218</f>
        <v>0.66000000000000003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17" t="s">
        <v>123</v>
      </c>
      <c r="AT218" s="217" t="s">
        <v>118</v>
      </c>
      <c r="AU218" s="217" t="s">
        <v>83</v>
      </c>
      <c r="AY218" s="19" t="s">
        <v>116</v>
      </c>
      <c r="BE218" s="218">
        <f>IF(N218="základní",J218,0)</f>
        <v>0</v>
      </c>
      <c r="BF218" s="218">
        <f>IF(N218="snížená",J218,0)</f>
        <v>0</v>
      </c>
      <c r="BG218" s="218">
        <f>IF(N218="zákl. přenesená",J218,0)</f>
        <v>0</v>
      </c>
      <c r="BH218" s="218">
        <f>IF(N218="sníž. přenesená",J218,0)</f>
        <v>0</v>
      </c>
      <c r="BI218" s="218">
        <f>IF(N218="nulová",J218,0)</f>
        <v>0</v>
      </c>
      <c r="BJ218" s="19" t="s">
        <v>81</v>
      </c>
      <c r="BK218" s="218">
        <f>ROUND(I218*H218,2)</f>
        <v>0</v>
      </c>
      <c r="BL218" s="19" t="s">
        <v>123</v>
      </c>
      <c r="BM218" s="217" t="s">
        <v>332</v>
      </c>
    </row>
    <row r="219" s="2" customFormat="1">
      <c r="A219" s="40"/>
      <c r="B219" s="41"/>
      <c r="C219" s="42"/>
      <c r="D219" s="219" t="s">
        <v>125</v>
      </c>
      <c r="E219" s="42"/>
      <c r="F219" s="220" t="s">
        <v>333</v>
      </c>
      <c r="G219" s="42"/>
      <c r="H219" s="42"/>
      <c r="I219" s="221"/>
      <c r="J219" s="42"/>
      <c r="K219" s="42"/>
      <c r="L219" s="46"/>
      <c r="M219" s="222"/>
      <c r="N219" s="223"/>
      <c r="O219" s="86"/>
      <c r="P219" s="86"/>
      <c r="Q219" s="86"/>
      <c r="R219" s="86"/>
      <c r="S219" s="86"/>
      <c r="T219" s="87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T219" s="19" t="s">
        <v>125</v>
      </c>
      <c r="AU219" s="19" t="s">
        <v>83</v>
      </c>
    </row>
    <row r="220" s="2" customFormat="1" ht="16.5" customHeight="1">
      <c r="A220" s="40"/>
      <c r="B220" s="41"/>
      <c r="C220" s="206" t="s">
        <v>334</v>
      </c>
      <c r="D220" s="206" t="s">
        <v>118</v>
      </c>
      <c r="E220" s="207" t="s">
        <v>335</v>
      </c>
      <c r="F220" s="208" t="s">
        <v>336</v>
      </c>
      <c r="G220" s="209" t="s">
        <v>331</v>
      </c>
      <c r="H220" s="210">
        <v>1</v>
      </c>
      <c r="I220" s="211"/>
      <c r="J220" s="212">
        <f>ROUND(I220*H220,2)</f>
        <v>0</v>
      </c>
      <c r="K220" s="208" t="s">
        <v>122</v>
      </c>
      <c r="L220" s="46"/>
      <c r="M220" s="213" t="s">
        <v>19</v>
      </c>
      <c r="N220" s="214" t="s">
        <v>44</v>
      </c>
      <c r="O220" s="86"/>
      <c r="P220" s="215">
        <f>O220*H220</f>
        <v>0</v>
      </c>
      <c r="Q220" s="215">
        <v>0.34048</v>
      </c>
      <c r="R220" s="215">
        <f>Q220*H220</f>
        <v>0.34048</v>
      </c>
      <c r="S220" s="215">
        <v>0.73999999999999999</v>
      </c>
      <c r="T220" s="216">
        <f>S220*H220</f>
        <v>0.73999999999999999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17" t="s">
        <v>123</v>
      </c>
      <c r="AT220" s="217" t="s">
        <v>118</v>
      </c>
      <c r="AU220" s="217" t="s">
        <v>83</v>
      </c>
      <c r="AY220" s="19" t="s">
        <v>116</v>
      </c>
      <c r="BE220" s="218">
        <f>IF(N220="základní",J220,0)</f>
        <v>0</v>
      </c>
      <c r="BF220" s="218">
        <f>IF(N220="snížená",J220,0)</f>
        <v>0</v>
      </c>
      <c r="BG220" s="218">
        <f>IF(N220="zákl. přenesená",J220,0)</f>
        <v>0</v>
      </c>
      <c r="BH220" s="218">
        <f>IF(N220="sníž. přenesená",J220,0)</f>
        <v>0</v>
      </c>
      <c r="BI220" s="218">
        <f>IF(N220="nulová",J220,0)</f>
        <v>0</v>
      </c>
      <c r="BJ220" s="19" t="s">
        <v>81</v>
      </c>
      <c r="BK220" s="218">
        <f>ROUND(I220*H220,2)</f>
        <v>0</v>
      </c>
      <c r="BL220" s="19" t="s">
        <v>123</v>
      </c>
      <c r="BM220" s="217" t="s">
        <v>337</v>
      </c>
    </row>
    <row r="221" s="2" customFormat="1">
      <c r="A221" s="40"/>
      <c r="B221" s="41"/>
      <c r="C221" s="42"/>
      <c r="D221" s="219" t="s">
        <v>125</v>
      </c>
      <c r="E221" s="42"/>
      <c r="F221" s="220" t="s">
        <v>338</v>
      </c>
      <c r="G221" s="42"/>
      <c r="H221" s="42"/>
      <c r="I221" s="221"/>
      <c r="J221" s="42"/>
      <c r="K221" s="42"/>
      <c r="L221" s="46"/>
      <c r="M221" s="222"/>
      <c r="N221" s="223"/>
      <c r="O221" s="86"/>
      <c r="P221" s="86"/>
      <c r="Q221" s="86"/>
      <c r="R221" s="86"/>
      <c r="S221" s="86"/>
      <c r="T221" s="87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T221" s="19" t="s">
        <v>125</v>
      </c>
      <c r="AU221" s="19" t="s">
        <v>83</v>
      </c>
    </row>
    <row r="222" s="2" customFormat="1">
      <c r="A222" s="40"/>
      <c r="B222" s="41"/>
      <c r="C222" s="42"/>
      <c r="D222" s="226" t="s">
        <v>133</v>
      </c>
      <c r="E222" s="42"/>
      <c r="F222" s="236" t="s">
        <v>339</v>
      </c>
      <c r="G222" s="42"/>
      <c r="H222" s="42"/>
      <c r="I222" s="221"/>
      <c r="J222" s="42"/>
      <c r="K222" s="42"/>
      <c r="L222" s="46"/>
      <c r="M222" s="222"/>
      <c r="N222" s="223"/>
      <c r="O222" s="86"/>
      <c r="P222" s="86"/>
      <c r="Q222" s="86"/>
      <c r="R222" s="86"/>
      <c r="S222" s="86"/>
      <c r="T222" s="87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T222" s="19" t="s">
        <v>133</v>
      </c>
      <c r="AU222" s="19" t="s">
        <v>83</v>
      </c>
    </row>
    <row r="223" s="13" customFormat="1">
      <c r="A223" s="13"/>
      <c r="B223" s="224"/>
      <c r="C223" s="225"/>
      <c r="D223" s="226" t="s">
        <v>127</v>
      </c>
      <c r="E223" s="227" t="s">
        <v>19</v>
      </c>
      <c r="F223" s="228" t="s">
        <v>340</v>
      </c>
      <c r="G223" s="225"/>
      <c r="H223" s="229">
        <v>1</v>
      </c>
      <c r="I223" s="230"/>
      <c r="J223" s="225"/>
      <c r="K223" s="225"/>
      <c r="L223" s="231"/>
      <c r="M223" s="232"/>
      <c r="N223" s="233"/>
      <c r="O223" s="233"/>
      <c r="P223" s="233"/>
      <c r="Q223" s="233"/>
      <c r="R223" s="233"/>
      <c r="S223" s="233"/>
      <c r="T223" s="234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5" t="s">
        <v>127</v>
      </c>
      <c r="AU223" s="235" t="s">
        <v>83</v>
      </c>
      <c r="AV223" s="13" t="s">
        <v>83</v>
      </c>
      <c r="AW223" s="13" t="s">
        <v>35</v>
      </c>
      <c r="AX223" s="13" t="s">
        <v>81</v>
      </c>
      <c r="AY223" s="235" t="s">
        <v>116</v>
      </c>
    </row>
    <row r="224" s="12" customFormat="1" ht="22.8" customHeight="1">
      <c r="A224" s="12"/>
      <c r="B224" s="190"/>
      <c r="C224" s="191"/>
      <c r="D224" s="192" t="s">
        <v>72</v>
      </c>
      <c r="E224" s="204" t="s">
        <v>182</v>
      </c>
      <c r="F224" s="204" t="s">
        <v>341</v>
      </c>
      <c r="G224" s="191"/>
      <c r="H224" s="191"/>
      <c r="I224" s="194"/>
      <c r="J224" s="205">
        <f>BK224</f>
        <v>0</v>
      </c>
      <c r="K224" s="191"/>
      <c r="L224" s="196"/>
      <c r="M224" s="197"/>
      <c r="N224" s="198"/>
      <c r="O224" s="198"/>
      <c r="P224" s="199">
        <f>SUM(P225:P275)</f>
        <v>0</v>
      </c>
      <c r="Q224" s="198"/>
      <c r="R224" s="199">
        <f>SUM(R225:R275)</f>
        <v>27.135939999999998</v>
      </c>
      <c r="S224" s="198"/>
      <c r="T224" s="200">
        <f>SUM(T225:T275)</f>
        <v>0.086000000000000007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R224" s="201" t="s">
        <v>81</v>
      </c>
      <c r="AT224" s="202" t="s">
        <v>72</v>
      </c>
      <c r="AU224" s="202" t="s">
        <v>81</v>
      </c>
      <c r="AY224" s="201" t="s">
        <v>116</v>
      </c>
      <c r="BK224" s="203">
        <f>SUM(BK225:BK275)</f>
        <v>0</v>
      </c>
    </row>
    <row r="225" s="2" customFormat="1" ht="16.5" customHeight="1">
      <c r="A225" s="40"/>
      <c r="B225" s="41"/>
      <c r="C225" s="206" t="s">
        <v>342</v>
      </c>
      <c r="D225" s="206" t="s">
        <v>118</v>
      </c>
      <c r="E225" s="207" t="s">
        <v>343</v>
      </c>
      <c r="F225" s="208" t="s">
        <v>344</v>
      </c>
      <c r="G225" s="209" t="s">
        <v>331</v>
      </c>
      <c r="H225" s="210">
        <v>3</v>
      </c>
      <c r="I225" s="211"/>
      <c r="J225" s="212">
        <f>ROUND(I225*H225,2)</f>
        <v>0</v>
      </c>
      <c r="K225" s="208" t="s">
        <v>122</v>
      </c>
      <c r="L225" s="46"/>
      <c r="M225" s="213" t="s">
        <v>19</v>
      </c>
      <c r="N225" s="214" t="s">
        <v>44</v>
      </c>
      <c r="O225" s="86"/>
      <c r="P225" s="215">
        <f>O225*H225</f>
        <v>0</v>
      </c>
      <c r="Q225" s="215">
        <v>0.00069999999999999999</v>
      </c>
      <c r="R225" s="215">
        <f>Q225*H225</f>
        <v>0.0020999999999999999</v>
      </c>
      <c r="S225" s="215">
        <v>0</v>
      </c>
      <c r="T225" s="216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17" t="s">
        <v>123</v>
      </c>
      <c r="AT225" s="217" t="s">
        <v>118</v>
      </c>
      <c r="AU225" s="217" t="s">
        <v>83</v>
      </c>
      <c r="AY225" s="19" t="s">
        <v>116</v>
      </c>
      <c r="BE225" s="218">
        <f>IF(N225="základní",J225,0)</f>
        <v>0</v>
      </c>
      <c r="BF225" s="218">
        <f>IF(N225="snížená",J225,0)</f>
        <v>0</v>
      </c>
      <c r="BG225" s="218">
        <f>IF(N225="zákl. přenesená",J225,0)</f>
        <v>0</v>
      </c>
      <c r="BH225" s="218">
        <f>IF(N225="sníž. přenesená",J225,0)</f>
        <v>0</v>
      </c>
      <c r="BI225" s="218">
        <f>IF(N225="nulová",J225,0)</f>
        <v>0</v>
      </c>
      <c r="BJ225" s="19" t="s">
        <v>81</v>
      </c>
      <c r="BK225" s="218">
        <f>ROUND(I225*H225,2)</f>
        <v>0</v>
      </c>
      <c r="BL225" s="19" t="s">
        <v>123</v>
      </c>
      <c r="BM225" s="217" t="s">
        <v>345</v>
      </c>
    </row>
    <row r="226" s="2" customFormat="1">
      <c r="A226" s="40"/>
      <c r="B226" s="41"/>
      <c r="C226" s="42"/>
      <c r="D226" s="219" t="s">
        <v>125</v>
      </c>
      <c r="E226" s="42"/>
      <c r="F226" s="220" t="s">
        <v>346</v>
      </c>
      <c r="G226" s="42"/>
      <c r="H226" s="42"/>
      <c r="I226" s="221"/>
      <c r="J226" s="42"/>
      <c r="K226" s="42"/>
      <c r="L226" s="46"/>
      <c r="M226" s="222"/>
      <c r="N226" s="223"/>
      <c r="O226" s="86"/>
      <c r="P226" s="86"/>
      <c r="Q226" s="86"/>
      <c r="R226" s="86"/>
      <c r="S226" s="86"/>
      <c r="T226" s="87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T226" s="19" t="s">
        <v>125</v>
      </c>
      <c r="AU226" s="19" t="s">
        <v>83</v>
      </c>
    </row>
    <row r="227" s="13" customFormat="1">
      <c r="A227" s="13"/>
      <c r="B227" s="224"/>
      <c r="C227" s="225"/>
      <c r="D227" s="226" t="s">
        <v>127</v>
      </c>
      <c r="E227" s="227" t="s">
        <v>19</v>
      </c>
      <c r="F227" s="228" t="s">
        <v>347</v>
      </c>
      <c r="G227" s="225"/>
      <c r="H227" s="229">
        <v>2</v>
      </c>
      <c r="I227" s="230"/>
      <c r="J227" s="225"/>
      <c r="K227" s="225"/>
      <c r="L227" s="231"/>
      <c r="M227" s="232"/>
      <c r="N227" s="233"/>
      <c r="O227" s="233"/>
      <c r="P227" s="233"/>
      <c r="Q227" s="233"/>
      <c r="R227" s="233"/>
      <c r="S227" s="233"/>
      <c r="T227" s="234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35" t="s">
        <v>127</v>
      </c>
      <c r="AU227" s="235" t="s">
        <v>83</v>
      </c>
      <c r="AV227" s="13" t="s">
        <v>83</v>
      </c>
      <c r="AW227" s="13" t="s">
        <v>35</v>
      </c>
      <c r="AX227" s="13" t="s">
        <v>73</v>
      </c>
      <c r="AY227" s="235" t="s">
        <v>116</v>
      </c>
    </row>
    <row r="228" s="13" customFormat="1">
      <c r="A228" s="13"/>
      <c r="B228" s="224"/>
      <c r="C228" s="225"/>
      <c r="D228" s="226" t="s">
        <v>127</v>
      </c>
      <c r="E228" s="227" t="s">
        <v>19</v>
      </c>
      <c r="F228" s="228" t="s">
        <v>348</v>
      </c>
      <c r="G228" s="225"/>
      <c r="H228" s="229">
        <v>1</v>
      </c>
      <c r="I228" s="230"/>
      <c r="J228" s="225"/>
      <c r="K228" s="225"/>
      <c r="L228" s="231"/>
      <c r="M228" s="232"/>
      <c r="N228" s="233"/>
      <c r="O228" s="233"/>
      <c r="P228" s="233"/>
      <c r="Q228" s="233"/>
      <c r="R228" s="233"/>
      <c r="S228" s="233"/>
      <c r="T228" s="234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5" t="s">
        <v>127</v>
      </c>
      <c r="AU228" s="235" t="s">
        <v>83</v>
      </c>
      <c r="AV228" s="13" t="s">
        <v>83</v>
      </c>
      <c r="AW228" s="13" t="s">
        <v>35</v>
      </c>
      <c r="AX228" s="13" t="s">
        <v>73</v>
      </c>
      <c r="AY228" s="235" t="s">
        <v>116</v>
      </c>
    </row>
    <row r="229" s="15" customFormat="1">
      <c r="A229" s="15"/>
      <c r="B229" s="247"/>
      <c r="C229" s="248"/>
      <c r="D229" s="226" t="s">
        <v>127</v>
      </c>
      <c r="E229" s="249" t="s">
        <v>19</v>
      </c>
      <c r="F229" s="250" t="s">
        <v>145</v>
      </c>
      <c r="G229" s="248"/>
      <c r="H229" s="251">
        <v>3</v>
      </c>
      <c r="I229" s="252"/>
      <c r="J229" s="248"/>
      <c r="K229" s="248"/>
      <c r="L229" s="253"/>
      <c r="M229" s="254"/>
      <c r="N229" s="255"/>
      <c r="O229" s="255"/>
      <c r="P229" s="255"/>
      <c r="Q229" s="255"/>
      <c r="R229" s="255"/>
      <c r="S229" s="255"/>
      <c r="T229" s="256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57" t="s">
        <v>127</v>
      </c>
      <c r="AU229" s="257" t="s">
        <v>83</v>
      </c>
      <c r="AV229" s="15" t="s">
        <v>123</v>
      </c>
      <c r="AW229" s="15" t="s">
        <v>35</v>
      </c>
      <c r="AX229" s="15" t="s">
        <v>81</v>
      </c>
      <c r="AY229" s="257" t="s">
        <v>116</v>
      </c>
    </row>
    <row r="230" s="2" customFormat="1" ht="16.5" customHeight="1">
      <c r="A230" s="40"/>
      <c r="B230" s="41"/>
      <c r="C230" s="258" t="s">
        <v>349</v>
      </c>
      <c r="D230" s="258" t="s">
        <v>227</v>
      </c>
      <c r="E230" s="259" t="s">
        <v>350</v>
      </c>
      <c r="F230" s="260" t="s">
        <v>351</v>
      </c>
      <c r="G230" s="261" t="s">
        <v>331</v>
      </c>
      <c r="H230" s="262">
        <v>1</v>
      </c>
      <c r="I230" s="263"/>
      <c r="J230" s="264">
        <f>ROUND(I230*H230,2)</f>
        <v>0</v>
      </c>
      <c r="K230" s="260" t="s">
        <v>122</v>
      </c>
      <c r="L230" s="265"/>
      <c r="M230" s="266" t="s">
        <v>19</v>
      </c>
      <c r="N230" s="267" t="s">
        <v>44</v>
      </c>
      <c r="O230" s="86"/>
      <c r="P230" s="215">
        <f>O230*H230</f>
        <v>0</v>
      </c>
      <c r="Q230" s="215">
        <v>0.0035000000000000001</v>
      </c>
      <c r="R230" s="215">
        <f>Q230*H230</f>
        <v>0.0035000000000000001</v>
      </c>
      <c r="S230" s="215">
        <v>0</v>
      </c>
      <c r="T230" s="216">
        <f>S230*H230</f>
        <v>0</v>
      </c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217" t="s">
        <v>175</v>
      </c>
      <c r="AT230" s="217" t="s">
        <v>227</v>
      </c>
      <c r="AU230" s="217" t="s">
        <v>83</v>
      </c>
      <c r="AY230" s="19" t="s">
        <v>116</v>
      </c>
      <c r="BE230" s="218">
        <f>IF(N230="základní",J230,0)</f>
        <v>0</v>
      </c>
      <c r="BF230" s="218">
        <f>IF(N230="snížená",J230,0)</f>
        <v>0</v>
      </c>
      <c r="BG230" s="218">
        <f>IF(N230="zákl. přenesená",J230,0)</f>
        <v>0</v>
      </c>
      <c r="BH230" s="218">
        <f>IF(N230="sníž. přenesená",J230,0)</f>
        <v>0</v>
      </c>
      <c r="BI230" s="218">
        <f>IF(N230="nulová",J230,0)</f>
        <v>0</v>
      </c>
      <c r="BJ230" s="19" t="s">
        <v>81</v>
      </c>
      <c r="BK230" s="218">
        <f>ROUND(I230*H230,2)</f>
        <v>0</v>
      </c>
      <c r="BL230" s="19" t="s">
        <v>123</v>
      </c>
      <c r="BM230" s="217" t="s">
        <v>352</v>
      </c>
    </row>
    <row r="231" s="2" customFormat="1" ht="16.5" customHeight="1">
      <c r="A231" s="40"/>
      <c r="B231" s="41"/>
      <c r="C231" s="258" t="s">
        <v>353</v>
      </c>
      <c r="D231" s="258" t="s">
        <v>227</v>
      </c>
      <c r="E231" s="259" t="s">
        <v>354</v>
      </c>
      <c r="F231" s="260" t="s">
        <v>355</v>
      </c>
      <c r="G231" s="261" t="s">
        <v>331</v>
      </c>
      <c r="H231" s="262">
        <v>1</v>
      </c>
      <c r="I231" s="263"/>
      <c r="J231" s="264">
        <f>ROUND(I231*H231,2)</f>
        <v>0</v>
      </c>
      <c r="K231" s="260" t="s">
        <v>122</v>
      </c>
      <c r="L231" s="265"/>
      <c r="M231" s="266" t="s">
        <v>19</v>
      </c>
      <c r="N231" s="267" t="s">
        <v>44</v>
      </c>
      <c r="O231" s="86"/>
      <c r="P231" s="215">
        <f>O231*H231</f>
        <v>0</v>
      </c>
      <c r="Q231" s="215">
        <v>0.0016999999999999999</v>
      </c>
      <c r="R231" s="215">
        <f>Q231*H231</f>
        <v>0.0016999999999999999</v>
      </c>
      <c r="S231" s="215">
        <v>0</v>
      </c>
      <c r="T231" s="216">
        <f>S231*H231</f>
        <v>0</v>
      </c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R231" s="217" t="s">
        <v>175</v>
      </c>
      <c r="AT231" s="217" t="s">
        <v>227</v>
      </c>
      <c r="AU231" s="217" t="s">
        <v>83</v>
      </c>
      <c r="AY231" s="19" t="s">
        <v>116</v>
      </c>
      <c r="BE231" s="218">
        <f>IF(N231="základní",J231,0)</f>
        <v>0</v>
      </c>
      <c r="BF231" s="218">
        <f>IF(N231="snížená",J231,0)</f>
        <v>0</v>
      </c>
      <c r="BG231" s="218">
        <f>IF(N231="zákl. přenesená",J231,0)</f>
        <v>0</v>
      </c>
      <c r="BH231" s="218">
        <f>IF(N231="sníž. přenesená",J231,0)</f>
        <v>0</v>
      </c>
      <c r="BI231" s="218">
        <f>IF(N231="nulová",J231,0)</f>
        <v>0</v>
      </c>
      <c r="BJ231" s="19" t="s">
        <v>81</v>
      </c>
      <c r="BK231" s="218">
        <f>ROUND(I231*H231,2)</f>
        <v>0</v>
      </c>
      <c r="BL231" s="19" t="s">
        <v>123</v>
      </c>
      <c r="BM231" s="217" t="s">
        <v>356</v>
      </c>
    </row>
    <row r="232" s="2" customFormat="1" ht="16.5" customHeight="1">
      <c r="A232" s="40"/>
      <c r="B232" s="41"/>
      <c r="C232" s="206" t="s">
        <v>357</v>
      </c>
      <c r="D232" s="206" t="s">
        <v>118</v>
      </c>
      <c r="E232" s="207" t="s">
        <v>358</v>
      </c>
      <c r="F232" s="208" t="s">
        <v>359</v>
      </c>
      <c r="G232" s="209" t="s">
        <v>331</v>
      </c>
      <c r="H232" s="210">
        <v>2</v>
      </c>
      <c r="I232" s="211"/>
      <c r="J232" s="212">
        <f>ROUND(I232*H232,2)</f>
        <v>0</v>
      </c>
      <c r="K232" s="208" t="s">
        <v>122</v>
      </c>
      <c r="L232" s="46"/>
      <c r="M232" s="213" t="s">
        <v>19</v>
      </c>
      <c r="N232" s="214" t="s">
        <v>44</v>
      </c>
      <c r="O232" s="86"/>
      <c r="P232" s="215">
        <f>O232*H232</f>
        <v>0</v>
      </c>
      <c r="Q232" s="215">
        <v>0.10940999999999999</v>
      </c>
      <c r="R232" s="215">
        <f>Q232*H232</f>
        <v>0.21881999999999999</v>
      </c>
      <c r="S232" s="215">
        <v>0</v>
      </c>
      <c r="T232" s="216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17" t="s">
        <v>123</v>
      </c>
      <c r="AT232" s="217" t="s">
        <v>118</v>
      </c>
      <c r="AU232" s="217" t="s">
        <v>83</v>
      </c>
      <c r="AY232" s="19" t="s">
        <v>116</v>
      </c>
      <c r="BE232" s="218">
        <f>IF(N232="základní",J232,0)</f>
        <v>0</v>
      </c>
      <c r="BF232" s="218">
        <f>IF(N232="snížená",J232,0)</f>
        <v>0</v>
      </c>
      <c r="BG232" s="218">
        <f>IF(N232="zákl. přenesená",J232,0)</f>
        <v>0</v>
      </c>
      <c r="BH232" s="218">
        <f>IF(N232="sníž. přenesená",J232,0)</f>
        <v>0</v>
      </c>
      <c r="BI232" s="218">
        <f>IF(N232="nulová",J232,0)</f>
        <v>0</v>
      </c>
      <c r="BJ232" s="19" t="s">
        <v>81</v>
      </c>
      <c r="BK232" s="218">
        <f>ROUND(I232*H232,2)</f>
        <v>0</v>
      </c>
      <c r="BL232" s="19" t="s">
        <v>123</v>
      </c>
      <c r="BM232" s="217" t="s">
        <v>360</v>
      </c>
    </row>
    <row r="233" s="2" customFormat="1">
      <c r="A233" s="40"/>
      <c r="B233" s="41"/>
      <c r="C233" s="42"/>
      <c r="D233" s="219" t="s">
        <v>125</v>
      </c>
      <c r="E233" s="42"/>
      <c r="F233" s="220" t="s">
        <v>361</v>
      </c>
      <c r="G233" s="42"/>
      <c r="H233" s="42"/>
      <c r="I233" s="221"/>
      <c r="J233" s="42"/>
      <c r="K233" s="42"/>
      <c r="L233" s="46"/>
      <c r="M233" s="222"/>
      <c r="N233" s="223"/>
      <c r="O233" s="86"/>
      <c r="P233" s="86"/>
      <c r="Q233" s="86"/>
      <c r="R233" s="86"/>
      <c r="S233" s="86"/>
      <c r="T233" s="87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T233" s="19" t="s">
        <v>125</v>
      </c>
      <c r="AU233" s="19" t="s">
        <v>83</v>
      </c>
    </row>
    <row r="234" s="13" customFormat="1">
      <c r="A234" s="13"/>
      <c r="B234" s="224"/>
      <c r="C234" s="225"/>
      <c r="D234" s="226" t="s">
        <v>127</v>
      </c>
      <c r="E234" s="227" t="s">
        <v>19</v>
      </c>
      <c r="F234" s="228" t="s">
        <v>362</v>
      </c>
      <c r="G234" s="225"/>
      <c r="H234" s="229">
        <v>1</v>
      </c>
      <c r="I234" s="230"/>
      <c r="J234" s="225"/>
      <c r="K234" s="225"/>
      <c r="L234" s="231"/>
      <c r="M234" s="232"/>
      <c r="N234" s="233"/>
      <c r="O234" s="233"/>
      <c r="P234" s="233"/>
      <c r="Q234" s="233"/>
      <c r="R234" s="233"/>
      <c r="S234" s="233"/>
      <c r="T234" s="234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35" t="s">
        <v>127</v>
      </c>
      <c r="AU234" s="235" t="s">
        <v>83</v>
      </c>
      <c r="AV234" s="13" t="s">
        <v>83</v>
      </c>
      <c r="AW234" s="13" t="s">
        <v>35</v>
      </c>
      <c r="AX234" s="13" t="s">
        <v>73</v>
      </c>
      <c r="AY234" s="235" t="s">
        <v>116</v>
      </c>
    </row>
    <row r="235" s="13" customFormat="1">
      <c r="A235" s="13"/>
      <c r="B235" s="224"/>
      <c r="C235" s="225"/>
      <c r="D235" s="226" t="s">
        <v>127</v>
      </c>
      <c r="E235" s="227" t="s">
        <v>19</v>
      </c>
      <c r="F235" s="228" t="s">
        <v>348</v>
      </c>
      <c r="G235" s="225"/>
      <c r="H235" s="229">
        <v>1</v>
      </c>
      <c r="I235" s="230"/>
      <c r="J235" s="225"/>
      <c r="K235" s="225"/>
      <c r="L235" s="231"/>
      <c r="M235" s="232"/>
      <c r="N235" s="233"/>
      <c r="O235" s="233"/>
      <c r="P235" s="233"/>
      <c r="Q235" s="233"/>
      <c r="R235" s="233"/>
      <c r="S235" s="233"/>
      <c r="T235" s="234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35" t="s">
        <v>127</v>
      </c>
      <c r="AU235" s="235" t="s">
        <v>83</v>
      </c>
      <c r="AV235" s="13" t="s">
        <v>83</v>
      </c>
      <c r="AW235" s="13" t="s">
        <v>35</v>
      </c>
      <c r="AX235" s="13" t="s">
        <v>73</v>
      </c>
      <c r="AY235" s="235" t="s">
        <v>116</v>
      </c>
    </row>
    <row r="236" s="15" customFormat="1">
      <c r="A236" s="15"/>
      <c r="B236" s="247"/>
      <c r="C236" s="248"/>
      <c r="D236" s="226" t="s">
        <v>127</v>
      </c>
      <c r="E236" s="249" t="s">
        <v>19</v>
      </c>
      <c r="F236" s="250" t="s">
        <v>145</v>
      </c>
      <c r="G236" s="248"/>
      <c r="H236" s="251">
        <v>2</v>
      </c>
      <c r="I236" s="252"/>
      <c r="J236" s="248"/>
      <c r="K236" s="248"/>
      <c r="L236" s="253"/>
      <c r="M236" s="254"/>
      <c r="N236" s="255"/>
      <c r="O236" s="255"/>
      <c r="P236" s="255"/>
      <c r="Q236" s="255"/>
      <c r="R236" s="255"/>
      <c r="S236" s="255"/>
      <c r="T236" s="256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T236" s="257" t="s">
        <v>127</v>
      </c>
      <c r="AU236" s="257" t="s">
        <v>83</v>
      </c>
      <c r="AV236" s="15" t="s">
        <v>123</v>
      </c>
      <c r="AW236" s="15" t="s">
        <v>35</v>
      </c>
      <c r="AX236" s="15" t="s">
        <v>81</v>
      </c>
      <c r="AY236" s="257" t="s">
        <v>116</v>
      </c>
    </row>
    <row r="237" s="2" customFormat="1" ht="16.5" customHeight="1">
      <c r="A237" s="40"/>
      <c r="B237" s="41"/>
      <c r="C237" s="258" t="s">
        <v>363</v>
      </c>
      <c r="D237" s="258" t="s">
        <v>227</v>
      </c>
      <c r="E237" s="259" t="s">
        <v>364</v>
      </c>
      <c r="F237" s="260" t="s">
        <v>365</v>
      </c>
      <c r="G237" s="261" t="s">
        <v>331</v>
      </c>
      <c r="H237" s="262">
        <v>1</v>
      </c>
      <c r="I237" s="263"/>
      <c r="J237" s="264">
        <f>ROUND(I237*H237,2)</f>
        <v>0</v>
      </c>
      <c r="K237" s="260" t="s">
        <v>122</v>
      </c>
      <c r="L237" s="265"/>
      <c r="M237" s="266" t="s">
        <v>19</v>
      </c>
      <c r="N237" s="267" t="s">
        <v>44</v>
      </c>
      <c r="O237" s="86"/>
      <c r="P237" s="215">
        <f>O237*H237</f>
        <v>0</v>
      </c>
      <c r="Q237" s="215">
        <v>0.0061000000000000004</v>
      </c>
      <c r="R237" s="215">
        <f>Q237*H237</f>
        <v>0.0061000000000000004</v>
      </c>
      <c r="S237" s="215">
        <v>0</v>
      </c>
      <c r="T237" s="216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17" t="s">
        <v>175</v>
      </c>
      <c r="AT237" s="217" t="s">
        <v>227</v>
      </c>
      <c r="AU237" s="217" t="s">
        <v>83</v>
      </c>
      <c r="AY237" s="19" t="s">
        <v>116</v>
      </c>
      <c r="BE237" s="218">
        <f>IF(N237="základní",J237,0)</f>
        <v>0</v>
      </c>
      <c r="BF237" s="218">
        <f>IF(N237="snížená",J237,0)</f>
        <v>0</v>
      </c>
      <c r="BG237" s="218">
        <f>IF(N237="zákl. přenesená",J237,0)</f>
        <v>0</v>
      </c>
      <c r="BH237" s="218">
        <f>IF(N237="sníž. přenesená",J237,0)</f>
        <v>0</v>
      </c>
      <c r="BI237" s="218">
        <f>IF(N237="nulová",J237,0)</f>
        <v>0</v>
      </c>
      <c r="BJ237" s="19" t="s">
        <v>81</v>
      </c>
      <c r="BK237" s="218">
        <f>ROUND(I237*H237,2)</f>
        <v>0</v>
      </c>
      <c r="BL237" s="19" t="s">
        <v>123</v>
      </c>
      <c r="BM237" s="217" t="s">
        <v>366</v>
      </c>
    </row>
    <row r="238" s="2" customFormat="1" ht="24.15" customHeight="1">
      <c r="A238" s="40"/>
      <c r="B238" s="41"/>
      <c r="C238" s="206" t="s">
        <v>367</v>
      </c>
      <c r="D238" s="206" t="s">
        <v>118</v>
      </c>
      <c r="E238" s="207" t="s">
        <v>368</v>
      </c>
      <c r="F238" s="208" t="s">
        <v>369</v>
      </c>
      <c r="G238" s="209" t="s">
        <v>155</v>
      </c>
      <c r="H238" s="210">
        <v>54.399999999999999</v>
      </c>
      <c r="I238" s="211"/>
      <c r="J238" s="212">
        <f>ROUND(I238*H238,2)</f>
        <v>0</v>
      </c>
      <c r="K238" s="208" t="s">
        <v>122</v>
      </c>
      <c r="L238" s="46"/>
      <c r="M238" s="213" t="s">
        <v>19</v>
      </c>
      <c r="N238" s="214" t="s">
        <v>44</v>
      </c>
      <c r="O238" s="86"/>
      <c r="P238" s="215">
        <f>O238*H238</f>
        <v>0</v>
      </c>
      <c r="Q238" s="215">
        <v>0.14041999999999999</v>
      </c>
      <c r="R238" s="215">
        <f>Q238*H238</f>
        <v>7.6388479999999994</v>
      </c>
      <c r="S238" s="215">
        <v>0</v>
      </c>
      <c r="T238" s="216">
        <f>S238*H238</f>
        <v>0</v>
      </c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R238" s="217" t="s">
        <v>123</v>
      </c>
      <c r="AT238" s="217" t="s">
        <v>118</v>
      </c>
      <c r="AU238" s="217" t="s">
        <v>83</v>
      </c>
      <c r="AY238" s="19" t="s">
        <v>116</v>
      </c>
      <c r="BE238" s="218">
        <f>IF(N238="základní",J238,0)</f>
        <v>0</v>
      </c>
      <c r="BF238" s="218">
        <f>IF(N238="snížená",J238,0)</f>
        <v>0</v>
      </c>
      <c r="BG238" s="218">
        <f>IF(N238="zákl. přenesená",J238,0)</f>
        <v>0</v>
      </c>
      <c r="BH238" s="218">
        <f>IF(N238="sníž. přenesená",J238,0)</f>
        <v>0</v>
      </c>
      <c r="BI238" s="218">
        <f>IF(N238="nulová",J238,0)</f>
        <v>0</v>
      </c>
      <c r="BJ238" s="19" t="s">
        <v>81</v>
      </c>
      <c r="BK238" s="218">
        <f>ROUND(I238*H238,2)</f>
        <v>0</v>
      </c>
      <c r="BL238" s="19" t="s">
        <v>123</v>
      </c>
      <c r="BM238" s="217" t="s">
        <v>370</v>
      </c>
    </row>
    <row r="239" s="2" customFormat="1">
      <c r="A239" s="40"/>
      <c r="B239" s="41"/>
      <c r="C239" s="42"/>
      <c r="D239" s="219" t="s">
        <v>125</v>
      </c>
      <c r="E239" s="42"/>
      <c r="F239" s="220" t="s">
        <v>371</v>
      </c>
      <c r="G239" s="42"/>
      <c r="H239" s="42"/>
      <c r="I239" s="221"/>
      <c r="J239" s="42"/>
      <c r="K239" s="42"/>
      <c r="L239" s="46"/>
      <c r="M239" s="222"/>
      <c r="N239" s="223"/>
      <c r="O239" s="86"/>
      <c r="P239" s="86"/>
      <c r="Q239" s="86"/>
      <c r="R239" s="86"/>
      <c r="S239" s="86"/>
      <c r="T239" s="87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T239" s="19" t="s">
        <v>125</v>
      </c>
      <c r="AU239" s="19" t="s">
        <v>83</v>
      </c>
    </row>
    <row r="240" s="2" customFormat="1">
      <c r="A240" s="40"/>
      <c r="B240" s="41"/>
      <c r="C240" s="42"/>
      <c r="D240" s="226" t="s">
        <v>133</v>
      </c>
      <c r="E240" s="42"/>
      <c r="F240" s="236" t="s">
        <v>372</v>
      </c>
      <c r="G240" s="42"/>
      <c r="H240" s="42"/>
      <c r="I240" s="221"/>
      <c r="J240" s="42"/>
      <c r="K240" s="42"/>
      <c r="L240" s="46"/>
      <c r="M240" s="222"/>
      <c r="N240" s="223"/>
      <c r="O240" s="86"/>
      <c r="P240" s="86"/>
      <c r="Q240" s="86"/>
      <c r="R240" s="86"/>
      <c r="S240" s="86"/>
      <c r="T240" s="87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T240" s="19" t="s">
        <v>133</v>
      </c>
      <c r="AU240" s="19" t="s">
        <v>83</v>
      </c>
    </row>
    <row r="241" s="13" customFormat="1">
      <c r="A241" s="13"/>
      <c r="B241" s="224"/>
      <c r="C241" s="225"/>
      <c r="D241" s="226" t="s">
        <v>127</v>
      </c>
      <c r="E241" s="227" t="s">
        <v>19</v>
      </c>
      <c r="F241" s="228" t="s">
        <v>373</v>
      </c>
      <c r="G241" s="225"/>
      <c r="H241" s="229">
        <v>54.399999999999999</v>
      </c>
      <c r="I241" s="230"/>
      <c r="J241" s="225"/>
      <c r="K241" s="225"/>
      <c r="L241" s="231"/>
      <c r="M241" s="232"/>
      <c r="N241" s="233"/>
      <c r="O241" s="233"/>
      <c r="P241" s="233"/>
      <c r="Q241" s="233"/>
      <c r="R241" s="233"/>
      <c r="S241" s="233"/>
      <c r="T241" s="234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35" t="s">
        <v>127</v>
      </c>
      <c r="AU241" s="235" t="s">
        <v>83</v>
      </c>
      <c r="AV241" s="13" t="s">
        <v>83</v>
      </c>
      <c r="AW241" s="13" t="s">
        <v>35</v>
      </c>
      <c r="AX241" s="13" t="s">
        <v>81</v>
      </c>
      <c r="AY241" s="235" t="s">
        <v>116</v>
      </c>
    </row>
    <row r="242" s="2" customFormat="1" ht="16.5" customHeight="1">
      <c r="A242" s="40"/>
      <c r="B242" s="41"/>
      <c r="C242" s="258" t="s">
        <v>374</v>
      </c>
      <c r="D242" s="258" t="s">
        <v>227</v>
      </c>
      <c r="E242" s="259" t="s">
        <v>375</v>
      </c>
      <c r="F242" s="260" t="s">
        <v>376</v>
      </c>
      <c r="G242" s="261" t="s">
        <v>155</v>
      </c>
      <c r="H242" s="262">
        <v>55.488</v>
      </c>
      <c r="I242" s="263"/>
      <c r="J242" s="264">
        <f>ROUND(I242*H242,2)</f>
        <v>0</v>
      </c>
      <c r="K242" s="260" t="s">
        <v>122</v>
      </c>
      <c r="L242" s="265"/>
      <c r="M242" s="266" t="s">
        <v>19</v>
      </c>
      <c r="N242" s="267" t="s">
        <v>44</v>
      </c>
      <c r="O242" s="86"/>
      <c r="P242" s="215">
        <f>O242*H242</f>
        <v>0</v>
      </c>
      <c r="Q242" s="215">
        <v>0.035999999999999997</v>
      </c>
      <c r="R242" s="215">
        <f>Q242*H242</f>
        <v>1.9975679999999998</v>
      </c>
      <c r="S242" s="215">
        <v>0</v>
      </c>
      <c r="T242" s="216">
        <f>S242*H242</f>
        <v>0</v>
      </c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R242" s="217" t="s">
        <v>175</v>
      </c>
      <c r="AT242" s="217" t="s">
        <v>227</v>
      </c>
      <c r="AU242" s="217" t="s">
        <v>83</v>
      </c>
      <c r="AY242" s="19" t="s">
        <v>116</v>
      </c>
      <c r="BE242" s="218">
        <f>IF(N242="základní",J242,0)</f>
        <v>0</v>
      </c>
      <c r="BF242" s="218">
        <f>IF(N242="snížená",J242,0)</f>
        <v>0</v>
      </c>
      <c r="BG242" s="218">
        <f>IF(N242="zákl. přenesená",J242,0)</f>
        <v>0</v>
      </c>
      <c r="BH242" s="218">
        <f>IF(N242="sníž. přenesená",J242,0)</f>
        <v>0</v>
      </c>
      <c r="BI242" s="218">
        <f>IF(N242="nulová",J242,0)</f>
        <v>0</v>
      </c>
      <c r="BJ242" s="19" t="s">
        <v>81</v>
      </c>
      <c r="BK242" s="218">
        <f>ROUND(I242*H242,2)</f>
        <v>0</v>
      </c>
      <c r="BL242" s="19" t="s">
        <v>123</v>
      </c>
      <c r="BM242" s="217" t="s">
        <v>377</v>
      </c>
    </row>
    <row r="243" s="13" customFormat="1">
      <c r="A243" s="13"/>
      <c r="B243" s="224"/>
      <c r="C243" s="225"/>
      <c r="D243" s="226" t="s">
        <v>127</v>
      </c>
      <c r="E243" s="225"/>
      <c r="F243" s="228" t="s">
        <v>378</v>
      </c>
      <c r="G243" s="225"/>
      <c r="H243" s="229">
        <v>55.488</v>
      </c>
      <c r="I243" s="230"/>
      <c r="J243" s="225"/>
      <c r="K243" s="225"/>
      <c r="L243" s="231"/>
      <c r="M243" s="232"/>
      <c r="N243" s="233"/>
      <c r="O243" s="233"/>
      <c r="P243" s="233"/>
      <c r="Q243" s="233"/>
      <c r="R243" s="233"/>
      <c r="S243" s="233"/>
      <c r="T243" s="234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5" t="s">
        <v>127</v>
      </c>
      <c r="AU243" s="235" t="s">
        <v>83</v>
      </c>
      <c r="AV243" s="13" t="s">
        <v>83</v>
      </c>
      <c r="AW243" s="13" t="s">
        <v>4</v>
      </c>
      <c r="AX243" s="13" t="s">
        <v>81</v>
      </c>
      <c r="AY243" s="235" t="s">
        <v>116</v>
      </c>
    </row>
    <row r="244" s="2" customFormat="1" ht="24.15" customHeight="1">
      <c r="A244" s="40"/>
      <c r="B244" s="41"/>
      <c r="C244" s="206" t="s">
        <v>379</v>
      </c>
      <c r="D244" s="206" t="s">
        <v>118</v>
      </c>
      <c r="E244" s="207" t="s">
        <v>380</v>
      </c>
      <c r="F244" s="208" t="s">
        <v>381</v>
      </c>
      <c r="G244" s="209" t="s">
        <v>155</v>
      </c>
      <c r="H244" s="210">
        <v>63</v>
      </c>
      <c r="I244" s="211"/>
      <c r="J244" s="212">
        <f>ROUND(I244*H244,2)</f>
        <v>0</v>
      </c>
      <c r="K244" s="208" t="s">
        <v>122</v>
      </c>
      <c r="L244" s="46"/>
      <c r="M244" s="213" t="s">
        <v>19</v>
      </c>
      <c r="N244" s="214" t="s">
        <v>44</v>
      </c>
      <c r="O244" s="86"/>
      <c r="P244" s="215">
        <f>O244*H244</f>
        <v>0</v>
      </c>
      <c r="Q244" s="215">
        <v>0.18292</v>
      </c>
      <c r="R244" s="215">
        <f>Q244*H244</f>
        <v>11.523960000000001</v>
      </c>
      <c r="S244" s="215">
        <v>0</v>
      </c>
      <c r="T244" s="216">
        <f>S244*H244</f>
        <v>0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17" t="s">
        <v>123</v>
      </c>
      <c r="AT244" s="217" t="s">
        <v>118</v>
      </c>
      <c r="AU244" s="217" t="s">
        <v>83</v>
      </c>
      <c r="AY244" s="19" t="s">
        <v>116</v>
      </c>
      <c r="BE244" s="218">
        <f>IF(N244="základní",J244,0)</f>
        <v>0</v>
      </c>
      <c r="BF244" s="218">
        <f>IF(N244="snížená",J244,0)</f>
        <v>0</v>
      </c>
      <c r="BG244" s="218">
        <f>IF(N244="zákl. přenesená",J244,0)</f>
        <v>0</v>
      </c>
      <c r="BH244" s="218">
        <f>IF(N244="sníž. přenesená",J244,0)</f>
        <v>0</v>
      </c>
      <c r="BI244" s="218">
        <f>IF(N244="nulová",J244,0)</f>
        <v>0</v>
      </c>
      <c r="BJ244" s="19" t="s">
        <v>81</v>
      </c>
      <c r="BK244" s="218">
        <f>ROUND(I244*H244,2)</f>
        <v>0</v>
      </c>
      <c r="BL244" s="19" t="s">
        <v>123</v>
      </c>
      <c r="BM244" s="217" t="s">
        <v>382</v>
      </c>
    </row>
    <row r="245" s="2" customFormat="1">
      <c r="A245" s="40"/>
      <c r="B245" s="41"/>
      <c r="C245" s="42"/>
      <c r="D245" s="219" t="s">
        <v>125</v>
      </c>
      <c r="E245" s="42"/>
      <c r="F245" s="220" t="s">
        <v>383</v>
      </c>
      <c r="G245" s="42"/>
      <c r="H245" s="42"/>
      <c r="I245" s="221"/>
      <c r="J245" s="42"/>
      <c r="K245" s="42"/>
      <c r="L245" s="46"/>
      <c r="M245" s="222"/>
      <c r="N245" s="223"/>
      <c r="O245" s="86"/>
      <c r="P245" s="86"/>
      <c r="Q245" s="86"/>
      <c r="R245" s="86"/>
      <c r="S245" s="86"/>
      <c r="T245" s="87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T245" s="19" t="s">
        <v>125</v>
      </c>
      <c r="AU245" s="19" t="s">
        <v>83</v>
      </c>
    </row>
    <row r="246" s="2" customFormat="1">
      <c r="A246" s="40"/>
      <c r="B246" s="41"/>
      <c r="C246" s="42"/>
      <c r="D246" s="226" t="s">
        <v>133</v>
      </c>
      <c r="E246" s="42"/>
      <c r="F246" s="236" t="s">
        <v>372</v>
      </c>
      <c r="G246" s="42"/>
      <c r="H246" s="42"/>
      <c r="I246" s="221"/>
      <c r="J246" s="42"/>
      <c r="K246" s="42"/>
      <c r="L246" s="46"/>
      <c r="M246" s="222"/>
      <c r="N246" s="223"/>
      <c r="O246" s="86"/>
      <c r="P246" s="86"/>
      <c r="Q246" s="86"/>
      <c r="R246" s="86"/>
      <c r="S246" s="86"/>
      <c r="T246" s="87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T246" s="19" t="s">
        <v>133</v>
      </c>
      <c r="AU246" s="19" t="s">
        <v>83</v>
      </c>
    </row>
    <row r="247" s="13" customFormat="1">
      <c r="A247" s="13"/>
      <c r="B247" s="224"/>
      <c r="C247" s="225"/>
      <c r="D247" s="226" t="s">
        <v>127</v>
      </c>
      <c r="E247" s="227" t="s">
        <v>19</v>
      </c>
      <c r="F247" s="228" t="s">
        <v>384</v>
      </c>
      <c r="G247" s="225"/>
      <c r="H247" s="229">
        <v>34.799999999999997</v>
      </c>
      <c r="I247" s="230"/>
      <c r="J247" s="225"/>
      <c r="K247" s="225"/>
      <c r="L247" s="231"/>
      <c r="M247" s="232"/>
      <c r="N247" s="233"/>
      <c r="O247" s="233"/>
      <c r="P247" s="233"/>
      <c r="Q247" s="233"/>
      <c r="R247" s="233"/>
      <c r="S247" s="233"/>
      <c r="T247" s="234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5" t="s">
        <v>127</v>
      </c>
      <c r="AU247" s="235" t="s">
        <v>83</v>
      </c>
      <c r="AV247" s="13" t="s">
        <v>83</v>
      </c>
      <c r="AW247" s="13" t="s">
        <v>35</v>
      </c>
      <c r="AX247" s="13" t="s">
        <v>73</v>
      </c>
      <c r="AY247" s="235" t="s">
        <v>116</v>
      </c>
    </row>
    <row r="248" s="13" customFormat="1">
      <c r="A248" s="13"/>
      <c r="B248" s="224"/>
      <c r="C248" s="225"/>
      <c r="D248" s="226" t="s">
        <v>127</v>
      </c>
      <c r="E248" s="227" t="s">
        <v>19</v>
      </c>
      <c r="F248" s="228" t="s">
        <v>385</v>
      </c>
      <c r="G248" s="225"/>
      <c r="H248" s="229">
        <v>28.199999999999999</v>
      </c>
      <c r="I248" s="230"/>
      <c r="J248" s="225"/>
      <c r="K248" s="225"/>
      <c r="L248" s="231"/>
      <c r="M248" s="232"/>
      <c r="N248" s="233"/>
      <c r="O248" s="233"/>
      <c r="P248" s="233"/>
      <c r="Q248" s="233"/>
      <c r="R248" s="233"/>
      <c r="S248" s="233"/>
      <c r="T248" s="234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35" t="s">
        <v>127</v>
      </c>
      <c r="AU248" s="235" t="s">
        <v>83</v>
      </c>
      <c r="AV248" s="13" t="s">
        <v>83</v>
      </c>
      <c r="AW248" s="13" t="s">
        <v>35</v>
      </c>
      <c r="AX248" s="13" t="s">
        <v>73</v>
      </c>
      <c r="AY248" s="235" t="s">
        <v>116</v>
      </c>
    </row>
    <row r="249" s="15" customFormat="1">
      <c r="A249" s="15"/>
      <c r="B249" s="247"/>
      <c r="C249" s="248"/>
      <c r="D249" s="226" t="s">
        <v>127</v>
      </c>
      <c r="E249" s="249" t="s">
        <v>19</v>
      </c>
      <c r="F249" s="250" t="s">
        <v>145</v>
      </c>
      <c r="G249" s="248"/>
      <c r="H249" s="251">
        <v>63</v>
      </c>
      <c r="I249" s="252"/>
      <c r="J249" s="248"/>
      <c r="K249" s="248"/>
      <c r="L249" s="253"/>
      <c r="M249" s="254"/>
      <c r="N249" s="255"/>
      <c r="O249" s="255"/>
      <c r="P249" s="255"/>
      <c r="Q249" s="255"/>
      <c r="R249" s="255"/>
      <c r="S249" s="255"/>
      <c r="T249" s="256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T249" s="257" t="s">
        <v>127</v>
      </c>
      <c r="AU249" s="257" t="s">
        <v>83</v>
      </c>
      <c r="AV249" s="15" t="s">
        <v>123</v>
      </c>
      <c r="AW249" s="15" t="s">
        <v>35</v>
      </c>
      <c r="AX249" s="15" t="s">
        <v>81</v>
      </c>
      <c r="AY249" s="257" t="s">
        <v>116</v>
      </c>
    </row>
    <row r="250" s="2" customFormat="1" ht="16.5" customHeight="1">
      <c r="A250" s="40"/>
      <c r="B250" s="41"/>
      <c r="C250" s="258" t="s">
        <v>386</v>
      </c>
      <c r="D250" s="258" t="s">
        <v>227</v>
      </c>
      <c r="E250" s="259" t="s">
        <v>387</v>
      </c>
      <c r="F250" s="260" t="s">
        <v>388</v>
      </c>
      <c r="G250" s="261" t="s">
        <v>155</v>
      </c>
      <c r="H250" s="262">
        <v>28.763999999999999</v>
      </c>
      <c r="I250" s="263"/>
      <c r="J250" s="264">
        <f>ROUND(I250*H250,2)</f>
        <v>0</v>
      </c>
      <c r="K250" s="260" t="s">
        <v>122</v>
      </c>
      <c r="L250" s="265"/>
      <c r="M250" s="266" t="s">
        <v>19</v>
      </c>
      <c r="N250" s="267" t="s">
        <v>44</v>
      </c>
      <c r="O250" s="86"/>
      <c r="P250" s="215">
        <f>O250*H250</f>
        <v>0</v>
      </c>
      <c r="Q250" s="215">
        <v>0.125</v>
      </c>
      <c r="R250" s="215">
        <f>Q250*H250</f>
        <v>3.5954999999999999</v>
      </c>
      <c r="S250" s="215">
        <v>0</v>
      </c>
      <c r="T250" s="216">
        <f>S250*H250</f>
        <v>0</v>
      </c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R250" s="217" t="s">
        <v>175</v>
      </c>
      <c r="AT250" s="217" t="s">
        <v>227</v>
      </c>
      <c r="AU250" s="217" t="s">
        <v>83</v>
      </c>
      <c r="AY250" s="19" t="s">
        <v>116</v>
      </c>
      <c r="BE250" s="218">
        <f>IF(N250="základní",J250,0)</f>
        <v>0</v>
      </c>
      <c r="BF250" s="218">
        <f>IF(N250="snížená",J250,0)</f>
        <v>0</v>
      </c>
      <c r="BG250" s="218">
        <f>IF(N250="zákl. přenesená",J250,0)</f>
        <v>0</v>
      </c>
      <c r="BH250" s="218">
        <f>IF(N250="sníž. přenesená",J250,0)</f>
        <v>0</v>
      </c>
      <c r="BI250" s="218">
        <f>IF(N250="nulová",J250,0)</f>
        <v>0</v>
      </c>
      <c r="BJ250" s="19" t="s">
        <v>81</v>
      </c>
      <c r="BK250" s="218">
        <f>ROUND(I250*H250,2)</f>
        <v>0</v>
      </c>
      <c r="BL250" s="19" t="s">
        <v>123</v>
      </c>
      <c r="BM250" s="217" t="s">
        <v>389</v>
      </c>
    </row>
    <row r="251" s="13" customFormat="1">
      <c r="A251" s="13"/>
      <c r="B251" s="224"/>
      <c r="C251" s="225"/>
      <c r="D251" s="226" t="s">
        <v>127</v>
      </c>
      <c r="E251" s="227" t="s">
        <v>19</v>
      </c>
      <c r="F251" s="228" t="s">
        <v>385</v>
      </c>
      <c r="G251" s="225"/>
      <c r="H251" s="229">
        <v>28.199999999999999</v>
      </c>
      <c r="I251" s="230"/>
      <c r="J251" s="225"/>
      <c r="K251" s="225"/>
      <c r="L251" s="231"/>
      <c r="M251" s="232"/>
      <c r="N251" s="233"/>
      <c r="O251" s="233"/>
      <c r="P251" s="233"/>
      <c r="Q251" s="233"/>
      <c r="R251" s="233"/>
      <c r="S251" s="233"/>
      <c r="T251" s="234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35" t="s">
        <v>127</v>
      </c>
      <c r="AU251" s="235" t="s">
        <v>83</v>
      </c>
      <c r="AV251" s="13" t="s">
        <v>83</v>
      </c>
      <c r="AW251" s="13" t="s">
        <v>35</v>
      </c>
      <c r="AX251" s="13" t="s">
        <v>81</v>
      </c>
      <c r="AY251" s="235" t="s">
        <v>116</v>
      </c>
    </row>
    <row r="252" s="13" customFormat="1">
      <c r="A252" s="13"/>
      <c r="B252" s="224"/>
      <c r="C252" s="225"/>
      <c r="D252" s="226" t="s">
        <v>127</v>
      </c>
      <c r="E252" s="225"/>
      <c r="F252" s="228" t="s">
        <v>390</v>
      </c>
      <c r="G252" s="225"/>
      <c r="H252" s="229">
        <v>28.763999999999999</v>
      </c>
      <c r="I252" s="230"/>
      <c r="J252" s="225"/>
      <c r="K252" s="225"/>
      <c r="L252" s="231"/>
      <c r="M252" s="232"/>
      <c r="N252" s="233"/>
      <c r="O252" s="233"/>
      <c r="P252" s="233"/>
      <c r="Q252" s="233"/>
      <c r="R252" s="233"/>
      <c r="S252" s="233"/>
      <c r="T252" s="234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35" t="s">
        <v>127</v>
      </c>
      <c r="AU252" s="235" t="s">
        <v>83</v>
      </c>
      <c r="AV252" s="13" t="s">
        <v>83</v>
      </c>
      <c r="AW252" s="13" t="s">
        <v>4</v>
      </c>
      <c r="AX252" s="13" t="s">
        <v>81</v>
      </c>
      <c r="AY252" s="235" t="s">
        <v>116</v>
      </c>
    </row>
    <row r="253" s="2" customFormat="1" ht="21.75" customHeight="1">
      <c r="A253" s="40"/>
      <c r="B253" s="41"/>
      <c r="C253" s="206" t="s">
        <v>391</v>
      </c>
      <c r="D253" s="206" t="s">
        <v>118</v>
      </c>
      <c r="E253" s="207" t="s">
        <v>392</v>
      </c>
      <c r="F253" s="208" t="s">
        <v>393</v>
      </c>
      <c r="G253" s="209" t="s">
        <v>155</v>
      </c>
      <c r="H253" s="210">
        <v>35.600000000000001</v>
      </c>
      <c r="I253" s="211"/>
      <c r="J253" s="212">
        <f>ROUND(I253*H253,2)</f>
        <v>0</v>
      </c>
      <c r="K253" s="208" t="s">
        <v>122</v>
      </c>
      <c r="L253" s="46"/>
      <c r="M253" s="213" t="s">
        <v>19</v>
      </c>
      <c r="N253" s="214" t="s">
        <v>44</v>
      </c>
      <c r="O253" s="86"/>
      <c r="P253" s="215">
        <f>O253*H253</f>
        <v>0</v>
      </c>
      <c r="Q253" s="215">
        <v>0</v>
      </c>
      <c r="R253" s="215">
        <f>Q253*H253</f>
        <v>0</v>
      </c>
      <c r="S253" s="215">
        <v>0</v>
      </c>
      <c r="T253" s="216">
        <f>S253*H253</f>
        <v>0</v>
      </c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R253" s="217" t="s">
        <v>123</v>
      </c>
      <c r="AT253" s="217" t="s">
        <v>118</v>
      </c>
      <c r="AU253" s="217" t="s">
        <v>83</v>
      </c>
      <c r="AY253" s="19" t="s">
        <v>116</v>
      </c>
      <c r="BE253" s="218">
        <f>IF(N253="základní",J253,0)</f>
        <v>0</v>
      </c>
      <c r="BF253" s="218">
        <f>IF(N253="snížená",J253,0)</f>
        <v>0</v>
      </c>
      <c r="BG253" s="218">
        <f>IF(N253="zákl. přenesená",J253,0)</f>
        <v>0</v>
      </c>
      <c r="BH253" s="218">
        <f>IF(N253="sníž. přenesená",J253,0)</f>
        <v>0</v>
      </c>
      <c r="BI253" s="218">
        <f>IF(N253="nulová",J253,0)</f>
        <v>0</v>
      </c>
      <c r="BJ253" s="19" t="s">
        <v>81</v>
      </c>
      <c r="BK253" s="218">
        <f>ROUND(I253*H253,2)</f>
        <v>0</v>
      </c>
      <c r="BL253" s="19" t="s">
        <v>123</v>
      </c>
      <c r="BM253" s="217" t="s">
        <v>394</v>
      </c>
    </row>
    <row r="254" s="2" customFormat="1">
      <c r="A254" s="40"/>
      <c r="B254" s="41"/>
      <c r="C254" s="42"/>
      <c r="D254" s="219" t="s">
        <v>125</v>
      </c>
      <c r="E254" s="42"/>
      <c r="F254" s="220" t="s">
        <v>395</v>
      </c>
      <c r="G254" s="42"/>
      <c r="H254" s="42"/>
      <c r="I254" s="221"/>
      <c r="J254" s="42"/>
      <c r="K254" s="42"/>
      <c r="L254" s="46"/>
      <c r="M254" s="222"/>
      <c r="N254" s="223"/>
      <c r="O254" s="86"/>
      <c r="P254" s="86"/>
      <c r="Q254" s="86"/>
      <c r="R254" s="86"/>
      <c r="S254" s="86"/>
      <c r="T254" s="87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T254" s="19" t="s">
        <v>125</v>
      </c>
      <c r="AU254" s="19" t="s">
        <v>83</v>
      </c>
    </row>
    <row r="255" s="13" customFormat="1">
      <c r="A255" s="13"/>
      <c r="B255" s="224"/>
      <c r="C255" s="225"/>
      <c r="D255" s="226" t="s">
        <v>127</v>
      </c>
      <c r="E255" s="227" t="s">
        <v>19</v>
      </c>
      <c r="F255" s="228" t="s">
        <v>396</v>
      </c>
      <c r="G255" s="225"/>
      <c r="H255" s="229">
        <v>35.600000000000001</v>
      </c>
      <c r="I255" s="230"/>
      <c r="J255" s="225"/>
      <c r="K255" s="225"/>
      <c r="L255" s="231"/>
      <c r="M255" s="232"/>
      <c r="N255" s="233"/>
      <c r="O255" s="233"/>
      <c r="P255" s="233"/>
      <c r="Q255" s="233"/>
      <c r="R255" s="233"/>
      <c r="S255" s="233"/>
      <c r="T255" s="234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5" t="s">
        <v>127</v>
      </c>
      <c r="AU255" s="235" t="s">
        <v>83</v>
      </c>
      <c r="AV255" s="13" t="s">
        <v>83</v>
      </c>
      <c r="AW255" s="13" t="s">
        <v>35</v>
      </c>
      <c r="AX255" s="13" t="s">
        <v>81</v>
      </c>
      <c r="AY255" s="235" t="s">
        <v>116</v>
      </c>
    </row>
    <row r="256" s="2" customFormat="1" ht="24.15" customHeight="1">
      <c r="A256" s="40"/>
      <c r="B256" s="41"/>
      <c r="C256" s="206" t="s">
        <v>397</v>
      </c>
      <c r="D256" s="206" t="s">
        <v>118</v>
      </c>
      <c r="E256" s="207" t="s">
        <v>398</v>
      </c>
      <c r="F256" s="208" t="s">
        <v>399</v>
      </c>
      <c r="G256" s="209" t="s">
        <v>155</v>
      </c>
      <c r="H256" s="210">
        <v>35.600000000000001</v>
      </c>
      <c r="I256" s="211"/>
      <c r="J256" s="212">
        <f>ROUND(I256*H256,2)</f>
        <v>0</v>
      </c>
      <c r="K256" s="208" t="s">
        <v>122</v>
      </c>
      <c r="L256" s="46"/>
      <c r="M256" s="213" t="s">
        <v>19</v>
      </c>
      <c r="N256" s="214" t="s">
        <v>44</v>
      </c>
      <c r="O256" s="86"/>
      <c r="P256" s="215">
        <f>O256*H256</f>
        <v>0</v>
      </c>
      <c r="Q256" s="215">
        <v>9.0000000000000006E-05</v>
      </c>
      <c r="R256" s="215">
        <f>Q256*H256</f>
        <v>0.0032040000000000003</v>
      </c>
      <c r="S256" s="215">
        <v>0</v>
      </c>
      <c r="T256" s="216">
        <f>S256*H256</f>
        <v>0</v>
      </c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R256" s="217" t="s">
        <v>123</v>
      </c>
      <c r="AT256" s="217" t="s">
        <v>118</v>
      </c>
      <c r="AU256" s="217" t="s">
        <v>83</v>
      </c>
      <c r="AY256" s="19" t="s">
        <v>116</v>
      </c>
      <c r="BE256" s="218">
        <f>IF(N256="základní",J256,0)</f>
        <v>0</v>
      </c>
      <c r="BF256" s="218">
        <f>IF(N256="snížená",J256,0)</f>
        <v>0</v>
      </c>
      <c r="BG256" s="218">
        <f>IF(N256="zákl. přenesená",J256,0)</f>
        <v>0</v>
      </c>
      <c r="BH256" s="218">
        <f>IF(N256="sníž. přenesená",J256,0)</f>
        <v>0</v>
      </c>
      <c r="BI256" s="218">
        <f>IF(N256="nulová",J256,0)</f>
        <v>0</v>
      </c>
      <c r="BJ256" s="19" t="s">
        <v>81</v>
      </c>
      <c r="BK256" s="218">
        <f>ROUND(I256*H256,2)</f>
        <v>0</v>
      </c>
      <c r="BL256" s="19" t="s">
        <v>123</v>
      </c>
      <c r="BM256" s="217" t="s">
        <v>400</v>
      </c>
    </row>
    <row r="257" s="2" customFormat="1">
      <c r="A257" s="40"/>
      <c r="B257" s="41"/>
      <c r="C257" s="42"/>
      <c r="D257" s="219" t="s">
        <v>125</v>
      </c>
      <c r="E257" s="42"/>
      <c r="F257" s="220" t="s">
        <v>401</v>
      </c>
      <c r="G257" s="42"/>
      <c r="H257" s="42"/>
      <c r="I257" s="221"/>
      <c r="J257" s="42"/>
      <c r="K257" s="42"/>
      <c r="L257" s="46"/>
      <c r="M257" s="222"/>
      <c r="N257" s="223"/>
      <c r="O257" s="86"/>
      <c r="P257" s="86"/>
      <c r="Q257" s="86"/>
      <c r="R257" s="86"/>
      <c r="S257" s="86"/>
      <c r="T257" s="87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T257" s="19" t="s">
        <v>125</v>
      </c>
      <c r="AU257" s="19" t="s">
        <v>83</v>
      </c>
    </row>
    <row r="258" s="2" customFormat="1" ht="16.5" customHeight="1">
      <c r="A258" s="40"/>
      <c r="B258" s="41"/>
      <c r="C258" s="206" t="s">
        <v>402</v>
      </c>
      <c r="D258" s="206" t="s">
        <v>118</v>
      </c>
      <c r="E258" s="207" t="s">
        <v>403</v>
      </c>
      <c r="F258" s="208" t="s">
        <v>404</v>
      </c>
      <c r="G258" s="209" t="s">
        <v>155</v>
      </c>
      <c r="H258" s="210">
        <v>35.600000000000001</v>
      </c>
      <c r="I258" s="211"/>
      <c r="J258" s="212">
        <f>ROUND(I258*H258,2)</f>
        <v>0</v>
      </c>
      <c r="K258" s="208" t="s">
        <v>122</v>
      </c>
      <c r="L258" s="46"/>
      <c r="M258" s="213" t="s">
        <v>19</v>
      </c>
      <c r="N258" s="214" t="s">
        <v>44</v>
      </c>
      <c r="O258" s="86"/>
      <c r="P258" s="215">
        <f>O258*H258</f>
        <v>0</v>
      </c>
      <c r="Q258" s="215">
        <v>0</v>
      </c>
      <c r="R258" s="215">
        <f>Q258*H258</f>
        <v>0</v>
      </c>
      <c r="S258" s="215">
        <v>0</v>
      </c>
      <c r="T258" s="216">
        <f>S258*H258</f>
        <v>0</v>
      </c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R258" s="217" t="s">
        <v>123</v>
      </c>
      <c r="AT258" s="217" t="s">
        <v>118</v>
      </c>
      <c r="AU258" s="217" t="s">
        <v>83</v>
      </c>
      <c r="AY258" s="19" t="s">
        <v>116</v>
      </c>
      <c r="BE258" s="218">
        <f>IF(N258="základní",J258,0)</f>
        <v>0</v>
      </c>
      <c r="BF258" s="218">
        <f>IF(N258="snížená",J258,0)</f>
        <v>0</v>
      </c>
      <c r="BG258" s="218">
        <f>IF(N258="zákl. přenesená",J258,0)</f>
        <v>0</v>
      </c>
      <c r="BH258" s="218">
        <f>IF(N258="sníž. přenesená",J258,0)</f>
        <v>0</v>
      </c>
      <c r="BI258" s="218">
        <f>IF(N258="nulová",J258,0)</f>
        <v>0</v>
      </c>
      <c r="BJ258" s="19" t="s">
        <v>81</v>
      </c>
      <c r="BK258" s="218">
        <f>ROUND(I258*H258,2)</f>
        <v>0</v>
      </c>
      <c r="BL258" s="19" t="s">
        <v>123</v>
      </c>
      <c r="BM258" s="217" t="s">
        <v>405</v>
      </c>
    </row>
    <row r="259" s="2" customFormat="1">
      <c r="A259" s="40"/>
      <c r="B259" s="41"/>
      <c r="C259" s="42"/>
      <c r="D259" s="219" t="s">
        <v>125</v>
      </c>
      <c r="E259" s="42"/>
      <c r="F259" s="220" t="s">
        <v>406</v>
      </c>
      <c r="G259" s="42"/>
      <c r="H259" s="42"/>
      <c r="I259" s="221"/>
      <c r="J259" s="42"/>
      <c r="K259" s="42"/>
      <c r="L259" s="46"/>
      <c r="M259" s="222"/>
      <c r="N259" s="223"/>
      <c r="O259" s="86"/>
      <c r="P259" s="86"/>
      <c r="Q259" s="86"/>
      <c r="R259" s="86"/>
      <c r="S259" s="86"/>
      <c r="T259" s="87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T259" s="19" t="s">
        <v>125</v>
      </c>
      <c r="AU259" s="19" t="s">
        <v>83</v>
      </c>
    </row>
    <row r="260" s="14" customFormat="1">
      <c r="A260" s="14"/>
      <c r="B260" s="237"/>
      <c r="C260" s="238"/>
      <c r="D260" s="226" t="s">
        <v>127</v>
      </c>
      <c r="E260" s="239" t="s">
        <v>19</v>
      </c>
      <c r="F260" s="240" t="s">
        <v>150</v>
      </c>
      <c r="G260" s="238"/>
      <c r="H260" s="239" t="s">
        <v>19</v>
      </c>
      <c r="I260" s="241"/>
      <c r="J260" s="238"/>
      <c r="K260" s="238"/>
      <c r="L260" s="242"/>
      <c r="M260" s="243"/>
      <c r="N260" s="244"/>
      <c r="O260" s="244"/>
      <c r="P260" s="244"/>
      <c r="Q260" s="244"/>
      <c r="R260" s="244"/>
      <c r="S260" s="244"/>
      <c r="T260" s="245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46" t="s">
        <v>127</v>
      </c>
      <c r="AU260" s="246" t="s">
        <v>83</v>
      </c>
      <c r="AV260" s="14" t="s">
        <v>81</v>
      </c>
      <c r="AW260" s="14" t="s">
        <v>35</v>
      </c>
      <c r="AX260" s="14" t="s">
        <v>73</v>
      </c>
      <c r="AY260" s="246" t="s">
        <v>116</v>
      </c>
    </row>
    <row r="261" s="13" customFormat="1">
      <c r="A261" s="13"/>
      <c r="B261" s="224"/>
      <c r="C261" s="225"/>
      <c r="D261" s="226" t="s">
        <v>127</v>
      </c>
      <c r="E261" s="227" t="s">
        <v>19</v>
      </c>
      <c r="F261" s="228" t="s">
        <v>407</v>
      </c>
      <c r="G261" s="225"/>
      <c r="H261" s="229">
        <v>35.600000000000001</v>
      </c>
      <c r="I261" s="230"/>
      <c r="J261" s="225"/>
      <c r="K261" s="225"/>
      <c r="L261" s="231"/>
      <c r="M261" s="232"/>
      <c r="N261" s="233"/>
      <c r="O261" s="233"/>
      <c r="P261" s="233"/>
      <c r="Q261" s="233"/>
      <c r="R261" s="233"/>
      <c r="S261" s="233"/>
      <c r="T261" s="234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35" t="s">
        <v>127</v>
      </c>
      <c r="AU261" s="235" t="s">
        <v>83</v>
      </c>
      <c r="AV261" s="13" t="s">
        <v>83</v>
      </c>
      <c r="AW261" s="13" t="s">
        <v>35</v>
      </c>
      <c r="AX261" s="13" t="s">
        <v>81</v>
      </c>
      <c r="AY261" s="235" t="s">
        <v>116</v>
      </c>
    </row>
    <row r="262" s="2" customFormat="1" ht="16.5" customHeight="1">
      <c r="A262" s="40"/>
      <c r="B262" s="41"/>
      <c r="C262" s="206" t="s">
        <v>408</v>
      </c>
      <c r="D262" s="206" t="s">
        <v>118</v>
      </c>
      <c r="E262" s="207" t="s">
        <v>409</v>
      </c>
      <c r="F262" s="208" t="s">
        <v>410</v>
      </c>
      <c r="G262" s="209" t="s">
        <v>411</v>
      </c>
      <c r="H262" s="210">
        <v>1</v>
      </c>
      <c r="I262" s="211"/>
      <c r="J262" s="212">
        <f>ROUND(I262*H262,2)</f>
        <v>0</v>
      </c>
      <c r="K262" s="208" t="s">
        <v>19</v>
      </c>
      <c r="L262" s="46"/>
      <c r="M262" s="213" t="s">
        <v>19</v>
      </c>
      <c r="N262" s="214" t="s">
        <v>44</v>
      </c>
      <c r="O262" s="86"/>
      <c r="P262" s="215">
        <f>O262*H262</f>
        <v>0</v>
      </c>
      <c r="Q262" s="215">
        <v>2.1446399999999999</v>
      </c>
      <c r="R262" s="215">
        <f>Q262*H262</f>
        <v>2.1446399999999999</v>
      </c>
      <c r="S262" s="215">
        <v>0</v>
      </c>
      <c r="T262" s="216">
        <f>S262*H262</f>
        <v>0</v>
      </c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R262" s="217" t="s">
        <v>123</v>
      </c>
      <c r="AT262" s="217" t="s">
        <v>118</v>
      </c>
      <c r="AU262" s="217" t="s">
        <v>83</v>
      </c>
      <c r="AY262" s="19" t="s">
        <v>116</v>
      </c>
      <c r="BE262" s="218">
        <f>IF(N262="základní",J262,0)</f>
        <v>0</v>
      </c>
      <c r="BF262" s="218">
        <f>IF(N262="snížená",J262,0)</f>
        <v>0</v>
      </c>
      <c r="BG262" s="218">
        <f>IF(N262="zákl. přenesená",J262,0)</f>
        <v>0</v>
      </c>
      <c r="BH262" s="218">
        <f>IF(N262="sníž. přenesená",J262,0)</f>
        <v>0</v>
      </c>
      <c r="BI262" s="218">
        <f>IF(N262="nulová",J262,0)</f>
        <v>0</v>
      </c>
      <c r="BJ262" s="19" t="s">
        <v>81</v>
      </c>
      <c r="BK262" s="218">
        <f>ROUND(I262*H262,2)</f>
        <v>0</v>
      </c>
      <c r="BL262" s="19" t="s">
        <v>123</v>
      </c>
      <c r="BM262" s="217" t="s">
        <v>412</v>
      </c>
    </row>
    <row r="263" s="2" customFormat="1">
      <c r="A263" s="40"/>
      <c r="B263" s="41"/>
      <c r="C263" s="42"/>
      <c r="D263" s="226" t="s">
        <v>133</v>
      </c>
      <c r="E263" s="42"/>
      <c r="F263" s="236" t="s">
        <v>413</v>
      </c>
      <c r="G263" s="42"/>
      <c r="H263" s="42"/>
      <c r="I263" s="221"/>
      <c r="J263" s="42"/>
      <c r="K263" s="42"/>
      <c r="L263" s="46"/>
      <c r="M263" s="222"/>
      <c r="N263" s="223"/>
      <c r="O263" s="86"/>
      <c r="P263" s="86"/>
      <c r="Q263" s="86"/>
      <c r="R263" s="86"/>
      <c r="S263" s="86"/>
      <c r="T263" s="87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T263" s="19" t="s">
        <v>133</v>
      </c>
      <c r="AU263" s="19" t="s">
        <v>83</v>
      </c>
    </row>
    <row r="264" s="2" customFormat="1" ht="33" customHeight="1">
      <c r="A264" s="40"/>
      <c r="B264" s="41"/>
      <c r="C264" s="206" t="s">
        <v>414</v>
      </c>
      <c r="D264" s="206" t="s">
        <v>118</v>
      </c>
      <c r="E264" s="207" t="s">
        <v>415</v>
      </c>
      <c r="F264" s="208" t="s">
        <v>416</v>
      </c>
      <c r="G264" s="209" t="s">
        <v>331</v>
      </c>
      <c r="H264" s="210">
        <v>1</v>
      </c>
      <c r="I264" s="211"/>
      <c r="J264" s="212">
        <f>ROUND(I264*H264,2)</f>
        <v>0</v>
      </c>
      <c r="K264" s="208" t="s">
        <v>122</v>
      </c>
      <c r="L264" s="46"/>
      <c r="M264" s="213" t="s">
        <v>19</v>
      </c>
      <c r="N264" s="214" t="s">
        <v>44</v>
      </c>
      <c r="O264" s="86"/>
      <c r="P264" s="215">
        <f>O264*H264</f>
        <v>0</v>
      </c>
      <c r="Q264" s="215">
        <v>0</v>
      </c>
      <c r="R264" s="215">
        <f>Q264*H264</f>
        <v>0</v>
      </c>
      <c r="S264" s="215">
        <v>0.082000000000000003</v>
      </c>
      <c r="T264" s="216">
        <f>S264*H264</f>
        <v>0.082000000000000003</v>
      </c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R264" s="217" t="s">
        <v>123</v>
      </c>
      <c r="AT264" s="217" t="s">
        <v>118</v>
      </c>
      <c r="AU264" s="217" t="s">
        <v>83</v>
      </c>
      <c r="AY264" s="19" t="s">
        <v>116</v>
      </c>
      <c r="BE264" s="218">
        <f>IF(N264="základní",J264,0)</f>
        <v>0</v>
      </c>
      <c r="BF264" s="218">
        <f>IF(N264="snížená",J264,0)</f>
        <v>0</v>
      </c>
      <c r="BG264" s="218">
        <f>IF(N264="zákl. přenesená",J264,0)</f>
        <v>0</v>
      </c>
      <c r="BH264" s="218">
        <f>IF(N264="sníž. přenesená",J264,0)</f>
        <v>0</v>
      </c>
      <c r="BI264" s="218">
        <f>IF(N264="nulová",J264,0)</f>
        <v>0</v>
      </c>
      <c r="BJ264" s="19" t="s">
        <v>81</v>
      </c>
      <c r="BK264" s="218">
        <f>ROUND(I264*H264,2)</f>
        <v>0</v>
      </c>
      <c r="BL264" s="19" t="s">
        <v>123</v>
      </c>
      <c r="BM264" s="217" t="s">
        <v>417</v>
      </c>
    </row>
    <row r="265" s="2" customFormat="1">
      <c r="A265" s="40"/>
      <c r="B265" s="41"/>
      <c r="C265" s="42"/>
      <c r="D265" s="219" t="s">
        <v>125</v>
      </c>
      <c r="E265" s="42"/>
      <c r="F265" s="220" t="s">
        <v>418</v>
      </c>
      <c r="G265" s="42"/>
      <c r="H265" s="42"/>
      <c r="I265" s="221"/>
      <c r="J265" s="42"/>
      <c r="K265" s="42"/>
      <c r="L265" s="46"/>
      <c r="M265" s="222"/>
      <c r="N265" s="223"/>
      <c r="O265" s="86"/>
      <c r="P265" s="86"/>
      <c r="Q265" s="86"/>
      <c r="R265" s="86"/>
      <c r="S265" s="86"/>
      <c r="T265" s="87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T265" s="19" t="s">
        <v>125</v>
      </c>
      <c r="AU265" s="19" t="s">
        <v>83</v>
      </c>
    </row>
    <row r="266" s="13" customFormat="1">
      <c r="A266" s="13"/>
      <c r="B266" s="224"/>
      <c r="C266" s="225"/>
      <c r="D266" s="226" t="s">
        <v>127</v>
      </c>
      <c r="E266" s="227" t="s">
        <v>19</v>
      </c>
      <c r="F266" s="228" t="s">
        <v>348</v>
      </c>
      <c r="G266" s="225"/>
      <c r="H266" s="229">
        <v>1</v>
      </c>
      <c r="I266" s="230"/>
      <c r="J266" s="225"/>
      <c r="K266" s="225"/>
      <c r="L266" s="231"/>
      <c r="M266" s="232"/>
      <c r="N266" s="233"/>
      <c r="O266" s="233"/>
      <c r="P266" s="233"/>
      <c r="Q266" s="233"/>
      <c r="R266" s="233"/>
      <c r="S266" s="233"/>
      <c r="T266" s="234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35" t="s">
        <v>127</v>
      </c>
      <c r="AU266" s="235" t="s">
        <v>83</v>
      </c>
      <c r="AV266" s="13" t="s">
        <v>83</v>
      </c>
      <c r="AW266" s="13" t="s">
        <v>35</v>
      </c>
      <c r="AX266" s="13" t="s">
        <v>81</v>
      </c>
      <c r="AY266" s="235" t="s">
        <v>116</v>
      </c>
    </row>
    <row r="267" s="2" customFormat="1" ht="24.15" customHeight="1">
      <c r="A267" s="40"/>
      <c r="B267" s="41"/>
      <c r="C267" s="206" t="s">
        <v>419</v>
      </c>
      <c r="D267" s="206" t="s">
        <v>118</v>
      </c>
      <c r="E267" s="207" t="s">
        <v>420</v>
      </c>
      <c r="F267" s="208" t="s">
        <v>421</v>
      </c>
      <c r="G267" s="209" t="s">
        <v>331</v>
      </c>
      <c r="H267" s="210">
        <v>1</v>
      </c>
      <c r="I267" s="211"/>
      <c r="J267" s="212">
        <f>ROUND(I267*H267,2)</f>
        <v>0</v>
      </c>
      <c r="K267" s="208" t="s">
        <v>122</v>
      </c>
      <c r="L267" s="46"/>
      <c r="M267" s="213" t="s">
        <v>19</v>
      </c>
      <c r="N267" s="214" t="s">
        <v>44</v>
      </c>
      <c r="O267" s="86"/>
      <c r="P267" s="215">
        <f>O267*H267</f>
        <v>0</v>
      </c>
      <c r="Q267" s="215">
        <v>0</v>
      </c>
      <c r="R267" s="215">
        <f>Q267*H267</f>
        <v>0</v>
      </c>
      <c r="S267" s="215">
        <v>0.0040000000000000001</v>
      </c>
      <c r="T267" s="216">
        <f>S267*H267</f>
        <v>0.0040000000000000001</v>
      </c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R267" s="217" t="s">
        <v>123</v>
      </c>
      <c r="AT267" s="217" t="s">
        <v>118</v>
      </c>
      <c r="AU267" s="217" t="s">
        <v>83</v>
      </c>
      <c r="AY267" s="19" t="s">
        <v>116</v>
      </c>
      <c r="BE267" s="218">
        <f>IF(N267="základní",J267,0)</f>
        <v>0</v>
      </c>
      <c r="BF267" s="218">
        <f>IF(N267="snížená",J267,0)</f>
        <v>0</v>
      </c>
      <c r="BG267" s="218">
        <f>IF(N267="zákl. přenesená",J267,0)</f>
        <v>0</v>
      </c>
      <c r="BH267" s="218">
        <f>IF(N267="sníž. přenesená",J267,0)</f>
        <v>0</v>
      </c>
      <c r="BI267" s="218">
        <f>IF(N267="nulová",J267,0)</f>
        <v>0</v>
      </c>
      <c r="BJ267" s="19" t="s">
        <v>81</v>
      </c>
      <c r="BK267" s="218">
        <f>ROUND(I267*H267,2)</f>
        <v>0</v>
      </c>
      <c r="BL267" s="19" t="s">
        <v>123</v>
      </c>
      <c r="BM267" s="217" t="s">
        <v>422</v>
      </c>
    </row>
    <row r="268" s="2" customFormat="1">
      <c r="A268" s="40"/>
      <c r="B268" s="41"/>
      <c r="C268" s="42"/>
      <c r="D268" s="219" t="s">
        <v>125</v>
      </c>
      <c r="E268" s="42"/>
      <c r="F268" s="220" t="s">
        <v>423</v>
      </c>
      <c r="G268" s="42"/>
      <c r="H268" s="42"/>
      <c r="I268" s="221"/>
      <c r="J268" s="42"/>
      <c r="K268" s="42"/>
      <c r="L268" s="46"/>
      <c r="M268" s="222"/>
      <c r="N268" s="223"/>
      <c r="O268" s="86"/>
      <c r="P268" s="86"/>
      <c r="Q268" s="86"/>
      <c r="R268" s="86"/>
      <c r="S268" s="86"/>
      <c r="T268" s="87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T268" s="19" t="s">
        <v>125</v>
      </c>
      <c r="AU268" s="19" t="s">
        <v>83</v>
      </c>
    </row>
    <row r="269" s="13" customFormat="1">
      <c r="A269" s="13"/>
      <c r="B269" s="224"/>
      <c r="C269" s="225"/>
      <c r="D269" s="226" t="s">
        <v>127</v>
      </c>
      <c r="E269" s="227" t="s">
        <v>19</v>
      </c>
      <c r="F269" s="228" t="s">
        <v>348</v>
      </c>
      <c r="G269" s="225"/>
      <c r="H269" s="229">
        <v>1</v>
      </c>
      <c r="I269" s="230"/>
      <c r="J269" s="225"/>
      <c r="K269" s="225"/>
      <c r="L269" s="231"/>
      <c r="M269" s="232"/>
      <c r="N269" s="233"/>
      <c r="O269" s="233"/>
      <c r="P269" s="233"/>
      <c r="Q269" s="233"/>
      <c r="R269" s="233"/>
      <c r="S269" s="233"/>
      <c r="T269" s="234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35" t="s">
        <v>127</v>
      </c>
      <c r="AU269" s="235" t="s">
        <v>83</v>
      </c>
      <c r="AV269" s="13" t="s">
        <v>83</v>
      </c>
      <c r="AW269" s="13" t="s">
        <v>35</v>
      </c>
      <c r="AX269" s="13" t="s">
        <v>81</v>
      </c>
      <c r="AY269" s="235" t="s">
        <v>116</v>
      </c>
    </row>
    <row r="270" s="2" customFormat="1" ht="37.8" customHeight="1">
      <c r="A270" s="40"/>
      <c r="B270" s="41"/>
      <c r="C270" s="206" t="s">
        <v>424</v>
      </c>
      <c r="D270" s="206" t="s">
        <v>118</v>
      </c>
      <c r="E270" s="207" t="s">
        <v>425</v>
      </c>
      <c r="F270" s="208" t="s">
        <v>426</v>
      </c>
      <c r="G270" s="209" t="s">
        <v>155</v>
      </c>
      <c r="H270" s="210">
        <v>34.799999999999997</v>
      </c>
      <c r="I270" s="211"/>
      <c r="J270" s="212">
        <f>ROUND(I270*H270,2)</f>
        <v>0</v>
      </c>
      <c r="K270" s="208" t="s">
        <v>122</v>
      </c>
      <c r="L270" s="46"/>
      <c r="M270" s="213" t="s">
        <v>19</v>
      </c>
      <c r="N270" s="214" t="s">
        <v>44</v>
      </c>
      <c r="O270" s="86"/>
      <c r="P270" s="215">
        <f>O270*H270</f>
        <v>0</v>
      </c>
      <c r="Q270" s="215">
        <v>0</v>
      </c>
      <c r="R270" s="215">
        <f>Q270*H270</f>
        <v>0</v>
      </c>
      <c r="S270" s="215">
        <v>0</v>
      </c>
      <c r="T270" s="216">
        <f>S270*H270</f>
        <v>0</v>
      </c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R270" s="217" t="s">
        <v>123</v>
      </c>
      <c r="AT270" s="217" t="s">
        <v>118</v>
      </c>
      <c r="AU270" s="217" t="s">
        <v>83</v>
      </c>
      <c r="AY270" s="19" t="s">
        <v>116</v>
      </c>
      <c r="BE270" s="218">
        <f>IF(N270="základní",J270,0)</f>
        <v>0</v>
      </c>
      <c r="BF270" s="218">
        <f>IF(N270="snížená",J270,0)</f>
        <v>0</v>
      </c>
      <c r="BG270" s="218">
        <f>IF(N270="zákl. přenesená",J270,0)</f>
        <v>0</v>
      </c>
      <c r="BH270" s="218">
        <f>IF(N270="sníž. přenesená",J270,0)</f>
        <v>0</v>
      </c>
      <c r="BI270" s="218">
        <f>IF(N270="nulová",J270,0)</f>
        <v>0</v>
      </c>
      <c r="BJ270" s="19" t="s">
        <v>81</v>
      </c>
      <c r="BK270" s="218">
        <f>ROUND(I270*H270,2)</f>
        <v>0</v>
      </c>
      <c r="BL270" s="19" t="s">
        <v>123</v>
      </c>
      <c r="BM270" s="217" t="s">
        <v>427</v>
      </c>
    </row>
    <row r="271" s="2" customFormat="1">
      <c r="A271" s="40"/>
      <c r="B271" s="41"/>
      <c r="C271" s="42"/>
      <c r="D271" s="219" t="s">
        <v>125</v>
      </c>
      <c r="E271" s="42"/>
      <c r="F271" s="220" t="s">
        <v>428</v>
      </c>
      <c r="G271" s="42"/>
      <c r="H271" s="42"/>
      <c r="I271" s="221"/>
      <c r="J271" s="42"/>
      <c r="K271" s="42"/>
      <c r="L271" s="46"/>
      <c r="M271" s="222"/>
      <c r="N271" s="223"/>
      <c r="O271" s="86"/>
      <c r="P271" s="86"/>
      <c r="Q271" s="86"/>
      <c r="R271" s="86"/>
      <c r="S271" s="86"/>
      <c r="T271" s="87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T271" s="19" t="s">
        <v>125</v>
      </c>
      <c r="AU271" s="19" t="s">
        <v>83</v>
      </c>
    </row>
    <row r="272" s="13" customFormat="1">
      <c r="A272" s="13"/>
      <c r="B272" s="224"/>
      <c r="C272" s="225"/>
      <c r="D272" s="226" t="s">
        <v>127</v>
      </c>
      <c r="E272" s="227" t="s">
        <v>19</v>
      </c>
      <c r="F272" s="228" t="s">
        <v>384</v>
      </c>
      <c r="G272" s="225"/>
      <c r="H272" s="229">
        <v>34.799999999999997</v>
      </c>
      <c r="I272" s="230"/>
      <c r="J272" s="225"/>
      <c r="K272" s="225"/>
      <c r="L272" s="231"/>
      <c r="M272" s="232"/>
      <c r="N272" s="233"/>
      <c r="O272" s="233"/>
      <c r="P272" s="233"/>
      <c r="Q272" s="233"/>
      <c r="R272" s="233"/>
      <c r="S272" s="233"/>
      <c r="T272" s="234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35" t="s">
        <v>127</v>
      </c>
      <c r="AU272" s="235" t="s">
        <v>83</v>
      </c>
      <c r="AV272" s="13" t="s">
        <v>83</v>
      </c>
      <c r="AW272" s="13" t="s">
        <v>35</v>
      </c>
      <c r="AX272" s="13" t="s">
        <v>81</v>
      </c>
      <c r="AY272" s="235" t="s">
        <v>116</v>
      </c>
    </row>
    <row r="273" s="2" customFormat="1" ht="33" customHeight="1">
      <c r="A273" s="40"/>
      <c r="B273" s="41"/>
      <c r="C273" s="206" t="s">
        <v>429</v>
      </c>
      <c r="D273" s="206" t="s">
        <v>118</v>
      </c>
      <c r="E273" s="207" t="s">
        <v>430</v>
      </c>
      <c r="F273" s="208" t="s">
        <v>431</v>
      </c>
      <c r="G273" s="209" t="s">
        <v>121</v>
      </c>
      <c r="H273" s="210">
        <v>88.799999999999997</v>
      </c>
      <c r="I273" s="211"/>
      <c r="J273" s="212">
        <f>ROUND(I273*H273,2)</f>
        <v>0</v>
      </c>
      <c r="K273" s="208" t="s">
        <v>122</v>
      </c>
      <c r="L273" s="46"/>
      <c r="M273" s="213" t="s">
        <v>19</v>
      </c>
      <c r="N273" s="214" t="s">
        <v>44</v>
      </c>
      <c r="O273" s="86"/>
      <c r="P273" s="215">
        <f>O273*H273</f>
        <v>0</v>
      </c>
      <c r="Q273" s="215">
        <v>0</v>
      </c>
      <c r="R273" s="215">
        <f>Q273*H273</f>
        <v>0</v>
      </c>
      <c r="S273" s="215">
        <v>0</v>
      </c>
      <c r="T273" s="216">
        <f>S273*H273</f>
        <v>0</v>
      </c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R273" s="217" t="s">
        <v>123</v>
      </c>
      <c r="AT273" s="217" t="s">
        <v>118</v>
      </c>
      <c r="AU273" s="217" t="s">
        <v>83</v>
      </c>
      <c r="AY273" s="19" t="s">
        <v>116</v>
      </c>
      <c r="BE273" s="218">
        <f>IF(N273="základní",J273,0)</f>
        <v>0</v>
      </c>
      <c r="BF273" s="218">
        <f>IF(N273="snížená",J273,0)</f>
        <v>0</v>
      </c>
      <c r="BG273" s="218">
        <f>IF(N273="zákl. přenesená",J273,0)</f>
        <v>0</v>
      </c>
      <c r="BH273" s="218">
        <f>IF(N273="sníž. přenesená",J273,0)</f>
        <v>0</v>
      </c>
      <c r="BI273" s="218">
        <f>IF(N273="nulová",J273,0)</f>
        <v>0</v>
      </c>
      <c r="BJ273" s="19" t="s">
        <v>81</v>
      </c>
      <c r="BK273" s="218">
        <f>ROUND(I273*H273,2)</f>
        <v>0</v>
      </c>
      <c r="BL273" s="19" t="s">
        <v>123</v>
      </c>
      <c r="BM273" s="217" t="s">
        <v>432</v>
      </c>
    </row>
    <row r="274" s="2" customFormat="1">
      <c r="A274" s="40"/>
      <c r="B274" s="41"/>
      <c r="C274" s="42"/>
      <c r="D274" s="219" t="s">
        <v>125</v>
      </c>
      <c r="E274" s="42"/>
      <c r="F274" s="220" t="s">
        <v>433</v>
      </c>
      <c r="G274" s="42"/>
      <c r="H274" s="42"/>
      <c r="I274" s="221"/>
      <c r="J274" s="42"/>
      <c r="K274" s="42"/>
      <c r="L274" s="46"/>
      <c r="M274" s="222"/>
      <c r="N274" s="223"/>
      <c r="O274" s="86"/>
      <c r="P274" s="86"/>
      <c r="Q274" s="86"/>
      <c r="R274" s="86"/>
      <c r="S274" s="86"/>
      <c r="T274" s="87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T274" s="19" t="s">
        <v>125</v>
      </c>
      <c r="AU274" s="19" t="s">
        <v>83</v>
      </c>
    </row>
    <row r="275" s="13" customFormat="1">
      <c r="A275" s="13"/>
      <c r="B275" s="224"/>
      <c r="C275" s="225"/>
      <c r="D275" s="226" t="s">
        <v>127</v>
      </c>
      <c r="E275" s="227" t="s">
        <v>19</v>
      </c>
      <c r="F275" s="228" t="s">
        <v>434</v>
      </c>
      <c r="G275" s="225"/>
      <c r="H275" s="229">
        <v>88.799999999999997</v>
      </c>
      <c r="I275" s="230"/>
      <c r="J275" s="225"/>
      <c r="K275" s="225"/>
      <c r="L275" s="231"/>
      <c r="M275" s="232"/>
      <c r="N275" s="233"/>
      <c r="O275" s="233"/>
      <c r="P275" s="233"/>
      <c r="Q275" s="233"/>
      <c r="R275" s="233"/>
      <c r="S275" s="233"/>
      <c r="T275" s="234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35" t="s">
        <v>127</v>
      </c>
      <c r="AU275" s="235" t="s">
        <v>83</v>
      </c>
      <c r="AV275" s="13" t="s">
        <v>83</v>
      </c>
      <c r="AW275" s="13" t="s">
        <v>35</v>
      </c>
      <c r="AX275" s="13" t="s">
        <v>81</v>
      </c>
      <c r="AY275" s="235" t="s">
        <v>116</v>
      </c>
    </row>
    <row r="276" s="12" customFormat="1" ht="22.8" customHeight="1">
      <c r="A276" s="12"/>
      <c r="B276" s="190"/>
      <c r="C276" s="191"/>
      <c r="D276" s="192" t="s">
        <v>72</v>
      </c>
      <c r="E276" s="204" t="s">
        <v>435</v>
      </c>
      <c r="F276" s="204" t="s">
        <v>436</v>
      </c>
      <c r="G276" s="191"/>
      <c r="H276" s="191"/>
      <c r="I276" s="194"/>
      <c r="J276" s="205">
        <f>BK276</f>
        <v>0</v>
      </c>
      <c r="K276" s="191"/>
      <c r="L276" s="196"/>
      <c r="M276" s="197"/>
      <c r="N276" s="198"/>
      <c r="O276" s="198"/>
      <c r="P276" s="199">
        <f>SUM(P277:P291)</f>
        <v>0</v>
      </c>
      <c r="Q276" s="198"/>
      <c r="R276" s="199">
        <f>SUM(R277:R291)</f>
        <v>0</v>
      </c>
      <c r="S276" s="198"/>
      <c r="T276" s="200">
        <f>SUM(T277:T291)</f>
        <v>0</v>
      </c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R276" s="201" t="s">
        <v>81</v>
      </c>
      <c r="AT276" s="202" t="s">
        <v>72</v>
      </c>
      <c r="AU276" s="202" t="s">
        <v>81</v>
      </c>
      <c r="AY276" s="201" t="s">
        <v>116</v>
      </c>
      <c r="BK276" s="203">
        <f>SUM(BK277:BK291)</f>
        <v>0</v>
      </c>
    </row>
    <row r="277" s="2" customFormat="1" ht="24.15" customHeight="1">
      <c r="A277" s="40"/>
      <c r="B277" s="41"/>
      <c r="C277" s="206" t="s">
        <v>437</v>
      </c>
      <c r="D277" s="206" t="s">
        <v>118</v>
      </c>
      <c r="E277" s="207" t="s">
        <v>438</v>
      </c>
      <c r="F277" s="208" t="s">
        <v>439</v>
      </c>
      <c r="G277" s="209" t="s">
        <v>211</v>
      </c>
      <c r="H277" s="210">
        <v>86.676000000000002</v>
      </c>
      <c r="I277" s="211"/>
      <c r="J277" s="212">
        <f>ROUND(I277*H277,2)</f>
        <v>0</v>
      </c>
      <c r="K277" s="208" t="s">
        <v>122</v>
      </c>
      <c r="L277" s="46"/>
      <c r="M277" s="213" t="s">
        <v>19</v>
      </c>
      <c r="N277" s="214" t="s">
        <v>44</v>
      </c>
      <c r="O277" s="86"/>
      <c r="P277" s="215">
        <f>O277*H277</f>
        <v>0</v>
      </c>
      <c r="Q277" s="215">
        <v>0</v>
      </c>
      <c r="R277" s="215">
        <f>Q277*H277</f>
        <v>0</v>
      </c>
      <c r="S277" s="215">
        <v>0</v>
      </c>
      <c r="T277" s="216">
        <f>S277*H277</f>
        <v>0</v>
      </c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R277" s="217" t="s">
        <v>123</v>
      </c>
      <c r="AT277" s="217" t="s">
        <v>118</v>
      </c>
      <c r="AU277" s="217" t="s">
        <v>83</v>
      </c>
      <c r="AY277" s="19" t="s">
        <v>116</v>
      </c>
      <c r="BE277" s="218">
        <f>IF(N277="základní",J277,0)</f>
        <v>0</v>
      </c>
      <c r="BF277" s="218">
        <f>IF(N277="snížená",J277,0)</f>
        <v>0</v>
      </c>
      <c r="BG277" s="218">
        <f>IF(N277="zákl. přenesená",J277,0)</f>
        <v>0</v>
      </c>
      <c r="BH277" s="218">
        <f>IF(N277="sníž. přenesená",J277,0)</f>
        <v>0</v>
      </c>
      <c r="BI277" s="218">
        <f>IF(N277="nulová",J277,0)</f>
        <v>0</v>
      </c>
      <c r="BJ277" s="19" t="s">
        <v>81</v>
      </c>
      <c r="BK277" s="218">
        <f>ROUND(I277*H277,2)</f>
        <v>0</v>
      </c>
      <c r="BL277" s="19" t="s">
        <v>123</v>
      </c>
      <c r="BM277" s="217" t="s">
        <v>440</v>
      </c>
    </row>
    <row r="278" s="2" customFormat="1">
      <c r="A278" s="40"/>
      <c r="B278" s="41"/>
      <c r="C278" s="42"/>
      <c r="D278" s="219" t="s">
        <v>125</v>
      </c>
      <c r="E278" s="42"/>
      <c r="F278" s="220" t="s">
        <v>441</v>
      </c>
      <c r="G278" s="42"/>
      <c r="H278" s="42"/>
      <c r="I278" s="221"/>
      <c r="J278" s="42"/>
      <c r="K278" s="42"/>
      <c r="L278" s="46"/>
      <c r="M278" s="222"/>
      <c r="N278" s="223"/>
      <c r="O278" s="86"/>
      <c r="P278" s="86"/>
      <c r="Q278" s="86"/>
      <c r="R278" s="86"/>
      <c r="S278" s="86"/>
      <c r="T278" s="87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T278" s="19" t="s">
        <v>125</v>
      </c>
      <c r="AU278" s="19" t="s">
        <v>83</v>
      </c>
    </row>
    <row r="279" s="2" customFormat="1" ht="24.15" customHeight="1">
      <c r="A279" s="40"/>
      <c r="B279" s="41"/>
      <c r="C279" s="206" t="s">
        <v>442</v>
      </c>
      <c r="D279" s="206" t="s">
        <v>118</v>
      </c>
      <c r="E279" s="207" t="s">
        <v>443</v>
      </c>
      <c r="F279" s="208" t="s">
        <v>444</v>
      </c>
      <c r="G279" s="209" t="s">
        <v>211</v>
      </c>
      <c r="H279" s="210">
        <v>2805.0590000000002</v>
      </c>
      <c r="I279" s="211"/>
      <c r="J279" s="212">
        <f>ROUND(I279*H279,2)</f>
        <v>0</v>
      </c>
      <c r="K279" s="208" t="s">
        <v>122</v>
      </c>
      <c r="L279" s="46"/>
      <c r="M279" s="213" t="s">
        <v>19</v>
      </c>
      <c r="N279" s="214" t="s">
        <v>44</v>
      </c>
      <c r="O279" s="86"/>
      <c r="P279" s="215">
        <f>O279*H279</f>
        <v>0</v>
      </c>
      <c r="Q279" s="215">
        <v>0</v>
      </c>
      <c r="R279" s="215">
        <f>Q279*H279</f>
        <v>0</v>
      </c>
      <c r="S279" s="215">
        <v>0</v>
      </c>
      <c r="T279" s="216">
        <f>S279*H279</f>
        <v>0</v>
      </c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R279" s="217" t="s">
        <v>123</v>
      </c>
      <c r="AT279" s="217" t="s">
        <v>118</v>
      </c>
      <c r="AU279" s="217" t="s">
        <v>83</v>
      </c>
      <c r="AY279" s="19" t="s">
        <v>116</v>
      </c>
      <c r="BE279" s="218">
        <f>IF(N279="základní",J279,0)</f>
        <v>0</v>
      </c>
      <c r="BF279" s="218">
        <f>IF(N279="snížená",J279,0)</f>
        <v>0</v>
      </c>
      <c r="BG279" s="218">
        <f>IF(N279="zákl. přenesená",J279,0)</f>
        <v>0</v>
      </c>
      <c r="BH279" s="218">
        <f>IF(N279="sníž. přenesená",J279,0)</f>
        <v>0</v>
      </c>
      <c r="BI279" s="218">
        <f>IF(N279="nulová",J279,0)</f>
        <v>0</v>
      </c>
      <c r="BJ279" s="19" t="s">
        <v>81</v>
      </c>
      <c r="BK279" s="218">
        <f>ROUND(I279*H279,2)</f>
        <v>0</v>
      </c>
      <c r="BL279" s="19" t="s">
        <v>123</v>
      </c>
      <c r="BM279" s="217" t="s">
        <v>445</v>
      </c>
    </row>
    <row r="280" s="2" customFormat="1">
      <c r="A280" s="40"/>
      <c r="B280" s="41"/>
      <c r="C280" s="42"/>
      <c r="D280" s="219" t="s">
        <v>125</v>
      </c>
      <c r="E280" s="42"/>
      <c r="F280" s="220" t="s">
        <v>446</v>
      </c>
      <c r="G280" s="42"/>
      <c r="H280" s="42"/>
      <c r="I280" s="221"/>
      <c r="J280" s="42"/>
      <c r="K280" s="42"/>
      <c r="L280" s="46"/>
      <c r="M280" s="222"/>
      <c r="N280" s="223"/>
      <c r="O280" s="86"/>
      <c r="P280" s="86"/>
      <c r="Q280" s="86"/>
      <c r="R280" s="86"/>
      <c r="S280" s="86"/>
      <c r="T280" s="87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T280" s="19" t="s">
        <v>125</v>
      </c>
      <c r="AU280" s="19" t="s">
        <v>83</v>
      </c>
    </row>
    <row r="281" s="13" customFormat="1">
      <c r="A281" s="13"/>
      <c r="B281" s="224"/>
      <c r="C281" s="225"/>
      <c r="D281" s="226" t="s">
        <v>127</v>
      </c>
      <c r="E281" s="227" t="s">
        <v>19</v>
      </c>
      <c r="F281" s="228" t="s">
        <v>447</v>
      </c>
      <c r="G281" s="225"/>
      <c r="H281" s="229">
        <v>690.11300000000006</v>
      </c>
      <c r="I281" s="230"/>
      <c r="J281" s="225"/>
      <c r="K281" s="225"/>
      <c r="L281" s="231"/>
      <c r="M281" s="232"/>
      <c r="N281" s="233"/>
      <c r="O281" s="233"/>
      <c r="P281" s="233"/>
      <c r="Q281" s="233"/>
      <c r="R281" s="233"/>
      <c r="S281" s="233"/>
      <c r="T281" s="234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35" t="s">
        <v>127</v>
      </c>
      <c r="AU281" s="235" t="s">
        <v>83</v>
      </c>
      <c r="AV281" s="13" t="s">
        <v>83</v>
      </c>
      <c r="AW281" s="13" t="s">
        <v>35</v>
      </c>
      <c r="AX281" s="13" t="s">
        <v>73</v>
      </c>
      <c r="AY281" s="235" t="s">
        <v>116</v>
      </c>
    </row>
    <row r="282" s="13" customFormat="1">
      <c r="A282" s="13"/>
      <c r="B282" s="224"/>
      <c r="C282" s="225"/>
      <c r="D282" s="226" t="s">
        <v>127</v>
      </c>
      <c r="E282" s="227" t="s">
        <v>19</v>
      </c>
      <c r="F282" s="228" t="s">
        <v>448</v>
      </c>
      <c r="G282" s="225"/>
      <c r="H282" s="229">
        <v>2114.9459999999999</v>
      </c>
      <c r="I282" s="230"/>
      <c r="J282" s="225"/>
      <c r="K282" s="225"/>
      <c r="L282" s="231"/>
      <c r="M282" s="232"/>
      <c r="N282" s="233"/>
      <c r="O282" s="233"/>
      <c r="P282" s="233"/>
      <c r="Q282" s="233"/>
      <c r="R282" s="233"/>
      <c r="S282" s="233"/>
      <c r="T282" s="234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35" t="s">
        <v>127</v>
      </c>
      <c r="AU282" s="235" t="s">
        <v>83</v>
      </c>
      <c r="AV282" s="13" t="s">
        <v>83</v>
      </c>
      <c r="AW282" s="13" t="s">
        <v>35</v>
      </c>
      <c r="AX282" s="13" t="s">
        <v>73</v>
      </c>
      <c r="AY282" s="235" t="s">
        <v>116</v>
      </c>
    </row>
    <row r="283" s="15" customFormat="1">
      <c r="A283" s="15"/>
      <c r="B283" s="247"/>
      <c r="C283" s="248"/>
      <c r="D283" s="226" t="s">
        <v>127</v>
      </c>
      <c r="E283" s="249" t="s">
        <v>19</v>
      </c>
      <c r="F283" s="250" t="s">
        <v>145</v>
      </c>
      <c r="G283" s="248"/>
      <c r="H283" s="251">
        <v>2805.0590000000002</v>
      </c>
      <c r="I283" s="252"/>
      <c r="J283" s="248"/>
      <c r="K283" s="248"/>
      <c r="L283" s="253"/>
      <c r="M283" s="254"/>
      <c r="N283" s="255"/>
      <c r="O283" s="255"/>
      <c r="P283" s="255"/>
      <c r="Q283" s="255"/>
      <c r="R283" s="255"/>
      <c r="S283" s="255"/>
      <c r="T283" s="256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T283" s="257" t="s">
        <v>127</v>
      </c>
      <c r="AU283" s="257" t="s">
        <v>83</v>
      </c>
      <c r="AV283" s="15" t="s">
        <v>123</v>
      </c>
      <c r="AW283" s="15" t="s">
        <v>35</v>
      </c>
      <c r="AX283" s="15" t="s">
        <v>81</v>
      </c>
      <c r="AY283" s="257" t="s">
        <v>116</v>
      </c>
    </row>
    <row r="284" s="2" customFormat="1" ht="24.15" customHeight="1">
      <c r="A284" s="40"/>
      <c r="B284" s="41"/>
      <c r="C284" s="206" t="s">
        <v>449</v>
      </c>
      <c r="D284" s="206" t="s">
        <v>118</v>
      </c>
      <c r="E284" s="207" t="s">
        <v>450</v>
      </c>
      <c r="F284" s="208" t="s">
        <v>451</v>
      </c>
      <c r="G284" s="209" t="s">
        <v>211</v>
      </c>
      <c r="H284" s="210">
        <v>26.771999999999998</v>
      </c>
      <c r="I284" s="211"/>
      <c r="J284" s="212">
        <f>ROUND(I284*H284,2)</f>
        <v>0</v>
      </c>
      <c r="K284" s="208" t="s">
        <v>122</v>
      </c>
      <c r="L284" s="46"/>
      <c r="M284" s="213" t="s">
        <v>19</v>
      </c>
      <c r="N284" s="214" t="s">
        <v>44</v>
      </c>
      <c r="O284" s="86"/>
      <c r="P284" s="215">
        <f>O284*H284</f>
        <v>0</v>
      </c>
      <c r="Q284" s="215">
        <v>0</v>
      </c>
      <c r="R284" s="215">
        <f>Q284*H284</f>
        <v>0</v>
      </c>
      <c r="S284" s="215">
        <v>0</v>
      </c>
      <c r="T284" s="216">
        <f>S284*H284</f>
        <v>0</v>
      </c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R284" s="217" t="s">
        <v>123</v>
      </c>
      <c r="AT284" s="217" t="s">
        <v>118</v>
      </c>
      <c r="AU284" s="217" t="s">
        <v>83</v>
      </c>
      <c r="AY284" s="19" t="s">
        <v>116</v>
      </c>
      <c r="BE284" s="218">
        <f>IF(N284="základní",J284,0)</f>
        <v>0</v>
      </c>
      <c r="BF284" s="218">
        <f>IF(N284="snížená",J284,0)</f>
        <v>0</v>
      </c>
      <c r="BG284" s="218">
        <f>IF(N284="zákl. přenesená",J284,0)</f>
        <v>0</v>
      </c>
      <c r="BH284" s="218">
        <f>IF(N284="sníž. přenesená",J284,0)</f>
        <v>0</v>
      </c>
      <c r="BI284" s="218">
        <f>IF(N284="nulová",J284,0)</f>
        <v>0</v>
      </c>
      <c r="BJ284" s="19" t="s">
        <v>81</v>
      </c>
      <c r="BK284" s="218">
        <f>ROUND(I284*H284,2)</f>
        <v>0</v>
      </c>
      <c r="BL284" s="19" t="s">
        <v>123</v>
      </c>
      <c r="BM284" s="217" t="s">
        <v>452</v>
      </c>
    </row>
    <row r="285" s="2" customFormat="1">
      <c r="A285" s="40"/>
      <c r="B285" s="41"/>
      <c r="C285" s="42"/>
      <c r="D285" s="219" t="s">
        <v>125</v>
      </c>
      <c r="E285" s="42"/>
      <c r="F285" s="220" t="s">
        <v>453</v>
      </c>
      <c r="G285" s="42"/>
      <c r="H285" s="42"/>
      <c r="I285" s="221"/>
      <c r="J285" s="42"/>
      <c r="K285" s="42"/>
      <c r="L285" s="46"/>
      <c r="M285" s="222"/>
      <c r="N285" s="223"/>
      <c r="O285" s="86"/>
      <c r="P285" s="86"/>
      <c r="Q285" s="86"/>
      <c r="R285" s="86"/>
      <c r="S285" s="86"/>
      <c r="T285" s="87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T285" s="19" t="s">
        <v>125</v>
      </c>
      <c r="AU285" s="19" t="s">
        <v>83</v>
      </c>
    </row>
    <row r="286" s="2" customFormat="1" ht="24.15" customHeight="1">
      <c r="A286" s="40"/>
      <c r="B286" s="41"/>
      <c r="C286" s="206" t="s">
        <v>454</v>
      </c>
      <c r="D286" s="206" t="s">
        <v>118</v>
      </c>
      <c r="E286" s="207" t="s">
        <v>455</v>
      </c>
      <c r="F286" s="208" t="s">
        <v>456</v>
      </c>
      <c r="G286" s="209" t="s">
        <v>211</v>
      </c>
      <c r="H286" s="210">
        <v>5.4669999999999996</v>
      </c>
      <c r="I286" s="211"/>
      <c r="J286" s="212">
        <f>ROUND(I286*H286,2)</f>
        <v>0</v>
      </c>
      <c r="K286" s="208" t="s">
        <v>122</v>
      </c>
      <c r="L286" s="46"/>
      <c r="M286" s="213" t="s">
        <v>19</v>
      </c>
      <c r="N286" s="214" t="s">
        <v>44</v>
      </c>
      <c r="O286" s="86"/>
      <c r="P286" s="215">
        <f>O286*H286</f>
        <v>0</v>
      </c>
      <c r="Q286" s="215">
        <v>0</v>
      </c>
      <c r="R286" s="215">
        <f>Q286*H286</f>
        <v>0</v>
      </c>
      <c r="S286" s="215">
        <v>0</v>
      </c>
      <c r="T286" s="216">
        <f>S286*H286</f>
        <v>0</v>
      </c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R286" s="217" t="s">
        <v>123</v>
      </c>
      <c r="AT286" s="217" t="s">
        <v>118</v>
      </c>
      <c r="AU286" s="217" t="s">
        <v>83</v>
      </c>
      <c r="AY286" s="19" t="s">
        <v>116</v>
      </c>
      <c r="BE286" s="218">
        <f>IF(N286="základní",J286,0)</f>
        <v>0</v>
      </c>
      <c r="BF286" s="218">
        <f>IF(N286="snížená",J286,0)</f>
        <v>0</v>
      </c>
      <c r="BG286" s="218">
        <f>IF(N286="zákl. přenesená",J286,0)</f>
        <v>0</v>
      </c>
      <c r="BH286" s="218">
        <f>IF(N286="sníž. přenesená",J286,0)</f>
        <v>0</v>
      </c>
      <c r="BI286" s="218">
        <f>IF(N286="nulová",J286,0)</f>
        <v>0</v>
      </c>
      <c r="BJ286" s="19" t="s">
        <v>81</v>
      </c>
      <c r="BK286" s="218">
        <f>ROUND(I286*H286,2)</f>
        <v>0</v>
      </c>
      <c r="BL286" s="19" t="s">
        <v>123</v>
      </c>
      <c r="BM286" s="217" t="s">
        <v>457</v>
      </c>
    </row>
    <row r="287" s="2" customFormat="1">
      <c r="A287" s="40"/>
      <c r="B287" s="41"/>
      <c r="C287" s="42"/>
      <c r="D287" s="219" t="s">
        <v>125</v>
      </c>
      <c r="E287" s="42"/>
      <c r="F287" s="220" t="s">
        <v>458</v>
      </c>
      <c r="G287" s="42"/>
      <c r="H287" s="42"/>
      <c r="I287" s="221"/>
      <c r="J287" s="42"/>
      <c r="K287" s="42"/>
      <c r="L287" s="46"/>
      <c r="M287" s="222"/>
      <c r="N287" s="223"/>
      <c r="O287" s="86"/>
      <c r="P287" s="86"/>
      <c r="Q287" s="86"/>
      <c r="R287" s="86"/>
      <c r="S287" s="86"/>
      <c r="T287" s="87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T287" s="19" t="s">
        <v>125</v>
      </c>
      <c r="AU287" s="19" t="s">
        <v>83</v>
      </c>
    </row>
    <row r="288" s="2" customFormat="1" ht="24.15" customHeight="1">
      <c r="A288" s="40"/>
      <c r="B288" s="41"/>
      <c r="C288" s="206" t="s">
        <v>459</v>
      </c>
      <c r="D288" s="206" t="s">
        <v>118</v>
      </c>
      <c r="E288" s="207" t="s">
        <v>460</v>
      </c>
      <c r="F288" s="208" t="s">
        <v>210</v>
      </c>
      <c r="G288" s="209" t="s">
        <v>211</v>
      </c>
      <c r="H288" s="210">
        <v>54.433</v>
      </c>
      <c r="I288" s="211"/>
      <c r="J288" s="212">
        <f>ROUND(I288*H288,2)</f>
        <v>0</v>
      </c>
      <c r="K288" s="208" t="s">
        <v>122</v>
      </c>
      <c r="L288" s="46"/>
      <c r="M288" s="213" t="s">
        <v>19</v>
      </c>
      <c r="N288" s="214" t="s">
        <v>44</v>
      </c>
      <c r="O288" s="86"/>
      <c r="P288" s="215">
        <f>O288*H288</f>
        <v>0</v>
      </c>
      <c r="Q288" s="215">
        <v>0</v>
      </c>
      <c r="R288" s="215">
        <f>Q288*H288</f>
        <v>0</v>
      </c>
      <c r="S288" s="215">
        <v>0</v>
      </c>
      <c r="T288" s="216">
        <f>S288*H288</f>
        <v>0</v>
      </c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R288" s="217" t="s">
        <v>123</v>
      </c>
      <c r="AT288" s="217" t="s">
        <v>118</v>
      </c>
      <c r="AU288" s="217" t="s">
        <v>83</v>
      </c>
      <c r="AY288" s="19" t="s">
        <v>116</v>
      </c>
      <c r="BE288" s="218">
        <f>IF(N288="základní",J288,0)</f>
        <v>0</v>
      </c>
      <c r="BF288" s="218">
        <f>IF(N288="snížená",J288,0)</f>
        <v>0</v>
      </c>
      <c r="BG288" s="218">
        <f>IF(N288="zákl. přenesená",J288,0)</f>
        <v>0</v>
      </c>
      <c r="BH288" s="218">
        <f>IF(N288="sníž. přenesená",J288,0)</f>
        <v>0</v>
      </c>
      <c r="BI288" s="218">
        <f>IF(N288="nulová",J288,0)</f>
        <v>0</v>
      </c>
      <c r="BJ288" s="19" t="s">
        <v>81</v>
      </c>
      <c r="BK288" s="218">
        <f>ROUND(I288*H288,2)</f>
        <v>0</v>
      </c>
      <c r="BL288" s="19" t="s">
        <v>123</v>
      </c>
      <c r="BM288" s="217" t="s">
        <v>461</v>
      </c>
    </row>
    <row r="289" s="2" customFormat="1">
      <c r="A289" s="40"/>
      <c r="B289" s="41"/>
      <c r="C289" s="42"/>
      <c r="D289" s="219" t="s">
        <v>125</v>
      </c>
      <c r="E289" s="42"/>
      <c r="F289" s="220" t="s">
        <v>462</v>
      </c>
      <c r="G289" s="42"/>
      <c r="H289" s="42"/>
      <c r="I289" s="221"/>
      <c r="J289" s="42"/>
      <c r="K289" s="42"/>
      <c r="L289" s="46"/>
      <c r="M289" s="222"/>
      <c r="N289" s="223"/>
      <c r="O289" s="86"/>
      <c r="P289" s="86"/>
      <c r="Q289" s="86"/>
      <c r="R289" s="86"/>
      <c r="S289" s="86"/>
      <c r="T289" s="87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T289" s="19" t="s">
        <v>125</v>
      </c>
      <c r="AU289" s="19" t="s">
        <v>83</v>
      </c>
    </row>
    <row r="290" s="2" customFormat="1" ht="24.15" customHeight="1">
      <c r="A290" s="40"/>
      <c r="B290" s="41"/>
      <c r="C290" s="206" t="s">
        <v>463</v>
      </c>
      <c r="D290" s="206" t="s">
        <v>118</v>
      </c>
      <c r="E290" s="207" t="s">
        <v>464</v>
      </c>
      <c r="F290" s="208" t="s">
        <v>465</v>
      </c>
      <c r="G290" s="209" t="s">
        <v>211</v>
      </c>
      <c r="H290" s="210">
        <v>0.0040000000000000001</v>
      </c>
      <c r="I290" s="211"/>
      <c r="J290" s="212">
        <f>ROUND(I290*H290,2)</f>
        <v>0</v>
      </c>
      <c r="K290" s="208" t="s">
        <v>122</v>
      </c>
      <c r="L290" s="46"/>
      <c r="M290" s="213" t="s">
        <v>19</v>
      </c>
      <c r="N290" s="214" t="s">
        <v>44</v>
      </c>
      <c r="O290" s="86"/>
      <c r="P290" s="215">
        <f>O290*H290</f>
        <v>0</v>
      </c>
      <c r="Q290" s="215">
        <v>0</v>
      </c>
      <c r="R290" s="215">
        <f>Q290*H290</f>
        <v>0</v>
      </c>
      <c r="S290" s="215">
        <v>0</v>
      </c>
      <c r="T290" s="216">
        <f>S290*H290</f>
        <v>0</v>
      </c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R290" s="217" t="s">
        <v>123</v>
      </c>
      <c r="AT290" s="217" t="s">
        <v>118</v>
      </c>
      <c r="AU290" s="217" t="s">
        <v>83</v>
      </c>
      <c r="AY290" s="19" t="s">
        <v>116</v>
      </c>
      <c r="BE290" s="218">
        <f>IF(N290="základní",J290,0)</f>
        <v>0</v>
      </c>
      <c r="BF290" s="218">
        <f>IF(N290="snížená",J290,0)</f>
        <v>0</v>
      </c>
      <c r="BG290" s="218">
        <f>IF(N290="zákl. přenesená",J290,0)</f>
        <v>0</v>
      </c>
      <c r="BH290" s="218">
        <f>IF(N290="sníž. přenesená",J290,0)</f>
        <v>0</v>
      </c>
      <c r="BI290" s="218">
        <f>IF(N290="nulová",J290,0)</f>
        <v>0</v>
      </c>
      <c r="BJ290" s="19" t="s">
        <v>81</v>
      </c>
      <c r="BK290" s="218">
        <f>ROUND(I290*H290,2)</f>
        <v>0</v>
      </c>
      <c r="BL290" s="19" t="s">
        <v>123</v>
      </c>
      <c r="BM290" s="217" t="s">
        <v>466</v>
      </c>
    </row>
    <row r="291" s="2" customFormat="1">
      <c r="A291" s="40"/>
      <c r="B291" s="41"/>
      <c r="C291" s="42"/>
      <c r="D291" s="219" t="s">
        <v>125</v>
      </c>
      <c r="E291" s="42"/>
      <c r="F291" s="220" t="s">
        <v>467</v>
      </c>
      <c r="G291" s="42"/>
      <c r="H291" s="42"/>
      <c r="I291" s="221"/>
      <c r="J291" s="42"/>
      <c r="K291" s="42"/>
      <c r="L291" s="46"/>
      <c r="M291" s="222"/>
      <c r="N291" s="223"/>
      <c r="O291" s="86"/>
      <c r="P291" s="86"/>
      <c r="Q291" s="86"/>
      <c r="R291" s="86"/>
      <c r="S291" s="86"/>
      <c r="T291" s="87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T291" s="19" t="s">
        <v>125</v>
      </c>
      <c r="AU291" s="19" t="s">
        <v>83</v>
      </c>
    </row>
    <row r="292" s="12" customFormat="1" ht="22.8" customHeight="1">
      <c r="A292" s="12"/>
      <c r="B292" s="190"/>
      <c r="C292" s="191"/>
      <c r="D292" s="192" t="s">
        <v>72</v>
      </c>
      <c r="E292" s="204" t="s">
        <v>468</v>
      </c>
      <c r="F292" s="204" t="s">
        <v>469</v>
      </c>
      <c r="G292" s="191"/>
      <c r="H292" s="191"/>
      <c r="I292" s="194"/>
      <c r="J292" s="205">
        <f>BK292</f>
        <v>0</v>
      </c>
      <c r="K292" s="191"/>
      <c r="L292" s="196"/>
      <c r="M292" s="197"/>
      <c r="N292" s="198"/>
      <c r="O292" s="198"/>
      <c r="P292" s="199">
        <f>SUM(P293:P294)</f>
        <v>0</v>
      </c>
      <c r="Q292" s="198"/>
      <c r="R292" s="199">
        <f>SUM(R293:R294)</f>
        <v>0</v>
      </c>
      <c r="S292" s="198"/>
      <c r="T292" s="200">
        <f>SUM(T293:T294)</f>
        <v>0</v>
      </c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R292" s="201" t="s">
        <v>81</v>
      </c>
      <c r="AT292" s="202" t="s">
        <v>72</v>
      </c>
      <c r="AU292" s="202" t="s">
        <v>81</v>
      </c>
      <c r="AY292" s="201" t="s">
        <v>116</v>
      </c>
      <c r="BK292" s="203">
        <f>SUM(BK293:BK294)</f>
        <v>0</v>
      </c>
    </row>
    <row r="293" s="2" customFormat="1" ht="24.15" customHeight="1">
      <c r="A293" s="40"/>
      <c r="B293" s="41"/>
      <c r="C293" s="206" t="s">
        <v>470</v>
      </c>
      <c r="D293" s="206" t="s">
        <v>118</v>
      </c>
      <c r="E293" s="207" t="s">
        <v>471</v>
      </c>
      <c r="F293" s="208" t="s">
        <v>472</v>
      </c>
      <c r="G293" s="209" t="s">
        <v>211</v>
      </c>
      <c r="H293" s="210">
        <v>68.147999999999996</v>
      </c>
      <c r="I293" s="211"/>
      <c r="J293" s="212">
        <f>ROUND(I293*H293,2)</f>
        <v>0</v>
      </c>
      <c r="K293" s="208" t="s">
        <v>122</v>
      </c>
      <c r="L293" s="46"/>
      <c r="M293" s="213" t="s">
        <v>19</v>
      </c>
      <c r="N293" s="214" t="s">
        <v>44</v>
      </c>
      <c r="O293" s="86"/>
      <c r="P293" s="215">
        <f>O293*H293</f>
        <v>0</v>
      </c>
      <c r="Q293" s="215">
        <v>0</v>
      </c>
      <c r="R293" s="215">
        <f>Q293*H293</f>
        <v>0</v>
      </c>
      <c r="S293" s="215">
        <v>0</v>
      </c>
      <c r="T293" s="216">
        <f>S293*H293</f>
        <v>0</v>
      </c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R293" s="217" t="s">
        <v>123</v>
      </c>
      <c r="AT293" s="217" t="s">
        <v>118</v>
      </c>
      <c r="AU293" s="217" t="s">
        <v>83</v>
      </c>
      <c r="AY293" s="19" t="s">
        <v>116</v>
      </c>
      <c r="BE293" s="218">
        <f>IF(N293="základní",J293,0)</f>
        <v>0</v>
      </c>
      <c r="BF293" s="218">
        <f>IF(N293="snížená",J293,0)</f>
        <v>0</v>
      </c>
      <c r="BG293" s="218">
        <f>IF(N293="zákl. přenesená",J293,0)</f>
        <v>0</v>
      </c>
      <c r="BH293" s="218">
        <f>IF(N293="sníž. přenesená",J293,0)</f>
        <v>0</v>
      </c>
      <c r="BI293" s="218">
        <f>IF(N293="nulová",J293,0)</f>
        <v>0</v>
      </c>
      <c r="BJ293" s="19" t="s">
        <v>81</v>
      </c>
      <c r="BK293" s="218">
        <f>ROUND(I293*H293,2)</f>
        <v>0</v>
      </c>
      <c r="BL293" s="19" t="s">
        <v>123</v>
      </c>
      <c r="BM293" s="217" t="s">
        <v>473</v>
      </c>
    </row>
    <row r="294" s="2" customFormat="1">
      <c r="A294" s="40"/>
      <c r="B294" s="41"/>
      <c r="C294" s="42"/>
      <c r="D294" s="219" t="s">
        <v>125</v>
      </c>
      <c r="E294" s="42"/>
      <c r="F294" s="220" t="s">
        <v>474</v>
      </c>
      <c r="G294" s="42"/>
      <c r="H294" s="42"/>
      <c r="I294" s="221"/>
      <c r="J294" s="42"/>
      <c r="K294" s="42"/>
      <c r="L294" s="46"/>
      <c r="M294" s="268"/>
      <c r="N294" s="269"/>
      <c r="O294" s="270"/>
      <c r="P294" s="270"/>
      <c r="Q294" s="270"/>
      <c r="R294" s="270"/>
      <c r="S294" s="270"/>
      <c r="T294" s="271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T294" s="19" t="s">
        <v>125</v>
      </c>
      <c r="AU294" s="19" t="s">
        <v>83</v>
      </c>
    </row>
    <row r="295" s="2" customFormat="1" ht="6.96" customHeight="1">
      <c r="A295" s="40"/>
      <c r="B295" s="61"/>
      <c r="C295" s="62"/>
      <c r="D295" s="62"/>
      <c r="E295" s="62"/>
      <c r="F295" s="62"/>
      <c r="G295" s="62"/>
      <c r="H295" s="62"/>
      <c r="I295" s="62"/>
      <c r="J295" s="62"/>
      <c r="K295" s="62"/>
      <c r="L295" s="46"/>
      <c r="M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</row>
  </sheetData>
  <sheetProtection sheet="1" autoFilter="0" formatColumns="0" formatRows="0" objects="1" scenarios="1" spinCount="100000" saltValue="MCKKnIsi1Ze0ZUudC9Wdy/7jIdT81ifiIO9WwfAHf63802sGiOScgwzOOVYLssjORx+IRBtVBpsms1hmV87ZHg==" hashValue="nXrpw/SH1xkH2xdDk78Wwl91rcztW1f7Qfa4GCSPJcs1QfMPeNMn+xXX2WhWpU9/TacxZU0pgPdRMc6SQzvOZw==" algorithmName="SHA-512" password="CBFB"/>
  <autoFilter ref="C85:K294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hyperlinks>
    <hyperlink ref="F90" r:id="rId1" display="https://podminky.urs.cz/item/CS_URS_2025_01/113106132"/>
    <hyperlink ref="F93" r:id="rId2" display="https://podminky.urs.cz/item/CS_URS_2025_01/113106144"/>
    <hyperlink ref="F98" r:id="rId3" display="https://podminky.urs.cz/item/CS_URS_2025_01/113107162"/>
    <hyperlink ref="F105" r:id="rId4" display="https://podminky.urs.cz/item/CS_URS_2025_01/113107343"/>
    <hyperlink ref="F109" r:id="rId5" display="https://podminky.urs.cz/item/CS_URS_2025_01/113201112"/>
    <hyperlink ref="F113" r:id="rId6" display="https://podminky.urs.cz/item/CS_URS_2025_01/113204111"/>
    <hyperlink ref="F116" r:id="rId7" display="https://podminky.urs.cz/item/CS_URS_2025_01/121151103"/>
    <hyperlink ref="F123" r:id="rId8" display="https://podminky.urs.cz/item/CS_URS_2025_01/122251101"/>
    <hyperlink ref="F126" r:id="rId9" display="https://podminky.urs.cz/item/CS_URS_2025_01/131213701"/>
    <hyperlink ref="F136" r:id="rId10" display="https://podminky.urs.cz/item/CS_URS_2025_01/139001101"/>
    <hyperlink ref="F140" r:id="rId11" display="https://podminky.urs.cz/item/CS_URS_2025_01/162751117"/>
    <hyperlink ref="F146" r:id="rId12" display="https://podminky.urs.cz/item/CS_URS_2025_01/171201231"/>
    <hyperlink ref="F149" r:id="rId13" display="https://podminky.urs.cz/item/CS_URS_2025_01/181311103"/>
    <hyperlink ref="F152" r:id="rId14" display="https://podminky.urs.cz/item/CS_URS_2025_01/181411141"/>
    <hyperlink ref="F157" r:id="rId15" display="https://podminky.urs.cz/item/CS_URS_2025_01/184813511"/>
    <hyperlink ref="F160" r:id="rId16" display="https://podminky.urs.cz/item/CS_URS_2025_01/185803111"/>
    <hyperlink ref="F164" r:id="rId17" display="https://podminky.urs.cz/item/CS_URS_2025_01/564851111"/>
    <hyperlink ref="F169" r:id="rId18" display="https://podminky.urs.cz/item/CS_URS_2025_01/564861011"/>
    <hyperlink ref="F174" r:id="rId19" display="https://podminky.urs.cz/item/CS_URS_2025_01/564861111"/>
    <hyperlink ref="F179" r:id="rId20" display="https://podminky.urs.cz/item/CS_URS_2025_01/567122113"/>
    <hyperlink ref="F190" r:id="rId21" display="https://podminky.urs.cz/item/CS_URS_2025_01/577134031"/>
    <hyperlink ref="F194" r:id="rId22" display="https://podminky.urs.cz/item/CS_URS_2025_01/591211111"/>
    <hyperlink ref="F200" r:id="rId23" display="https://podminky.urs.cz/item/CS_URS_2025_01/596211110"/>
    <hyperlink ref="F206" r:id="rId24" display="https://podminky.urs.cz/item/CS_URS_2025_01/596211114"/>
    <hyperlink ref="F208" r:id="rId25" display="https://podminky.urs.cz/item/CS_URS_2025_01/596211212"/>
    <hyperlink ref="F216" r:id="rId26" display="https://podminky.urs.cz/item/CS_URS_2025_01/596211214"/>
    <hyperlink ref="F219" r:id="rId27" display="https://podminky.urs.cz/item/CS_URS_2025_01/899132121"/>
    <hyperlink ref="F221" r:id="rId28" display="https://podminky.urs.cz/item/CS_URS_2025_01/899132R01"/>
    <hyperlink ref="F226" r:id="rId29" display="https://podminky.urs.cz/item/CS_URS_2025_01/914111111"/>
    <hyperlink ref="F233" r:id="rId30" display="https://podminky.urs.cz/item/CS_URS_2025_01/914511111"/>
    <hyperlink ref="F239" r:id="rId31" display="https://podminky.urs.cz/item/CS_URS_2025_01/916231213"/>
    <hyperlink ref="F245" r:id="rId32" display="https://podminky.urs.cz/item/CS_URS_2025_01/916241113"/>
    <hyperlink ref="F254" r:id="rId33" display="https://podminky.urs.cz/item/CS_URS_2025_01/919112222"/>
    <hyperlink ref="F257" r:id="rId34" display="https://podminky.urs.cz/item/CS_URS_2025_01/919122121"/>
    <hyperlink ref="F259" r:id="rId35" display="https://podminky.urs.cz/item/CS_URS_2025_01/919735113"/>
    <hyperlink ref="F265" r:id="rId36" display="https://podminky.urs.cz/item/CS_URS_2025_01/966006132"/>
    <hyperlink ref="F268" r:id="rId37" display="https://podminky.urs.cz/item/CS_URS_2025_01/966006211"/>
    <hyperlink ref="F271" r:id="rId38" display="https://podminky.urs.cz/item/CS_URS_2025_01/979024443"/>
    <hyperlink ref="F274" r:id="rId39" display="https://podminky.urs.cz/item/CS_URS_2025_01/979054451"/>
    <hyperlink ref="F278" r:id="rId40" display="https://podminky.urs.cz/item/CS_URS_2025_01/997221551"/>
    <hyperlink ref="F280" r:id="rId41" display="https://podminky.urs.cz/item/CS_URS_2025_01/997221559"/>
    <hyperlink ref="F285" r:id="rId42" display="https://podminky.urs.cz/item/CS_URS_2025_01/997221615"/>
    <hyperlink ref="F287" r:id="rId43" display="https://podminky.urs.cz/item/CS_URS_2025_01/997221645"/>
    <hyperlink ref="F289" r:id="rId44" display="https://podminky.urs.cz/item/CS_URS_2025_01/997221873"/>
    <hyperlink ref="F291" r:id="rId45" display="https://podminky.urs.cz/item/CS_URS_2025_01/997013631"/>
    <hyperlink ref="F294" r:id="rId46" display="https://podminky.urs.cz/item/CS_URS_2025_01/9982230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7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86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83</v>
      </c>
    </row>
    <row r="4" s="1" customFormat="1" ht="24.96" customHeight="1">
      <c r="B4" s="22"/>
      <c r="D4" s="132" t="s">
        <v>87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Parkovací záliv v ulici Komenského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88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475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7. 3. 2025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27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28</v>
      </c>
      <c r="F15" s="40"/>
      <c r="G15" s="40"/>
      <c r="H15" s="40"/>
      <c r="I15" s="134" t="s">
        <v>29</v>
      </c>
      <c r="J15" s="138" t="s">
        <v>30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31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29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33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29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36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29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37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39</v>
      </c>
      <c r="E30" s="40"/>
      <c r="F30" s="40"/>
      <c r="G30" s="40"/>
      <c r="H30" s="40"/>
      <c r="I30" s="40"/>
      <c r="J30" s="146">
        <f>ROUND(J84,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41</v>
      </c>
      <c r="G32" s="40"/>
      <c r="H32" s="40"/>
      <c r="I32" s="147" t="s">
        <v>40</v>
      </c>
      <c r="J32" s="147" t="s">
        <v>42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43</v>
      </c>
      <c r="E33" s="134" t="s">
        <v>44</v>
      </c>
      <c r="F33" s="149">
        <f>ROUND((SUM(BE84:BE104)),  2)</f>
        <v>0</v>
      </c>
      <c r="G33" s="40"/>
      <c r="H33" s="40"/>
      <c r="I33" s="150">
        <v>0.20999999999999999</v>
      </c>
      <c r="J33" s="149">
        <f>ROUND(((SUM(BE84:BE104))*I33),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45</v>
      </c>
      <c r="F34" s="149">
        <f>ROUND((SUM(BF84:BF104)),  2)</f>
        <v>0</v>
      </c>
      <c r="G34" s="40"/>
      <c r="H34" s="40"/>
      <c r="I34" s="150">
        <v>0.12</v>
      </c>
      <c r="J34" s="149">
        <f>ROUND(((SUM(BF84:BF104))*I34),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46</v>
      </c>
      <c r="F35" s="149">
        <f>ROUND((SUM(BG84:BG104)),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47</v>
      </c>
      <c r="F36" s="149">
        <f>ROUND((SUM(BH84:BH104)),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48</v>
      </c>
      <c r="F37" s="149">
        <f>ROUND((SUM(BI84:BI104)),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49</v>
      </c>
      <c r="E39" s="153"/>
      <c r="F39" s="153"/>
      <c r="G39" s="154" t="s">
        <v>50</v>
      </c>
      <c r="H39" s="155" t="s">
        <v>51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90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Parkovací záliv v ulici Komenského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88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V - VON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Český Brod</v>
      </c>
      <c r="G52" s="42"/>
      <c r="H52" s="42"/>
      <c r="I52" s="34" t="s">
        <v>23</v>
      </c>
      <c r="J52" s="74" t="str">
        <f>IF(J12="","",J12)</f>
        <v>7. 3. 2025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Město Český Brod</v>
      </c>
      <c r="G54" s="42"/>
      <c r="H54" s="42"/>
      <c r="I54" s="34" t="s">
        <v>33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31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91</v>
      </c>
      <c r="D57" s="164"/>
      <c r="E57" s="164"/>
      <c r="F57" s="164"/>
      <c r="G57" s="164"/>
      <c r="H57" s="164"/>
      <c r="I57" s="164"/>
      <c r="J57" s="165" t="s">
        <v>92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71</v>
      </c>
      <c r="D59" s="42"/>
      <c r="E59" s="42"/>
      <c r="F59" s="42"/>
      <c r="G59" s="42"/>
      <c r="H59" s="42"/>
      <c r="I59" s="42"/>
      <c r="J59" s="104">
        <f>J84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93</v>
      </c>
    </row>
    <row r="60" s="9" customFormat="1" ht="24.96" customHeight="1">
      <c r="A60" s="9"/>
      <c r="B60" s="167"/>
      <c r="C60" s="168"/>
      <c r="D60" s="169" t="s">
        <v>476</v>
      </c>
      <c r="E60" s="170"/>
      <c r="F60" s="170"/>
      <c r="G60" s="170"/>
      <c r="H60" s="170"/>
      <c r="I60" s="170"/>
      <c r="J60" s="171">
        <f>J85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477</v>
      </c>
      <c r="E61" s="176"/>
      <c r="F61" s="176"/>
      <c r="G61" s="176"/>
      <c r="H61" s="176"/>
      <c r="I61" s="176"/>
      <c r="J61" s="177">
        <f>J86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478</v>
      </c>
      <c r="E62" s="176"/>
      <c r="F62" s="176"/>
      <c r="G62" s="176"/>
      <c r="H62" s="176"/>
      <c r="I62" s="176"/>
      <c r="J62" s="177">
        <f>J93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479</v>
      </c>
      <c r="E63" s="176"/>
      <c r="F63" s="176"/>
      <c r="G63" s="176"/>
      <c r="H63" s="176"/>
      <c r="I63" s="176"/>
      <c r="J63" s="177">
        <f>J97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480</v>
      </c>
      <c r="E64" s="176"/>
      <c r="F64" s="176"/>
      <c r="G64" s="176"/>
      <c r="H64" s="176"/>
      <c r="I64" s="176"/>
      <c r="J64" s="177">
        <f>J101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0"/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13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6.96" customHeight="1">
      <c r="A66" s="40"/>
      <c r="B66" s="61"/>
      <c r="C66" s="62"/>
      <c r="D66" s="62"/>
      <c r="E66" s="62"/>
      <c r="F66" s="62"/>
      <c r="G66" s="62"/>
      <c r="H66" s="62"/>
      <c r="I66" s="62"/>
      <c r="J66" s="62"/>
      <c r="K66" s="62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70" s="2" customFormat="1" ht="6.96" customHeight="1">
      <c r="A70" s="40"/>
      <c r="B70" s="63"/>
      <c r="C70" s="64"/>
      <c r="D70" s="64"/>
      <c r="E70" s="64"/>
      <c r="F70" s="64"/>
      <c r="G70" s="64"/>
      <c r="H70" s="64"/>
      <c r="I70" s="64"/>
      <c r="J70" s="64"/>
      <c r="K70" s="64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24.96" customHeight="1">
      <c r="A71" s="40"/>
      <c r="B71" s="41"/>
      <c r="C71" s="25" t="s">
        <v>101</v>
      </c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16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6.5" customHeight="1">
      <c r="A74" s="40"/>
      <c r="B74" s="41"/>
      <c r="C74" s="42"/>
      <c r="D74" s="42"/>
      <c r="E74" s="162" t="str">
        <f>E7</f>
        <v>Parkovací záliv v ulici Komenského</v>
      </c>
      <c r="F74" s="34"/>
      <c r="G74" s="34"/>
      <c r="H74" s="34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88</v>
      </c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71" t="str">
        <f>E9</f>
        <v>V - VON</v>
      </c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21</v>
      </c>
      <c r="D78" s="42"/>
      <c r="E78" s="42"/>
      <c r="F78" s="29" t="str">
        <f>F12</f>
        <v>Český Brod</v>
      </c>
      <c r="G78" s="42"/>
      <c r="H78" s="42"/>
      <c r="I78" s="34" t="s">
        <v>23</v>
      </c>
      <c r="J78" s="74" t="str">
        <f>IF(J12="","",J12)</f>
        <v>7. 3. 2025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5.15" customHeight="1">
      <c r="A80" s="40"/>
      <c r="B80" s="41"/>
      <c r="C80" s="34" t="s">
        <v>25</v>
      </c>
      <c r="D80" s="42"/>
      <c r="E80" s="42"/>
      <c r="F80" s="29" t="str">
        <f>E15</f>
        <v>Město Český Brod</v>
      </c>
      <c r="G80" s="42"/>
      <c r="H80" s="42"/>
      <c r="I80" s="34" t="s">
        <v>33</v>
      </c>
      <c r="J80" s="38" t="str">
        <f>E21</f>
        <v xml:space="preserve"> 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31</v>
      </c>
      <c r="D81" s="42"/>
      <c r="E81" s="42"/>
      <c r="F81" s="29" t="str">
        <f>IF(E18="","",E18)</f>
        <v>Vyplň údaj</v>
      </c>
      <c r="G81" s="42"/>
      <c r="H81" s="42"/>
      <c r="I81" s="34" t="s">
        <v>36</v>
      </c>
      <c r="J81" s="38" t="str">
        <f>E24</f>
        <v xml:space="preserve"> 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0.32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11" customFormat="1" ht="29.28" customHeight="1">
      <c r="A83" s="179"/>
      <c r="B83" s="180"/>
      <c r="C83" s="181" t="s">
        <v>102</v>
      </c>
      <c r="D83" s="182" t="s">
        <v>58</v>
      </c>
      <c r="E83" s="182" t="s">
        <v>54</v>
      </c>
      <c r="F83" s="182" t="s">
        <v>55</v>
      </c>
      <c r="G83" s="182" t="s">
        <v>103</v>
      </c>
      <c r="H83" s="182" t="s">
        <v>104</v>
      </c>
      <c r="I83" s="182" t="s">
        <v>105</v>
      </c>
      <c r="J83" s="182" t="s">
        <v>92</v>
      </c>
      <c r="K83" s="183" t="s">
        <v>106</v>
      </c>
      <c r="L83" s="184"/>
      <c r="M83" s="94" t="s">
        <v>19</v>
      </c>
      <c r="N83" s="95" t="s">
        <v>43</v>
      </c>
      <c r="O83" s="95" t="s">
        <v>107</v>
      </c>
      <c r="P83" s="95" t="s">
        <v>108</v>
      </c>
      <c r="Q83" s="95" t="s">
        <v>109</v>
      </c>
      <c r="R83" s="95" t="s">
        <v>110</v>
      </c>
      <c r="S83" s="95" t="s">
        <v>111</v>
      </c>
      <c r="T83" s="96" t="s">
        <v>112</v>
      </c>
      <c r="U83" s="179"/>
      <c r="V83" s="179"/>
      <c r="W83" s="179"/>
      <c r="X83" s="179"/>
      <c r="Y83" s="179"/>
      <c r="Z83" s="179"/>
      <c r="AA83" s="179"/>
      <c r="AB83" s="179"/>
      <c r="AC83" s="179"/>
      <c r="AD83" s="179"/>
      <c r="AE83" s="179"/>
    </row>
    <row r="84" s="2" customFormat="1" ht="22.8" customHeight="1">
      <c r="A84" s="40"/>
      <c r="B84" s="41"/>
      <c r="C84" s="101" t="s">
        <v>113</v>
      </c>
      <c r="D84" s="42"/>
      <c r="E84" s="42"/>
      <c r="F84" s="42"/>
      <c r="G84" s="42"/>
      <c r="H84" s="42"/>
      <c r="I84" s="42"/>
      <c r="J84" s="185">
        <f>BK84</f>
        <v>0</v>
      </c>
      <c r="K84" s="42"/>
      <c r="L84" s="46"/>
      <c r="M84" s="97"/>
      <c r="N84" s="186"/>
      <c r="O84" s="98"/>
      <c r="P84" s="187">
        <f>P85</f>
        <v>0</v>
      </c>
      <c r="Q84" s="98"/>
      <c r="R84" s="187">
        <f>R85</f>
        <v>0</v>
      </c>
      <c r="S84" s="98"/>
      <c r="T84" s="188">
        <f>T85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T84" s="19" t="s">
        <v>72</v>
      </c>
      <c r="AU84" s="19" t="s">
        <v>93</v>
      </c>
      <c r="BK84" s="189">
        <f>BK85</f>
        <v>0</v>
      </c>
    </row>
    <row r="85" s="12" customFormat="1" ht="25.92" customHeight="1">
      <c r="A85" s="12"/>
      <c r="B85" s="190"/>
      <c r="C85" s="191"/>
      <c r="D85" s="192" t="s">
        <v>72</v>
      </c>
      <c r="E85" s="193" t="s">
        <v>481</v>
      </c>
      <c r="F85" s="193" t="s">
        <v>482</v>
      </c>
      <c r="G85" s="191"/>
      <c r="H85" s="191"/>
      <c r="I85" s="194"/>
      <c r="J85" s="195">
        <f>BK85</f>
        <v>0</v>
      </c>
      <c r="K85" s="191"/>
      <c r="L85" s="196"/>
      <c r="M85" s="197"/>
      <c r="N85" s="198"/>
      <c r="O85" s="198"/>
      <c r="P85" s="199">
        <f>P86+P93+P97+P101</f>
        <v>0</v>
      </c>
      <c r="Q85" s="198"/>
      <c r="R85" s="199">
        <f>R86+R93+R97+R101</f>
        <v>0</v>
      </c>
      <c r="S85" s="198"/>
      <c r="T85" s="200">
        <f>T86+T93+T97+T101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1" t="s">
        <v>152</v>
      </c>
      <c r="AT85" s="202" t="s">
        <v>72</v>
      </c>
      <c r="AU85" s="202" t="s">
        <v>73</v>
      </c>
      <c r="AY85" s="201" t="s">
        <v>116</v>
      </c>
      <c r="BK85" s="203">
        <f>BK86+BK93+BK97+BK101</f>
        <v>0</v>
      </c>
    </row>
    <row r="86" s="12" customFormat="1" ht="22.8" customHeight="1">
      <c r="A86" s="12"/>
      <c r="B86" s="190"/>
      <c r="C86" s="191"/>
      <c r="D86" s="192" t="s">
        <v>72</v>
      </c>
      <c r="E86" s="204" t="s">
        <v>483</v>
      </c>
      <c r="F86" s="204" t="s">
        <v>484</v>
      </c>
      <c r="G86" s="191"/>
      <c r="H86" s="191"/>
      <c r="I86" s="194"/>
      <c r="J86" s="205">
        <f>BK86</f>
        <v>0</v>
      </c>
      <c r="K86" s="191"/>
      <c r="L86" s="196"/>
      <c r="M86" s="197"/>
      <c r="N86" s="198"/>
      <c r="O86" s="198"/>
      <c r="P86" s="199">
        <f>SUM(P87:P92)</f>
        <v>0</v>
      </c>
      <c r="Q86" s="198"/>
      <c r="R86" s="199">
        <f>SUM(R87:R92)</f>
        <v>0</v>
      </c>
      <c r="S86" s="198"/>
      <c r="T86" s="200">
        <f>SUM(T87:T92)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1" t="s">
        <v>152</v>
      </c>
      <c r="AT86" s="202" t="s">
        <v>72</v>
      </c>
      <c r="AU86" s="202" t="s">
        <v>81</v>
      </c>
      <c r="AY86" s="201" t="s">
        <v>116</v>
      </c>
      <c r="BK86" s="203">
        <f>SUM(BK87:BK92)</f>
        <v>0</v>
      </c>
    </row>
    <row r="87" s="2" customFormat="1" ht="16.5" customHeight="1">
      <c r="A87" s="40"/>
      <c r="B87" s="41"/>
      <c r="C87" s="206" t="s">
        <v>81</v>
      </c>
      <c r="D87" s="206" t="s">
        <v>118</v>
      </c>
      <c r="E87" s="207" t="s">
        <v>485</v>
      </c>
      <c r="F87" s="208" t="s">
        <v>486</v>
      </c>
      <c r="G87" s="209" t="s">
        <v>411</v>
      </c>
      <c r="H87" s="210">
        <v>1</v>
      </c>
      <c r="I87" s="211"/>
      <c r="J87" s="212">
        <f>ROUND(I87*H87,2)</f>
        <v>0</v>
      </c>
      <c r="K87" s="208" t="s">
        <v>122</v>
      </c>
      <c r="L87" s="46"/>
      <c r="M87" s="213" t="s">
        <v>19</v>
      </c>
      <c r="N87" s="214" t="s">
        <v>44</v>
      </c>
      <c r="O87" s="86"/>
      <c r="P87" s="215">
        <f>O87*H87</f>
        <v>0</v>
      </c>
      <c r="Q87" s="215">
        <v>0</v>
      </c>
      <c r="R87" s="215">
        <f>Q87*H87</f>
        <v>0</v>
      </c>
      <c r="S87" s="215">
        <v>0</v>
      </c>
      <c r="T87" s="216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7" t="s">
        <v>487</v>
      </c>
      <c r="AT87" s="217" t="s">
        <v>118</v>
      </c>
      <c r="AU87" s="217" t="s">
        <v>83</v>
      </c>
      <c r="AY87" s="19" t="s">
        <v>116</v>
      </c>
      <c r="BE87" s="218">
        <f>IF(N87="základní",J87,0)</f>
        <v>0</v>
      </c>
      <c r="BF87" s="218">
        <f>IF(N87="snížená",J87,0)</f>
        <v>0</v>
      </c>
      <c r="BG87" s="218">
        <f>IF(N87="zákl. přenesená",J87,0)</f>
        <v>0</v>
      </c>
      <c r="BH87" s="218">
        <f>IF(N87="sníž. přenesená",J87,0)</f>
        <v>0</v>
      </c>
      <c r="BI87" s="218">
        <f>IF(N87="nulová",J87,0)</f>
        <v>0</v>
      </c>
      <c r="BJ87" s="19" t="s">
        <v>81</v>
      </c>
      <c r="BK87" s="218">
        <f>ROUND(I87*H87,2)</f>
        <v>0</v>
      </c>
      <c r="BL87" s="19" t="s">
        <v>487</v>
      </c>
      <c r="BM87" s="217" t="s">
        <v>488</v>
      </c>
    </row>
    <row r="88" s="2" customFormat="1">
      <c r="A88" s="40"/>
      <c r="B88" s="41"/>
      <c r="C88" s="42"/>
      <c r="D88" s="219" t="s">
        <v>125</v>
      </c>
      <c r="E88" s="42"/>
      <c r="F88" s="220" t="s">
        <v>489</v>
      </c>
      <c r="G88" s="42"/>
      <c r="H88" s="42"/>
      <c r="I88" s="221"/>
      <c r="J88" s="42"/>
      <c r="K88" s="42"/>
      <c r="L88" s="46"/>
      <c r="M88" s="222"/>
      <c r="N88" s="223"/>
      <c r="O88" s="86"/>
      <c r="P88" s="86"/>
      <c r="Q88" s="86"/>
      <c r="R88" s="86"/>
      <c r="S88" s="86"/>
      <c r="T88" s="87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125</v>
      </c>
      <c r="AU88" s="19" t="s">
        <v>83</v>
      </c>
    </row>
    <row r="89" s="2" customFormat="1">
      <c r="A89" s="40"/>
      <c r="B89" s="41"/>
      <c r="C89" s="42"/>
      <c r="D89" s="226" t="s">
        <v>133</v>
      </c>
      <c r="E89" s="42"/>
      <c r="F89" s="236" t="s">
        <v>490</v>
      </c>
      <c r="G89" s="42"/>
      <c r="H89" s="42"/>
      <c r="I89" s="221"/>
      <c r="J89" s="42"/>
      <c r="K89" s="42"/>
      <c r="L89" s="46"/>
      <c r="M89" s="222"/>
      <c r="N89" s="223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133</v>
      </c>
      <c r="AU89" s="19" t="s">
        <v>83</v>
      </c>
    </row>
    <row r="90" s="2" customFormat="1" ht="16.5" customHeight="1">
      <c r="A90" s="40"/>
      <c r="B90" s="41"/>
      <c r="C90" s="206" t="s">
        <v>83</v>
      </c>
      <c r="D90" s="206" t="s">
        <v>118</v>
      </c>
      <c r="E90" s="207" t="s">
        <v>491</v>
      </c>
      <c r="F90" s="208" t="s">
        <v>492</v>
      </c>
      <c r="G90" s="209" t="s">
        <v>411</v>
      </c>
      <c r="H90" s="210">
        <v>1</v>
      </c>
      <c r="I90" s="211"/>
      <c r="J90" s="212">
        <f>ROUND(I90*H90,2)</f>
        <v>0</v>
      </c>
      <c r="K90" s="208" t="s">
        <v>122</v>
      </c>
      <c r="L90" s="46"/>
      <c r="M90" s="213" t="s">
        <v>19</v>
      </c>
      <c r="N90" s="214" t="s">
        <v>44</v>
      </c>
      <c r="O90" s="86"/>
      <c r="P90" s="215">
        <f>O90*H90</f>
        <v>0</v>
      </c>
      <c r="Q90" s="215">
        <v>0</v>
      </c>
      <c r="R90" s="215">
        <f>Q90*H90</f>
        <v>0</v>
      </c>
      <c r="S90" s="215">
        <v>0</v>
      </c>
      <c r="T90" s="216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487</v>
      </c>
      <c r="AT90" s="217" t="s">
        <v>118</v>
      </c>
      <c r="AU90" s="217" t="s">
        <v>83</v>
      </c>
      <c r="AY90" s="19" t="s">
        <v>116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81</v>
      </c>
      <c r="BK90" s="218">
        <f>ROUND(I90*H90,2)</f>
        <v>0</v>
      </c>
      <c r="BL90" s="19" t="s">
        <v>487</v>
      </c>
      <c r="BM90" s="217" t="s">
        <v>493</v>
      </c>
    </row>
    <row r="91" s="2" customFormat="1">
      <c r="A91" s="40"/>
      <c r="B91" s="41"/>
      <c r="C91" s="42"/>
      <c r="D91" s="219" t="s">
        <v>125</v>
      </c>
      <c r="E91" s="42"/>
      <c r="F91" s="220" t="s">
        <v>494</v>
      </c>
      <c r="G91" s="42"/>
      <c r="H91" s="42"/>
      <c r="I91" s="221"/>
      <c r="J91" s="42"/>
      <c r="K91" s="42"/>
      <c r="L91" s="46"/>
      <c r="M91" s="222"/>
      <c r="N91" s="223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125</v>
      </c>
      <c r="AU91" s="19" t="s">
        <v>83</v>
      </c>
    </row>
    <row r="92" s="2" customFormat="1">
      <c r="A92" s="40"/>
      <c r="B92" s="41"/>
      <c r="C92" s="42"/>
      <c r="D92" s="226" t="s">
        <v>133</v>
      </c>
      <c r="E92" s="42"/>
      <c r="F92" s="236" t="s">
        <v>495</v>
      </c>
      <c r="G92" s="42"/>
      <c r="H92" s="42"/>
      <c r="I92" s="221"/>
      <c r="J92" s="42"/>
      <c r="K92" s="42"/>
      <c r="L92" s="46"/>
      <c r="M92" s="222"/>
      <c r="N92" s="223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133</v>
      </c>
      <c r="AU92" s="19" t="s">
        <v>83</v>
      </c>
    </row>
    <row r="93" s="12" customFormat="1" ht="22.8" customHeight="1">
      <c r="A93" s="12"/>
      <c r="B93" s="190"/>
      <c r="C93" s="191"/>
      <c r="D93" s="192" t="s">
        <v>72</v>
      </c>
      <c r="E93" s="204" t="s">
        <v>496</v>
      </c>
      <c r="F93" s="204" t="s">
        <v>497</v>
      </c>
      <c r="G93" s="191"/>
      <c r="H93" s="191"/>
      <c r="I93" s="194"/>
      <c r="J93" s="205">
        <f>BK93</f>
        <v>0</v>
      </c>
      <c r="K93" s="191"/>
      <c r="L93" s="196"/>
      <c r="M93" s="197"/>
      <c r="N93" s="198"/>
      <c r="O93" s="198"/>
      <c r="P93" s="199">
        <f>SUM(P94:P96)</f>
        <v>0</v>
      </c>
      <c r="Q93" s="198"/>
      <c r="R93" s="199">
        <f>SUM(R94:R96)</f>
        <v>0</v>
      </c>
      <c r="S93" s="198"/>
      <c r="T93" s="200">
        <f>SUM(T94:T96)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1" t="s">
        <v>152</v>
      </c>
      <c r="AT93" s="202" t="s">
        <v>72</v>
      </c>
      <c r="AU93" s="202" t="s">
        <v>81</v>
      </c>
      <c r="AY93" s="201" t="s">
        <v>116</v>
      </c>
      <c r="BK93" s="203">
        <f>SUM(BK94:BK96)</f>
        <v>0</v>
      </c>
    </row>
    <row r="94" s="2" customFormat="1" ht="16.5" customHeight="1">
      <c r="A94" s="40"/>
      <c r="B94" s="41"/>
      <c r="C94" s="206" t="s">
        <v>137</v>
      </c>
      <c r="D94" s="206" t="s">
        <v>118</v>
      </c>
      <c r="E94" s="207" t="s">
        <v>498</v>
      </c>
      <c r="F94" s="208" t="s">
        <v>497</v>
      </c>
      <c r="G94" s="209" t="s">
        <v>411</v>
      </c>
      <c r="H94" s="210">
        <v>1</v>
      </c>
      <c r="I94" s="211"/>
      <c r="J94" s="212">
        <f>ROUND(I94*H94,2)</f>
        <v>0</v>
      </c>
      <c r="K94" s="208" t="s">
        <v>122</v>
      </c>
      <c r="L94" s="46"/>
      <c r="M94" s="213" t="s">
        <v>19</v>
      </c>
      <c r="N94" s="214" t="s">
        <v>44</v>
      </c>
      <c r="O94" s="86"/>
      <c r="P94" s="215">
        <f>O94*H94</f>
        <v>0</v>
      </c>
      <c r="Q94" s="215">
        <v>0</v>
      </c>
      <c r="R94" s="215">
        <f>Q94*H94</f>
        <v>0</v>
      </c>
      <c r="S94" s="215">
        <v>0</v>
      </c>
      <c r="T94" s="216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487</v>
      </c>
      <c r="AT94" s="217" t="s">
        <v>118</v>
      </c>
      <c r="AU94" s="217" t="s">
        <v>83</v>
      </c>
      <c r="AY94" s="19" t="s">
        <v>116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81</v>
      </c>
      <c r="BK94" s="218">
        <f>ROUND(I94*H94,2)</f>
        <v>0</v>
      </c>
      <c r="BL94" s="19" t="s">
        <v>487</v>
      </c>
      <c r="BM94" s="217" t="s">
        <v>499</v>
      </c>
    </row>
    <row r="95" s="2" customFormat="1">
      <c r="A95" s="40"/>
      <c r="B95" s="41"/>
      <c r="C95" s="42"/>
      <c r="D95" s="219" t="s">
        <v>125</v>
      </c>
      <c r="E95" s="42"/>
      <c r="F95" s="220" t="s">
        <v>500</v>
      </c>
      <c r="G95" s="42"/>
      <c r="H95" s="42"/>
      <c r="I95" s="221"/>
      <c r="J95" s="42"/>
      <c r="K95" s="42"/>
      <c r="L95" s="46"/>
      <c r="M95" s="222"/>
      <c r="N95" s="223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125</v>
      </c>
      <c r="AU95" s="19" t="s">
        <v>83</v>
      </c>
    </row>
    <row r="96" s="2" customFormat="1">
      <c r="A96" s="40"/>
      <c r="B96" s="41"/>
      <c r="C96" s="42"/>
      <c r="D96" s="226" t="s">
        <v>133</v>
      </c>
      <c r="E96" s="42"/>
      <c r="F96" s="236" t="s">
        <v>501</v>
      </c>
      <c r="G96" s="42"/>
      <c r="H96" s="42"/>
      <c r="I96" s="221"/>
      <c r="J96" s="42"/>
      <c r="K96" s="42"/>
      <c r="L96" s="46"/>
      <c r="M96" s="222"/>
      <c r="N96" s="223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133</v>
      </c>
      <c r="AU96" s="19" t="s">
        <v>83</v>
      </c>
    </row>
    <row r="97" s="12" customFormat="1" ht="22.8" customHeight="1">
      <c r="A97" s="12"/>
      <c r="B97" s="190"/>
      <c r="C97" s="191"/>
      <c r="D97" s="192" t="s">
        <v>72</v>
      </c>
      <c r="E97" s="204" t="s">
        <v>502</v>
      </c>
      <c r="F97" s="204" t="s">
        <v>503</v>
      </c>
      <c r="G97" s="191"/>
      <c r="H97" s="191"/>
      <c r="I97" s="194"/>
      <c r="J97" s="205">
        <f>BK97</f>
        <v>0</v>
      </c>
      <c r="K97" s="191"/>
      <c r="L97" s="196"/>
      <c r="M97" s="197"/>
      <c r="N97" s="198"/>
      <c r="O97" s="198"/>
      <c r="P97" s="199">
        <f>SUM(P98:P100)</f>
        <v>0</v>
      </c>
      <c r="Q97" s="198"/>
      <c r="R97" s="199">
        <f>SUM(R98:R100)</f>
        <v>0</v>
      </c>
      <c r="S97" s="198"/>
      <c r="T97" s="200">
        <f>SUM(T98:T100)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1" t="s">
        <v>152</v>
      </c>
      <c r="AT97" s="202" t="s">
        <v>72</v>
      </c>
      <c r="AU97" s="202" t="s">
        <v>81</v>
      </c>
      <c r="AY97" s="201" t="s">
        <v>116</v>
      </c>
      <c r="BK97" s="203">
        <f>SUM(BK98:BK100)</f>
        <v>0</v>
      </c>
    </row>
    <row r="98" s="2" customFormat="1" ht="16.5" customHeight="1">
      <c r="A98" s="40"/>
      <c r="B98" s="41"/>
      <c r="C98" s="206" t="s">
        <v>123</v>
      </c>
      <c r="D98" s="206" t="s">
        <v>118</v>
      </c>
      <c r="E98" s="207" t="s">
        <v>504</v>
      </c>
      <c r="F98" s="208" t="s">
        <v>503</v>
      </c>
      <c r="G98" s="209" t="s">
        <v>411</v>
      </c>
      <c r="H98" s="210">
        <v>1</v>
      </c>
      <c r="I98" s="211"/>
      <c r="J98" s="212">
        <f>ROUND(I98*H98,2)</f>
        <v>0</v>
      </c>
      <c r="K98" s="208" t="s">
        <v>122</v>
      </c>
      <c r="L98" s="46"/>
      <c r="M98" s="213" t="s">
        <v>19</v>
      </c>
      <c r="N98" s="214" t="s">
        <v>44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487</v>
      </c>
      <c r="AT98" s="217" t="s">
        <v>118</v>
      </c>
      <c r="AU98" s="217" t="s">
        <v>83</v>
      </c>
      <c r="AY98" s="19" t="s">
        <v>116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81</v>
      </c>
      <c r="BK98" s="218">
        <f>ROUND(I98*H98,2)</f>
        <v>0</v>
      </c>
      <c r="BL98" s="19" t="s">
        <v>487</v>
      </c>
      <c r="BM98" s="217" t="s">
        <v>505</v>
      </c>
    </row>
    <row r="99" s="2" customFormat="1">
      <c r="A99" s="40"/>
      <c r="B99" s="41"/>
      <c r="C99" s="42"/>
      <c r="D99" s="219" t="s">
        <v>125</v>
      </c>
      <c r="E99" s="42"/>
      <c r="F99" s="220" t="s">
        <v>506</v>
      </c>
      <c r="G99" s="42"/>
      <c r="H99" s="42"/>
      <c r="I99" s="221"/>
      <c r="J99" s="42"/>
      <c r="K99" s="42"/>
      <c r="L99" s="46"/>
      <c r="M99" s="222"/>
      <c r="N99" s="223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125</v>
      </c>
      <c r="AU99" s="19" t="s">
        <v>83</v>
      </c>
    </row>
    <row r="100" s="2" customFormat="1">
      <c r="A100" s="40"/>
      <c r="B100" s="41"/>
      <c r="C100" s="42"/>
      <c r="D100" s="226" t="s">
        <v>133</v>
      </c>
      <c r="E100" s="42"/>
      <c r="F100" s="236" t="s">
        <v>507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133</v>
      </c>
      <c r="AU100" s="19" t="s">
        <v>83</v>
      </c>
    </row>
    <row r="101" s="12" customFormat="1" ht="22.8" customHeight="1">
      <c r="A101" s="12"/>
      <c r="B101" s="190"/>
      <c r="C101" s="191"/>
      <c r="D101" s="192" t="s">
        <v>72</v>
      </c>
      <c r="E101" s="204" t="s">
        <v>508</v>
      </c>
      <c r="F101" s="204" t="s">
        <v>509</v>
      </c>
      <c r="G101" s="191"/>
      <c r="H101" s="191"/>
      <c r="I101" s="194"/>
      <c r="J101" s="205">
        <f>BK101</f>
        <v>0</v>
      </c>
      <c r="K101" s="191"/>
      <c r="L101" s="196"/>
      <c r="M101" s="197"/>
      <c r="N101" s="198"/>
      <c r="O101" s="198"/>
      <c r="P101" s="199">
        <f>SUM(P102:P104)</f>
        <v>0</v>
      </c>
      <c r="Q101" s="198"/>
      <c r="R101" s="199">
        <f>SUM(R102:R104)</f>
        <v>0</v>
      </c>
      <c r="S101" s="198"/>
      <c r="T101" s="200">
        <f>SUM(T102:T104)</f>
        <v>0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01" t="s">
        <v>152</v>
      </c>
      <c r="AT101" s="202" t="s">
        <v>72</v>
      </c>
      <c r="AU101" s="202" t="s">
        <v>81</v>
      </c>
      <c r="AY101" s="201" t="s">
        <v>116</v>
      </c>
      <c r="BK101" s="203">
        <f>SUM(BK102:BK104)</f>
        <v>0</v>
      </c>
    </row>
    <row r="102" s="2" customFormat="1" ht="16.5" customHeight="1">
      <c r="A102" s="40"/>
      <c r="B102" s="41"/>
      <c r="C102" s="206" t="s">
        <v>152</v>
      </c>
      <c r="D102" s="206" t="s">
        <v>118</v>
      </c>
      <c r="E102" s="207" t="s">
        <v>510</v>
      </c>
      <c r="F102" s="208" t="s">
        <v>509</v>
      </c>
      <c r="G102" s="209" t="s">
        <v>411</v>
      </c>
      <c r="H102" s="210">
        <v>1</v>
      </c>
      <c r="I102" s="211"/>
      <c r="J102" s="212">
        <f>ROUND(I102*H102,2)</f>
        <v>0</v>
      </c>
      <c r="K102" s="208" t="s">
        <v>122</v>
      </c>
      <c r="L102" s="46"/>
      <c r="M102" s="213" t="s">
        <v>19</v>
      </c>
      <c r="N102" s="214" t="s">
        <v>44</v>
      </c>
      <c r="O102" s="86"/>
      <c r="P102" s="215">
        <f>O102*H102</f>
        <v>0</v>
      </c>
      <c r="Q102" s="215">
        <v>0</v>
      </c>
      <c r="R102" s="215">
        <f>Q102*H102</f>
        <v>0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487</v>
      </c>
      <c r="AT102" s="217" t="s">
        <v>118</v>
      </c>
      <c r="AU102" s="217" t="s">
        <v>83</v>
      </c>
      <c r="AY102" s="19" t="s">
        <v>116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81</v>
      </c>
      <c r="BK102" s="218">
        <f>ROUND(I102*H102,2)</f>
        <v>0</v>
      </c>
      <c r="BL102" s="19" t="s">
        <v>487</v>
      </c>
      <c r="BM102" s="217" t="s">
        <v>511</v>
      </c>
    </row>
    <row r="103" s="2" customFormat="1">
      <c r="A103" s="40"/>
      <c r="B103" s="41"/>
      <c r="C103" s="42"/>
      <c r="D103" s="219" t="s">
        <v>125</v>
      </c>
      <c r="E103" s="42"/>
      <c r="F103" s="220" t="s">
        <v>512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125</v>
      </c>
      <c r="AU103" s="19" t="s">
        <v>83</v>
      </c>
    </row>
    <row r="104" s="2" customFormat="1">
      <c r="A104" s="40"/>
      <c r="B104" s="41"/>
      <c r="C104" s="42"/>
      <c r="D104" s="226" t="s">
        <v>133</v>
      </c>
      <c r="E104" s="42"/>
      <c r="F104" s="236" t="s">
        <v>513</v>
      </c>
      <c r="G104" s="42"/>
      <c r="H104" s="42"/>
      <c r="I104" s="221"/>
      <c r="J104" s="42"/>
      <c r="K104" s="42"/>
      <c r="L104" s="46"/>
      <c r="M104" s="268"/>
      <c r="N104" s="269"/>
      <c r="O104" s="270"/>
      <c r="P104" s="270"/>
      <c r="Q104" s="270"/>
      <c r="R104" s="270"/>
      <c r="S104" s="270"/>
      <c r="T104" s="271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133</v>
      </c>
      <c r="AU104" s="19" t="s">
        <v>83</v>
      </c>
    </row>
    <row r="105" s="2" customFormat="1" ht="6.96" customHeight="1">
      <c r="A105" s="40"/>
      <c r="B105" s="61"/>
      <c r="C105" s="62"/>
      <c r="D105" s="62"/>
      <c r="E105" s="62"/>
      <c r="F105" s="62"/>
      <c r="G105" s="62"/>
      <c r="H105" s="62"/>
      <c r="I105" s="62"/>
      <c r="J105" s="62"/>
      <c r="K105" s="62"/>
      <c r="L105" s="46"/>
      <c r="M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</row>
  </sheetData>
  <sheetProtection sheet="1" autoFilter="0" formatColumns="0" formatRows="0" objects="1" scenarios="1" spinCount="100000" saltValue="dz5EHJuDKvgBsYFw1+7VgtSTuLtJGeMRIB3V5/j31j7grb40GpBaBmxo0HdjrORhVM0OxMLcDD6eXtfLeHW/pA==" hashValue="u+eFU0zolWOQ190zz7Jj2D9g4MTf1TJLUUGfZFLM+r75bjjOBjNm183XEEOJobaHZySt6MJgeCitYh5QwE6WpQ==" algorithmName="SHA-512" password="CBFB"/>
  <autoFilter ref="C83:K104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8" r:id="rId1" display="https://podminky.urs.cz/item/CS_URS_2025_01/012002000"/>
    <hyperlink ref="F91" r:id="rId2" display="https://podminky.urs.cz/item/CS_URS_2025_01/013002000"/>
    <hyperlink ref="F95" r:id="rId3" display="https://podminky.urs.cz/item/CS_URS_2025_01/030001000"/>
    <hyperlink ref="F99" r:id="rId4" display="https://podminky.urs.cz/item/CS_URS_2025_01/040001000"/>
    <hyperlink ref="F103" r:id="rId5" display="https://podminky.urs.cz/item/CS_URS_2025_01/070001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6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72" customWidth="1"/>
    <col min="2" max="2" width="1.667969" style="272" customWidth="1"/>
    <col min="3" max="4" width="5" style="272" customWidth="1"/>
    <col min="5" max="5" width="11.66016" style="272" customWidth="1"/>
    <col min="6" max="6" width="9.160156" style="272" customWidth="1"/>
    <col min="7" max="7" width="5" style="272" customWidth="1"/>
    <col min="8" max="8" width="77.83203" style="272" customWidth="1"/>
    <col min="9" max="10" width="20" style="272" customWidth="1"/>
    <col min="11" max="11" width="1.667969" style="272" customWidth="1"/>
  </cols>
  <sheetData>
    <row r="1" s="1" customFormat="1" ht="37.5" customHeight="1"/>
    <row r="2" s="1" customFormat="1" ht="7.5" customHeight="1">
      <c r="B2" s="273"/>
      <c r="C2" s="274"/>
      <c r="D2" s="274"/>
      <c r="E2" s="274"/>
      <c r="F2" s="274"/>
      <c r="G2" s="274"/>
      <c r="H2" s="274"/>
      <c r="I2" s="274"/>
      <c r="J2" s="274"/>
      <c r="K2" s="275"/>
    </row>
    <row r="3" s="16" customFormat="1" ht="45" customHeight="1">
      <c r="B3" s="276"/>
      <c r="C3" s="277" t="s">
        <v>514</v>
      </c>
      <c r="D3" s="277"/>
      <c r="E3" s="277"/>
      <c r="F3" s="277"/>
      <c r="G3" s="277"/>
      <c r="H3" s="277"/>
      <c r="I3" s="277"/>
      <c r="J3" s="277"/>
      <c r="K3" s="278"/>
    </row>
    <row r="4" s="1" customFormat="1" ht="25.5" customHeight="1">
      <c r="B4" s="279"/>
      <c r="C4" s="280" t="s">
        <v>515</v>
      </c>
      <c r="D4" s="280"/>
      <c r="E4" s="280"/>
      <c r="F4" s="280"/>
      <c r="G4" s="280"/>
      <c r="H4" s="280"/>
      <c r="I4" s="280"/>
      <c r="J4" s="280"/>
      <c r="K4" s="281"/>
    </row>
    <row r="5" s="1" customFormat="1" ht="5.25" customHeight="1">
      <c r="B5" s="279"/>
      <c r="C5" s="282"/>
      <c r="D5" s="282"/>
      <c r="E5" s="282"/>
      <c r="F5" s="282"/>
      <c r="G5" s="282"/>
      <c r="H5" s="282"/>
      <c r="I5" s="282"/>
      <c r="J5" s="282"/>
      <c r="K5" s="281"/>
    </row>
    <row r="6" s="1" customFormat="1" ht="15" customHeight="1">
      <c r="B6" s="279"/>
      <c r="C6" s="283" t="s">
        <v>516</v>
      </c>
      <c r="D6" s="283"/>
      <c r="E6" s="283"/>
      <c r="F6" s="283"/>
      <c r="G6" s="283"/>
      <c r="H6" s="283"/>
      <c r="I6" s="283"/>
      <c r="J6" s="283"/>
      <c r="K6" s="281"/>
    </row>
    <row r="7" s="1" customFormat="1" ht="15" customHeight="1">
      <c r="B7" s="284"/>
      <c r="C7" s="283" t="s">
        <v>517</v>
      </c>
      <c r="D7" s="283"/>
      <c r="E7" s="283"/>
      <c r="F7" s="283"/>
      <c r="G7" s="283"/>
      <c r="H7" s="283"/>
      <c r="I7" s="283"/>
      <c r="J7" s="283"/>
      <c r="K7" s="281"/>
    </row>
    <row r="8" s="1" customFormat="1" ht="12.75" customHeight="1">
      <c r="B8" s="284"/>
      <c r="C8" s="283"/>
      <c r="D8" s="283"/>
      <c r="E8" s="283"/>
      <c r="F8" s="283"/>
      <c r="G8" s="283"/>
      <c r="H8" s="283"/>
      <c r="I8" s="283"/>
      <c r="J8" s="283"/>
      <c r="K8" s="281"/>
    </row>
    <row r="9" s="1" customFormat="1" ht="15" customHeight="1">
      <c r="B9" s="284"/>
      <c r="C9" s="283" t="s">
        <v>518</v>
      </c>
      <c r="D9" s="283"/>
      <c r="E9" s="283"/>
      <c r="F9" s="283"/>
      <c r="G9" s="283"/>
      <c r="H9" s="283"/>
      <c r="I9" s="283"/>
      <c r="J9" s="283"/>
      <c r="K9" s="281"/>
    </row>
    <row r="10" s="1" customFormat="1" ht="15" customHeight="1">
      <c r="B10" s="284"/>
      <c r="C10" s="283"/>
      <c r="D10" s="283" t="s">
        <v>519</v>
      </c>
      <c r="E10" s="283"/>
      <c r="F10" s="283"/>
      <c r="G10" s="283"/>
      <c r="H10" s="283"/>
      <c r="I10" s="283"/>
      <c r="J10" s="283"/>
      <c r="K10" s="281"/>
    </row>
    <row r="11" s="1" customFormat="1" ht="15" customHeight="1">
      <c r="B11" s="284"/>
      <c r="C11" s="285"/>
      <c r="D11" s="283" t="s">
        <v>520</v>
      </c>
      <c r="E11" s="283"/>
      <c r="F11" s="283"/>
      <c r="G11" s="283"/>
      <c r="H11" s="283"/>
      <c r="I11" s="283"/>
      <c r="J11" s="283"/>
      <c r="K11" s="281"/>
    </row>
    <row r="12" s="1" customFormat="1" ht="15" customHeight="1">
      <c r="B12" s="284"/>
      <c r="C12" s="285"/>
      <c r="D12" s="283"/>
      <c r="E12" s="283"/>
      <c r="F12" s="283"/>
      <c r="G12" s="283"/>
      <c r="H12" s="283"/>
      <c r="I12" s="283"/>
      <c r="J12" s="283"/>
      <c r="K12" s="281"/>
    </row>
    <row r="13" s="1" customFormat="1" ht="15" customHeight="1">
      <c r="B13" s="284"/>
      <c r="C13" s="285"/>
      <c r="D13" s="286" t="s">
        <v>521</v>
      </c>
      <c r="E13" s="283"/>
      <c r="F13" s="283"/>
      <c r="G13" s="283"/>
      <c r="H13" s="283"/>
      <c r="I13" s="283"/>
      <c r="J13" s="283"/>
      <c r="K13" s="281"/>
    </row>
    <row r="14" s="1" customFormat="1" ht="12.75" customHeight="1">
      <c r="B14" s="284"/>
      <c r="C14" s="285"/>
      <c r="D14" s="285"/>
      <c r="E14" s="285"/>
      <c r="F14" s="285"/>
      <c r="G14" s="285"/>
      <c r="H14" s="285"/>
      <c r="I14" s="285"/>
      <c r="J14" s="285"/>
      <c r="K14" s="281"/>
    </row>
    <row r="15" s="1" customFormat="1" ht="15" customHeight="1">
      <c r="B15" s="284"/>
      <c r="C15" s="285"/>
      <c r="D15" s="283" t="s">
        <v>522</v>
      </c>
      <c r="E15" s="283"/>
      <c r="F15" s="283"/>
      <c r="G15" s="283"/>
      <c r="H15" s="283"/>
      <c r="I15" s="283"/>
      <c r="J15" s="283"/>
      <c r="K15" s="281"/>
    </row>
    <row r="16" s="1" customFormat="1" ht="15" customHeight="1">
      <c r="B16" s="284"/>
      <c r="C16" s="285"/>
      <c r="D16" s="283" t="s">
        <v>523</v>
      </c>
      <c r="E16" s="283"/>
      <c r="F16" s="283"/>
      <c r="G16" s="283"/>
      <c r="H16" s="283"/>
      <c r="I16" s="283"/>
      <c r="J16" s="283"/>
      <c r="K16" s="281"/>
    </row>
    <row r="17" s="1" customFormat="1" ht="15" customHeight="1">
      <c r="B17" s="284"/>
      <c r="C17" s="285"/>
      <c r="D17" s="283" t="s">
        <v>524</v>
      </c>
      <c r="E17" s="283"/>
      <c r="F17" s="283"/>
      <c r="G17" s="283"/>
      <c r="H17" s="283"/>
      <c r="I17" s="283"/>
      <c r="J17" s="283"/>
      <c r="K17" s="281"/>
    </row>
    <row r="18" s="1" customFormat="1" ht="15" customHeight="1">
      <c r="B18" s="284"/>
      <c r="C18" s="285"/>
      <c r="D18" s="285"/>
      <c r="E18" s="287" t="s">
        <v>80</v>
      </c>
      <c r="F18" s="283" t="s">
        <v>525</v>
      </c>
      <c r="G18" s="283"/>
      <c r="H18" s="283"/>
      <c r="I18" s="283"/>
      <c r="J18" s="283"/>
      <c r="K18" s="281"/>
    </row>
    <row r="19" s="1" customFormat="1" ht="15" customHeight="1">
      <c r="B19" s="284"/>
      <c r="C19" s="285"/>
      <c r="D19" s="285"/>
      <c r="E19" s="287" t="s">
        <v>526</v>
      </c>
      <c r="F19" s="283" t="s">
        <v>527</v>
      </c>
      <c r="G19" s="283"/>
      <c r="H19" s="283"/>
      <c r="I19" s="283"/>
      <c r="J19" s="283"/>
      <c r="K19" s="281"/>
    </row>
    <row r="20" s="1" customFormat="1" ht="15" customHeight="1">
      <c r="B20" s="284"/>
      <c r="C20" s="285"/>
      <c r="D20" s="285"/>
      <c r="E20" s="287" t="s">
        <v>528</v>
      </c>
      <c r="F20" s="283" t="s">
        <v>529</v>
      </c>
      <c r="G20" s="283"/>
      <c r="H20" s="283"/>
      <c r="I20" s="283"/>
      <c r="J20" s="283"/>
      <c r="K20" s="281"/>
    </row>
    <row r="21" s="1" customFormat="1" ht="15" customHeight="1">
      <c r="B21" s="284"/>
      <c r="C21" s="285"/>
      <c r="D21" s="285"/>
      <c r="E21" s="287" t="s">
        <v>85</v>
      </c>
      <c r="F21" s="283" t="s">
        <v>530</v>
      </c>
      <c r="G21" s="283"/>
      <c r="H21" s="283"/>
      <c r="I21" s="283"/>
      <c r="J21" s="283"/>
      <c r="K21" s="281"/>
    </row>
    <row r="22" s="1" customFormat="1" ht="15" customHeight="1">
      <c r="B22" s="284"/>
      <c r="C22" s="285"/>
      <c r="D22" s="285"/>
      <c r="E22" s="287" t="s">
        <v>531</v>
      </c>
      <c r="F22" s="283" t="s">
        <v>532</v>
      </c>
      <c r="G22" s="283"/>
      <c r="H22" s="283"/>
      <c r="I22" s="283"/>
      <c r="J22" s="283"/>
      <c r="K22" s="281"/>
    </row>
    <row r="23" s="1" customFormat="1" ht="15" customHeight="1">
      <c r="B23" s="284"/>
      <c r="C23" s="285"/>
      <c r="D23" s="285"/>
      <c r="E23" s="287" t="s">
        <v>533</v>
      </c>
      <c r="F23" s="283" t="s">
        <v>534</v>
      </c>
      <c r="G23" s="283"/>
      <c r="H23" s="283"/>
      <c r="I23" s="283"/>
      <c r="J23" s="283"/>
      <c r="K23" s="281"/>
    </row>
    <row r="24" s="1" customFormat="1" ht="12.75" customHeight="1">
      <c r="B24" s="284"/>
      <c r="C24" s="285"/>
      <c r="D24" s="285"/>
      <c r="E24" s="285"/>
      <c r="F24" s="285"/>
      <c r="G24" s="285"/>
      <c r="H24" s="285"/>
      <c r="I24" s="285"/>
      <c r="J24" s="285"/>
      <c r="K24" s="281"/>
    </row>
    <row r="25" s="1" customFormat="1" ht="15" customHeight="1">
      <c r="B25" s="284"/>
      <c r="C25" s="283" t="s">
        <v>535</v>
      </c>
      <c r="D25" s="283"/>
      <c r="E25" s="283"/>
      <c r="F25" s="283"/>
      <c r="G25" s="283"/>
      <c r="H25" s="283"/>
      <c r="I25" s="283"/>
      <c r="J25" s="283"/>
      <c r="K25" s="281"/>
    </row>
    <row r="26" s="1" customFormat="1" ht="15" customHeight="1">
      <c r="B26" s="284"/>
      <c r="C26" s="283" t="s">
        <v>536</v>
      </c>
      <c r="D26" s="283"/>
      <c r="E26" s="283"/>
      <c r="F26" s="283"/>
      <c r="G26" s="283"/>
      <c r="H26" s="283"/>
      <c r="I26" s="283"/>
      <c r="J26" s="283"/>
      <c r="K26" s="281"/>
    </row>
    <row r="27" s="1" customFormat="1" ht="15" customHeight="1">
      <c r="B27" s="284"/>
      <c r="C27" s="283"/>
      <c r="D27" s="283" t="s">
        <v>537</v>
      </c>
      <c r="E27" s="283"/>
      <c r="F27" s="283"/>
      <c r="G27" s="283"/>
      <c r="H27" s="283"/>
      <c r="I27" s="283"/>
      <c r="J27" s="283"/>
      <c r="K27" s="281"/>
    </row>
    <row r="28" s="1" customFormat="1" ht="15" customHeight="1">
      <c r="B28" s="284"/>
      <c r="C28" s="285"/>
      <c r="D28" s="283" t="s">
        <v>538</v>
      </c>
      <c r="E28" s="283"/>
      <c r="F28" s="283"/>
      <c r="G28" s="283"/>
      <c r="H28" s="283"/>
      <c r="I28" s="283"/>
      <c r="J28" s="283"/>
      <c r="K28" s="281"/>
    </row>
    <row r="29" s="1" customFormat="1" ht="12.75" customHeight="1">
      <c r="B29" s="284"/>
      <c r="C29" s="285"/>
      <c r="D29" s="285"/>
      <c r="E29" s="285"/>
      <c r="F29" s="285"/>
      <c r="G29" s="285"/>
      <c r="H29" s="285"/>
      <c r="I29" s="285"/>
      <c r="J29" s="285"/>
      <c r="K29" s="281"/>
    </row>
    <row r="30" s="1" customFormat="1" ht="15" customHeight="1">
      <c r="B30" s="284"/>
      <c r="C30" s="285"/>
      <c r="D30" s="283" t="s">
        <v>539</v>
      </c>
      <c r="E30" s="283"/>
      <c r="F30" s="283"/>
      <c r="G30" s="283"/>
      <c r="H30" s="283"/>
      <c r="I30" s="283"/>
      <c r="J30" s="283"/>
      <c r="K30" s="281"/>
    </row>
    <row r="31" s="1" customFormat="1" ht="15" customHeight="1">
      <c r="B31" s="284"/>
      <c r="C31" s="285"/>
      <c r="D31" s="283" t="s">
        <v>540</v>
      </c>
      <c r="E31" s="283"/>
      <c r="F31" s="283"/>
      <c r="G31" s="283"/>
      <c r="H31" s="283"/>
      <c r="I31" s="283"/>
      <c r="J31" s="283"/>
      <c r="K31" s="281"/>
    </row>
    <row r="32" s="1" customFormat="1" ht="12.75" customHeight="1">
      <c r="B32" s="284"/>
      <c r="C32" s="285"/>
      <c r="D32" s="285"/>
      <c r="E32" s="285"/>
      <c r="F32" s="285"/>
      <c r="G32" s="285"/>
      <c r="H32" s="285"/>
      <c r="I32" s="285"/>
      <c r="J32" s="285"/>
      <c r="K32" s="281"/>
    </row>
    <row r="33" s="1" customFormat="1" ht="15" customHeight="1">
      <c r="B33" s="284"/>
      <c r="C33" s="285"/>
      <c r="D33" s="283" t="s">
        <v>541</v>
      </c>
      <c r="E33" s="283"/>
      <c r="F33" s="283"/>
      <c r="G33" s="283"/>
      <c r="H33" s="283"/>
      <c r="I33" s="283"/>
      <c r="J33" s="283"/>
      <c r="K33" s="281"/>
    </row>
    <row r="34" s="1" customFormat="1" ht="15" customHeight="1">
      <c r="B34" s="284"/>
      <c r="C34" s="285"/>
      <c r="D34" s="283" t="s">
        <v>542</v>
      </c>
      <c r="E34" s="283"/>
      <c r="F34" s="283"/>
      <c r="G34" s="283"/>
      <c r="H34" s="283"/>
      <c r="I34" s="283"/>
      <c r="J34" s="283"/>
      <c r="K34" s="281"/>
    </row>
    <row r="35" s="1" customFormat="1" ht="15" customHeight="1">
      <c r="B35" s="284"/>
      <c r="C35" s="285"/>
      <c r="D35" s="283" t="s">
        <v>543</v>
      </c>
      <c r="E35" s="283"/>
      <c r="F35" s="283"/>
      <c r="G35" s="283"/>
      <c r="H35" s="283"/>
      <c r="I35" s="283"/>
      <c r="J35" s="283"/>
      <c r="K35" s="281"/>
    </row>
    <row r="36" s="1" customFormat="1" ht="15" customHeight="1">
      <c r="B36" s="284"/>
      <c r="C36" s="285"/>
      <c r="D36" s="283"/>
      <c r="E36" s="286" t="s">
        <v>102</v>
      </c>
      <c r="F36" s="283"/>
      <c r="G36" s="283" t="s">
        <v>544</v>
      </c>
      <c r="H36" s="283"/>
      <c r="I36" s="283"/>
      <c r="J36" s="283"/>
      <c r="K36" s="281"/>
    </row>
    <row r="37" s="1" customFormat="1" ht="30.75" customHeight="1">
      <c r="B37" s="284"/>
      <c r="C37" s="285"/>
      <c r="D37" s="283"/>
      <c r="E37" s="286" t="s">
        <v>545</v>
      </c>
      <c r="F37" s="283"/>
      <c r="G37" s="283" t="s">
        <v>546</v>
      </c>
      <c r="H37" s="283"/>
      <c r="I37" s="283"/>
      <c r="J37" s="283"/>
      <c r="K37" s="281"/>
    </row>
    <row r="38" s="1" customFormat="1" ht="15" customHeight="1">
      <c r="B38" s="284"/>
      <c r="C38" s="285"/>
      <c r="D38" s="283"/>
      <c r="E38" s="286" t="s">
        <v>54</v>
      </c>
      <c r="F38" s="283"/>
      <c r="G38" s="283" t="s">
        <v>547</v>
      </c>
      <c r="H38" s="283"/>
      <c r="I38" s="283"/>
      <c r="J38" s="283"/>
      <c r="K38" s="281"/>
    </row>
    <row r="39" s="1" customFormat="1" ht="15" customHeight="1">
      <c r="B39" s="284"/>
      <c r="C39" s="285"/>
      <c r="D39" s="283"/>
      <c r="E39" s="286" t="s">
        <v>55</v>
      </c>
      <c r="F39" s="283"/>
      <c r="G39" s="283" t="s">
        <v>548</v>
      </c>
      <c r="H39" s="283"/>
      <c r="I39" s="283"/>
      <c r="J39" s="283"/>
      <c r="K39" s="281"/>
    </row>
    <row r="40" s="1" customFormat="1" ht="15" customHeight="1">
      <c r="B40" s="284"/>
      <c r="C40" s="285"/>
      <c r="D40" s="283"/>
      <c r="E40" s="286" t="s">
        <v>103</v>
      </c>
      <c r="F40" s="283"/>
      <c r="G40" s="283" t="s">
        <v>549</v>
      </c>
      <c r="H40" s="283"/>
      <c r="I40" s="283"/>
      <c r="J40" s="283"/>
      <c r="K40" s="281"/>
    </row>
    <row r="41" s="1" customFormat="1" ht="15" customHeight="1">
      <c r="B41" s="284"/>
      <c r="C41" s="285"/>
      <c r="D41" s="283"/>
      <c r="E41" s="286" t="s">
        <v>104</v>
      </c>
      <c r="F41" s="283"/>
      <c r="G41" s="283" t="s">
        <v>550</v>
      </c>
      <c r="H41" s="283"/>
      <c r="I41" s="283"/>
      <c r="J41" s="283"/>
      <c r="K41" s="281"/>
    </row>
    <row r="42" s="1" customFormat="1" ht="15" customHeight="1">
      <c r="B42" s="284"/>
      <c r="C42" s="285"/>
      <c r="D42" s="283"/>
      <c r="E42" s="286" t="s">
        <v>551</v>
      </c>
      <c r="F42" s="283"/>
      <c r="G42" s="283" t="s">
        <v>552</v>
      </c>
      <c r="H42" s="283"/>
      <c r="I42" s="283"/>
      <c r="J42" s="283"/>
      <c r="K42" s="281"/>
    </row>
    <row r="43" s="1" customFormat="1" ht="15" customHeight="1">
      <c r="B43" s="284"/>
      <c r="C43" s="285"/>
      <c r="D43" s="283"/>
      <c r="E43" s="286"/>
      <c r="F43" s="283"/>
      <c r="G43" s="283" t="s">
        <v>553</v>
      </c>
      <c r="H43" s="283"/>
      <c r="I43" s="283"/>
      <c r="J43" s="283"/>
      <c r="K43" s="281"/>
    </row>
    <row r="44" s="1" customFormat="1" ht="15" customHeight="1">
      <c r="B44" s="284"/>
      <c r="C44" s="285"/>
      <c r="D44" s="283"/>
      <c r="E44" s="286" t="s">
        <v>554</v>
      </c>
      <c r="F44" s="283"/>
      <c r="G44" s="283" t="s">
        <v>555</v>
      </c>
      <c r="H44" s="283"/>
      <c r="I44" s="283"/>
      <c r="J44" s="283"/>
      <c r="K44" s="281"/>
    </row>
    <row r="45" s="1" customFormat="1" ht="15" customHeight="1">
      <c r="B45" s="284"/>
      <c r="C45" s="285"/>
      <c r="D45" s="283"/>
      <c r="E45" s="286" t="s">
        <v>106</v>
      </c>
      <c r="F45" s="283"/>
      <c r="G45" s="283" t="s">
        <v>556</v>
      </c>
      <c r="H45" s="283"/>
      <c r="I45" s="283"/>
      <c r="J45" s="283"/>
      <c r="K45" s="281"/>
    </row>
    <row r="46" s="1" customFormat="1" ht="12.75" customHeight="1">
      <c r="B46" s="284"/>
      <c r="C46" s="285"/>
      <c r="D46" s="283"/>
      <c r="E46" s="283"/>
      <c r="F46" s="283"/>
      <c r="G46" s="283"/>
      <c r="H46" s="283"/>
      <c r="I46" s="283"/>
      <c r="J46" s="283"/>
      <c r="K46" s="281"/>
    </row>
    <row r="47" s="1" customFormat="1" ht="15" customHeight="1">
      <c r="B47" s="284"/>
      <c r="C47" s="285"/>
      <c r="D47" s="283" t="s">
        <v>557</v>
      </c>
      <c r="E47" s="283"/>
      <c r="F47" s="283"/>
      <c r="G47" s="283"/>
      <c r="H47" s="283"/>
      <c r="I47" s="283"/>
      <c r="J47" s="283"/>
      <c r="K47" s="281"/>
    </row>
    <row r="48" s="1" customFormat="1" ht="15" customHeight="1">
      <c r="B48" s="284"/>
      <c r="C48" s="285"/>
      <c r="D48" s="285"/>
      <c r="E48" s="283" t="s">
        <v>558</v>
      </c>
      <c r="F48" s="283"/>
      <c r="G48" s="283"/>
      <c r="H48" s="283"/>
      <c r="I48" s="283"/>
      <c r="J48" s="283"/>
      <c r="K48" s="281"/>
    </row>
    <row r="49" s="1" customFormat="1" ht="15" customHeight="1">
      <c r="B49" s="284"/>
      <c r="C49" s="285"/>
      <c r="D49" s="285"/>
      <c r="E49" s="283" t="s">
        <v>559</v>
      </c>
      <c r="F49" s="283"/>
      <c r="G49" s="283"/>
      <c r="H49" s="283"/>
      <c r="I49" s="283"/>
      <c r="J49" s="283"/>
      <c r="K49" s="281"/>
    </row>
    <row r="50" s="1" customFormat="1" ht="15" customHeight="1">
      <c r="B50" s="284"/>
      <c r="C50" s="285"/>
      <c r="D50" s="285"/>
      <c r="E50" s="283" t="s">
        <v>560</v>
      </c>
      <c r="F50" s="283"/>
      <c r="G50" s="283"/>
      <c r="H50" s="283"/>
      <c r="I50" s="283"/>
      <c r="J50" s="283"/>
      <c r="K50" s="281"/>
    </row>
    <row r="51" s="1" customFormat="1" ht="15" customHeight="1">
      <c r="B51" s="284"/>
      <c r="C51" s="285"/>
      <c r="D51" s="283" t="s">
        <v>561</v>
      </c>
      <c r="E51" s="283"/>
      <c r="F51" s="283"/>
      <c r="G51" s="283"/>
      <c r="H51" s="283"/>
      <c r="I51" s="283"/>
      <c r="J51" s="283"/>
      <c r="K51" s="281"/>
    </row>
    <row r="52" s="1" customFormat="1" ht="25.5" customHeight="1">
      <c r="B52" s="279"/>
      <c r="C52" s="280" t="s">
        <v>562</v>
      </c>
      <c r="D52" s="280"/>
      <c r="E52" s="280"/>
      <c r="F52" s="280"/>
      <c r="G52" s="280"/>
      <c r="H52" s="280"/>
      <c r="I52" s="280"/>
      <c r="J52" s="280"/>
      <c r="K52" s="281"/>
    </row>
    <row r="53" s="1" customFormat="1" ht="5.25" customHeight="1">
      <c r="B53" s="279"/>
      <c r="C53" s="282"/>
      <c r="D53" s="282"/>
      <c r="E53" s="282"/>
      <c r="F53" s="282"/>
      <c r="G53" s="282"/>
      <c r="H53" s="282"/>
      <c r="I53" s="282"/>
      <c r="J53" s="282"/>
      <c r="K53" s="281"/>
    </row>
    <row r="54" s="1" customFormat="1" ht="15" customHeight="1">
      <c r="B54" s="279"/>
      <c r="C54" s="283" t="s">
        <v>563</v>
      </c>
      <c r="D54" s="283"/>
      <c r="E54" s="283"/>
      <c r="F54" s="283"/>
      <c r="G54" s="283"/>
      <c r="H54" s="283"/>
      <c r="I54" s="283"/>
      <c r="J54" s="283"/>
      <c r="K54" s="281"/>
    </row>
    <row r="55" s="1" customFormat="1" ht="15" customHeight="1">
      <c r="B55" s="279"/>
      <c r="C55" s="283" t="s">
        <v>564</v>
      </c>
      <c r="D55" s="283"/>
      <c r="E55" s="283"/>
      <c r="F55" s="283"/>
      <c r="G55" s="283"/>
      <c r="H55" s="283"/>
      <c r="I55" s="283"/>
      <c r="J55" s="283"/>
      <c r="K55" s="281"/>
    </row>
    <row r="56" s="1" customFormat="1" ht="12.75" customHeight="1">
      <c r="B56" s="279"/>
      <c r="C56" s="283"/>
      <c r="D56" s="283"/>
      <c r="E56" s="283"/>
      <c r="F56" s="283"/>
      <c r="G56" s="283"/>
      <c r="H56" s="283"/>
      <c r="I56" s="283"/>
      <c r="J56" s="283"/>
      <c r="K56" s="281"/>
    </row>
    <row r="57" s="1" customFormat="1" ht="15" customHeight="1">
      <c r="B57" s="279"/>
      <c r="C57" s="283" t="s">
        <v>565</v>
      </c>
      <c r="D57" s="283"/>
      <c r="E57" s="283"/>
      <c r="F57" s="283"/>
      <c r="G57" s="283"/>
      <c r="H57" s="283"/>
      <c r="I57" s="283"/>
      <c r="J57" s="283"/>
      <c r="K57" s="281"/>
    </row>
    <row r="58" s="1" customFormat="1" ht="15" customHeight="1">
      <c r="B58" s="279"/>
      <c r="C58" s="285"/>
      <c r="D58" s="283" t="s">
        <v>566</v>
      </c>
      <c r="E58" s="283"/>
      <c r="F58" s="283"/>
      <c r="G58" s="283"/>
      <c r="H58" s="283"/>
      <c r="I58" s="283"/>
      <c r="J58" s="283"/>
      <c r="K58" s="281"/>
    </row>
    <row r="59" s="1" customFormat="1" ht="15" customHeight="1">
      <c r="B59" s="279"/>
      <c r="C59" s="285"/>
      <c r="D59" s="283" t="s">
        <v>567</v>
      </c>
      <c r="E59" s="283"/>
      <c r="F59" s="283"/>
      <c r="G59" s="283"/>
      <c r="H59" s="283"/>
      <c r="I59" s="283"/>
      <c r="J59" s="283"/>
      <c r="K59" s="281"/>
    </row>
    <row r="60" s="1" customFormat="1" ht="15" customHeight="1">
      <c r="B60" s="279"/>
      <c r="C60" s="285"/>
      <c r="D60" s="283" t="s">
        <v>568</v>
      </c>
      <c r="E60" s="283"/>
      <c r="F60" s="283"/>
      <c r="G60" s="283"/>
      <c r="H60" s="283"/>
      <c r="I60" s="283"/>
      <c r="J60" s="283"/>
      <c r="K60" s="281"/>
    </row>
    <row r="61" s="1" customFormat="1" ht="15" customHeight="1">
      <c r="B61" s="279"/>
      <c r="C61" s="285"/>
      <c r="D61" s="283" t="s">
        <v>569</v>
      </c>
      <c r="E61" s="283"/>
      <c r="F61" s="283"/>
      <c r="G61" s="283"/>
      <c r="H61" s="283"/>
      <c r="I61" s="283"/>
      <c r="J61" s="283"/>
      <c r="K61" s="281"/>
    </row>
    <row r="62" s="1" customFormat="1" ht="15" customHeight="1">
      <c r="B62" s="279"/>
      <c r="C62" s="285"/>
      <c r="D62" s="288" t="s">
        <v>570</v>
      </c>
      <c r="E62" s="288"/>
      <c r="F62" s="288"/>
      <c r="G62" s="288"/>
      <c r="H62" s="288"/>
      <c r="I62" s="288"/>
      <c r="J62" s="288"/>
      <c r="K62" s="281"/>
    </row>
    <row r="63" s="1" customFormat="1" ht="15" customHeight="1">
      <c r="B63" s="279"/>
      <c r="C63" s="285"/>
      <c r="D63" s="283" t="s">
        <v>571</v>
      </c>
      <c r="E63" s="283"/>
      <c r="F63" s="283"/>
      <c r="G63" s="283"/>
      <c r="H63" s="283"/>
      <c r="I63" s="283"/>
      <c r="J63" s="283"/>
      <c r="K63" s="281"/>
    </row>
    <row r="64" s="1" customFormat="1" ht="12.75" customHeight="1">
      <c r="B64" s="279"/>
      <c r="C64" s="285"/>
      <c r="D64" s="285"/>
      <c r="E64" s="289"/>
      <c r="F64" s="285"/>
      <c r="G64" s="285"/>
      <c r="H64" s="285"/>
      <c r="I64" s="285"/>
      <c r="J64" s="285"/>
      <c r="K64" s="281"/>
    </row>
    <row r="65" s="1" customFormat="1" ht="15" customHeight="1">
      <c r="B65" s="279"/>
      <c r="C65" s="285"/>
      <c r="D65" s="283" t="s">
        <v>572</v>
      </c>
      <c r="E65" s="283"/>
      <c r="F65" s="283"/>
      <c r="G65" s="283"/>
      <c r="H65" s="283"/>
      <c r="I65" s="283"/>
      <c r="J65" s="283"/>
      <c r="K65" s="281"/>
    </row>
    <row r="66" s="1" customFormat="1" ht="15" customHeight="1">
      <c r="B66" s="279"/>
      <c r="C66" s="285"/>
      <c r="D66" s="288" t="s">
        <v>573</v>
      </c>
      <c r="E66" s="288"/>
      <c r="F66" s="288"/>
      <c r="G66" s="288"/>
      <c r="H66" s="288"/>
      <c r="I66" s="288"/>
      <c r="J66" s="288"/>
      <c r="K66" s="281"/>
    </row>
    <row r="67" s="1" customFormat="1" ht="15" customHeight="1">
      <c r="B67" s="279"/>
      <c r="C67" s="285"/>
      <c r="D67" s="283" t="s">
        <v>574</v>
      </c>
      <c r="E67" s="283"/>
      <c r="F67" s="283"/>
      <c r="G67" s="283"/>
      <c r="H67" s="283"/>
      <c r="I67" s="283"/>
      <c r="J67" s="283"/>
      <c r="K67" s="281"/>
    </row>
    <row r="68" s="1" customFormat="1" ht="15" customHeight="1">
      <c r="B68" s="279"/>
      <c r="C68" s="285"/>
      <c r="D68" s="283" t="s">
        <v>575</v>
      </c>
      <c r="E68" s="283"/>
      <c r="F68" s="283"/>
      <c r="G68" s="283"/>
      <c r="H68" s="283"/>
      <c r="I68" s="283"/>
      <c r="J68" s="283"/>
      <c r="K68" s="281"/>
    </row>
    <row r="69" s="1" customFormat="1" ht="15" customHeight="1">
      <c r="B69" s="279"/>
      <c r="C69" s="285"/>
      <c r="D69" s="283" t="s">
        <v>576</v>
      </c>
      <c r="E69" s="283"/>
      <c r="F69" s="283"/>
      <c r="G69" s="283"/>
      <c r="H69" s="283"/>
      <c r="I69" s="283"/>
      <c r="J69" s="283"/>
      <c r="K69" s="281"/>
    </row>
    <row r="70" s="1" customFormat="1" ht="15" customHeight="1">
      <c r="B70" s="279"/>
      <c r="C70" s="285"/>
      <c r="D70" s="283" t="s">
        <v>577</v>
      </c>
      <c r="E70" s="283"/>
      <c r="F70" s="283"/>
      <c r="G70" s="283"/>
      <c r="H70" s="283"/>
      <c r="I70" s="283"/>
      <c r="J70" s="283"/>
      <c r="K70" s="281"/>
    </row>
    <row r="71" s="1" customFormat="1" ht="12.75" customHeight="1">
      <c r="B71" s="290"/>
      <c r="C71" s="291"/>
      <c r="D71" s="291"/>
      <c r="E71" s="291"/>
      <c r="F71" s="291"/>
      <c r="G71" s="291"/>
      <c r="H71" s="291"/>
      <c r="I71" s="291"/>
      <c r="J71" s="291"/>
      <c r="K71" s="292"/>
    </row>
    <row r="72" s="1" customFormat="1" ht="18.75" customHeight="1">
      <c r="B72" s="293"/>
      <c r="C72" s="293"/>
      <c r="D72" s="293"/>
      <c r="E72" s="293"/>
      <c r="F72" s="293"/>
      <c r="G72" s="293"/>
      <c r="H72" s="293"/>
      <c r="I72" s="293"/>
      <c r="J72" s="293"/>
      <c r="K72" s="294"/>
    </row>
    <row r="73" s="1" customFormat="1" ht="18.75" customHeight="1">
      <c r="B73" s="294"/>
      <c r="C73" s="294"/>
      <c r="D73" s="294"/>
      <c r="E73" s="294"/>
      <c r="F73" s="294"/>
      <c r="G73" s="294"/>
      <c r="H73" s="294"/>
      <c r="I73" s="294"/>
      <c r="J73" s="294"/>
      <c r="K73" s="294"/>
    </row>
    <row r="74" s="1" customFormat="1" ht="7.5" customHeight="1">
      <c r="B74" s="295"/>
      <c r="C74" s="296"/>
      <c r="D74" s="296"/>
      <c r="E74" s="296"/>
      <c r="F74" s="296"/>
      <c r="G74" s="296"/>
      <c r="H74" s="296"/>
      <c r="I74" s="296"/>
      <c r="J74" s="296"/>
      <c r="K74" s="297"/>
    </row>
    <row r="75" s="1" customFormat="1" ht="45" customHeight="1">
      <c r="B75" s="298"/>
      <c r="C75" s="299" t="s">
        <v>578</v>
      </c>
      <c r="D75" s="299"/>
      <c r="E75" s="299"/>
      <c r="F75" s="299"/>
      <c r="G75" s="299"/>
      <c r="H75" s="299"/>
      <c r="I75" s="299"/>
      <c r="J75" s="299"/>
      <c r="K75" s="300"/>
    </row>
    <row r="76" s="1" customFormat="1" ht="17.25" customHeight="1">
      <c r="B76" s="298"/>
      <c r="C76" s="301" t="s">
        <v>579</v>
      </c>
      <c r="D76" s="301"/>
      <c r="E76" s="301"/>
      <c r="F76" s="301" t="s">
        <v>580</v>
      </c>
      <c r="G76" s="302"/>
      <c r="H76" s="301" t="s">
        <v>55</v>
      </c>
      <c r="I76" s="301" t="s">
        <v>58</v>
      </c>
      <c r="J76" s="301" t="s">
        <v>581</v>
      </c>
      <c r="K76" s="300"/>
    </row>
    <row r="77" s="1" customFormat="1" ht="17.25" customHeight="1">
      <c r="B77" s="298"/>
      <c r="C77" s="303" t="s">
        <v>582</v>
      </c>
      <c r="D77" s="303"/>
      <c r="E77" s="303"/>
      <c r="F77" s="304" t="s">
        <v>583</v>
      </c>
      <c r="G77" s="305"/>
      <c r="H77" s="303"/>
      <c r="I77" s="303"/>
      <c r="J77" s="303" t="s">
        <v>584</v>
      </c>
      <c r="K77" s="300"/>
    </row>
    <row r="78" s="1" customFormat="1" ht="5.25" customHeight="1">
      <c r="B78" s="298"/>
      <c r="C78" s="306"/>
      <c r="D78" s="306"/>
      <c r="E78" s="306"/>
      <c r="F78" s="306"/>
      <c r="G78" s="307"/>
      <c r="H78" s="306"/>
      <c r="I78" s="306"/>
      <c r="J78" s="306"/>
      <c r="K78" s="300"/>
    </row>
    <row r="79" s="1" customFormat="1" ht="15" customHeight="1">
      <c r="B79" s="298"/>
      <c r="C79" s="286" t="s">
        <v>54</v>
      </c>
      <c r="D79" s="308"/>
      <c r="E79" s="308"/>
      <c r="F79" s="309" t="s">
        <v>585</v>
      </c>
      <c r="G79" s="310"/>
      <c r="H79" s="286" t="s">
        <v>586</v>
      </c>
      <c r="I79" s="286" t="s">
        <v>587</v>
      </c>
      <c r="J79" s="286">
        <v>20</v>
      </c>
      <c r="K79" s="300"/>
    </row>
    <row r="80" s="1" customFormat="1" ht="15" customHeight="1">
      <c r="B80" s="298"/>
      <c r="C80" s="286" t="s">
        <v>588</v>
      </c>
      <c r="D80" s="286"/>
      <c r="E80" s="286"/>
      <c r="F80" s="309" t="s">
        <v>585</v>
      </c>
      <c r="G80" s="310"/>
      <c r="H80" s="286" t="s">
        <v>589</v>
      </c>
      <c r="I80" s="286" t="s">
        <v>587</v>
      </c>
      <c r="J80" s="286">
        <v>120</v>
      </c>
      <c r="K80" s="300"/>
    </row>
    <row r="81" s="1" customFormat="1" ht="15" customHeight="1">
      <c r="B81" s="311"/>
      <c r="C81" s="286" t="s">
        <v>590</v>
      </c>
      <c r="D81" s="286"/>
      <c r="E81" s="286"/>
      <c r="F81" s="309" t="s">
        <v>591</v>
      </c>
      <c r="G81" s="310"/>
      <c r="H81" s="286" t="s">
        <v>592</v>
      </c>
      <c r="I81" s="286" t="s">
        <v>587</v>
      </c>
      <c r="J81" s="286">
        <v>50</v>
      </c>
      <c r="K81" s="300"/>
    </row>
    <row r="82" s="1" customFormat="1" ht="15" customHeight="1">
      <c r="B82" s="311"/>
      <c r="C82" s="286" t="s">
        <v>593</v>
      </c>
      <c r="D82" s="286"/>
      <c r="E82" s="286"/>
      <c r="F82" s="309" t="s">
        <v>585</v>
      </c>
      <c r="G82" s="310"/>
      <c r="H82" s="286" t="s">
        <v>594</v>
      </c>
      <c r="I82" s="286" t="s">
        <v>595</v>
      </c>
      <c r="J82" s="286"/>
      <c r="K82" s="300"/>
    </row>
    <row r="83" s="1" customFormat="1" ht="15" customHeight="1">
      <c r="B83" s="311"/>
      <c r="C83" s="312" t="s">
        <v>596</v>
      </c>
      <c r="D83" s="312"/>
      <c r="E83" s="312"/>
      <c r="F83" s="313" t="s">
        <v>591</v>
      </c>
      <c r="G83" s="312"/>
      <c r="H83" s="312" t="s">
        <v>597</v>
      </c>
      <c r="I83" s="312" t="s">
        <v>587</v>
      </c>
      <c r="J83" s="312">
        <v>15</v>
      </c>
      <c r="K83" s="300"/>
    </row>
    <row r="84" s="1" customFormat="1" ht="15" customHeight="1">
      <c r="B84" s="311"/>
      <c r="C84" s="312" t="s">
        <v>598</v>
      </c>
      <c r="D84" s="312"/>
      <c r="E84" s="312"/>
      <c r="F84" s="313" t="s">
        <v>591</v>
      </c>
      <c r="G84" s="312"/>
      <c r="H84" s="312" t="s">
        <v>599</v>
      </c>
      <c r="I84" s="312" t="s">
        <v>587</v>
      </c>
      <c r="J84" s="312">
        <v>15</v>
      </c>
      <c r="K84" s="300"/>
    </row>
    <row r="85" s="1" customFormat="1" ht="15" customHeight="1">
      <c r="B85" s="311"/>
      <c r="C85" s="312" t="s">
        <v>600</v>
      </c>
      <c r="D85" s="312"/>
      <c r="E85" s="312"/>
      <c r="F85" s="313" t="s">
        <v>591</v>
      </c>
      <c r="G85" s="312"/>
      <c r="H85" s="312" t="s">
        <v>601</v>
      </c>
      <c r="I85" s="312" t="s">
        <v>587</v>
      </c>
      <c r="J85" s="312">
        <v>20</v>
      </c>
      <c r="K85" s="300"/>
    </row>
    <row r="86" s="1" customFormat="1" ht="15" customHeight="1">
      <c r="B86" s="311"/>
      <c r="C86" s="312" t="s">
        <v>602</v>
      </c>
      <c r="D86" s="312"/>
      <c r="E86" s="312"/>
      <c r="F86" s="313" t="s">
        <v>591</v>
      </c>
      <c r="G86" s="312"/>
      <c r="H86" s="312" t="s">
        <v>603</v>
      </c>
      <c r="I86" s="312" t="s">
        <v>587</v>
      </c>
      <c r="J86" s="312">
        <v>20</v>
      </c>
      <c r="K86" s="300"/>
    </row>
    <row r="87" s="1" customFormat="1" ht="15" customHeight="1">
      <c r="B87" s="311"/>
      <c r="C87" s="286" t="s">
        <v>604</v>
      </c>
      <c r="D87" s="286"/>
      <c r="E87" s="286"/>
      <c r="F87" s="309" t="s">
        <v>591</v>
      </c>
      <c r="G87" s="310"/>
      <c r="H87" s="286" t="s">
        <v>605</v>
      </c>
      <c r="I87" s="286" t="s">
        <v>587</v>
      </c>
      <c r="J87" s="286">
        <v>50</v>
      </c>
      <c r="K87" s="300"/>
    </row>
    <row r="88" s="1" customFormat="1" ht="15" customHeight="1">
      <c r="B88" s="311"/>
      <c r="C88" s="286" t="s">
        <v>606</v>
      </c>
      <c r="D88" s="286"/>
      <c r="E88" s="286"/>
      <c r="F88" s="309" t="s">
        <v>591</v>
      </c>
      <c r="G88" s="310"/>
      <c r="H88" s="286" t="s">
        <v>607</v>
      </c>
      <c r="I88" s="286" t="s">
        <v>587</v>
      </c>
      <c r="J88" s="286">
        <v>20</v>
      </c>
      <c r="K88" s="300"/>
    </row>
    <row r="89" s="1" customFormat="1" ht="15" customHeight="1">
      <c r="B89" s="311"/>
      <c r="C89" s="286" t="s">
        <v>608</v>
      </c>
      <c r="D89" s="286"/>
      <c r="E89" s="286"/>
      <c r="F89" s="309" t="s">
        <v>591</v>
      </c>
      <c r="G89" s="310"/>
      <c r="H89" s="286" t="s">
        <v>609</v>
      </c>
      <c r="I89" s="286" t="s">
        <v>587</v>
      </c>
      <c r="J89" s="286">
        <v>20</v>
      </c>
      <c r="K89" s="300"/>
    </row>
    <row r="90" s="1" customFormat="1" ht="15" customHeight="1">
      <c r="B90" s="311"/>
      <c r="C90" s="286" t="s">
        <v>610</v>
      </c>
      <c r="D90" s="286"/>
      <c r="E90" s="286"/>
      <c r="F90" s="309" t="s">
        <v>591</v>
      </c>
      <c r="G90" s="310"/>
      <c r="H90" s="286" t="s">
        <v>611</v>
      </c>
      <c r="I90" s="286" t="s">
        <v>587</v>
      </c>
      <c r="J90" s="286">
        <v>50</v>
      </c>
      <c r="K90" s="300"/>
    </row>
    <row r="91" s="1" customFormat="1" ht="15" customHeight="1">
      <c r="B91" s="311"/>
      <c r="C91" s="286" t="s">
        <v>612</v>
      </c>
      <c r="D91" s="286"/>
      <c r="E91" s="286"/>
      <c r="F91" s="309" t="s">
        <v>591</v>
      </c>
      <c r="G91" s="310"/>
      <c r="H91" s="286" t="s">
        <v>612</v>
      </c>
      <c r="I91" s="286" t="s">
        <v>587</v>
      </c>
      <c r="J91" s="286">
        <v>50</v>
      </c>
      <c r="K91" s="300"/>
    </row>
    <row r="92" s="1" customFormat="1" ht="15" customHeight="1">
      <c r="B92" s="311"/>
      <c r="C92" s="286" t="s">
        <v>613</v>
      </c>
      <c r="D92" s="286"/>
      <c r="E92" s="286"/>
      <c r="F92" s="309" t="s">
        <v>591</v>
      </c>
      <c r="G92" s="310"/>
      <c r="H92" s="286" t="s">
        <v>614</v>
      </c>
      <c r="I92" s="286" t="s">
        <v>587</v>
      </c>
      <c r="J92" s="286">
        <v>255</v>
      </c>
      <c r="K92" s="300"/>
    </row>
    <row r="93" s="1" customFormat="1" ht="15" customHeight="1">
      <c r="B93" s="311"/>
      <c r="C93" s="286" t="s">
        <v>615</v>
      </c>
      <c r="D93" s="286"/>
      <c r="E93" s="286"/>
      <c r="F93" s="309" t="s">
        <v>585</v>
      </c>
      <c r="G93" s="310"/>
      <c r="H93" s="286" t="s">
        <v>616</v>
      </c>
      <c r="I93" s="286" t="s">
        <v>617</v>
      </c>
      <c r="J93" s="286"/>
      <c r="K93" s="300"/>
    </row>
    <row r="94" s="1" customFormat="1" ht="15" customHeight="1">
      <c r="B94" s="311"/>
      <c r="C94" s="286" t="s">
        <v>618</v>
      </c>
      <c r="D94" s="286"/>
      <c r="E94" s="286"/>
      <c r="F94" s="309" t="s">
        <v>585</v>
      </c>
      <c r="G94" s="310"/>
      <c r="H94" s="286" t="s">
        <v>619</v>
      </c>
      <c r="I94" s="286" t="s">
        <v>620</v>
      </c>
      <c r="J94" s="286"/>
      <c r="K94" s="300"/>
    </row>
    <row r="95" s="1" customFormat="1" ht="15" customHeight="1">
      <c r="B95" s="311"/>
      <c r="C95" s="286" t="s">
        <v>621</v>
      </c>
      <c r="D95" s="286"/>
      <c r="E95" s="286"/>
      <c r="F95" s="309" t="s">
        <v>585</v>
      </c>
      <c r="G95" s="310"/>
      <c r="H95" s="286" t="s">
        <v>621</v>
      </c>
      <c r="I95" s="286" t="s">
        <v>620</v>
      </c>
      <c r="J95" s="286"/>
      <c r="K95" s="300"/>
    </row>
    <row r="96" s="1" customFormat="1" ht="15" customHeight="1">
      <c r="B96" s="311"/>
      <c r="C96" s="286" t="s">
        <v>39</v>
      </c>
      <c r="D96" s="286"/>
      <c r="E96" s="286"/>
      <c r="F96" s="309" t="s">
        <v>585</v>
      </c>
      <c r="G96" s="310"/>
      <c r="H96" s="286" t="s">
        <v>622</v>
      </c>
      <c r="I96" s="286" t="s">
        <v>620</v>
      </c>
      <c r="J96" s="286"/>
      <c r="K96" s="300"/>
    </row>
    <row r="97" s="1" customFormat="1" ht="15" customHeight="1">
      <c r="B97" s="311"/>
      <c r="C97" s="286" t="s">
        <v>49</v>
      </c>
      <c r="D97" s="286"/>
      <c r="E97" s="286"/>
      <c r="F97" s="309" t="s">
        <v>585</v>
      </c>
      <c r="G97" s="310"/>
      <c r="H97" s="286" t="s">
        <v>623</v>
      </c>
      <c r="I97" s="286" t="s">
        <v>620</v>
      </c>
      <c r="J97" s="286"/>
      <c r="K97" s="300"/>
    </row>
    <row r="98" s="1" customFormat="1" ht="15" customHeight="1">
      <c r="B98" s="314"/>
      <c r="C98" s="315"/>
      <c r="D98" s="315"/>
      <c r="E98" s="315"/>
      <c r="F98" s="315"/>
      <c r="G98" s="315"/>
      <c r="H98" s="315"/>
      <c r="I98" s="315"/>
      <c r="J98" s="315"/>
      <c r="K98" s="316"/>
    </row>
    <row r="99" s="1" customFormat="1" ht="18.75" customHeight="1">
      <c r="B99" s="317"/>
      <c r="C99" s="318"/>
      <c r="D99" s="318"/>
      <c r="E99" s="318"/>
      <c r="F99" s="318"/>
      <c r="G99" s="318"/>
      <c r="H99" s="318"/>
      <c r="I99" s="318"/>
      <c r="J99" s="318"/>
      <c r="K99" s="317"/>
    </row>
    <row r="100" s="1" customFormat="1" ht="18.75" customHeight="1">
      <c r="B100" s="294"/>
      <c r="C100" s="294"/>
      <c r="D100" s="294"/>
      <c r="E100" s="294"/>
      <c r="F100" s="294"/>
      <c r="G100" s="294"/>
      <c r="H100" s="294"/>
      <c r="I100" s="294"/>
      <c r="J100" s="294"/>
      <c r="K100" s="294"/>
    </row>
    <row r="101" s="1" customFormat="1" ht="7.5" customHeight="1">
      <c r="B101" s="295"/>
      <c r="C101" s="296"/>
      <c r="D101" s="296"/>
      <c r="E101" s="296"/>
      <c r="F101" s="296"/>
      <c r="G101" s="296"/>
      <c r="H101" s="296"/>
      <c r="I101" s="296"/>
      <c r="J101" s="296"/>
      <c r="K101" s="297"/>
    </row>
    <row r="102" s="1" customFormat="1" ht="45" customHeight="1">
      <c r="B102" s="298"/>
      <c r="C102" s="299" t="s">
        <v>624</v>
      </c>
      <c r="D102" s="299"/>
      <c r="E102" s="299"/>
      <c r="F102" s="299"/>
      <c r="G102" s="299"/>
      <c r="H102" s="299"/>
      <c r="I102" s="299"/>
      <c r="J102" s="299"/>
      <c r="K102" s="300"/>
    </row>
    <row r="103" s="1" customFormat="1" ht="17.25" customHeight="1">
      <c r="B103" s="298"/>
      <c r="C103" s="301" t="s">
        <v>579</v>
      </c>
      <c r="D103" s="301"/>
      <c r="E103" s="301"/>
      <c r="F103" s="301" t="s">
        <v>580</v>
      </c>
      <c r="G103" s="302"/>
      <c r="H103" s="301" t="s">
        <v>55</v>
      </c>
      <c r="I103" s="301" t="s">
        <v>58</v>
      </c>
      <c r="J103" s="301" t="s">
        <v>581</v>
      </c>
      <c r="K103" s="300"/>
    </row>
    <row r="104" s="1" customFormat="1" ht="17.25" customHeight="1">
      <c r="B104" s="298"/>
      <c r="C104" s="303" t="s">
        <v>582</v>
      </c>
      <c r="D104" s="303"/>
      <c r="E104" s="303"/>
      <c r="F104" s="304" t="s">
        <v>583</v>
      </c>
      <c r="G104" s="305"/>
      <c r="H104" s="303"/>
      <c r="I104" s="303"/>
      <c r="J104" s="303" t="s">
        <v>584</v>
      </c>
      <c r="K104" s="300"/>
    </row>
    <row r="105" s="1" customFormat="1" ht="5.25" customHeight="1">
      <c r="B105" s="298"/>
      <c r="C105" s="301"/>
      <c r="D105" s="301"/>
      <c r="E105" s="301"/>
      <c r="F105" s="301"/>
      <c r="G105" s="319"/>
      <c r="H105" s="301"/>
      <c r="I105" s="301"/>
      <c r="J105" s="301"/>
      <c r="K105" s="300"/>
    </row>
    <row r="106" s="1" customFormat="1" ht="15" customHeight="1">
      <c r="B106" s="298"/>
      <c r="C106" s="286" t="s">
        <v>54</v>
      </c>
      <c r="D106" s="308"/>
      <c r="E106" s="308"/>
      <c r="F106" s="309" t="s">
        <v>585</v>
      </c>
      <c r="G106" s="286"/>
      <c r="H106" s="286" t="s">
        <v>625</v>
      </c>
      <c r="I106" s="286" t="s">
        <v>587</v>
      </c>
      <c r="J106" s="286">
        <v>20</v>
      </c>
      <c r="K106" s="300"/>
    </row>
    <row r="107" s="1" customFormat="1" ht="15" customHeight="1">
      <c r="B107" s="298"/>
      <c r="C107" s="286" t="s">
        <v>588</v>
      </c>
      <c r="D107" s="286"/>
      <c r="E107" s="286"/>
      <c r="F107" s="309" t="s">
        <v>585</v>
      </c>
      <c r="G107" s="286"/>
      <c r="H107" s="286" t="s">
        <v>625</v>
      </c>
      <c r="I107" s="286" t="s">
        <v>587</v>
      </c>
      <c r="J107" s="286">
        <v>120</v>
      </c>
      <c r="K107" s="300"/>
    </row>
    <row r="108" s="1" customFormat="1" ht="15" customHeight="1">
      <c r="B108" s="311"/>
      <c r="C108" s="286" t="s">
        <v>590</v>
      </c>
      <c r="D108" s="286"/>
      <c r="E108" s="286"/>
      <c r="F108" s="309" t="s">
        <v>591</v>
      </c>
      <c r="G108" s="286"/>
      <c r="H108" s="286" t="s">
        <v>625</v>
      </c>
      <c r="I108" s="286" t="s">
        <v>587</v>
      </c>
      <c r="J108" s="286">
        <v>50</v>
      </c>
      <c r="K108" s="300"/>
    </row>
    <row r="109" s="1" customFormat="1" ht="15" customHeight="1">
      <c r="B109" s="311"/>
      <c r="C109" s="286" t="s">
        <v>593</v>
      </c>
      <c r="D109" s="286"/>
      <c r="E109" s="286"/>
      <c r="F109" s="309" t="s">
        <v>585</v>
      </c>
      <c r="G109" s="286"/>
      <c r="H109" s="286" t="s">
        <v>625</v>
      </c>
      <c r="I109" s="286" t="s">
        <v>595</v>
      </c>
      <c r="J109" s="286"/>
      <c r="K109" s="300"/>
    </row>
    <row r="110" s="1" customFormat="1" ht="15" customHeight="1">
      <c r="B110" s="311"/>
      <c r="C110" s="286" t="s">
        <v>604</v>
      </c>
      <c r="D110" s="286"/>
      <c r="E110" s="286"/>
      <c r="F110" s="309" t="s">
        <v>591</v>
      </c>
      <c r="G110" s="286"/>
      <c r="H110" s="286" t="s">
        <v>625</v>
      </c>
      <c r="I110" s="286" t="s">
        <v>587</v>
      </c>
      <c r="J110" s="286">
        <v>50</v>
      </c>
      <c r="K110" s="300"/>
    </row>
    <row r="111" s="1" customFormat="1" ht="15" customHeight="1">
      <c r="B111" s="311"/>
      <c r="C111" s="286" t="s">
        <v>612</v>
      </c>
      <c r="D111" s="286"/>
      <c r="E111" s="286"/>
      <c r="F111" s="309" t="s">
        <v>591</v>
      </c>
      <c r="G111" s="286"/>
      <c r="H111" s="286" t="s">
        <v>625</v>
      </c>
      <c r="I111" s="286" t="s">
        <v>587</v>
      </c>
      <c r="J111" s="286">
        <v>50</v>
      </c>
      <c r="K111" s="300"/>
    </row>
    <row r="112" s="1" customFormat="1" ht="15" customHeight="1">
      <c r="B112" s="311"/>
      <c r="C112" s="286" t="s">
        <v>610</v>
      </c>
      <c r="D112" s="286"/>
      <c r="E112" s="286"/>
      <c r="F112" s="309" t="s">
        <v>591</v>
      </c>
      <c r="G112" s="286"/>
      <c r="H112" s="286" t="s">
        <v>625</v>
      </c>
      <c r="I112" s="286" t="s">
        <v>587</v>
      </c>
      <c r="J112" s="286">
        <v>50</v>
      </c>
      <c r="K112" s="300"/>
    </row>
    <row r="113" s="1" customFormat="1" ht="15" customHeight="1">
      <c r="B113" s="311"/>
      <c r="C113" s="286" t="s">
        <v>54</v>
      </c>
      <c r="D113" s="286"/>
      <c r="E113" s="286"/>
      <c r="F113" s="309" t="s">
        <v>585</v>
      </c>
      <c r="G113" s="286"/>
      <c r="H113" s="286" t="s">
        <v>626</v>
      </c>
      <c r="I113" s="286" t="s">
        <v>587</v>
      </c>
      <c r="J113" s="286">
        <v>20</v>
      </c>
      <c r="K113" s="300"/>
    </row>
    <row r="114" s="1" customFormat="1" ht="15" customHeight="1">
      <c r="B114" s="311"/>
      <c r="C114" s="286" t="s">
        <v>627</v>
      </c>
      <c r="D114" s="286"/>
      <c r="E114" s="286"/>
      <c r="F114" s="309" t="s">
        <v>585</v>
      </c>
      <c r="G114" s="286"/>
      <c r="H114" s="286" t="s">
        <v>628</v>
      </c>
      <c r="I114" s="286" t="s">
        <v>587</v>
      </c>
      <c r="J114" s="286">
        <v>120</v>
      </c>
      <c r="K114" s="300"/>
    </row>
    <row r="115" s="1" customFormat="1" ht="15" customHeight="1">
      <c r="B115" s="311"/>
      <c r="C115" s="286" t="s">
        <v>39</v>
      </c>
      <c r="D115" s="286"/>
      <c r="E115" s="286"/>
      <c r="F115" s="309" t="s">
        <v>585</v>
      </c>
      <c r="G115" s="286"/>
      <c r="H115" s="286" t="s">
        <v>629</v>
      </c>
      <c r="I115" s="286" t="s">
        <v>620</v>
      </c>
      <c r="J115" s="286"/>
      <c r="K115" s="300"/>
    </row>
    <row r="116" s="1" customFormat="1" ht="15" customHeight="1">
      <c r="B116" s="311"/>
      <c r="C116" s="286" t="s">
        <v>49</v>
      </c>
      <c r="D116" s="286"/>
      <c r="E116" s="286"/>
      <c r="F116" s="309" t="s">
        <v>585</v>
      </c>
      <c r="G116" s="286"/>
      <c r="H116" s="286" t="s">
        <v>630</v>
      </c>
      <c r="I116" s="286" t="s">
        <v>620</v>
      </c>
      <c r="J116" s="286"/>
      <c r="K116" s="300"/>
    </row>
    <row r="117" s="1" customFormat="1" ht="15" customHeight="1">
      <c r="B117" s="311"/>
      <c r="C117" s="286" t="s">
        <v>58</v>
      </c>
      <c r="D117" s="286"/>
      <c r="E117" s="286"/>
      <c r="F117" s="309" t="s">
        <v>585</v>
      </c>
      <c r="G117" s="286"/>
      <c r="H117" s="286" t="s">
        <v>631</v>
      </c>
      <c r="I117" s="286" t="s">
        <v>632</v>
      </c>
      <c r="J117" s="286"/>
      <c r="K117" s="300"/>
    </row>
    <row r="118" s="1" customFormat="1" ht="15" customHeight="1">
      <c r="B118" s="314"/>
      <c r="C118" s="320"/>
      <c r="D118" s="320"/>
      <c r="E118" s="320"/>
      <c r="F118" s="320"/>
      <c r="G118" s="320"/>
      <c r="H118" s="320"/>
      <c r="I118" s="320"/>
      <c r="J118" s="320"/>
      <c r="K118" s="316"/>
    </row>
    <row r="119" s="1" customFormat="1" ht="18.75" customHeight="1">
      <c r="B119" s="321"/>
      <c r="C119" s="322"/>
      <c r="D119" s="322"/>
      <c r="E119" s="322"/>
      <c r="F119" s="323"/>
      <c r="G119" s="322"/>
      <c r="H119" s="322"/>
      <c r="I119" s="322"/>
      <c r="J119" s="322"/>
      <c r="K119" s="321"/>
    </row>
    <row r="120" s="1" customFormat="1" ht="18.75" customHeight="1">
      <c r="B120" s="294"/>
      <c r="C120" s="294"/>
      <c r="D120" s="294"/>
      <c r="E120" s="294"/>
      <c r="F120" s="294"/>
      <c r="G120" s="294"/>
      <c r="H120" s="294"/>
      <c r="I120" s="294"/>
      <c r="J120" s="294"/>
      <c r="K120" s="294"/>
    </row>
    <row r="121" s="1" customFormat="1" ht="7.5" customHeight="1">
      <c r="B121" s="324"/>
      <c r="C121" s="325"/>
      <c r="D121" s="325"/>
      <c r="E121" s="325"/>
      <c r="F121" s="325"/>
      <c r="G121" s="325"/>
      <c r="H121" s="325"/>
      <c r="I121" s="325"/>
      <c r="J121" s="325"/>
      <c r="K121" s="326"/>
    </row>
    <row r="122" s="1" customFormat="1" ht="45" customHeight="1">
      <c r="B122" s="327"/>
      <c r="C122" s="277" t="s">
        <v>633</v>
      </c>
      <c r="D122" s="277"/>
      <c r="E122" s="277"/>
      <c r="F122" s="277"/>
      <c r="G122" s="277"/>
      <c r="H122" s="277"/>
      <c r="I122" s="277"/>
      <c r="J122" s="277"/>
      <c r="K122" s="328"/>
    </row>
    <row r="123" s="1" customFormat="1" ht="17.25" customHeight="1">
      <c r="B123" s="329"/>
      <c r="C123" s="301" t="s">
        <v>579</v>
      </c>
      <c r="D123" s="301"/>
      <c r="E123" s="301"/>
      <c r="F123" s="301" t="s">
        <v>580</v>
      </c>
      <c r="G123" s="302"/>
      <c r="H123" s="301" t="s">
        <v>55</v>
      </c>
      <c r="I123" s="301" t="s">
        <v>58</v>
      </c>
      <c r="J123" s="301" t="s">
        <v>581</v>
      </c>
      <c r="K123" s="330"/>
    </row>
    <row r="124" s="1" customFormat="1" ht="17.25" customHeight="1">
      <c r="B124" s="329"/>
      <c r="C124" s="303" t="s">
        <v>582</v>
      </c>
      <c r="D124" s="303"/>
      <c r="E124" s="303"/>
      <c r="F124" s="304" t="s">
        <v>583</v>
      </c>
      <c r="G124" s="305"/>
      <c r="H124" s="303"/>
      <c r="I124" s="303"/>
      <c r="J124" s="303" t="s">
        <v>584</v>
      </c>
      <c r="K124" s="330"/>
    </row>
    <row r="125" s="1" customFormat="1" ht="5.25" customHeight="1">
      <c r="B125" s="331"/>
      <c r="C125" s="306"/>
      <c r="D125" s="306"/>
      <c r="E125" s="306"/>
      <c r="F125" s="306"/>
      <c r="G125" s="332"/>
      <c r="H125" s="306"/>
      <c r="I125" s="306"/>
      <c r="J125" s="306"/>
      <c r="K125" s="333"/>
    </row>
    <row r="126" s="1" customFormat="1" ht="15" customHeight="1">
      <c r="B126" s="331"/>
      <c r="C126" s="286" t="s">
        <v>588</v>
      </c>
      <c r="D126" s="308"/>
      <c r="E126" s="308"/>
      <c r="F126" s="309" t="s">
        <v>585</v>
      </c>
      <c r="G126" s="286"/>
      <c r="H126" s="286" t="s">
        <v>625</v>
      </c>
      <c r="I126" s="286" t="s">
        <v>587</v>
      </c>
      <c r="J126" s="286">
        <v>120</v>
      </c>
      <c r="K126" s="334"/>
    </row>
    <row r="127" s="1" customFormat="1" ht="15" customHeight="1">
      <c r="B127" s="331"/>
      <c r="C127" s="286" t="s">
        <v>634</v>
      </c>
      <c r="D127" s="286"/>
      <c r="E127" s="286"/>
      <c r="F127" s="309" t="s">
        <v>585</v>
      </c>
      <c r="G127" s="286"/>
      <c r="H127" s="286" t="s">
        <v>635</v>
      </c>
      <c r="I127" s="286" t="s">
        <v>587</v>
      </c>
      <c r="J127" s="286" t="s">
        <v>636</v>
      </c>
      <c r="K127" s="334"/>
    </row>
    <row r="128" s="1" customFormat="1" ht="15" customHeight="1">
      <c r="B128" s="331"/>
      <c r="C128" s="286" t="s">
        <v>533</v>
      </c>
      <c r="D128" s="286"/>
      <c r="E128" s="286"/>
      <c r="F128" s="309" t="s">
        <v>585</v>
      </c>
      <c r="G128" s="286"/>
      <c r="H128" s="286" t="s">
        <v>637</v>
      </c>
      <c r="I128" s="286" t="s">
        <v>587</v>
      </c>
      <c r="J128" s="286" t="s">
        <v>636</v>
      </c>
      <c r="K128" s="334"/>
    </row>
    <row r="129" s="1" customFormat="1" ht="15" customHeight="1">
      <c r="B129" s="331"/>
      <c r="C129" s="286" t="s">
        <v>596</v>
      </c>
      <c r="D129" s="286"/>
      <c r="E129" s="286"/>
      <c r="F129" s="309" t="s">
        <v>591</v>
      </c>
      <c r="G129" s="286"/>
      <c r="H129" s="286" t="s">
        <v>597</v>
      </c>
      <c r="I129" s="286" t="s">
        <v>587</v>
      </c>
      <c r="J129" s="286">
        <v>15</v>
      </c>
      <c r="K129" s="334"/>
    </row>
    <row r="130" s="1" customFormat="1" ht="15" customHeight="1">
      <c r="B130" s="331"/>
      <c r="C130" s="312" t="s">
        <v>598</v>
      </c>
      <c r="D130" s="312"/>
      <c r="E130" s="312"/>
      <c r="F130" s="313" t="s">
        <v>591</v>
      </c>
      <c r="G130" s="312"/>
      <c r="H130" s="312" t="s">
        <v>599</v>
      </c>
      <c r="I130" s="312" t="s">
        <v>587</v>
      </c>
      <c r="J130" s="312">
        <v>15</v>
      </c>
      <c r="K130" s="334"/>
    </row>
    <row r="131" s="1" customFormat="1" ht="15" customHeight="1">
      <c r="B131" s="331"/>
      <c r="C131" s="312" t="s">
        <v>600</v>
      </c>
      <c r="D131" s="312"/>
      <c r="E131" s="312"/>
      <c r="F131" s="313" t="s">
        <v>591</v>
      </c>
      <c r="G131" s="312"/>
      <c r="H131" s="312" t="s">
        <v>601</v>
      </c>
      <c r="I131" s="312" t="s">
        <v>587</v>
      </c>
      <c r="J131" s="312">
        <v>20</v>
      </c>
      <c r="K131" s="334"/>
    </row>
    <row r="132" s="1" customFormat="1" ht="15" customHeight="1">
      <c r="B132" s="331"/>
      <c r="C132" s="312" t="s">
        <v>602</v>
      </c>
      <c r="D132" s="312"/>
      <c r="E132" s="312"/>
      <c r="F132" s="313" t="s">
        <v>591</v>
      </c>
      <c r="G132" s="312"/>
      <c r="H132" s="312" t="s">
        <v>603</v>
      </c>
      <c r="I132" s="312" t="s">
        <v>587</v>
      </c>
      <c r="J132" s="312">
        <v>20</v>
      </c>
      <c r="K132" s="334"/>
    </row>
    <row r="133" s="1" customFormat="1" ht="15" customHeight="1">
      <c r="B133" s="331"/>
      <c r="C133" s="286" t="s">
        <v>590</v>
      </c>
      <c r="D133" s="286"/>
      <c r="E133" s="286"/>
      <c r="F133" s="309" t="s">
        <v>591</v>
      </c>
      <c r="G133" s="286"/>
      <c r="H133" s="286" t="s">
        <v>625</v>
      </c>
      <c r="I133" s="286" t="s">
        <v>587</v>
      </c>
      <c r="J133" s="286">
        <v>50</v>
      </c>
      <c r="K133" s="334"/>
    </row>
    <row r="134" s="1" customFormat="1" ht="15" customHeight="1">
      <c r="B134" s="331"/>
      <c r="C134" s="286" t="s">
        <v>604</v>
      </c>
      <c r="D134" s="286"/>
      <c r="E134" s="286"/>
      <c r="F134" s="309" t="s">
        <v>591</v>
      </c>
      <c r="G134" s="286"/>
      <c r="H134" s="286" t="s">
        <v>625</v>
      </c>
      <c r="I134" s="286" t="s">
        <v>587</v>
      </c>
      <c r="J134" s="286">
        <v>50</v>
      </c>
      <c r="K134" s="334"/>
    </row>
    <row r="135" s="1" customFormat="1" ht="15" customHeight="1">
      <c r="B135" s="331"/>
      <c r="C135" s="286" t="s">
        <v>610</v>
      </c>
      <c r="D135" s="286"/>
      <c r="E135" s="286"/>
      <c r="F135" s="309" t="s">
        <v>591</v>
      </c>
      <c r="G135" s="286"/>
      <c r="H135" s="286" t="s">
        <v>625</v>
      </c>
      <c r="I135" s="286" t="s">
        <v>587</v>
      </c>
      <c r="J135" s="286">
        <v>50</v>
      </c>
      <c r="K135" s="334"/>
    </row>
    <row r="136" s="1" customFormat="1" ht="15" customHeight="1">
      <c r="B136" s="331"/>
      <c r="C136" s="286" t="s">
        <v>612</v>
      </c>
      <c r="D136" s="286"/>
      <c r="E136" s="286"/>
      <c r="F136" s="309" t="s">
        <v>591</v>
      </c>
      <c r="G136" s="286"/>
      <c r="H136" s="286" t="s">
        <v>625</v>
      </c>
      <c r="I136" s="286" t="s">
        <v>587</v>
      </c>
      <c r="J136" s="286">
        <v>50</v>
      </c>
      <c r="K136" s="334"/>
    </row>
    <row r="137" s="1" customFormat="1" ht="15" customHeight="1">
      <c r="B137" s="331"/>
      <c r="C137" s="286" t="s">
        <v>613</v>
      </c>
      <c r="D137" s="286"/>
      <c r="E137" s="286"/>
      <c r="F137" s="309" t="s">
        <v>591</v>
      </c>
      <c r="G137" s="286"/>
      <c r="H137" s="286" t="s">
        <v>638</v>
      </c>
      <c r="I137" s="286" t="s">
        <v>587</v>
      </c>
      <c r="J137" s="286">
        <v>255</v>
      </c>
      <c r="K137" s="334"/>
    </row>
    <row r="138" s="1" customFormat="1" ht="15" customHeight="1">
      <c r="B138" s="331"/>
      <c r="C138" s="286" t="s">
        <v>615</v>
      </c>
      <c r="D138" s="286"/>
      <c r="E138" s="286"/>
      <c r="F138" s="309" t="s">
        <v>585</v>
      </c>
      <c r="G138" s="286"/>
      <c r="H138" s="286" t="s">
        <v>639</v>
      </c>
      <c r="I138" s="286" t="s">
        <v>617</v>
      </c>
      <c r="J138" s="286"/>
      <c r="K138" s="334"/>
    </row>
    <row r="139" s="1" customFormat="1" ht="15" customHeight="1">
      <c r="B139" s="331"/>
      <c r="C139" s="286" t="s">
        <v>618</v>
      </c>
      <c r="D139" s="286"/>
      <c r="E139" s="286"/>
      <c r="F139" s="309" t="s">
        <v>585</v>
      </c>
      <c r="G139" s="286"/>
      <c r="H139" s="286" t="s">
        <v>640</v>
      </c>
      <c r="I139" s="286" t="s">
        <v>620</v>
      </c>
      <c r="J139" s="286"/>
      <c r="K139" s="334"/>
    </row>
    <row r="140" s="1" customFormat="1" ht="15" customHeight="1">
      <c r="B140" s="331"/>
      <c r="C140" s="286" t="s">
        <v>621</v>
      </c>
      <c r="D140" s="286"/>
      <c r="E140" s="286"/>
      <c r="F140" s="309" t="s">
        <v>585</v>
      </c>
      <c r="G140" s="286"/>
      <c r="H140" s="286" t="s">
        <v>621</v>
      </c>
      <c r="I140" s="286" t="s">
        <v>620</v>
      </c>
      <c r="J140" s="286"/>
      <c r="K140" s="334"/>
    </row>
    <row r="141" s="1" customFormat="1" ht="15" customHeight="1">
      <c r="B141" s="331"/>
      <c r="C141" s="286" t="s">
        <v>39</v>
      </c>
      <c r="D141" s="286"/>
      <c r="E141" s="286"/>
      <c r="F141" s="309" t="s">
        <v>585</v>
      </c>
      <c r="G141" s="286"/>
      <c r="H141" s="286" t="s">
        <v>641</v>
      </c>
      <c r="I141" s="286" t="s">
        <v>620</v>
      </c>
      <c r="J141" s="286"/>
      <c r="K141" s="334"/>
    </row>
    <row r="142" s="1" customFormat="1" ht="15" customHeight="1">
      <c r="B142" s="331"/>
      <c r="C142" s="286" t="s">
        <v>642</v>
      </c>
      <c r="D142" s="286"/>
      <c r="E142" s="286"/>
      <c r="F142" s="309" t="s">
        <v>585</v>
      </c>
      <c r="G142" s="286"/>
      <c r="H142" s="286" t="s">
        <v>643</v>
      </c>
      <c r="I142" s="286" t="s">
        <v>620</v>
      </c>
      <c r="J142" s="286"/>
      <c r="K142" s="334"/>
    </row>
    <row r="143" s="1" customFormat="1" ht="15" customHeight="1">
      <c r="B143" s="335"/>
      <c r="C143" s="336"/>
      <c r="D143" s="336"/>
      <c r="E143" s="336"/>
      <c r="F143" s="336"/>
      <c r="G143" s="336"/>
      <c r="H143" s="336"/>
      <c r="I143" s="336"/>
      <c r="J143" s="336"/>
      <c r="K143" s="337"/>
    </row>
    <row r="144" s="1" customFormat="1" ht="18.75" customHeight="1">
      <c r="B144" s="322"/>
      <c r="C144" s="322"/>
      <c r="D144" s="322"/>
      <c r="E144" s="322"/>
      <c r="F144" s="323"/>
      <c r="G144" s="322"/>
      <c r="H144" s="322"/>
      <c r="I144" s="322"/>
      <c r="J144" s="322"/>
      <c r="K144" s="322"/>
    </row>
    <row r="145" s="1" customFormat="1" ht="18.75" customHeight="1">
      <c r="B145" s="294"/>
      <c r="C145" s="294"/>
      <c r="D145" s="294"/>
      <c r="E145" s="294"/>
      <c r="F145" s="294"/>
      <c r="G145" s="294"/>
      <c r="H145" s="294"/>
      <c r="I145" s="294"/>
      <c r="J145" s="294"/>
      <c r="K145" s="294"/>
    </row>
    <row r="146" s="1" customFormat="1" ht="7.5" customHeight="1">
      <c r="B146" s="295"/>
      <c r="C146" s="296"/>
      <c r="D146" s="296"/>
      <c r="E146" s="296"/>
      <c r="F146" s="296"/>
      <c r="G146" s="296"/>
      <c r="H146" s="296"/>
      <c r="I146" s="296"/>
      <c r="J146" s="296"/>
      <c r="K146" s="297"/>
    </row>
    <row r="147" s="1" customFormat="1" ht="45" customHeight="1">
      <c r="B147" s="298"/>
      <c r="C147" s="299" t="s">
        <v>644</v>
      </c>
      <c r="D147" s="299"/>
      <c r="E147" s="299"/>
      <c r="F147" s="299"/>
      <c r="G147" s="299"/>
      <c r="H147" s="299"/>
      <c r="I147" s="299"/>
      <c r="J147" s="299"/>
      <c r="K147" s="300"/>
    </row>
    <row r="148" s="1" customFormat="1" ht="17.25" customHeight="1">
      <c r="B148" s="298"/>
      <c r="C148" s="301" t="s">
        <v>579</v>
      </c>
      <c r="D148" s="301"/>
      <c r="E148" s="301"/>
      <c r="F148" s="301" t="s">
        <v>580</v>
      </c>
      <c r="G148" s="302"/>
      <c r="H148" s="301" t="s">
        <v>55</v>
      </c>
      <c r="I148" s="301" t="s">
        <v>58</v>
      </c>
      <c r="J148" s="301" t="s">
        <v>581</v>
      </c>
      <c r="K148" s="300"/>
    </row>
    <row r="149" s="1" customFormat="1" ht="17.25" customHeight="1">
      <c r="B149" s="298"/>
      <c r="C149" s="303" t="s">
        <v>582</v>
      </c>
      <c r="D149" s="303"/>
      <c r="E149" s="303"/>
      <c r="F149" s="304" t="s">
        <v>583</v>
      </c>
      <c r="G149" s="305"/>
      <c r="H149" s="303"/>
      <c r="I149" s="303"/>
      <c r="J149" s="303" t="s">
        <v>584</v>
      </c>
      <c r="K149" s="300"/>
    </row>
    <row r="150" s="1" customFormat="1" ht="5.25" customHeight="1">
      <c r="B150" s="311"/>
      <c r="C150" s="306"/>
      <c r="D150" s="306"/>
      <c r="E150" s="306"/>
      <c r="F150" s="306"/>
      <c r="G150" s="307"/>
      <c r="H150" s="306"/>
      <c r="I150" s="306"/>
      <c r="J150" s="306"/>
      <c r="K150" s="334"/>
    </row>
    <row r="151" s="1" customFormat="1" ht="15" customHeight="1">
      <c r="B151" s="311"/>
      <c r="C151" s="338" t="s">
        <v>588</v>
      </c>
      <c r="D151" s="286"/>
      <c r="E151" s="286"/>
      <c r="F151" s="339" t="s">
        <v>585</v>
      </c>
      <c r="G151" s="286"/>
      <c r="H151" s="338" t="s">
        <v>625</v>
      </c>
      <c r="I151" s="338" t="s">
        <v>587</v>
      </c>
      <c r="J151" s="338">
        <v>120</v>
      </c>
      <c r="K151" s="334"/>
    </row>
    <row r="152" s="1" customFormat="1" ht="15" customHeight="1">
      <c r="B152" s="311"/>
      <c r="C152" s="338" t="s">
        <v>634</v>
      </c>
      <c r="D152" s="286"/>
      <c r="E152" s="286"/>
      <c r="F152" s="339" t="s">
        <v>585</v>
      </c>
      <c r="G152" s="286"/>
      <c r="H152" s="338" t="s">
        <v>645</v>
      </c>
      <c r="I152" s="338" t="s">
        <v>587</v>
      </c>
      <c r="J152" s="338" t="s">
        <v>636</v>
      </c>
      <c r="K152" s="334"/>
    </row>
    <row r="153" s="1" customFormat="1" ht="15" customHeight="1">
      <c r="B153" s="311"/>
      <c r="C153" s="338" t="s">
        <v>533</v>
      </c>
      <c r="D153" s="286"/>
      <c r="E153" s="286"/>
      <c r="F153" s="339" t="s">
        <v>585</v>
      </c>
      <c r="G153" s="286"/>
      <c r="H153" s="338" t="s">
        <v>646</v>
      </c>
      <c r="I153" s="338" t="s">
        <v>587</v>
      </c>
      <c r="J153" s="338" t="s">
        <v>636</v>
      </c>
      <c r="K153" s="334"/>
    </row>
    <row r="154" s="1" customFormat="1" ht="15" customHeight="1">
      <c r="B154" s="311"/>
      <c r="C154" s="338" t="s">
        <v>590</v>
      </c>
      <c r="D154" s="286"/>
      <c r="E154" s="286"/>
      <c r="F154" s="339" t="s">
        <v>591</v>
      </c>
      <c r="G154" s="286"/>
      <c r="H154" s="338" t="s">
        <v>625</v>
      </c>
      <c r="I154" s="338" t="s">
        <v>587</v>
      </c>
      <c r="J154" s="338">
        <v>50</v>
      </c>
      <c r="K154" s="334"/>
    </row>
    <row r="155" s="1" customFormat="1" ht="15" customHeight="1">
      <c r="B155" s="311"/>
      <c r="C155" s="338" t="s">
        <v>593</v>
      </c>
      <c r="D155" s="286"/>
      <c r="E155" s="286"/>
      <c r="F155" s="339" t="s">
        <v>585</v>
      </c>
      <c r="G155" s="286"/>
      <c r="H155" s="338" t="s">
        <v>625</v>
      </c>
      <c r="I155" s="338" t="s">
        <v>595</v>
      </c>
      <c r="J155" s="338"/>
      <c r="K155" s="334"/>
    </row>
    <row r="156" s="1" customFormat="1" ht="15" customHeight="1">
      <c r="B156" s="311"/>
      <c r="C156" s="338" t="s">
        <v>604</v>
      </c>
      <c r="D156" s="286"/>
      <c r="E156" s="286"/>
      <c r="F156" s="339" t="s">
        <v>591</v>
      </c>
      <c r="G156" s="286"/>
      <c r="H156" s="338" t="s">
        <v>625</v>
      </c>
      <c r="I156" s="338" t="s">
        <v>587</v>
      </c>
      <c r="J156" s="338">
        <v>50</v>
      </c>
      <c r="K156" s="334"/>
    </row>
    <row r="157" s="1" customFormat="1" ht="15" customHeight="1">
      <c r="B157" s="311"/>
      <c r="C157" s="338" t="s">
        <v>612</v>
      </c>
      <c r="D157" s="286"/>
      <c r="E157" s="286"/>
      <c r="F157" s="339" t="s">
        <v>591</v>
      </c>
      <c r="G157" s="286"/>
      <c r="H157" s="338" t="s">
        <v>625</v>
      </c>
      <c r="I157" s="338" t="s">
        <v>587</v>
      </c>
      <c r="J157" s="338">
        <v>50</v>
      </c>
      <c r="K157" s="334"/>
    </row>
    <row r="158" s="1" customFormat="1" ht="15" customHeight="1">
      <c r="B158" s="311"/>
      <c r="C158" s="338" t="s">
        <v>610</v>
      </c>
      <c r="D158" s="286"/>
      <c r="E158" s="286"/>
      <c r="F158" s="339" t="s">
        <v>591</v>
      </c>
      <c r="G158" s="286"/>
      <c r="H158" s="338" t="s">
        <v>625</v>
      </c>
      <c r="I158" s="338" t="s">
        <v>587</v>
      </c>
      <c r="J158" s="338">
        <v>50</v>
      </c>
      <c r="K158" s="334"/>
    </row>
    <row r="159" s="1" customFormat="1" ht="15" customHeight="1">
      <c r="B159" s="311"/>
      <c r="C159" s="338" t="s">
        <v>91</v>
      </c>
      <c r="D159" s="286"/>
      <c r="E159" s="286"/>
      <c r="F159" s="339" t="s">
        <v>585</v>
      </c>
      <c r="G159" s="286"/>
      <c r="H159" s="338" t="s">
        <v>647</v>
      </c>
      <c r="I159" s="338" t="s">
        <v>587</v>
      </c>
      <c r="J159" s="338" t="s">
        <v>648</v>
      </c>
      <c r="K159" s="334"/>
    </row>
    <row r="160" s="1" customFormat="1" ht="15" customHeight="1">
      <c r="B160" s="311"/>
      <c r="C160" s="338" t="s">
        <v>649</v>
      </c>
      <c r="D160" s="286"/>
      <c r="E160" s="286"/>
      <c r="F160" s="339" t="s">
        <v>585</v>
      </c>
      <c r="G160" s="286"/>
      <c r="H160" s="338" t="s">
        <v>650</v>
      </c>
      <c r="I160" s="338" t="s">
        <v>620</v>
      </c>
      <c r="J160" s="338"/>
      <c r="K160" s="334"/>
    </row>
    <row r="161" s="1" customFormat="1" ht="15" customHeight="1">
      <c r="B161" s="340"/>
      <c r="C161" s="320"/>
      <c r="D161" s="320"/>
      <c r="E161" s="320"/>
      <c r="F161" s="320"/>
      <c r="G161" s="320"/>
      <c r="H161" s="320"/>
      <c r="I161" s="320"/>
      <c r="J161" s="320"/>
      <c r="K161" s="341"/>
    </row>
    <row r="162" s="1" customFormat="1" ht="18.75" customHeight="1">
      <c r="B162" s="322"/>
      <c r="C162" s="332"/>
      <c r="D162" s="332"/>
      <c r="E162" s="332"/>
      <c r="F162" s="342"/>
      <c r="G162" s="332"/>
      <c r="H162" s="332"/>
      <c r="I162" s="332"/>
      <c r="J162" s="332"/>
      <c r="K162" s="322"/>
    </row>
    <row r="163" s="1" customFormat="1" ht="18.75" customHeight="1">
      <c r="B163" s="294"/>
      <c r="C163" s="294"/>
      <c r="D163" s="294"/>
      <c r="E163" s="294"/>
      <c r="F163" s="294"/>
      <c r="G163" s="294"/>
      <c r="H163" s="294"/>
      <c r="I163" s="294"/>
      <c r="J163" s="294"/>
      <c r="K163" s="294"/>
    </row>
    <row r="164" s="1" customFormat="1" ht="7.5" customHeight="1">
      <c r="B164" s="273"/>
      <c r="C164" s="274"/>
      <c r="D164" s="274"/>
      <c r="E164" s="274"/>
      <c r="F164" s="274"/>
      <c r="G164" s="274"/>
      <c r="H164" s="274"/>
      <c r="I164" s="274"/>
      <c r="J164" s="274"/>
      <c r="K164" s="275"/>
    </row>
    <row r="165" s="1" customFormat="1" ht="45" customHeight="1">
      <c r="B165" s="276"/>
      <c r="C165" s="277" t="s">
        <v>651</v>
      </c>
      <c r="D165" s="277"/>
      <c r="E165" s="277"/>
      <c r="F165" s="277"/>
      <c r="G165" s="277"/>
      <c r="H165" s="277"/>
      <c r="I165" s="277"/>
      <c r="J165" s="277"/>
      <c r="K165" s="278"/>
    </row>
    <row r="166" s="1" customFormat="1" ht="17.25" customHeight="1">
      <c r="B166" s="276"/>
      <c r="C166" s="301" t="s">
        <v>579</v>
      </c>
      <c r="D166" s="301"/>
      <c r="E166" s="301"/>
      <c r="F166" s="301" t="s">
        <v>580</v>
      </c>
      <c r="G166" s="343"/>
      <c r="H166" s="344" t="s">
        <v>55</v>
      </c>
      <c r="I166" s="344" t="s">
        <v>58</v>
      </c>
      <c r="J166" s="301" t="s">
        <v>581</v>
      </c>
      <c r="K166" s="278"/>
    </row>
    <row r="167" s="1" customFormat="1" ht="17.25" customHeight="1">
      <c r="B167" s="279"/>
      <c r="C167" s="303" t="s">
        <v>582</v>
      </c>
      <c r="D167" s="303"/>
      <c r="E167" s="303"/>
      <c r="F167" s="304" t="s">
        <v>583</v>
      </c>
      <c r="G167" s="345"/>
      <c r="H167" s="346"/>
      <c r="I167" s="346"/>
      <c r="J167" s="303" t="s">
        <v>584</v>
      </c>
      <c r="K167" s="281"/>
    </row>
    <row r="168" s="1" customFormat="1" ht="5.25" customHeight="1">
      <c r="B168" s="311"/>
      <c r="C168" s="306"/>
      <c r="D168" s="306"/>
      <c r="E168" s="306"/>
      <c r="F168" s="306"/>
      <c r="G168" s="307"/>
      <c r="H168" s="306"/>
      <c r="I168" s="306"/>
      <c r="J168" s="306"/>
      <c r="K168" s="334"/>
    </row>
    <row r="169" s="1" customFormat="1" ht="15" customHeight="1">
      <c r="B169" s="311"/>
      <c r="C169" s="286" t="s">
        <v>588</v>
      </c>
      <c r="D169" s="286"/>
      <c r="E169" s="286"/>
      <c r="F169" s="309" t="s">
        <v>585</v>
      </c>
      <c r="G169" s="286"/>
      <c r="H169" s="286" t="s">
        <v>625</v>
      </c>
      <c r="I169" s="286" t="s">
        <v>587</v>
      </c>
      <c r="J169" s="286">
        <v>120</v>
      </c>
      <c r="K169" s="334"/>
    </row>
    <row r="170" s="1" customFormat="1" ht="15" customHeight="1">
      <c r="B170" s="311"/>
      <c r="C170" s="286" t="s">
        <v>634</v>
      </c>
      <c r="D170" s="286"/>
      <c r="E170" s="286"/>
      <c r="F170" s="309" t="s">
        <v>585</v>
      </c>
      <c r="G170" s="286"/>
      <c r="H170" s="286" t="s">
        <v>635</v>
      </c>
      <c r="I170" s="286" t="s">
        <v>587</v>
      </c>
      <c r="J170" s="286" t="s">
        <v>636</v>
      </c>
      <c r="K170" s="334"/>
    </row>
    <row r="171" s="1" customFormat="1" ht="15" customHeight="1">
      <c r="B171" s="311"/>
      <c r="C171" s="286" t="s">
        <v>533</v>
      </c>
      <c r="D171" s="286"/>
      <c r="E171" s="286"/>
      <c r="F171" s="309" t="s">
        <v>585</v>
      </c>
      <c r="G171" s="286"/>
      <c r="H171" s="286" t="s">
        <v>652</v>
      </c>
      <c r="I171" s="286" t="s">
        <v>587</v>
      </c>
      <c r="J171" s="286" t="s">
        <v>636</v>
      </c>
      <c r="K171" s="334"/>
    </row>
    <row r="172" s="1" customFormat="1" ht="15" customHeight="1">
      <c r="B172" s="311"/>
      <c r="C172" s="286" t="s">
        <v>590</v>
      </c>
      <c r="D172" s="286"/>
      <c r="E172" s="286"/>
      <c r="F172" s="309" t="s">
        <v>591</v>
      </c>
      <c r="G172" s="286"/>
      <c r="H172" s="286" t="s">
        <v>652</v>
      </c>
      <c r="I172" s="286" t="s">
        <v>587</v>
      </c>
      <c r="J172" s="286">
        <v>50</v>
      </c>
      <c r="K172" s="334"/>
    </row>
    <row r="173" s="1" customFormat="1" ht="15" customHeight="1">
      <c r="B173" s="311"/>
      <c r="C173" s="286" t="s">
        <v>593</v>
      </c>
      <c r="D173" s="286"/>
      <c r="E173" s="286"/>
      <c r="F173" s="309" t="s">
        <v>585</v>
      </c>
      <c r="G173" s="286"/>
      <c r="H173" s="286" t="s">
        <v>652</v>
      </c>
      <c r="I173" s="286" t="s">
        <v>595</v>
      </c>
      <c r="J173" s="286"/>
      <c r="K173" s="334"/>
    </row>
    <row r="174" s="1" customFormat="1" ht="15" customHeight="1">
      <c r="B174" s="311"/>
      <c r="C174" s="286" t="s">
        <v>604</v>
      </c>
      <c r="D174" s="286"/>
      <c r="E174" s="286"/>
      <c r="F174" s="309" t="s">
        <v>591</v>
      </c>
      <c r="G174" s="286"/>
      <c r="H174" s="286" t="s">
        <v>652</v>
      </c>
      <c r="I174" s="286" t="s">
        <v>587</v>
      </c>
      <c r="J174" s="286">
        <v>50</v>
      </c>
      <c r="K174" s="334"/>
    </row>
    <row r="175" s="1" customFormat="1" ht="15" customHeight="1">
      <c r="B175" s="311"/>
      <c r="C175" s="286" t="s">
        <v>612</v>
      </c>
      <c r="D175" s="286"/>
      <c r="E175" s="286"/>
      <c r="F175" s="309" t="s">
        <v>591</v>
      </c>
      <c r="G175" s="286"/>
      <c r="H175" s="286" t="s">
        <v>652</v>
      </c>
      <c r="I175" s="286" t="s">
        <v>587</v>
      </c>
      <c r="J175" s="286">
        <v>50</v>
      </c>
      <c r="K175" s="334"/>
    </row>
    <row r="176" s="1" customFormat="1" ht="15" customHeight="1">
      <c r="B176" s="311"/>
      <c r="C176" s="286" t="s">
        <v>610</v>
      </c>
      <c r="D176" s="286"/>
      <c r="E176" s="286"/>
      <c r="F176" s="309" t="s">
        <v>591</v>
      </c>
      <c r="G176" s="286"/>
      <c r="H176" s="286" t="s">
        <v>652</v>
      </c>
      <c r="I176" s="286" t="s">
        <v>587</v>
      </c>
      <c r="J176" s="286">
        <v>50</v>
      </c>
      <c r="K176" s="334"/>
    </row>
    <row r="177" s="1" customFormat="1" ht="15" customHeight="1">
      <c r="B177" s="311"/>
      <c r="C177" s="286" t="s">
        <v>102</v>
      </c>
      <c r="D177" s="286"/>
      <c r="E177" s="286"/>
      <c r="F177" s="309" t="s">
        <v>585</v>
      </c>
      <c r="G177" s="286"/>
      <c r="H177" s="286" t="s">
        <v>653</v>
      </c>
      <c r="I177" s="286" t="s">
        <v>654</v>
      </c>
      <c r="J177" s="286"/>
      <c r="K177" s="334"/>
    </row>
    <row r="178" s="1" customFormat="1" ht="15" customHeight="1">
      <c r="B178" s="311"/>
      <c r="C178" s="286" t="s">
        <v>58</v>
      </c>
      <c r="D178" s="286"/>
      <c r="E178" s="286"/>
      <c r="F178" s="309" t="s">
        <v>585</v>
      </c>
      <c r="G178" s="286"/>
      <c r="H178" s="286" t="s">
        <v>655</v>
      </c>
      <c r="I178" s="286" t="s">
        <v>656</v>
      </c>
      <c r="J178" s="286">
        <v>1</v>
      </c>
      <c r="K178" s="334"/>
    </row>
    <row r="179" s="1" customFormat="1" ht="15" customHeight="1">
      <c r="B179" s="311"/>
      <c r="C179" s="286" t="s">
        <v>54</v>
      </c>
      <c r="D179" s="286"/>
      <c r="E179" s="286"/>
      <c r="F179" s="309" t="s">
        <v>585</v>
      </c>
      <c r="G179" s="286"/>
      <c r="H179" s="286" t="s">
        <v>657</v>
      </c>
      <c r="I179" s="286" t="s">
        <v>587</v>
      </c>
      <c r="J179" s="286">
        <v>20</v>
      </c>
      <c r="K179" s="334"/>
    </row>
    <row r="180" s="1" customFormat="1" ht="15" customHeight="1">
      <c r="B180" s="311"/>
      <c r="C180" s="286" t="s">
        <v>55</v>
      </c>
      <c r="D180" s="286"/>
      <c r="E180" s="286"/>
      <c r="F180" s="309" t="s">
        <v>585</v>
      </c>
      <c r="G180" s="286"/>
      <c r="H180" s="286" t="s">
        <v>658</v>
      </c>
      <c r="I180" s="286" t="s">
        <v>587</v>
      </c>
      <c r="J180" s="286">
        <v>255</v>
      </c>
      <c r="K180" s="334"/>
    </row>
    <row r="181" s="1" customFormat="1" ht="15" customHeight="1">
      <c r="B181" s="311"/>
      <c r="C181" s="286" t="s">
        <v>103</v>
      </c>
      <c r="D181" s="286"/>
      <c r="E181" s="286"/>
      <c r="F181" s="309" t="s">
        <v>585</v>
      </c>
      <c r="G181" s="286"/>
      <c r="H181" s="286" t="s">
        <v>549</v>
      </c>
      <c r="I181" s="286" t="s">
        <v>587</v>
      </c>
      <c r="J181" s="286">
        <v>10</v>
      </c>
      <c r="K181" s="334"/>
    </row>
    <row r="182" s="1" customFormat="1" ht="15" customHeight="1">
      <c r="B182" s="311"/>
      <c r="C182" s="286" t="s">
        <v>104</v>
      </c>
      <c r="D182" s="286"/>
      <c r="E182" s="286"/>
      <c r="F182" s="309" t="s">
        <v>585</v>
      </c>
      <c r="G182" s="286"/>
      <c r="H182" s="286" t="s">
        <v>659</v>
      </c>
      <c r="I182" s="286" t="s">
        <v>620</v>
      </c>
      <c r="J182" s="286"/>
      <c r="K182" s="334"/>
    </row>
    <row r="183" s="1" customFormat="1" ht="15" customHeight="1">
      <c r="B183" s="311"/>
      <c r="C183" s="286" t="s">
        <v>660</v>
      </c>
      <c r="D183" s="286"/>
      <c r="E183" s="286"/>
      <c r="F183" s="309" t="s">
        <v>585</v>
      </c>
      <c r="G183" s="286"/>
      <c r="H183" s="286" t="s">
        <v>661</v>
      </c>
      <c r="I183" s="286" t="s">
        <v>620</v>
      </c>
      <c r="J183" s="286"/>
      <c r="K183" s="334"/>
    </row>
    <row r="184" s="1" customFormat="1" ht="15" customHeight="1">
      <c r="B184" s="311"/>
      <c r="C184" s="286" t="s">
        <v>649</v>
      </c>
      <c r="D184" s="286"/>
      <c r="E184" s="286"/>
      <c r="F184" s="309" t="s">
        <v>585</v>
      </c>
      <c r="G184" s="286"/>
      <c r="H184" s="286" t="s">
        <v>662</v>
      </c>
      <c r="I184" s="286" t="s">
        <v>620</v>
      </c>
      <c r="J184" s="286"/>
      <c r="K184" s="334"/>
    </row>
    <row r="185" s="1" customFormat="1" ht="15" customHeight="1">
      <c r="B185" s="311"/>
      <c r="C185" s="286" t="s">
        <v>106</v>
      </c>
      <c r="D185" s="286"/>
      <c r="E185" s="286"/>
      <c r="F185" s="309" t="s">
        <v>591</v>
      </c>
      <c r="G185" s="286"/>
      <c r="H185" s="286" t="s">
        <v>663</v>
      </c>
      <c r="I185" s="286" t="s">
        <v>587</v>
      </c>
      <c r="J185" s="286">
        <v>50</v>
      </c>
      <c r="K185" s="334"/>
    </row>
    <row r="186" s="1" customFormat="1" ht="15" customHeight="1">
      <c r="B186" s="311"/>
      <c r="C186" s="286" t="s">
        <v>664</v>
      </c>
      <c r="D186" s="286"/>
      <c r="E186" s="286"/>
      <c r="F186" s="309" t="s">
        <v>591</v>
      </c>
      <c r="G186" s="286"/>
      <c r="H186" s="286" t="s">
        <v>665</v>
      </c>
      <c r="I186" s="286" t="s">
        <v>666</v>
      </c>
      <c r="J186" s="286"/>
      <c r="K186" s="334"/>
    </row>
    <row r="187" s="1" customFormat="1" ht="15" customHeight="1">
      <c r="B187" s="311"/>
      <c r="C187" s="286" t="s">
        <v>667</v>
      </c>
      <c r="D187" s="286"/>
      <c r="E187" s="286"/>
      <c r="F187" s="309" t="s">
        <v>591</v>
      </c>
      <c r="G187" s="286"/>
      <c r="H187" s="286" t="s">
        <v>668</v>
      </c>
      <c r="I187" s="286" t="s">
        <v>666</v>
      </c>
      <c r="J187" s="286"/>
      <c r="K187" s="334"/>
    </row>
    <row r="188" s="1" customFormat="1" ht="15" customHeight="1">
      <c r="B188" s="311"/>
      <c r="C188" s="286" t="s">
        <v>669</v>
      </c>
      <c r="D188" s="286"/>
      <c r="E188" s="286"/>
      <c r="F188" s="309" t="s">
        <v>591</v>
      </c>
      <c r="G188" s="286"/>
      <c r="H188" s="286" t="s">
        <v>670</v>
      </c>
      <c r="I188" s="286" t="s">
        <v>666</v>
      </c>
      <c r="J188" s="286"/>
      <c r="K188" s="334"/>
    </row>
    <row r="189" s="1" customFormat="1" ht="15" customHeight="1">
      <c r="B189" s="311"/>
      <c r="C189" s="347" t="s">
        <v>671</v>
      </c>
      <c r="D189" s="286"/>
      <c r="E189" s="286"/>
      <c r="F189" s="309" t="s">
        <v>591</v>
      </c>
      <c r="G189" s="286"/>
      <c r="H189" s="286" t="s">
        <v>672</v>
      </c>
      <c r="I189" s="286" t="s">
        <v>673</v>
      </c>
      <c r="J189" s="348" t="s">
        <v>674</v>
      </c>
      <c r="K189" s="334"/>
    </row>
    <row r="190" s="17" customFormat="1" ht="15" customHeight="1">
      <c r="B190" s="349"/>
      <c r="C190" s="350" t="s">
        <v>675</v>
      </c>
      <c r="D190" s="351"/>
      <c r="E190" s="351"/>
      <c r="F190" s="352" t="s">
        <v>591</v>
      </c>
      <c r="G190" s="351"/>
      <c r="H190" s="351" t="s">
        <v>676</v>
      </c>
      <c r="I190" s="351" t="s">
        <v>673</v>
      </c>
      <c r="J190" s="353" t="s">
        <v>674</v>
      </c>
      <c r="K190" s="354"/>
    </row>
    <row r="191" s="1" customFormat="1" ht="15" customHeight="1">
      <c r="B191" s="311"/>
      <c r="C191" s="347" t="s">
        <v>43</v>
      </c>
      <c r="D191" s="286"/>
      <c r="E191" s="286"/>
      <c r="F191" s="309" t="s">
        <v>585</v>
      </c>
      <c r="G191" s="286"/>
      <c r="H191" s="283" t="s">
        <v>677</v>
      </c>
      <c r="I191" s="286" t="s">
        <v>678</v>
      </c>
      <c r="J191" s="286"/>
      <c r="K191" s="334"/>
    </row>
    <row r="192" s="1" customFormat="1" ht="15" customHeight="1">
      <c r="B192" s="311"/>
      <c r="C192" s="347" t="s">
        <v>679</v>
      </c>
      <c r="D192" s="286"/>
      <c r="E192" s="286"/>
      <c r="F192" s="309" t="s">
        <v>585</v>
      </c>
      <c r="G192" s="286"/>
      <c r="H192" s="286" t="s">
        <v>680</v>
      </c>
      <c r="I192" s="286" t="s">
        <v>620</v>
      </c>
      <c r="J192" s="286"/>
      <c r="K192" s="334"/>
    </row>
    <row r="193" s="1" customFormat="1" ht="15" customHeight="1">
      <c r="B193" s="311"/>
      <c r="C193" s="347" t="s">
        <v>681</v>
      </c>
      <c r="D193" s="286"/>
      <c r="E193" s="286"/>
      <c r="F193" s="309" t="s">
        <v>585</v>
      </c>
      <c r="G193" s="286"/>
      <c r="H193" s="286" t="s">
        <v>682</v>
      </c>
      <c r="I193" s="286" t="s">
        <v>620</v>
      </c>
      <c r="J193" s="286"/>
      <c r="K193" s="334"/>
    </row>
    <row r="194" s="1" customFormat="1" ht="15" customHeight="1">
      <c r="B194" s="311"/>
      <c r="C194" s="347" t="s">
        <v>683</v>
      </c>
      <c r="D194" s="286"/>
      <c r="E194" s="286"/>
      <c r="F194" s="309" t="s">
        <v>591</v>
      </c>
      <c r="G194" s="286"/>
      <c r="H194" s="286" t="s">
        <v>684</v>
      </c>
      <c r="I194" s="286" t="s">
        <v>620</v>
      </c>
      <c r="J194" s="286"/>
      <c r="K194" s="334"/>
    </row>
    <row r="195" s="1" customFormat="1" ht="15" customHeight="1">
      <c r="B195" s="340"/>
      <c r="C195" s="355"/>
      <c r="D195" s="320"/>
      <c r="E195" s="320"/>
      <c r="F195" s="320"/>
      <c r="G195" s="320"/>
      <c r="H195" s="320"/>
      <c r="I195" s="320"/>
      <c r="J195" s="320"/>
      <c r="K195" s="341"/>
    </row>
    <row r="196" s="1" customFormat="1" ht="18.75" customHeight="1">
      <c r="B196" s="322"/>
      <c r="C196" s="332"/>
      <c r="D196" s="332"/>
      <c r="E196" s="332"/>
      <c r="F196" s="342"/>
      <c r="G196" s="332"/>
      <c r="H196" s="332"/>
      <c r="I196" s="332"/>
      <c r="J196" s="332"/>
      <c r="K196" s="322"/>
    </row>
    <row r="197" s="1" customFormat="1" ht="18.75" customHeight="1">
      <c r="B197" s="322"/>
      <c r="C197" s="332"/>
      <c r="D197" s="332"/>
      <c r="E197" s="332"/>
      <c r="F197" s="342"/>
      <c r="G197" s="332"/>
      <c r="H197" s="332"/>
      <c r="I197" s="332"/>
      <c r="J197" s="332"/>
      <c r="K197" s="322"/>
    </row>
    <row r="198" s="1" customFormat="1" ht="18.75" customHeight="1">
      <c r="B198" s="294"/>
      <c r="C198" s="294"/>
      <c r="D198" s="294"/>
      <c r="E198" s="294"/>
      <c r="F198" s="294"/>
      <c r="G198" s="294"/>
      <c r="H198" s="294"/>
      <c r="I198" s="294"/>
      <c r="J198" s="294"/>
      <c r="K198" s="294"/>
    </row>
    <row r="199" s="1" customFormat="1" ht="13.5">
      <c r="B199" s="273"/>
      <c r="C199" s="274"/>
      <c r="D199" s="274"/>
      <c r="E199" s="274"/>
      <c r="F199" s="274"/>
      <c r="G199" s="274"/>
      <c r="H199" s="274"/>
      <c r="I199" s="274"/>
      <c r="J199" s="274"/>
      <c r="K199" s="275"/>
    </row>
    <row r="200" s="1" customFormat="1" ht="21">
      <c r="B200" s="276"/>
      <c r="C200" s="277" t="s">
        <v>685</v>
      </c>
      <c r="D200" s="277"/>
      <c r="E200" s="277"/>
      <c r="F200" s="277"/>
      <c r="G200" s="277"/>
      <c r="H200" s="277"/>
      <c r="I200" s="277"/>
      <c r="J200" s="277"/>
      <c r="K200" s="278"/>
    </row>
    <row r="201" s="1" customFormat="1" ht="25.5" customHeight="1">
      <c r="B201" s="276"/>
      <c r="C201" s="356" t="s">
        <v>686</v>
      </c>
      <c r="D201" s="356"/>
      <c r="E201" s="356"/>
      <c r="F201" s="356" t="s">
        <v>687</v>
      </c>
      <c r="G201" s="357"/>
      <c r="H201" s="356" t="s">
        <v>688</v>
      </c>
      <c r="I201" s="356"/>
      <c r="J201" s="356"/>
      <c r="K201" s="278"/>
    </row>
    <row r="202" s="1" customFormat="1" ht="5.25" customHeight="1">
      <c r="B202" s="311"/>
      <c r="C202" s="306"/>
      <c r="D202" s="306"/>
      <c r="E202" s="306"/>
      <c r="F202" s="306"/>
      <c r="G202" s="332"/>
      <c r="H202" s="306"/>
      <c r="I202" s="306"/>
      <c r="J202" s="306"/>
      <c r="K202" s="334"/>
    </row>
    <row r="203" s="1" customFormat="1" ht="15" customHeight="1">
      <c r="B203" s="311"/>
      <c r="C203" s="286" t="s">
        <v>678</v>
      </c>
      <c r="D203" s="286"/>
      <c r="E203" s="286"/>
      <c r="F203" s="309" t="s">
        <v>44</v>
      </c>
      <c r="G203" s="286"/>
      <c r="H203" s="286" t="s">
        <v>689</v>
      </c>
      <c r="I203" s="286"/>
      <c r="J203" s="286"/>
      <c r="K203" s="334"/>
    </row>
    <row r="204" s="1" customFormat="1" ht="15" customHeight="1">
      <c r="B204" s="311"/>
      <c r="C204" s="286"/>
      <c r="D204" s="286"/>
      <c r="E204" s="286"/>
      <c r="F204" s="309" t="s">
        <v>45</v>
      </c>
      <c r="G204" s="286"/>
      <c r="H204" s="286" t="s">
        <v>690</v>
      </c>
      <c r="I204" s="286"/>
      <c r="J204" s="286"/>
      <c r="K204" s="334"/>
    </row>
    <row r="205" s="1" customFormat="1" ht="15" customHeight="1">
      <c r="B205" s="311"/>
      <c r="C205" s="286"/>
      <c r="D205" s="286"/>
      <c r="E205" s="286"/>
      <c r="F205" s="309" t="s">
        <v>48</v>
      </c>
      <c r="G205" s="286"/>
      <c r="H205" s="286" t="s">
        <v>691</v>
      </c>
      <c r="I205" s="286"/>
      <c r="J205" s="286"/>
      <c r="K205" s="334"/>
    </row>
    <row r="206" s="1" customFormat="1" ht="15" customHeight="1">
      <c r="B206" s="311"/>
      <c r="C206" s="286"/>
      <c r="D206" s="286"/>
      <c r="E206" s="286"/>
      <c r="F206" s="309" t="s">
        <v>46</v>
      </c>
      <c r="G206" s="286"/>
      <c r="H206" s="286" t="s">
        <v>692</v>
      </c>
      <c r="I206" s="286"/>
      <c r="J206" s="286"/>
      <c r="K206" s="334"/>
    </row>
    <row r="207" s="1" customFormat="1" ht="15" customHeight="1">
      <c r="B207" s="311"/>
      <c r="C207" s="286"/>
      <c r="D207" s="286"/>
      <c r="E207" s="286"/>
      <c r="F207" s="309" t="s">
        <v>47</v>
      </c>
      <c r="G207" s="286"/>
      <c r="H207" s="286" t="s">
        <v>693</v>
      </c>
      <c r="I207" s="286"/>
      <c r="J207" s="286"/>
      <c r="K207" s="334"/>
    </row>
    <row r="208" s="1" customFormat="1" ht="15" customHeight="1">
      <c r="B208" s="311"/>
      <c r="C208" s="286"/>
      <c r="D208" s="286"/>
      <c r="E208" s="286"/>
      <c r="F208" s="309"/>
      <c r="G208" s="286"/>
      <c r="H208" s="286"/>
      <c r="I208" s="286"/>
      <c r="J208" s="286"/>
      <c r="K208" s="334"/>
    </row>
    <row r="209" s="1" customFormat="1" ht="15" customHeight="1">
      <c r="B209" s="311"/>
      <c r="C209" s="286" t="s">
        <v>632</v>
      </c>
      <c r="D209" s="286"/>
      <c r="E209" s="286"/>
      <c r="F209" s="309" t="s">
        <v>80</v>
      </c>
      <c r="G209" s="286"/>
      <c r="H209" s="286" t="s">
        <v>694</v>
      </c>
      <c r="I209" s="286"/>
      <c r="J209" s="286"/>
      <c r="K209" s="334"/>
    </row>
    <row r="210" s="1" customFormat="1" ht="15" customHeight="1">
      <c r="B210" s="311"/>
      <c r="C210" s="286"/>
      <c r="D210" s="286"/>
      <c r="E210" s="286"/>
      <c r="F210" s="309" t="s">
        <v>528</v>
      </c>
      <c r="G210" s="286"/>
      <c r="H210" s="286" t="s">
        <v>529</v>
      </c>
      <c r="I210" s="286"/>
      <c r="J210" s="286"/>
      <c r="K210" s="334"/>
    </row>
    <row r="211" s="1" customFormat="1" ht="15" customHeight="1">
      <c r="B211" s="311"/>
      <c r="C211" s="286"/>
      <c r="D211" s="286"/>
      <c r="E211" s="286"/>
      <c r="F211" s="309" t="s">
        <v>526</v>
      </c>
      <c r="G211" s="286"/>
      <c r="H211" s="286" t="s">
        <v>695</v>
      </c>
      <c r="I211" s="286"/>
      <c r="J211" s="286"/>
      <c r="K211" s="334"/>
    </row>
    <row r="212" s="1" customFormat="1" ht="15" customHeight="1">
      <c r="B212" s="358"/>
      <c r="C212" s="286"/>
      <c r="D212" s="286"/>
      <c r="E212" s="286"/>
      <c r="F212" s="309" t="s">
        <v>85</v>
      </c>
      <c r="G212" s="347"/>
      <c r="H212" s="338" t="s">
        <v>530</v>
      </c>
      <c r="I212" s="338"/>
      <c r="J212" s="338"/>
      <c r="K212" s="359"/>
    </row>
    <row r="213" s="1" customFormat="1" ht="15" customHeight="1">
      <c r="B213" s="358"/>
      <c r="C213" s="286"/>
      <c r="D213" s="286"/>
      <c r="E213" s="286"/>
      <c r="F213" s="309" t="s">
        <v>531</v>
      </c>
      <c r="G213" s="347"/>
      <c r="H213" s="338" t="s">
        <v>696</v>
      </c>
      <c r="I213" s="338"/>
      <c r="J213" s="338"/>
      <c r="K213" s="359"/>
    </row>
    <row r="214" s="1" customFormat="1" ht="15" customHeight="1">
      <c r="B214" s="358"/>
      <c r="C214" s="286"/>
      <c r="D214" s="286"/>
      <c r="E214" s="286"/>
      <c r="F214" s="309"/>
      <c r="G214" s="347"/>
      <c r="H214" s="338"/>
      <c r="I214" s="338"/>
      <c r="J214" s="338"/>
      <c r="K214" s="359"/>
    </row>
    <row r="215" s="1" customFormat="1" ht="15" customHeight="1">
      <c r="B215" s="358"/>
      <c r="C215" s="286" t="s">
        <v>656</v>
      </c>
      <c r="D215" s="286"/>
      <c r="E215" s="286"/>
      <c r="F215" s="309">
        <v>1</v>
      </c>
      <c r="G215" s="347"/>
      <c r="H215" s="338" t="s">
        <v>697</v>
      </c>
      <c r="I215" s="338"/>
      <c r="J215" s="338"/>
      <c r="K215" s="359"/>
    </row>
    <row r="216" s="1" customFormat="1" ht="15" customHeight="1">
      <c r="B216" s="358"/>
      <c r="C216" s="286"/>
      <c r="D216" s="286"/>
      <c r="E216" s="286"/>
      <c r="F216" s="309">
        <v>2</v>
      </c>
      <c r="G216" s="347"/>
      <c r="H216" s="338" t="s">
        <v>698</v>
      </c>
      <c r="I216" s="338"/>
      <c r="J216" s="338"/>
      <c r="K216" s="359"/>
    </row>
    <row r="217" s="1" customFormat="1" ht="15" customHeight="1">
      <c r="B217" s="358"/>
      <c r="C217" s="286"/>
      <c r="D217" s="286"/>
      <c r="E217" s="286"/>
      <c r="F217" s="309">
        <v>3</v>
      </c>
      <c r="G217" s="347"/>
      <c r="H217" s="338" t="s">
        <v>699</v>
      </c>
      <c r="I217" s="338"/>
      <c r="J217" s="338"/>
      <c r="K217" s="359"/>
    </row>
    <row r="218" s="1" customFormat="1" ht="15" customHeight="1">
      <c r="B218" s="358"/>
      <c r="C218" s="286"/>
      <c r="D218" s="286"/>
      <c r="E218" s="286"/>
      <c r="F218" s="309">
        <v>4</v>
      </c>
      <c r="G218" s="347"/>
      <c r="H218" s="338" t="s">
        <v>700</v>
      </c>
      <c r="I218" s="338"/>
      <c r="J218" s="338"/>
      <c r="K218" s="359"/>
    </row>
    <row r="219" s="1" customFormat="1" ht="12.75" customHeight="1">
      <c r="B219" s="360"/>
      <c r="C219" s="361"/>
      <c r="D219" s="361"/>
      <c r="E219" s="361"/>
      <c r="F219" s="361"/>
      <c r="G219" s="361"/>
      <c r="H219" s="361"/>
      <c r="I219" s="361"/>
      <c r="J219" s="361"/>
      <c r="K219" s="362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Petr NOVÁK</dc:creator>
  <cp:lastModifiedBy>Petr NOVÁK</cp:lastModifiedBy>
  <dcterms:created xsi:type="dcterms:W3CDTF">2025-03-21T06:30:50Z</dcterms:created>
  <dcterms:modified xsi:type="dcterms:W3CDTF">2025-03-21T06:30:54Z</dcterms:modified>
</cp:coreProperties>
</file>