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LNConsult s.r.o\"/>
    </mc:Choice>
  </mc:AlternateContent>
  <bookViews>
    <workbookView xWindow="0" yWindow="0" windowWidth="0" windowHeight="0"/>
  </bookViews>
  <sheets>
    <sheet name="Rekapitulace stavby" sheetId="1" r:id="rId1"/>
    <sheet name="SO 01 - Ulice Komenského ..." sheetId="2" r:id="rId2"/>
    <sheet name="SO 02 - Ulice V Lukách - ..." sheetId="3" r:id="rId3"/>
    <sheet name="SO 03 - Ulice Slovenská -..." sheetId="4" r:id="rId4"/>
    <sheet name="SO 04 - Ulice Štolmířská ..." sheetId="5" r:id="rId5"/>
    <sheet name="SO 05 - Ulice Jiřího Wolk..." sheetId="6" r:id="rId6"/>
    <sheet name="SO 06 - Ulice Roháčova - ..." sheetId="7" r:id="rId7"/>
    <sheet name="SO 07 - Ulice Šafaříkova ..." sheetId="8" r:id="rId8"/>
    <sheet name="SO 08 - Ulice U Hřiště - ..." sheetId="9" r:id="rId9"/>
    <sheet name="SO 09 - Ulice Bylanská - ..." sheetId="10" r:id="rId10"/>
    <sheet name="VRN - Vedlejší rozpočtové..." sheetId="11" r:id="rId11"/>
  </sheets>
  <definedNames>
    <definedName name="_xlnm.Print_Area" localSheetId="0">'Rekapitulace stavby'!$D$4:$AO$76,'Rekapitulace stavby'!$C$82:$AQ$105</definedName>
    <definedName name="_xlnm.Print_Titles" localSheetId="0">'Rekapitulace stavby'!$92:$92</definedName>
    <definedName name="_xlnm._FilterDatabase" localSheetId="1" hidden="1">'SO 01 - Ulice Komenského ...'!$C$121:$K$202</definedName>
    <definedName name="_xlnm.Print_Area" localSheetId="1">'SO 01 - Ulice Komenského ...'!$C$4:$J$76,'SO 01 - Ulice Komenského ...'!$C$82:$J$103,'SO 01 - Ulice Komenského ...'!$C$109:$K$202</definedName>
    <definedName name="_xlnm.Print_Titles" localSheetId="1">'SO 01 - Ulice Komenského ...'!$121:$121</definedName>
    <definedName name="_xlnm._FilterDatabase" localSheetId="2" hidden="1">'SO 02 - Ulice V Lukách - ...'!$C$121:$K$202</definedName>
    <definedName name="_xlnm.Print_Area" localSheetId="2">'SO 02 - Ulice V Lukách - ...'!$C$4:$J$76,'SO 02 - Ulice V Lukách - ...'!$C$82:$J$103,'SO 02 - Ulice V Lukách - ...'!$C$109:$K$202</definedName>
    <definedName name="_xlnm.Print_Titles" localSheetId="2">'SO 02 - Ulice V Lukách - ...'!$121:$121</definedName>
    <definedName name="_xlnm._FilterDatabase" localSheetId="3" hidden="1">'SO 03 - Ulice Slovenská -...'!$C$121:$K$202</definedName>
    <definedName name="_xlnm.Print_Area" localSheetId="3">'SO 03 - Ulice Slovenská -...'!$C$4:$J$76,'SO 03 - Ulice Slovenská -...'!$C$82:$J$103,'SO 03 - Ulice Slovenská -...'!$C$109:$K$202</definedName>
    <definedName name="_xlnm.Print_Titles" localSheetId="3">'SO 03 - Ulice Slovenská -...'!$121:$121</definedName>
    <definedName name="_xlnm._FilterDatabase" localSheetId="4" hidden="1">'SO 04 - Ulice Štolmířská ...'!$C$122:$K$246</definedName>
    <definedName name="_xlnm.Print_Area" localSheetId="4">'SO 04 - Ulice Štolmířská ...'!$C$4:$J$76,'SO 04 - Ulice Štolmířská ...'!$C$82:$J$104,'SO 04 - Ulice Štolmířská ...'!$C$110:$K$246</definedName>
    <definedName name="_xlnm.Print_Titles" localSheetId="4">'SO 04 - Ulice Štolmířská ...'!$122:$122</definedName>
    <definedName name="_xlnm._FilterDatabase" localSheetId="5" hidden="1">'SO 05 - Ulice Jiřího Wolk...'!$C$121:$K$202</definedName>
    <definedName name="_xlnm.Print_Area" localSheetId="5">'SO 05 - Ulice Jiřího Wolk...'!$C$4:$J$76,'SO 05 - Ulice Jiřího Wolk...'!$C$82:$J$103,'SO 05 - Ulice Jiřího Wolk...'!$C$109:$K$202</definedName>
    <definedName name="_xlnm.Print_Titles" localSheetId="5">'SO 05 - Ulice Jiřího Wolk...'!$121:$121</definedName>
    <definedName name="_xlnm._FilterDatabase" localSheetId="6" hidden="1">'SO 06 - Ulice Roháčova - ...'!$C$121:$K$202</definedName>
    <definedName name="_xlnm.Print_Area" localSheetId="6">'SO 06 - Ulice Roháčova - ...'!$C$4:$J$76,'SO 06 - Ulice Roháčova - ...'!$C$82:$J$103,'SO 06 - Ulice Roháčova - ...'!$C$109:$K$202</definedName>
    <definedName name="_xlnm.Print_Titles" localSheetId="6">'SO 06 - Ulice Roháčova - ...'!$121:$121</definedName>
    <definedName name="_xlnm._FilterDatabase" localSheetId="7" hidden="1">'SO 07 - Ulice Šafaříkova ...'!$C$121:$K$202</definedName>
    <definedName name="_xlnm.Print_Area" localSheetId="7">'SO 07 - Ulice Šafaříkova ...'!$C$4:$J$76,'SO 07 - Ulice Šafaříkova ...'!$C$82:$J$103,'SO 07 - Ulice Šafaříkova ...'!$C$109:$K$202</definedName>
    <definedName name="_xlnm.Print_Titles" localSheetId="7">'SO 07 - Ulice Šafaříkova ...'!$121:$121</definedName>
    <definedName name="_xlnm._FilterDatabase" localSheetId="8" hidden="1">'SO 08 - Ulice U Hřiště - ...'!$C$122:$K$215</definedName>
    <definedName name="_xlnm.Print_Area" localSheetId="8">'SO 08 - Ulice U Hřiště - ...'!$C$4:$J$76,'SO 08 - Ulice U Hřiště - ...'!$C$82:$J$104,'SO 08 - Ulice U Hřiště - ...'!$C$110:$K$215</definedName>
    <definedName name="_xlnm.Print_Titles" localSheetId="8">'SO 08 - Ulice U Hřiště - ...'!$122:$122</definedName>
    <definedName name="_xlnm._FilterDatabase" localSheetId="9" hidden="1">'SO 09 - Ulice Bylanská - ...'!$C$123:$K$252</definedName>
    <definedName name="_xlnm.Print_Area" localSheetId="9">'SO 09 - Ulice Bylanská - ...'!$C$4:$J$76,'SO 09 - Ulice Bylanská - ...'!$C$82:$J$105,'SO 09 - Ulice Bylanská - ...'!$C$111:$K$252</definedName>
    <definedName name="_xlnm.Print_Titles" localSheetId="9">'SO 09 - Ulice Bylanská - ...'!$123:$123</definedName>
    <definedName name="_xlnm._FilterDatabase" localSheetId="10" hidden="1">'VRN - Vedlejší rozpočtové...'!$C$120:$K$156</definedName>
    <definedName name="_xlnm.Print_Area" localSheetId="10">'VRN - Vedlejší rozpočtové...'!$C$4:$J$76,'VRN - Vedlejší rozpočtové...'!$C$82:$J$102,'VRN - Vedlejší rozpočtové...'!$C$108:$K$156</definedName>
    <definedName name="_xlnm.Print_Titles" localSheetId="10">'VRN - Vedlejší rozpočtové...'!$120:$120</definedName>
  </definedNames>
  <calcPr/>
</workbook>
</file>

<file path=xl/calcChain.xml><?xml version="1.0" encoding="utf-8"?>
<calcChain xmlns="http://schemas.openxmlformats.org/spreadsheetml/2006/main">
  <c i="11" l="1" r="J37"/>
  <c r="J36"/>
  <c i="1" r="AY104"/>
  <c i="11" r="J35"/>
  <c i="1" r="AX104"/>
  <c i="11" r="BI154"/>
  <c r="BH154"/>
  <c r="BG154"/>
  <c r="BF154"/>
  <c r="T154"/>
  <c r="R154"/>
  <c r="P154"/>
  <c r="BI151"/>
  <c r="BH151"/>
  <c r="BG151"/>
  <c r="BF151"/>
  <c r="T151"/>
  <c r="R151"/>
  <c r="P151"/>
  <c r="BI147"/>
  <c r="BH147"/>
  <c r="BG147"/>
  <c r="BF147"/>
  <c r="T147"/>
  <c r="R147"/>
  <c r="P147"/>
  <c r="BI144"/>
  <c r="BH144"/>
  <c r="BG144"/>
  <c r="BF144"/>
  <c r="T144"/>
  <c r="R144"/>
  <c r="P144"/>
  <c r="BI140"/>
  <c r="BH140"/>
  <c r="BG140"/>
  <c r="BF140"/>
  <c r="T140"/>
  <c r="T139"/>
  <c r="R140"/>
  <c r="R139"/>
  <c r="P140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J117"/>
  <c r="F117"/>
  <c r="F115"/>
  <c r="E113"/>
  <c r="J91"/>
  <c r="F91"/>
  <c r="F89"/>
  <c r="E87"/>
  <c r="J24"/>
  <c r="E24"/>
  <c r="J92"/>
  <c r="J23"/>
  <c r="J18"/>
  <c r="E18"/>
  <c r="F118"/>
  <c r="J17"/>
  <c r="J12"/>
  <c r="J115"/>
  <c r="E7"/>
  <c r="E111"/>
  <c i="10" r="J37"/>
  <c r="J36"/>
  <c i="1" r="AY103"/>
  <c i="10" r="J35"/>
  <c i="1" r="AX103"/>
  <c i="10" r="BI251"/>
  <c r="BH251"/>
  <c r="BG251"/>
  <c r="BF251"/>
  <c r="T251"/>
  <c r="T250"/>
  <c r="R251"/>
  <c r="R250"/>
  <c r="P251"/>
  <c r="P250"/>
  <c r="BI247"/>
  <c r="BH247"/>
  <c r="BG247"/>
  <c r="BF247"/>
  <c r="T247"/>
  <c r="R247"/>
  <c r="P247"/>
  <c r="BI244"/>
  <c r="BH244"/>
  <c r="BG244"/>
  <c r="BF244"/>
  <c r="T244"/>
  <c r="R244"/>
  <c r="P244"/>
  <c r="BI241"/>
  <c r="BH241"/>
  <c r="BG241"/>
  <c r="BF241"/>
  <c r="T241"/>
  <c r="R241"/>
  <c r="P241"/>
  <c r="BI238"/>
  <c r="BH238"/>
  <c r="BG238"/>
  <c r="BF238"/>
  <c r="T238"/>
  <c r="R238"/>
  <c r="P238"/>
  <c r="BI234"/>
  <c r="BH234"/>
  <c r="BG234"/>
  <c r="BF234"/>
  <c r="T234"/>
  <c r="R234"/>
  <c r="P234"/>
  <c r="BI231"/>
  <c r="BH231"/>
  <c r="BG231"/>
  <c r="BF231"/>
  <c r="T231"/>
  <c r="R231"/>
  <c r="P231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8"/>
  <c r="BH218"/>
  <c r="BG218"/>
  <c r="BF218"/>
  <c r="T218"/>
  <c r="R218"/>
  <c r="P218"/>
  <c r="BI215"/>
  <c r="BH215"/>
  <c r="BG215"/>
  <c r="BF215"/>
  <c r="T215"/>
  <c r="R215"/>
  <c r="P215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7"/>
  <c r="BH177"/>
  <c r="BG177"/>
  <c r="BF177"/>
  <c r="T177"/>
  <c r="R177"/>
  <c r="P177"/>
  <c r="BI174"/>
  <c r="BH174"/>
  <c r="BG174"/>
  <c r="BF174"/>
  <c r="T174"/>
  <c r="R174"/>
  <c r="P174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J120"/>
  <c r="F120"/>
  <c r="F118"/>
  <c r="E116"/>
  <c r="J91"/>
  <c r="F91"/>
  <c r="F89"/>
  <c r="E87"/>
  <c r="J24"/>
  <c r="E24"/>
  <c r="J121"/>
  <c r="J23"/>
  <c r="J18"/>
  <c r="E18"/>
  <c r="F121"/>
  <c r="J17"/>
  <c r="J12"/>
  <c r="J89"/>
  <c r="E7"/>
  <c r="E114"/>
  <c i="9" r="J37"/>
  <c r="J36"/>
  <c i="1" r="AY102"/>
  <c i="9" r="J35"/>
  <c i="1" r="AX102"/>
  <c i="9" r="BI214"/>
  <c r="BH214"/>
  <c r="BG214"/>
  <c r="BF214"/>
  <c r="T214"/>
  <c r="T213"/>
  <c r="R214"/>
  <c r="R213"/>
  <c r="P214"/>
  <c r="P213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4"/>
  <c r="BH194"/>
  <c r="BG194"/>
  <c r="BF194"/>
  <c r="T194"/>
  <c r="R194"/>
  <c r="P194"/>
  <c r="BI190"/>
  <c r="BH190"/>
  <c r="BG190"/>
  <c r="BF190"/>
  <c r="T190"/>
  <c r="R190"/>
  <c r="P190"/>
  <c r="BI187"/>
  <c r="BH187"/>
  <c r="BG187"/>
  <c r="BF187"/>
  <c r="T187"/>
  <c r="R187"/>
  <c r="P187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J119"/>
  <c r="F119"/>
  <c r="F117"/>
  <c r="E115"/>
  <c r="J91"/>
  <c r="F91"/>
  <c r="F89"/>
  <c r="E87"/>
  <c r="J24"/>
  <c r="E24"/>
  <c r="J92"/>
  <c r="J23"/>
  <c r="J18"/>
  <c r="E18"/>
  <c r="F120"/>
  <c r="J17"/>
  <c r="J12"/>
  <c r="J117"/>
  <c r="E7"/>
  <c r="E113"/>
  <c i="8" r="J37"/>
  <c r="J36"/>
  <c i="1" r="AY101"/>
  <c i="8" r="J35"/>
  <c i="1" r="AX101"/>
  <c i="8" r="BI201"/>
  <c r="BH201"/>
  <c r="BG201"/>
  <c r="BF201"/>
  <c r="T201"/>
  <c r="T200"/>
  <c r="R201"/>
  <c r="R200"/>
  <c r="P201"/>
  <c r="P200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119"/>
  <c r="J23"/>
  <c r="J18"/>
  <c r="E18"/>
  <c r="F119"/>
  <c r="J17"/>
  <c r="J12"/>
  <c r="J116"/>
  <c r="E7"/>
  <c r="E85"/>
  <c i="7" r="J37"/>
  <c r="J36"/>
  <c i="1" r="AY100"/>
  <c i="7" r="J35"/>
  <c i="1" r="AX100"/>
  <c i="7" r="BI201"/>
  <c r="BH201"/>
  <c r="BG201"/>
  <c r="BF201"/>
  <c r="T201"/>
  <c r="T200"/>
  <c r="R201"/>
  <c r="R200"/>
  <c r="P201"/>
  <c r="P200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119"/>
  <c r="J23"/>
  <c r="J18"/>
  <c r="E18"/>
  <c r="F92"/>
  <c r="J17"/>
  <c r="J12"/>
  <c r="J116"/>
  <c r="E7"/>
  <c r="E85"/>
  <c i="6" r="J37"/>
  <c r="J36"/>
  <c i="1" r="AY99"/>
  <c i="6" r="J35"/>
  <c i="1" r="AX99"/>
  <c i="6" r="BI201"/>
  <c r="BH201"/>
  <c r="BG201"/>
  <c r="BF201"/>
  <c r="T201"/>
  <c r="T200"/>
  <c r="R201"/>
  <c r="R200"/>
  <c r="P201"/>
  <c r="P200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119"/>
  <c r="J23"/>
  <c r="J18"/>
  <c r="E18"/>
  <c r="F119"/>
  <c r="J17"/>
  <c r="J12"/>
  <c r="J89"/>
  <c r="E7"/>
  <c r="E85"/>
  <c i="5" r="J37"/>
  <c r="J36"/>
  <c i="1" r="AY98"/>
  <c i="5" r="J35"/>
  <c i="1" r="AX98"/>
  <c i="5" r="BI245"/>
  <c r="BH245"/>
  <c r="BG245"/>
  <c r="BF245"/>
  <c r="T245"/>
  <c r="T244"/>
  <c r="R245"/>
  <c r="R244"/>
  <c r="P245"/>
  <c r="P244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2"/>
  <c r="BH222"/>
  <c r="BG222"/>
  <c r="BF222"/>
  <c r="T222"/>
  <c r="R222"/>
  <c r="P222"/>
  <c r="BI218"/>
  <c r="BH218"/>
  <c r="BG218"/>
  <c r="BF218"/>
  <c r="T218"/>
  <c r="R218"/>
  <c r="P218"/>
  <c r="BI215"/>
  <c r="BH215"/>
  <c r="BG215"/>
  <c r="BF215"/>
  <c r="T215"/>
  <c r="R215"/>
  <c r="P215"/>
  <c r="BI210"/>
  <c r="BH210"/>
  <c r="BG210"/>
  <c r="BF210"/>
  <c r="T210"/>
  <c r="R210"/>
  <c r="P210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2"/>
  <c r="BH182"/>
  <c r="BG182"/>
  <c r="BF182"/>
  <c r="T182"/>
  <c r="R182"/>
  <c r="P182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J119"/>
  <c r="F119"/>
  <c r="F117"/>
  <c r="E115"/>
  <c r="J91"/>
  <c r="F91"/>
  <c r="F89"/>
  <c r="E87"/>
  <c r="J24"/>
  <c r="E24"/>
  <c r="J92"/>
  <c r="J23"/>
  <c r="J18"/>
  <c r="E18"/>
  <c r="F120"/>
  <c r="J17"/>
  <c r="J12"/>
  <c r="J117"/>
  <c r="E7"/>
  <c r="E85"/>
  <c i="4" r="J37"/>
  <c r="J36"/>
  <c i="1" r="AY97"/>
  <c i="4" r="J35"/>
  <c i="1" r="AX97"/>
  <c i="4" r="BI201"/>
  <c r="BH201"/>
  <c r="BG201"/>
  <c r="BF201"/>
  <c r="T201"/>
  <c r="T200"/>
  <c r="R201"/>
  <c r="R200"/>
  <c r="P201"/>
  <c r="P200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92"/>
  <c r="J23"/>
  <c r="J18"/>
  <c r="E18"/>
  <c r="F119"/>
  <c r="J17"/>
  <c r="J12"/>
  <c r="J89"/>
  <c r="E7"/>
  <c r="E85"/>
  <c i="3" r="J37"/>
  <c r="J36"/>
  <c i="1" r="AY96"/>
  <c i="3" r="J35"/>
  <c i="1" r="AX96"/>
  <c i="3" r="BI201"/>
  <c r="BH201"/>
  <c r="BG201"/>
  <c r="BF201"/>
  <c r="T201"/>
  <c r="T200"/>
  <c r="R201"/>
  <c r="R200"/>
  <c r="P201"/>
  <c r="P200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119"/>
  <c r="J23"/>
  <c r="J18"/>
  <c r="E18"/>
  <c r="F119"/>
  <c r="J17"/>
  <c r="J12"/>
  <c r="J116"/>
  <c r="E7"/>
  <c r="E112"/>
  <c i="2" r="J37"/>
  <c r="J36"/>
  <c i="1" r="AY95"/>
  <c i="2" r="J35"/>
  <c i="1" r="AX95"/>
  <c i="2" r="BI201"/>
  <c r="BH201"/>
  <c r="BG201"/>
  <c r="BF201"/>
  <c r="T201"/>
  <c r="T200"/>
  <c r="R201"/>
  <c r="R200"/>
  <c r="P201"/>
  <c r="P200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119"/>
  <c r="J23"/>
  <c r="J18"/>
  <c r="E18"/>
  <c r="F119"/>
  <c r="J17"/>
  <c r="J12"/>
  <c r="J116"/>
  <c r="E7"/>
  <c r="E112"/>
  <c i="1" r="L90"/>
  <c r="AM90"/>
  <c r="AM89"/>
  <c r="L89"/>
  <c r="AM87"/>
  <c r="L87"/>
  <c r="L85"/>
  <c r="L84"/>
  <c i="2" r="BK190"/>
  <c r="J179"/>
  <c r="BK165"/>
  <c r="J159"/>
  <c r="BK146"/>
  <c r="J137"/>
  <c r="BK125"/>
  <c i="1" r="AS94"/>
  <c i="3" r="J193"/>
  <c r="J162"/>
  <c r="BK140"/>
  <c r="J125"/>
  <c r="BK143"/>
  <c r="J159"/>
  <c r="BK137"/>
  <c r="BK172"/>
  <c r="BK152"/>
  <c i="4" r="BK197"/>
  <c r="J159"/>
  <c r="BK159"/>
  <c r="J172"/>
  <c r="J137"/>
  <c r="BK190"/>
  <c r="BK140"/>
  <c r="J165"/>
  <c r="J143"/>
  <c i="5" r="BK232"/>
  <c r="J201"/>
  <c r="BK165"/>
  <c r="BK159"/>
  <c r="BK153"/>
  <c r="J132"/>
  <c r="BK192"/>
  <c r="BK186"/>
  <c r="BK132"/>
  <c r="J159"/>
  <c r="BK241"/>
  <c r="J162"/>
  <c r="J241"/>
  <c r="BK218"/>
  <c r="J179"/>
  <c r="J144"/>
  <c r="BK135"/>
  <c i="6" r="J137"/>
  <c r="J172"/>
  <c r="J197"/>
  <c r="BK152"/>
  <c r="J179"/>
  <c r="BK190"/>
  <c r="J201"/>
  <c r="BK137"/>
  <c i="7" r="BK182"/>
  <c r="J128"/>
  <c r="J201"/>
  <c r="BK169"/>
  <c r="J131"/>
  <c r="J137"/>
  <c r="J149"/>
  <c i="8" r="BK201"/>
  <c r="BK155"/>
  <c r="BK172"/>
  <c r="J182"/>
  <c r="BK137"/>
  <c r="J169"/>
  <c r="J201"/>
  <c i="9" r="BK198"/>
  <c r="BK126"/>
  <c r="J190"/>
  <c r="J198"/>
  <c r="BK179"/>
  <c r="BK187"/>
  <c r="J201"/>
  <c r="J166"/>
  <c i="10" r="BK160"/>
  <c r="BK197"/>
  <c r="BK145"/>
  <c i="11" r="BK151"/>
  <c r="BK130"/>
  <c i="2" r="J193"/>
  <c r="BK182"/>
  <c r="BK172"/>
  <c r="J162"/>
  <c r="BK149"/>
  <c r="BK140"/>
  <c r="J131"/>
  <c r="F34"/>
  <c i="3" r="BK190"/>
  <c i="7" r="J155"/>
  <c i="8" r="J143"/>
  <c r="BK140"/>
  <c r="BK165"/>
  <c r="BK185"/>
  <c r="J146"/>
  <c r="J155"/>
  <c r="J125"/>
  <c i="9" r="J176"/>
  <c r="J170"/>
  <c r="BK201"/>
  <c r="J156"/>
  <c r="BK176"/>
  <c r="BK166"/>
  <c r="BK147"/>
  <c r="BK194"/>
  <c i="10" r="BK207"/>
  <c r="J218"/>
  <c r="J139"/>
  <c i="11" r="BK154"/>
  <c r="J133"/>
  <c i="2" r="BK201"/>
  <c r="J190"/>
  <c r="J176"/>
  <c r="BK162"/>
  <c r="BK152"/>
  <c r="J143"/>
  <c r="BK131"/>
  <c r="J125"/>
  <c i="3" r="BK201"/>
  <c r="BK182"/>
  <c r="J172"/>
  <c r="BK165"/>
  <c r="J131"/>
  <c r="BK197"/>
  <c r="J165"/>
  <c r="J152"/>
  <c r="J134"/>
  <c r="BK169"/>
  <c r="J182"/>
  <c r="J169"/>
  <c r="BK193"/>
  <c r="BK149"/>
  <c r="J146"/>
  <c i="4" r="BK179"/>
  <c r="BK134"/>
  <c r="BK182"/>
  <c r="BK131"/>
  <c r="BK172"/>
  <c r="J193"/>
  <c r="BK143"/>
  <c i="5" r="J245"/>
  <c r="J204"/>
  <c r="J189"/>
  <c r="BK141"/>
  <c r="J232"/>
  <c r="BK179"/>
  <c r="BK138"/>
  <c r="J235"/>
  <c r="BK222"/>
  <c r="J138"/>
  <c r="BK229"/>
  <c r="J198"/>
  <c r="J147"/>
  <c r="BK150"/>
  <c i="6" r="J165"/>
  <c r="J125"/>
  <c r="J149"/>
  <c r="BK185"/>
  <c r="J128"/>
  <c r="J162"/>
  <c r="BK172"/>
  <c r="J159"/>
  <c i="7" r="BK197"/>
  <c r="BK149"/>
  <c r="BK125"/>
  <c r="J190"/>
  <c r="BK137"/>
  <c r="J159"/>
  <c r="J193"/>
  <c r="J143"/>
  <c i="8" r="BK159"/>
  <c r="J190"/>
  <c r="J137"/>
  <c r="BK169"/>
  <c r="J165"/>
  <c r="BK134"/>
  <c i="9" r="J204"/>
  <c r="J179"/>
  <c r="BK132"/>
  <c r="BK207"/>
  <c r="J147"/>
  <c r="J173"/>
  <c r="J141"/>
  <c i="10" r="J244"/>
  <c r="J241"/>
  <c r="J238"/>
  <c r="J222"/>
  <c r="J197"/>
  <c r="J170"/>
  <c r="BK151"/>
  <c r="J127"/>
  <c r="J133"/>
  <c r="J164"/>
  <c r="BK133"/>
  <c r="BK241"/>
  <c r="BK222"/>
  <c r="BK204"/>
  <c r="BK177"/>
  <c r="J160"/>
  <c r="BK142"/>
  <c r="BK218"/>
  <c r="BK251"/>
  <c r="BK157"/>
  <c r="J174"/>
  <c i="11" r="J136"/>
  <c r="J154"/>
  <c i="2" r="BK197"/>
  <c r="BK185"/>
  <c r="BK176"/>
  <c r="J165"/>
  <c r="J152"/>
  <c r="BK143"/>
  <c r="BK134"/>
  <c r="F37"/>
  <c i="3" r="J143"/>
  <c r="J155"/>
  <c r="J128"/>
  <c i="4" r="J176"/>
  <c r="BK128"/>
  <c r="J179"/>
  <c r="J125"/>
  <c r="BK176"/>
  <c r="J131"/>
  <c r="BK162"/>
  <c r="J134"/>
  <c i="5" r="J229"/>
  <c r="BK198"/>
  <c r="BK147"/>
  <c r="J129"/>
  <c r="BK189"/>
  <c r="J169"/>
  <c r="BK169"/>
  <c r="J226"/>
  <c r="J182"/>
  <c r="BK245"/>
  <c r="J210"/>
  <c r="BK172"/>
  <c r="J126"/>
  <c i="6" r="BK197"/>
  <c r="J131"/>
  <c r="BK162"/>
  <c r="BK193"/>
  <c r="J134"/>
  <c r="BK125"/>
  <c r="BK169"/>
  <c r="J152"/>
  <c i="7" r="BK193"/>
  <c r="J152"/>
  <c r="J146"/>
  <c r="BK131"/>
  <c r="BK155"/>
  <c r="J176"/>
  <c r="J162"/>
  <c r="J134"/>
  <c i="8" r="BK179"/>
  <c r="J185"/>
  <c r="BK190"/>
  <c r="J159"/>
  <c r="BK146"/>
  <c r="BK197"/>
  <c i="9" r="J163"/>
  <c r="BK138"/>
  <c r="J214"/>
  <c r="J210"/>
  <c r="J132"/>
  <c r="BK156"/>
  <c r="BK135"/>
  <c i="10" r="J231"/>
  <c r="J181"/>
  <c r="J204"/>
  <c r="BK136"/>
  <c i="11" r="J140"/>
  <c r="BK133"/>
  <c r="J124"/>
  <c r="BK147"/>
  <c r="BK124"/>
  <c r="BK136"/>
  <c r="J127"/>
  <c i="2" r="J197"/>
  <c r="BK179"/>
  <c r="J169"/>
  <c r="BK155"/>
  <c r="J146"/>
  <c r="J134"/>
  <c r="F36"/>
  <c i="3" r="BK159"/>
  <c r="J137"/>
  <c i="4" r="J149"/>
  <c r="J169"/>
  <c r="J197"/>
  <c r="J152"/>
  <c r="J146"/>
  <c i="5" r="BK238"/>
  <c r="J195"/>
  <c r="J192"/>
  <c r="BK215"/>
  <c r="BK210"/>
  <c r="BK126"/>
  <c r="BK195"/>
  <c r="J153"/>
  <c i="6" r="BK149"/>
  <c r="BK143"/>
  <c r="BK165"/>
  <c r="BK134"/>
  <c r="J155"/>
  <c r="J146"/>
  <c i="7" r="J169"/>
  <c r="J140"/>
  <c r="BK143"/>
  <c r="BK152"/>
  <c r="BK134"/>
  <c i="8" r="J193"/>
  <c r="J176"/>
  <c r="BK176"/>
  <c r="J128"/>
  <c r="BK152"/>
  <c i="9" r="J187"/>
  <c r="J159"/>
  <c r="J126"/>
  <c r="BK144"/>
  <c r="J207"/>
  <c r="J153"/>
  <c r="J144"/>
  <c i="10" r="J193"/>
  <c r="BK167"/>
  <c r="J225"/>
  <c r="BK215"/>
  <c r="BK130"/>
  <c r="BK234"/>
  <c r="J210"/>
  <c r="BK170"/>
  <c r="J130"/>
  <c r="J187"/>
  <c r="BK193"/>
  <c i="11" r="J144"/>
  <c r="BK127"/>
  <c i="2" r="J201"/>
  <c r="J185"/>
  <c r="J172"/>
  <c r="J155"/>
  <c r="J140"/>
  <c r="BK128"/>
  <c i="3" r="J197"/>
  <c r="J176"/>
  <c r="J140"/>
  <c r="J201"/>
  <c r="J185"/>
  <c r="BK155"/>
  <c r="BK131"/>
  <c r="BK128"/>
  <c r="J149"/>
  <c r="BK146"/>
  <c r="BK176"/>
  <c r="BK134"/>
  <c i="4" r="BK169"/>
  <c r="J140"/>
  <c r="J162"/>
  <c r="J182"/>
  <c r="BK125"/>
  <c r="BK137"/>
  <c i="5" r="J215"/>
  <c r="BK182"/>
  <c r="BK144"/>
  <c r="J156"/>
  <c r="BK201"/>
  <c r="J238"/>
  <c r="BK207"/>
  <c r="J135"/>
  <c i="6" r="J169"/>
  <c r="BK179"/>
  <c r="BK155"/>
  <c r="BK182"/>
  <c r="J182"/>
  <c i="7" r="BK185"/>
  <c r="BK190"/>
  <c r="BK128"/>
  <c r="J125"/>
  <c r="J197"/>
  <c r="BK172"/>
  <c i="8" r="BK128"/>
  <c r="BK182"/>
  <c r="BK131"/>
  <c r="BK125"/>
  <c r="J149"/>
  <c i="9" r="BK141"/>
  <c r="BK153"/>
  <c r="J182"/>
  <c r="BK210"/>
  <c r="BK190"/>
  <c i="10" r="BK247"/>
  <c r="BK201"/>
  <c r="BK181"/>
  <c r="BK139"/>
  <c r="J228"/>
  <c r="J136"/>
  <c r="BK238"/>
  <c r="J207"/>
  <c r="BK164"/>
  <c r="BK244"/>
  <c r="J157"/>
  <c r="J154"/>
  <c i="11" r="J130"/>
  <c r="BK144"/>
  <c i="2" r="J34"/>
  <c i="3" r="J179"/>
  <c r="BK179"/>
  <c r="BK162"/>
  <c i="4" r="BK193"/>
  <c r="BK185"/>
  <c r="BK149"/>
  <c r="BK165"/>
  <c r="J190"/>
  <c r="J128"/>
  <c i="5" r="J222"/>
  <c r="BK175"/>
  <c r="J165"/>
  <c r="J218"/>
  <c r="BK235"/>
  <c r="BK204"/>
  <c r="BK156"/>
  <c r="BK129"/>
  <c i="6" r="J193"/>
  <c r="BK146"/>
  <c r="BK176"/>
  <c r="BK140"/>
  <c r="J140"/>
  <c r="J185"/>
  <c i="7" r="BK201"/>
  <c r="J165"/>
  <c r="BK165"/>
  <c r="BK176"/>
  <c r="BK146"/>
  <c r="BK140"/>
  <c r="BK159"/>
  <c i="8" r="BK162"/>
  <c r="BK149"/>
  <c r="J140"/>
  <c r="J172"/>
  <c r="J162"/>
  <c r="J131"/>
  <c i="9" r="BK214"/>
  <c r="J135"/>
  <c r="BK163"/>
  <c r="J194"/>
  <c r="BK173"/>
  <c r="J138"/>
  <c r="BK182"/>
  <c i="10" r="BK228"/>
  <c r="BK190"/>
  <c r="BK154"/>
  <c r="BK174"/>
  <c r="J142"/>
  <c r="J247"/>
  <c r="BK231"/>
  <c r="J201"/>
  <c r="J145"/>
  <c r="BK225"/>
  <c r="J167"/>
  <c r="J148"/>
  <c i="11" r="J147"/>
  <c i="2" r="BK193"/>
  <c r="J182"/>
  <c r="BK169"/>
  <c r="BK159"/>
  <c r="J149"/>
  <c r="BK137"/>
  <c r="J128"/>
  <c r="F35"/>
  <c i="3" r="BK185"/>
  <c r="BK125"/>
  <c r="J190"/>
  <c i="4" r="BK201"/>
  <c r="BK146"/>
  <c r="J201"/>
  <c r="BK152"/>
  <c r="BK155"/>
  <c r="J185"/>
  <c r="J155"/>
  <c i="5" r="J207"/>
  <c r="J186"/>
  <c r="J150"/>
  <c r="J172"/>
  <c r="J175"/>
  <c r="BK226"/>
  <c r="BK162"/>
  <c r="J141"/>
  <c i="6" r="BK159"/>
  <c r="J176"/>
  <c r="BK128"/>
  <c r="J143"/>
  <c r="J190"/>
  <c r="BK201"/>
  <c r="BK131"/>
  <c i="7" r="J172"/>
  <c r="BK179"/>
  <c r="J179"/>
  <c r="BK162"/>
  <c r="J182"/>
  <c r="J185"/>
  <c i="8" r="J197"/>
  <c r="J134"/>
  <c r="BK143"/>
  <c r="J152"/>
  <c r="BK193"/>
  <c r="J179"/>
  <c i="9" r="J150"/>
  <c r="BK150"/>
  <c r="BK129"/>
  <c r="BK159"/>
  <c r="BK170"/>
  <c r="BK204"/>
  <c r="J129"/>
  <c i="10" r="J234"/>
  <c r="BK210"/>
  <c r="J184"/>
  <c r="BK148"/>
  <c r="J177"/>
  <c r="BK187"/>
  <c r="J251"/>
  <c r="J215"/>
  <c r="J190"/>
  <c r="J151"/>
  <c r="BK127"/>
  <c r="BK184"/>
  <c i="11" r="J151"/>
  <c r="BK140"/>
  <c i="2" l="1" r="P168"/>
  <c r="BK189"/>
  <c r="J189"/>
  <c r="J101"/>
  <c i="3" r="P168"/>
  <c r="P189"/>
  <c i="4" r="P168"/>
  <c r="P175"/>
  <c i="5" r="R125"/>
  <c r="R178"/>
  <c r="BK214"/>
  <c r="J214"/>
  <c r="J101"/>
  <c i="6" r="P168"/>
  <c r="P189"/>
  <c i="7" r="BK175"/>
  <c r="J175"/>
  <c r="J100"/>
  <c i="8" r="P168"/>
  <c r="T189"/>
  <c i="9" r="BK169"/>
  <c r="J169"/>
  <c r="J100"/>
  <c r="BK197"/>
  <c r="J197"/>
  <c r="J102"/>
  <c i="10" r="BK126"/>
  <c r="J126"/>
  <c r="J98"/>
  <c r="BK200"/>
  <c r="J200"/>
  <c r="J101"/>
  <c r="P237"/>
  <c i="2" r="P124"/>
  <c r="R168"/>
  <c r="T189"/>
  <c i="3" r="R124"/>
  <c r="R168"/>
  <c r="R189"/>
  <c i="4" r="R124"/>
  <c r="BK189"/>
  <c r="J189"/>
  <c r="J101"/>
  <c i="5" r="T125"/>
  <c r="T178"/>
  <c r="T214"/>
  <c i="6" r="R124"/>
  <c r="T168"/>
  <c r="T189"/>
  <c i="7" r="P168"/>
  <c r="T189"/>
  <c i="8" r="R124"/>
  <c r="P175"/>
  <c i="9" r="T125"/>
  <c r="T162"/>
  <c r="T197"/>
  <c i="10" r="P180"/>
  <c r="P214"/>
  <c i="2" r="BK168"/>
  <c r="J168"/>
  <c r="J99"/>
  <c r="P189"/>
  <c i="3" r="BK175"/>
  <c r="J175"/>
  <c r="J100"/>
  <c i="4" r="T168"/>
  <c r="T189"/>
  <c i="5" r="BK125"/>
  <c r="P178"/>
  <c r="P225"/>
  <c i="6" r="BK175"/>
  <c r="J175"/>
  <c r="J100"/>
  <c i="7" r="P175"/>
  <c i="8" r="BK168"/>
  <c r="J168"/>
  <c r="J99"/>
  <c r="BK189"/>
  <c r="J189"/>
  <c r="J101"/>
  <c i="9" r="R125"/>
  <c r="R162"/>
  <c r="P186"/>
  <c i="10" r="T126"/>
  <c r="R173"/>
  <c r="R180"/>
  <c r="T200"/>
  <c r="R214"/>
  <c r="R237"/>
  <c i="2" r="P175"/>
  <c i="3" r="BK168"/>
  <c r="J168"/>
  <c r="J99"/>
  <c r="BK189"/>
  <c r="J189"/>
  <c r="J101"/>
  <c i="4" r="T124"/>
  <c r="P189"/>
  <c i="5" r="P125"/>
  <c r="BK178"/>
  <c r="J178"/>
  <c r="J99"/>
  <c r="P214"/>
  <c i="6" r="BK168"/>
  <c r="J168"/>
  <c r="J99"/>
  <c r="R189"/>
  <c i="7" r="BK168"/>
  <c r="J168"/>
  <c r="J99"/>
  <c r="BK189"/>
  <c r="J189"/>
  <c r="J101"/>
  <c i="8" r="BK175"/>
  <c r="J175"/>
  <c r="J100"/>
  <c i="9" r="BK162"/>
  <c r="J162"/>
  <c r="J99"/>
  <c r="P197"/>
  <c i="2" r="T124"/>
  <c r="T168"/>
  <c r="R189"/>
  <c i="3" r="P124"/>
  <c r="T175"/>
  <c i="4" r="BK124"/>
  <c r="J124"/>
  <c r="J98"/>
  <c r="R175"/>
  <c i="5" r="BK185"/>
  <c r="J185"/>
  <c r="J100"/>
  <c r="R214"/>
  <c i="6" r="T124"/>
  <c r="T123"/>
  <c r="T122"/>
  <c r="T175"/>
  <c i="7" r="BK124"/>
  <c r="J124"/>
  <c r="J98"/>
  <c r="R175"/>
  <c i="8" r="R168"/>
  <c r="P189"/>
  <c i="9" r="P125"/>
  <c r="P162"/>
  <c r="R197"/>
  <c i="10" r="P126"/>
  <c r="BK173"/>
  <c r="J173"/>
  <c r="J99"/>
  <c r="BK180"/>
  <c r="J180"/>
  <c r="J100"/>
  <c r="P200"/>
  <c i="11" r="R123"/>
  <c r="BK143"/>
  <c r="J143"/>
  <c r="J100"/>
  <c r="R143"/>
  <c i="2" r="R124"/>
  <c r="R175"/>
  <c i="3" r="P175"/>
  <c i="4" r="P124"/>
  <c r="P123"/>
  <c r="P122"/>
  <c i="1" r="AU97"/>
  <c i="4" r="T175"/>
  <c i="5" r="P185"/>
  <c r="BK225"/>
  <c r="J225"/>
  <c r="J102"/>
  <c i="6" r="R168"/>
  <c r="BK189"/>
  <c r="J189"/>
  <c r="J101"/>
  <c i="7" r="P124"/>
  <c r="T175"/>
  <c i="8" r="T124"/>
  <c r="T175"/>
  <c i="9" r="BK125"/>
  <c r="R169"/>
  <c r="T186"/>
  <c i="10" r="T173"/>
  <c r="BK214"/>
  <c r="J214"/>
  <c r="J102"/>
  <c i="11" r="T123"/>
  <c r="BK150"/>
  <c r="J150"/>
  <c r="J101"/>
  <c i="2" r="T175"/>
  <c i="3" r="BK124"/>
  <c r="J124"/>
  <c r="J98"/>
  <c r="R175"/>
  <c i="4" r="R168"/>
  <c r="R189"/>
  <c i="5" r="R185"/>
  <c r="T225"/>
  <c i="6" r="P124"/>
  <c r="P123"/>
  <c r="P122"/>
  <c i="1" r="AU99"/>
  <c i="6" r="P175"/>
  <c i="7" r="R124"/>
  <c r="R123"/>
  <c r="R122"/>
  <c r="R168"/>
  <c r="R189"/>
  <c i="8" r="P124"/>
  <c r="P123"/>
  <c r="P122"/>
  <c i="1" r="AU101"/>
  <c i="8" r="R175"/>
  <c i="9" r="T169"/>
  <c r="BK186"/>
  <c r="J186"/>
  <c r="J101"/>
  <c i="11" r="BK123"/>
  <c r="J123"/>
  <c r="J98"/>
  <c i="2" r="BK124"/>
  <c r="J124"/>
  <c r="J98"/>
  <c r="BK175"/>
  <c r="J175"/>
  <c r="J100"/>
  <c i="3" r="T124"/>
  <c r="T123"/>
  <c r="T122"/>
  <c r="T168"/>
  <c r="T189"/>
  <c i="4" r="BK168"/>
  <c r="J168"/>
  <c r="J99"/>
  <c r="BK175"/>
  <c r="J175"/>
  <c r="J100"/>
  <c i="5" r="T185"/>
  <c r="R225"/>
  <c i="6" r="BK124"/>
  <c r="J124"/>
  <c r="J98"/>
  <c r="R175"/>
  <c i="7" r="T124"/>
  <c r="T123"/>
  <c r="T122"/>
  <c r="T168"/>
  <c r="P189"/>
  <c i="8" r="BK124"/>
  <c r="J124"/>
  <c r="J98"/>
  <c r="T168"/>
  <c r="R189"/>
  <c i="9" r="P169"/>
  <c r="R186"/>
  <c i="10" r="R126"/>
  <c r="R125"/>
  <c r="R124"/>
  <c r="P173"/>
  <c r="T180"/>
  <c r="R200"/>
  <c r="T214"/>
  <c r="BK237"/>
  <c r="J237"/>
  <c r="J103"/>
  <c r="T237"/>
  <c i="11" r="P123"/>
  <c r="P122"/>
  <c r="P121"/>
  <c i="1" r="AU104"/>
  <c i="11" r="P143"/>
  <c r="T143"/>
  <c r="P150"/>
  <c r="R150"/>
  <c r="T150"/>
  <c i="5" r="BK244"/>
  <c r="J244"/>
  <c r="J103"/>
  <c i="7" r="BK200"/>
  <c r="J200"/>
  <c r="J102"/>
  <c i="10" r="BK250"/>
  <c r="J250"/>
  <c r="J104"/>
  <c i="6" r="BK200"/>
  <c r="J200"/>
  <c r="J102"/>
  <c i="8" r="BK200"/>
  <c r="J200"/>
  <c r="J102"/>
  <c i="3" r="BK200"/>
  <c r="J200"/>
  <c r="J102"/>
  <c i="9" r="BK213"/>
  <c r="J213"/>
  <c r="J103"/>
  <c i="11" r="BK139"/>
  <c r="J139"/>
  <c r="J99"/>
  <c i="2" r="BK200"/>
  <c r="J200"/>
  <c r="J102"/>
  <c i="4" r="BK200"/>
  <c r="J200"/>
  <c r="J102"/>
  <c i="11" r="E85"/>
  <c r="BE147"/>
  <c r="F92"/>
  <c r="BE151"/>
  <c r="BE133"/>
  <c i="10" r="BK125"/>
  <c r="BK124"/>
  <c r="J124"/>
  <c i="11" r="BE130"/>
  <c r="BE136"/>
  <c r="BE144"/>
  <c r="BE124"/>
  <c r="BE127"/>
  <c r="BE154"/>
  <c r="J89"/>
  <c r="J118"/>
  <c r="BE140"/>
  <c i="10" r="F92"/>
  <c r="BE127"/>
  <c r="BE130"/>
  <c r="BE142"/>
  <c r="J118"/>
  <c r="BE181"/>
  <c r="BE201"/>
  <c r="BE215"/>
  <c i="9" r="J125"/>
  <c r="J98"/>
  <c i="10" r="BE145"/>
  <c r="BE148"/>
  <c r="BE210"/>
  <c r="BE222"/>
  <c r="BE228"/>
  <c r="BE234"/>
  <c r="BE133"/>
  <c r="BE139"/>
  <c r="BE154"/>
  <c r="BE157"/>
  <c r="BE184"/>
  <c r="BE187"/>
  <c r="BE197"/>
  <c r="BE218"/>
  <c r="BE225"/>
  <c r="BE241"/>
  <c r="BE247"/>
  <c r="BE251"/>
  <c r="E85"/>
  <c r="BE151"/>
  <c r="BE167"/>
  <c r="BE177"/>
  <c r="BE190"/>
  <c r="BE204"/>
  <c r="BE244"/>
  <c r="J92"/>
  <c r="BE164"/>
  <c r="BE207"/>
  <c r="BE238"/>
  <c r="BE136"/>
  <c r="BE160"/>
  <c r="BE170"/>
  <c r="BE174"/>
  <c r="BE193"/>
  <c r="BE231"/>
  <c i="9" r="J89"/>
  <c r="J120"/>
  <c r="BE129"/>
  <c r="BE132"/>
  <c r="BE159"/>
  <c r="BE166"/>
  <c r="BE173"/>
  <c r="BE176"/>
  <c r="BE190"/>
  <c i="8" r="BK123"/>
  <c r="J123"/>
  <c r="J97"/>
  <c i="9" r="BE187"/>
  <c r="BE194"/>
  <c r="BE144"/>
  <c r="BE150"/>
  <c r="E85"/>
  <c r="BE126"/>
  <c r="BE156"/>
  <c r="BE163"/>
  <c r="BE198"/>
  <c r="BE210"/>
  <c r="BE214"/>
  <c r="F92"/>
  <c r="BE135"/>
  <c r="BE170"/>
  <c r="BE204"/>
  <c r="BE138"/>
  <c r="BE141"/>
  <c r="BE147"/>
  <c r="BE179"/>
  <c r="BE153"/>
  <c r="BE182"/>
  <c r="BE201"/>
  <c r="BE207"/>
  <c i="8" r="J92"/>
  <c r="BE131"/>
  <c r="BE134"/>
  <c r="BE125"/>
  <c r="BE159"/>
  <c r="BE162"/>
  <c r="BE172"/>
  <c i="7" r="BK123"/>
  <c r="J123"/>
  <c r="J97"/>
  <c i="8" r="E112"/>
  <c r="BE137"/>
  <c r="BE193"/>
  <c r="BE197"/>
  <c r="F92"/>
  <c r="BE140"/>
  <c r="BE143"/>
  <c r="BE165"/>
  <c r="BE179"/>
  <c r="BE185"/>
  <c r="BE128"/>
  <c r="BE169"/>
  <c r="BE182"/>
  <c r="BE190"/>
  <c r="BE201"/>
  <c r="J89"/>
  <c r="BE146"/>
  <c r="BE149"/>
  <c r="BE152"/>
  <c r="BE155"/>
  <c r="BE176"/>
  <c i="7" r="BE146"/>
  <c r="BE172"/>
  <c r="BE182"/>
  <c r="BE201"/>
  <c r="BE134"/>
  <c r="BE155"/>
  <c r="BE179"/>
  <c i="6" r="BK123"/>
  <c r="J123"/>
  <c r="J97"/>
  <c i="7" r="J92"/>
  <c r="F119"/>
  <c r="BE125"/>
  <c r="BE149"/>
  <c r="J89"/>
  <c r="E112"/>
  <c r="BE140"/>
  <c r="BE152"/>
  <c r="BE159"/>
  <c r="BE162"/>
  <c r="BE165"/>
  <c r="BE169"/>
  <c r="BE193"/>
  <c r="BE131"/>
  <c r="BE176"/>
  <c r="BE185"/>
  <c r="BE197"/>
  <c r="BE128"/>
  <c r="BE137"/>
  <c r="BE143"/>
  <c r="BE190"/>
  <c i="6" r="E112"/>
  <c r="BE128"/>
  <c r="BE159"/>
  <c r="BE162"/>
  <c r="BE165"/>
  <c r="BE179"/>
  <c r="BE197"/>
  <c r="BE201"/>
  <c r="BE125"/>
  <c r="BE143"/>
  <c i="5" r="J125"/>
  <c r="J98"/>
  <c i="6" r="J116"/>
  <c r="BE152"/>
  <c r="BE155"/>
  <c r="BE137"/>
  <c r="BE149"/>
  <c r="BE146"/>
  <c r="BE176"/>
  <c r="J92"/>
  <c r="BE134"/>
  <c r="BE140"/>
  <c r="BE169"/>
  <c r="BE172"/>
  <c r="BE185"/>
  <c r="BE190"/>
  <c r="BE193"/>
  <c r="F92"/>
  <c r="BE131"/>
  <c r="BE182"/>
  <c i="4" r="BK123"/>
  <c r="J123"/>
  <c r="J97"/>
  <c i="5" r="E113"/>
  <c r="BE144"/>
  <c r="BE147"/>
  <c r="J89"/>
  <c r="BE141"/>
  <c r="BE159"/>
  <c r="BE189"/>
  <c r="BE210"/>
  <c r="BE222"/>
  <c r="BE229"/>
  <c r="BE238"/>
  <c r="BE241"/>
  <c r="F92"/>
  <c r="BE132"/>
  <c r="BE150"/>
  <c r="BE153"/>
  <c r="BE172"/>
  <c r="BE186"/>
  <c r="BE207"/>
  <c r="BE215"/>
  <c r="BE232"/>
  <c r="BE156"/>
  <c r="BE179"/>
  <c r="BE135"/>
  <c r="BE204"/>
  <c r="J120"/>
  <c r="BE126"/>
  <c r="BE129"/>
  <c r="BE162"/>
  <c r="BE165"/>
  <c r="BE175"/>
  <c r="BE182"/>
  <c r="BE218"/>
  <c r="BE226"/>
  <c r="BE138"/>
  <c r="BE169"/>
  <c r="BE192"/>
  <c r="BE195"/>
  <c r="BE198"/>
  <c r="BE201"/>
  <c r="BE235"/>
  <c r="BE245"/>
  <c i="4" r="BE140"/>
  <c r="BE146"/>
  <c r="BE169"/>
  <c r="BE125"/>
  <c r="BE137"/>
  <c r="BE159"/>
  <c r="BE176"/>
  <c r="F92"/>
  <c r="BE182"/>
  <c r="BE149"/>
  <c r="E112"/>
  <c r="BE128"/>
  <c r="BE134"/>
  <c r="BE152"/>
  <c r="BE179"/>
  <c i="3" r="BK123"/>
  <c r="J123"/>
  <c r="J97"/>
  <c i="4" r="J116"/>
  <c r="BE155"/>
  <c r="BE165"/>
  <c r="BE193"/>
  <c r="J119"/>
  <c r="BE190"/>
  <c r="BE197"/>
  <c r="BE131"/>
  <c r="BE143"/>
  <c r="BE162"/>
  <c r="BE172"/>
  <c r="BE185"/>
  <c r="BE201"/>
  <c i="3" r="BE125"/>
  <c r="F92"/>
  <c r="BE182"/>
  <c r="BE193"/>
  <c r="BE134"/>
  <c r="BE165"/>
  <c r="J89"/>
  <c r="BE140"/>
  <c r="BE155"/>
  <c r="BE152"/>
  <c r="BE162"/>
  <c r="BE176"/>
  <c r="BE131"/>
  <c r="E85"/>
  <c r="J92"/>
  <c r="BE146"/>
  <c r="BE149"/>
  <c r="BE159"/>
  <c r="BE185"/>
  <c r="BE201"/>
  <c r="BE128"/>
  <c r="BE137"/>
  <c r="BE143"/>
  <c r="BE169"/>
  <c r="BE172"/>
  <c r="BE179"/>
  <c r="BE190"/>
  <c r="BE197"/>
  <c i="1" r="AW95"/>
  <c r="BC95"/>
  <c r="BB95"/>
  <c r="BA95"/>
  <c i="2" r="E85"/>
  <c r="J89"/>
  <c r="F92"/>
  <c r="J92"/>
  <c r="BE125"/>
  <c r="BE128"/>
  <c r="BE131"/>
  <c r="BE134"/>
  <c r="BE137"/>
  <c r="BE140"/>
  <c r="BE143"/>
  <c r="BE146"/>
  <c r="BE149"/>
  <c r="BE152"/>
  <c r="BE155"/>
  <c r="BE159"/>
  <c r="BE162"/>
  <c r="BE165"/>
  <c r="BE169"/>
  <c r="BE172"/>
  <c r="BE176"/>
  <c r="BE179"/>
  <c r="BE182"/>
  <c r="BE185"/>
  <c r="BE190"/>
  <c r="BE193"/>
  <c r="BE197"/>
  <c r="BE201"/>
  <c i="1" r="BD95"/>
  <c i="3" r="J34"/>
  <c i="1" r="AW96"/>
  <c i="5" r="F34"/>
  <c i="1" r="BA98"/>
  <c i="6" r="F34"/>
  <c i="1" r="BA99"/>
  <c i="7" r="F37"/>
  <c i="1" r="BD100"/>
  <c i="9" r="J34"/>
  <c i="1" r="AW102"/>
  <c i="10" r="F37"/>
  <c i="1" r="BD103"/>
  <c i="6" r="F37"/>
  <c i="1" r="BD99"/>
  <c i="7" r="F36"/>
  <c i="1" r="BC100"/>
  <c i="9" r="F34"/>
  <c i="1" r="BA102"/>
  <c i="10" r="F35"/>
  <c i="1" r="BB103"/>
  <c i="3" r="F35"/>
  <c i="1" r="BB96"/>
  <c i="4" r="F35"/>
  <c i="1" r="BB97"/>
  <c i="5" r="F37"/>
  <c i="1" r="BD98"/>
  <c i="7" r="F35"/>
  <c i="1" r="BB100"/>
  <c i="8" r="F36"/>
  <c i="1" r="BC101"/>
  <c i="9" r="F36"/>
  <c i="1" r="BC102"/>
  <c i="10" r="F36"/>
  <c i="1" r="BC103"/>
  <c i="3" r="F37"/>
  <c i="1" r="BD96"/>
  <c i="4" r="F37"/>
  <c i="1" r="BD97"/>
  <c i="5" r="J34"/>
  <c i="1" r="AW98"/>
  <c i="6" r="F36"/>
  <c i="1" r="BC99"/>
  <c i="7" r="J34"/>
  <c i="1" r="AW100"/>
  <c i="8" r="J34"/>
  <c i="1" r="AW101"/>
  <c i="9" r="F35"/>
  <c i="1" r="BB102"/>
  <c i="11" r="F34"/>
  <c i="1" r="BA104"/>
  <c i="11" r="F36"/>
  <c i="1" r="BC104"/>
  <c i="3" r="F34"/>
  <c i="1" r="BA96"/>
  <c i="4" r="J34"/>
  <c i="1" r="AW97"/>
  <c i="5" r="F36"/>
  <c i="1" r="BC98"/>
  <c i="7" r="F34"/>
  <c i="1" r="BA100"/>
  <c i="8" r="F37"/>
  <c i="1" r="BD101"/>
  <c i="10" r="F34"/>
  <c i="1" r="BA103"/>
  <c i="11" r="F35"/>
  <c i="1" r="BB104"/>
  <c i="4" r="F34"/>
  <c i="1" r="BA97"/>
  <c i="4" r="F36"/>
  <c i="1" r="BC97"/>
  <c i="6" r="J34"/>
  <c i="1" r="AW99"/>
  <c i="8" r="F34"/>
  <c i="1" r="BA101"/>
  <c i="9" r="F37"/>
  <c i="1" r="BD102"/>
  <c i="11" r="J34"/>
  <c i="1" r="AW104"/>
  <c i="10" r="J30"/>
  <c i="11" r="F37"/>
  <c i="1" r="BD104"/>
  <c i="3" r="F36"/>
  <c i="1" r="BC96"/>
  <c i="5" r="F35"/>
  <c i="1" r="BB98"/>
  <c i="6" r="F35"/>
  <c i="1" r="BB99"/>
  <c i="8" r="F35"/>
  <c i="1" r="BB101"/>
  <c i="10" r="J34"/>
  <c i="1" r="AW103"/>
  <c i="11" l="1" r="R122"/>
  <c r="R121"/>
  <c i="9" r="R124"/>
  <c r="R123"/>
  <c i="6" r="R123"/>
  <c r="R122"/>
  <c i="9" r="BK124"/>
  <c r="BK123"/>
  <c r="J123"/>
  <c r="J96"/>
  <c i="2" r="T123"/>
  <c r="T122"/>
  <c i="10" r="T125"/>
  <c r="T124"/>
  <c i="8" r="R123"/>
  <c r="R122"/>
  <c i="7" r="P123"/>
  <c r="P122"/>
  <c i="1" r="AU100"/>
  <c i="10" r="P125"/>
  <c r="P124"/>
  <c i="1" r="AU103"/>
  <c i="5" r="T124"/>
  <c r="T123"/>
  <c i="8" r="T123"/>
  <c r="T122"/>
  <c i="3" r="P123"/>
  <c r="P122"/>
  <c i="1" r="AU96"/>
  <c i="4" r="T123"/>
  <c r="T122"/>
  <c i="5" r="BK124"/>
  <c r="BK123"/>
  <c r="J123"/>
  <c r="J96"/>
  <c i="9" r="T124"/>
  <c r="T123"/>
  <c i="2" r="P123"/>
  <c r="P122"/>
  <c i="1" r="AU95"/>
  <c i="11" r="T122"/>
  <c r="T121"/>
  <c i="9" r="P124"/>
  <c r="P123"/>
  <c i="1" r="AU102"/>
  <c i="5" r="P124"/>
  <c r="P123"/>
  <c i="1" r="AU98"/>
  <c i="4" r="R123"/>
  <c r="R122"/>
  <c i="5" r="R124"/>
  <c r="R123"/>
  <c i="3" r="R123"/>
  <c r="R122"/>
  <c i="2" r="R123"/>
  <c r="R122"/>
  <c i="11" r="BK122"/>
  <c r="BK121"/>
  <c r="J121"/>
  <c r="J96"/>
  <c i="2" r="BK123"/>
  <c r="J123"/>
  <c r="J97"/>
  <c i="1" r="AG103"/>
  <c i="10" r="J96"/>
  <c r="J125"/>
  <c r="J97"/>
  <c i="8" r="BK122"/>
  <c r="J122"/>
  <c i="7" r="BK122"/>
  <c r="J122"/>
  <c r="J96"/>
  <c i="6" r="BK122"/>
  <c r="J122"/>
  <c r="J96"/>
  <c i="4" r="BK122"/>
  <c r="J122"/>
  <c r="J96"/>
  <c i="3" r="BK122"/>
  <c r="J122"/>
  <c r="J96"/>
  <c i="2" r="J33"/>
  <c i="1" r="AV95"/>
  <c r="AT95"/>
  <c i="6" r="F33"/>
  <c i="1" r="AZ99"/>
  <c i="8" r="J33"/>
  <c i="1" r="AV101"/>
  <c r="AT101"/>
  <c i="11" r="F33"/>
  <c i="1" r="AZ104"/>
  <c i="11" r="J33"/>
  <c i="1" r="AV104"/>
  <c r="AT104"/>
  <c i="4" r="F33"/>
  <c i="1" r="AZ97"/>
  <c i="5" r="J33"/>
  <c i="1" r="AV98"/>
  <c r="AT98"/>
  <c i="10" r="J33"/>
  <c i="1" r="AV103"/>
  <c r="AT103"/>
  <c r="AN103"/>
  <c i="3" r="J33"/>
  <c i="1" r="AV96"/>
  <c r="AT96"/>
  <c i="5" r="F33"/>
  <c i="1" r="AZ98"/>
  <c i="9" r="J33"/>
  <c i="1" r="AV102"/>
  <c r="AT102"/>
  <c r="BB94"/>
  <c r="W31"/>
  <c i="2" r="F33"/>
  <c i="1" r="AZ95"/>
  <c i="6" r="J33"/>
  <c i="1" r="AV99"/>
  <c r="AT99"/>
  <c i="8" r="F33"/>
  <c i="1" r="AZ101"/>
  <c r="BA94"/>
  <c r="W30"/>
  <c r="BD94"/>
  <c r="W33"/>
  <c i="3" r="F33"/>
  <c i="1" r="AZ96"/>
  <c i="4" r="J33"/>
  <c i="1" r="AV97"/>
  <c r="AT97"/>
  <c i="7" r="J33"/>
  <c i="1" r="AV100"/>
  <c r="AT100"/>
  <c i="8" r="J30"/>
  <c i="1" r="AG101"/>
  <c i="9" r="F33"/>
  <c i="1" r="AZ102"/>
  <c r="BC94"/>
  <c r="W32"/>
  <c i="7" r="F33"/>
  <c i="1" r="AZ100"/>
  <c i="10" r="F33"/>
  <c i="1" r="AZ103"/>
  <c i="9" l="1" r="J124"/>
  <c r="J97"/>
  <c i="2" r="BK122"/>
  <c r="J122"/>
  <c r="J96"/>
  <c i="5" r="J124"/>
  <c r="J97"/>
  <c i="11" r="J122"/>
  <c r="J97"/>
  <c i="10" r="J39"/>
  <c i="1" r="AN101"/>
  <c i="8" r="J96"/>
  <c r="J39"/>
  <c i="1" r="AU94"/>
  <c r="AX94"/>
  <c i="11" r="J30"/>
  <c i="1" r="AG104"/>
  <c r="AZ94"/>
  <c r="W29"/>
  <c i="5" r="J30"/>
  <c i="1" r="AG98"/>
  <c i="7" r="J30"/>
  <c i="1" r="AG100"/>
  <c r="AN100"/>
  <c i="3" r="J30"/>
  <c i="1" r="AG96"/>
  <c i="6" r="J30"/>
  <c i="1" r="AG99"/>
  <c r="AN99"/>
  <c i="9" r="J30"/>
  <c i="1" r="AG102"/>
  <c i="4" r="J30"/>
  <c i="1" r="AG97"/>
  <c r="AN97"/>
  <c r="AY94"/>
  <c r="AW94"/>
  <c r="AK30"/>
  <c i="9" l="1" r="J39"/>
  <c i="11" r="J39"/>
  <c i="5" r="J39"/>
  <c i="7" r="J39"/>
  <c i="6" r="J39"/>
  <c i="4" r="J39"/>
  <c i="3" r="J39"/>
  <c i="1" r="AN96"/>
  <c r="AN104"/>
  <c r="AN98"/>
  <c r="AN102"/>
  <c i="2" r="J30"/>
  <c i="1" r="AG95"/>
  <c r="AN95"/>
  <c r="AV94"/>
  <c r="AK29"/>
  <c i="2" l="1" r="J39"/>
  <c i="1"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<sst xmlns="http://schemas.openxmlformats.org/spreadsheetml/2006/main">
  <si>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</si>
  <si>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</si>
  <si>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</si>
  <si>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</si>
  <si>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</si>
  <si>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{db7e3351-a4c2-462c-b382-15376e3ae854}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</si>
  <si>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</si>
  <si>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</si>
  <si>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</si>
  <si>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</si>
  <si>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</si>
  <si>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</si>
  <si>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</si>
  <si>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</si>
  <si>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115-4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</si>
  <si>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</si>
  <si>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</si>
  <si>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Polopodzemní kontejnery II - Český Brod</t>
  </si>
  <si>
    <t>KSO:</t>
  </si>
  <si>
    <t>CC-CZ:</t>
  </si>
  <si>
    <t>Místo:</t>
  </si>
  <si>
    <t>Český Brod</t>
  </si>
  <si>
    <t>Datum:</t>
  </si>
  <si>
    <t>13. 12. 2023</t>
  </si>
  <si>
    <t>Zadavatel:</t>
  </si>
  <si>
    <t>IČ:</t>
  </si>
  <si>
    <t>00235334</t>
  </si>
  <si>
    <t xml:space="preserve">Město Český Brod, Náměstí Husovo 70, 282 01 Český </t>
  </si>
  <si>
    <t>DIČ:</t>
  </si>
  <si>
    <t>Uchazeč:</t>
  </si>
  <si>
    <t>Vyplň údaj</t>
  </si>
  <si>
    <t>Projektant:</t>
  </si>
  <si>
    <t>29136504</t>
  </si>
  <si>
    <t>LNConsult s.r.o., U hřiště 250, 250 83 Škvorec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</si>
  <si>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</si>
  <si>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</si>
  <si>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</si>
  <si>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</si>
  <si>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</si>
  <si>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</si>
  <si>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</si>
  <si>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</si>
  <si>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</si>
  <si>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</si>
  <si>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</si>
  <si>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</si>
  <si>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</si>
  <si>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</si>
  <si>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</si>
  <si>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</si>
  <si>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</si>
  <si>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</si>
  <si>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</si>
  <si>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</si>
  <si>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</si>
  <si>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</si>
  <si>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</si>
  <si>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</si>
  <si>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</si>
  <si>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</si>
  <si>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</si>
  <si>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</si>
  <si>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</si>
  <si>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</si>
  <si>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</si>
  <si>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</si>
  <si>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</si>
  <si>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</si>
  <si>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</si>
  <si>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</si>
  <si>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</si>
  <si>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</si>
  <si>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</si>
  <si>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</si>
  <si>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</si>
  <si>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</si>
  <si>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</si>
  <si>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</si>
  <si>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</si>
  <si>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</si>
  <si>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</si>
  <si>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</si>
  <si>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</si>
  <si>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</si>
  <si>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Ulice Komenského - Český Brod</t>
  </si>
  <si>
    <t>STA</t>
  </si>
  <si>
    <t>1</t>
  </si>
  <si>
    <t>{3f5d3c22-52ef-4037-850a-eded4a4c19d1}</t>
  </si>
  <si>
    <t>2</t>
  </si>
  <si>
    <t>SO 02</t>
  </si>
  <si>
    <t>Ulice V Lukách - Český Brod</t>
  </si>
  <si>
    <t>{a3328e8c-292b-4554-a4cf-2fc6a0fd8bb7}</t>
  </si>
  <si>
    <t>SO 03</t>
  </si>
  <si>
    <t>Ulice Slovenská - Český Brod</t>
  </si>
  <si>
    <t>{6ca43faa-b2d9-494d-a56d-534ec103c5a9}</t>
  </si>
  <si>
    <t>SO 04</t>
  </si>
  <si>
    <t>Ulice Štolmířská - Český Brod</t>
  </si>
  <si>
    <t>{54313cfe-e312-4e64-88ba-254073ce864c}</t>
  </si>
  <si>
    <t>SO 05</t>
  </si>
  <si>
    <t>Ulice Jiřího Wolkera - Český Brod</t>
  </si>
  <si>
    <t>{0e50ca8d-0f2e-433c-93ce-8d102fa10bcd}</t>
  </si>
  <si>
    <t>SO 06</t>
  </si>
  <si>
    <t>Ulice Roháčova - Český Brod</t>
  </si>
  <si>
    <t>{c4d57cae-0c2a-4eff-8e59-e4161b023913}</t>
  </si>
  <si>
    <t>SO 07</t>
  </si>
  <si>
    <t>Ulice Šafaříkova - Český Brod</t>
  </si>
  <si>
    <t>{a2064d4c-e7ad-4441-a2a0-b12e4877b814}</t>
  </si>
  <si>
    <t>SO 08</t>
  </si>
  <si>
    <t>Ulice U Hřiště - Liblice u Českého Brodu</t>
  </si>
  <si>
    <t>{0082daa8-e529-495d-90d2-02c8278cd54a}</t>
  </si>
  <si>
    <t>SO 09</t>
  </si>
  <si>
    <t>Ulice Bylanská - Liblice u Českého Brodu</t>
  </si>
  <si>
    <t>{08f2aa7d-318c-4d1c-b349-75c59c41d350}</t>
  </si>
  <si>
    <t>VRN</t>
  </si>
  <si>
    <t>Vedlejší rozpočtové náklady</t>
  </si>
  <si>
    <t>{029eb044-50a6-42b8-bdb7-9bc65245e12c}</t>
  </si>
  <si>
    <t>KRYCÍ LIST SOUPISU PRACÍ</t>
  </si>
  <si>
    <t>Objekt:</t>
  </si>
  <si>
    <t>SO 01 - Ulice Komenského - Český Brod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</si>
  <si>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</si>
  <si>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</si>
  <si>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</si>
  <si>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</si>
  <si>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</si>
  <si>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</si>
  <si>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</si>
  <si>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</si>
  <si>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</si>
  <si>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</si>
  <si>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</si>
  <si>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</si>
  <si>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</si>
  <si>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</si>
  <si>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</si>
  <si>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</si>
  <si>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</si>
  <si>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</si>
  <si>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</si>
  <si>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</si>
  <si>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</si>
  <si>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</si>
  <si>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</si>
  <si>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</si>
  <si>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</si>
  <si>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</si>
  <si>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</si>
  <si>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</si>
  <si>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</si>
  <si>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121151103</t>
  </si>
  <si>
    <t>Sejmutí ornice plochy do 100 m2 tl vrstvy do 200 mm strojně</t>
  </si>
  <si>
    <t>m2</t>
  </si>
  <si>
    <t>CS ÚRS 2023 02</t>
  </si>
  <si>
    <t>4</t>
  </si>
  <si>
    <t>1857225501</t>
  </si>
  <si>
    <t>PP</t>
  </si>
  <si>
    <t>Sejmutí ornice strojně při souvislé ploše do 100 m2, tl. vrstvy do 200 mm</t>
  </si>
  <si>
    <t>VV</t>
  </si>
  <si>
    <t>8,0*3,0</t>
  </si>
  <si>
    <t>122111101</t>
  </si>
  <si>
    <t>Odkopávky a prokopávky v hornině třídy těžitelnosti I, skupiny 1 a 2 ručně</t>
  </si>
  <si>
    <t>m3</t>
  </si>
  <si>
    <t>2074106128</t>
  </si>
  <si>
    <t>Odkopávky a prokopávky ručně zapažené i nezapažené v hornině třídy těžitelnosti I skupiny 1 a 2</t>
  </si>
  <si>
    <t>1,5</t>
  </si>
  <si>
    <t>3</t>
  </si>
  <si>
    <t>122151101</t>
  </si>
  <si>
    <t>Odkopávky a prokopávky nezapažené v hornině třídy těžitelnosti I skupiny 1 a 2 objem do 20 m3 strojně</t>
  </si>
  <si>
    <t>1531768209</t>
  </si>
  <si>
    <t>Odkopávky a prokopávky nezapažené strojně v hornině třídy těžitelnosti I skupiny 1 a 2 do 20 m3</t>
  </si>
  <si>
    <t>8,0*3,0*0,4+1,6*(1,6+0,1+1,6+0,1+1,6+0,1+1,6)*1,9</t>
  </si>
  <si>
    <t>167151101</t>
  </si>
  <si>
    <t>Nakládání výkopku z hornin třídy těžitelnosti I skupiny 1 až 3 do 100 m3</t>
  </si>
  <si>
    <t>530761429</t>
  </si>
  <si>
    <t>Nakládání, skládání a překládání neulehlého výkopku nebo sypaniny strojně nakládání, množství do 100 m3, z horniny třídy těžitelnosti I, skupiny 1 až 3</t>
  </si>
  <si>
    <t>5</t>
  </si>
  <si>
    <t>162751117</t>
  </si>
  <si>
    <t>Vodorovné přemístění přes 9 000 do 10000 m výkopku/sypaniny z horniny třídy těžitelnosti I skupiny 1 až 3</t>
  </si>
  <si>
    <t>-388379240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</si>
  <si>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</si>
  <si>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6</t>
  </si>
  <si>
    <t>162751119</t>
  </si>
  <si>
    <t>Příplatek k vodorovnému přemístění výkopku/sypaniny z horniny třídy těžitelnosti I skupiny 1 až 3 ZKD 1000 m přes 10000 m</t>
  </si>
  <si>
    <t>2090330288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</si>
  <si>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</si>
  <si>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(8,0*3,0*0,4+1,6*(1,6+0,1+1,6+0,1+1,6+0,1+1,6)*1,9)*10</t>
  </si>
  <si>
    <t>7</t>
  </si>
  <si>
    <t>171151103</t>
  </si>
  <si>
    <t>Uložení sypaniny z hornin soudržných do násypů zhutněných strojně</t>
  </si>
  <si>
    <t>1980582693</t>
  </si>
  <si>
    <t>Uložení sypanin do násypů strojně s rozprostřením sypaniny ve vrstvách a s hrubým urovnáním zhutněných z hornin soudržných jakékoliv třídy těžitelnosti</t>
  </si>
  <si>
    <t>8</t>
  </si>
  <si>
    <t>171201221</t>
  </si>
  <si>
    <t>Poplatek za uložení na skládce (skládkovné) zeminy a kamení kód odpadu 17 05 04</t>
  </si>
  <si>
    <t>t</t>
  </si>
  <si>
    <t>-1787336325</t>
  </si>
  <si>
    <t>Poplatek za uložení stavebního odpadu na skládce (skládkovné) zeminy a kamení zatříděného do Katalogu odpadů pod kódem 17 05 04</t>
  </si>
  <si>
    <t>(8,0*3,0*0,4+1,6*(1,6+0,1+1,6+0,1+1,6+0,1+1,6)*1,9)*1,8</t>
  </si>
  <si>
    <t>9</t>
  </si>
  <si>
    <t>181311103</t>
  </si>
  <si>
    <t>Rozprostření ornice tl vrstvy do 200 mm v rovině nebo ve svahu do 1:5 ručně</t>
  </si>
  <si>
    <t>1606017536</t>
  </si>
  <si>
    <t>Rozprostření a urovnání ornice v rovině nebo ve svahu sklonu do 1:5 ručně při souvislé ploše, tl. vrstvy do 200 mm</t>
  </si>
  <si>
    <t>24</t>
  </si>
  <si>
    <t>10</t>
  </si>
  <si>
    <t>181411131</t>
  </si>
  <si>
    <t>Založení parkového trávníku výsevem pl do 1000 m2 v rovině a ve svahu do 1:5</t>
  </si>
  <si>
    <t>-557479246</t>
  </si>
  <si>
    <t>Založení trávníku na půdě předem připravené plochy do 1000 m2 výsevem včetně utažení parkového v rovině nebo na svahu do 1:5</t>
  </si>
  <si>
    <t>11</t>
  </si>
  <si>
    <t>M</t>
  </si>
  <si>
    <t>00572410</t>
  </si>
  <si>
    <t>osivo směs travní parková</t>
  </si>
  <si>
    <t>kg</t>
  </si>
  <si>
    <t>-1967683118</t>
  </si>
  <si>
    <t>24*0,02 'Přepočtené koeficientem množství</t>
  </si>
  <si>
    <t>12</t>
  </si>
  <si>
    <t>R001</t>
  </si>
  <si>
    <t>Osazení polopodzemních kontejnerů</t>
  </si>
  <si>
    <t>kus</t>
  </si>
  <si>
    <t>466659943</t>
  </si>
  <si>
    <t>Odstranění pařezů strojně s jejich vykopáním nebo vytrháním průměru přes 100 do 300 mm</t>
  </si>
  <si>
    <t>13</t>
  </si>
  <si>
    <t>R002</t>
  </si>
  <si>
    <t>Dodávka polopodzemních kontejnerů zvedacích půdorysný rozměr 1,6x1,6m, průměr otvoru pro vhoz 45cm (1x plast, 1x papír), objem 5m3, z plně recyklovatelných materiálů, protipožární řešení kontejnerů, včetně dopravy</t>
  </si>
  <si>
    <t>1162533923</t>
  </si>
  <si>
    <t>14</t>
  </si>
  <si>
    <t>R003</t>
  </si>
  <si>
    <t>Dodávka polopodzemních kontejnerů zvedacích půdorysný rozměr 1,6x1,6m, průměr otvoru pro vhoz 45cm (1x sklo 2x2,4 m3, 1x plechovky 2,4 m3/tetrapack 2,4 m3), objem 5m3, z plně recyklovatelných materiálů, protipožární řešení kontejnerů, včetně dopravy</t>
  </si>
  <si>
    <t>2085476102</t>
  </si>
  <si>
    <t>Zakládání</t>
  </si>
  <si>
    <t>273322611</t>
  </si>
  <si>
    <t>Základové desky ze ŽB se zvýšenými nároky na prostředí tř. C 30/37</t>
  </si>
  <si>
    <t>CS ÚRS 2022 02</t>
  </si>
  <si>
    <t>-2142016418</t>
  </si>
  <si>
    <t>Základy z betonu železového (bez výztuže) desky z betonu se zvýšenými nároky na prostředí tř. C 30/37</t>
  </si>
  <si>
    <t>1,6*(1,6+0,1+1,6+0,1+1,6+0,1+1,6)</t>
  </si>
  <si>
    <t>16</t>
  </si>
  <si>
    <t>273362021</t>
  </si>
  <si>
    <t>Výztuž základových desek svařovanými sítěmi Kari - 100/100/8</t>
  </si>
  <si>
    <t>-1920380720</t>
  </si>
  <si>
    <t>Výztuž základů desek ze svařovaných sítí z drátů typu KARI</t>
  </si>
  <si>
    <t>1,6*(1,6+0,1+1,6+0,1+1,6+0,1+1,6)*7,9/1000</t>
  </si>
  <si>
    <t>Komunikace pozemní</t>
  </si>
  <si>
    <t>17</t>
  </si>
  <si>
    <t>564831011</t>
  </si>
  <si>
    <t>Podklad ze štěrkodrtě ŠD plochy do 100 m2 tl 100 mm</t>
  </si>
  <si>
    <t>1016887603</t>
  </si>
  <si>
    <t>Podklad ze štěrkodrti ŠD s rozprostřením a zhutněním plochy jednotlivě do 100 m2, po zhutnění tl. 100 mm</t>
  </si>
  <si>
    <t>18</t>
  </si>
  <si>
    <t>564871016</t>
  </si>
  <si>
    <t>Podklad ze štěrkodrtě ŠD plochy do 100 m2 tl 300 mm</t>
  </si>
  <si>
    <t>1863145167</t>
  </si>
  <si>
    <t>Podklad ze štěrkodrti ŠD s rozprostřením a zhutněním plochy jednotlivě do 100 m2, po zhutnění tl. 300 mm</t>
  </si>
  <si>
    <t>(7,7*2,6)-(3,14*0,8*0,8*4)</t>
  </si>
  <si>
    <t>19</t>
  </si>
  <si>
    <t>596211110</t>
  </si>
  <si>
    <t>Kladení zámkové dlažby komunikací pro pěší ručně tl 60 mm skupiny A pl do 50 m2</t>
  </si>
  <si>
    <t>-462351681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</si>
  <si>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do 50 m2</t>
  </si>
  <si>
    <t>20</t>
  </si>
  <si>
    <t>59245018</t>
  </si>
  <si>
    <t>dlažba tvar obdélník betonová 200x100x60mm přírodní</t>
  </si>
  <si>
    <t>-2045132002</t>
  </si>
  <si>
    <t>11,982*1,03 'Přepočtené koeficientem množství</t>
  </si>
  <si>
    <t>Ostatní konstrukce a práce, bourání</t>
  </si>
  <si>
    <t>916231213</t>
  </si>
  <si>
    <t>Osazení chodníkového obrubníku betonového stojatého s boční opěrou do lože z betonu prostého</t>
  </si>
  <si>
    <t>m</t>
  </si>
  <si>
    <t>-1902379077</t>
  </si>
  <si>
    <t>Osazení chodníkového obrubníku betonového se zřízením lože, s vyplněním a zatřením spár cementovou maltou stojatého s boční opěrou z betonu prostého, do lože z betonu prostého</t>
  </si>
  <si>
    <t>7,7+7,7+2,6+2,6</t>
  </si>
  <si>
    <t>22</t>
  </si>
  <si>
    <t>59217018</t>
  </si>
  <si>
    <t>obrubník betonový chodníkový 1000x80x200mm</t>
  </si>
  <si>
    <t>128</t>
  </si>
  <si>
    <t>1040486008</t>
  </si>
  <si>
    <t>20,6*1,02 'Přepočtené koeficientem množství</t>
  </si>
  <si>
    <t>23</t>
  </si>
  <si>
    <t>939291014</t>
  </si>
  <si>
    <t>Obetonování konstrukcí pozemních komunikací z betonu prostého tř. C 25/30</t>
  </si>
  <si>
    <t>-1368305259</t>
  </si>
  <si>
    <t>Obetonování konstrukcí pozemních komunikací z betonu prostého bez zvláštních nároků na prostředí tř. C 25/30</t>
  </si>
  <si>
    <t>998</t>
  </si>
  <si>
    <t>Přesun hmot</t>
  </si>
  <si>
    <t>998223011</t>
  </si>
  <si>
    <t>Přesun hmot pro pozemní komunikace s krytem dlážděným</t>
  </si>
  <si>
    <t>-2113092140</t>
  </si>
  <si>
    <t>Přesun hmot pro pozemní komunikace s krytem dlážděným dopravní vzdálenost do 200 m jakékoliv délky objektu</t>
  </si>
  <si>
    <t>SO 02 - Ulice V Lukách - Český Brod</t>
  </si>
  <si>
    <t>-1221534076</t>
  </si>
  <si>
    <t>-1379073932</t>
  </si>
  <si>
    <t>1510057223</t>
  </si>
  <si>
    <t>1059529725</t>
  </si>
  <si>
    <t>499084669</t>
  </si>
  <si>
    <t>-11689545</t>
  </si>
  <si>
    <t>578492791</t>
  </si>
  <si>
    <t>1635741717</t>
  </si>
  <si>
    <t>-859002435</t>
  </si>
  <si>
    <t>-431496953</t>
  </si>
  <si>
    <t>-529769942</t>
  </si>
  <si>
    <t>1196825019</t>
  </si>
  <si>
    <t>-1459330431</t>
  </si>
  <si>
    <t>-1463064272</t>
  </si>
  <si>
    <t>2011637768</t>
  </si>
  <si>
    <t>-1987200026</t>
  </si>
  <si>
    <t>-472827362</t>
  </si>
  <si>
    <t>-1449003222</t>
  </si>
  <si>
    <t>1210321359</t>
  </si>
  <si>
    <t>1509878746</t>
  </si>
  <si>
    <t>1717933220</t>
  </si>
  <si>
    <t>279188903</t>
  </si>
  <si>
    <t>-1216320309</t>
  </si>
  <si>
    <t>1671732655</t>
  </si>
  <si>
    <t>SO 03 - Ulice Slovenská - Český Brod</t>
  </si>
  <si>
    <t>-335316041</t>
  </si>
  <si>
    <t>1580394349</t>
  </si>
  <si>
    <t>1852836559</t>
  </si>
  <si>
    <t>-121268582</t>
  </si>
  <si>
    <t>485463308</t>
  </si>
  <si>
    <t>1430005435</t>
  </si>
  <si>
    <t>-959676311</t>
  </si>
  <si>
    <t>954954216</t>
  </si>
  <si>
    <t>-591638215</t>
  </si>
  <si>
    <t>1373919484</t>
  </si>
  <si>
    <t>229463343</t>
  </si>
  <si>
    <t>-540033083</t>
  </si>
  <si>
    <t>-1341963461</t>
  </si>
  <si>
    <t>-1221216873</t>
  </si>
  <si>
    <t>-1941638248</t>
  </si>
  <si>
    <t>1923526194</t>
  </si>
  <si>
    <t>-2120472120</t>
  </si>
  <si>
    <t>-1580894823</t>
  </si>
  <si>
    <t>1836349039</t>
  </si>
  <si>
    <t>1388118293</t>
  </si>
  <si>
    <t>-251752365</t>
  </si>
  <si>
    <t>-141603622</t>
  </si>
  <si>
    <t>-66208708</t>
  </si>
  <si>
    <t>-299532252</t>
  </si>
  <si>
    <t>SO 04 - Ulice Štolmířská - Český Brod</t>
  </si>
  <si>
    <t xml:space="preserve">    997 - Přesun sutě</t>
  </si>
  <si>
    <t>113107323</t>
  </si>
  <si>
    <t>Odstranění podkladu z kameniva drceného tl přes 200 do 300 mm strojně pl do 50 m2</t>
  </si>
  <si>
    <t>1122725082</t>
  </si>
  <si>
    <t>Odstranění podkladů nebo krytů strojně plochy jednotlivě do 50 m2 s přemístěním hmot na skládku na vzdálenost do 3 m nebo s naložením na dopravní prostředek z kameniva hrubého drceného, o tl. vrstvy přes 200 do 300 mm</t>
  </si>
  <si>
    <t>5,3*4,3</t>
  </si>
  <si>
    <t>113107330</t>
  </si>
  <si>
    <t>Odstranění podkladu z betonu prostého tl do 100 mm strojně pl do 50 m2</t>
  </si>
  <si>
    <t>-990295607</t>
  </si>
  <si>
    <t>Odstranění podkladů nebo krytů strojně plochy jednotlivě do 50 m2 s přemístěním hmot na skládku na vzdálenost do 3 m nebo s naložením na dopravní prostředek z betonu prostého, o tl. vrstvy do 100 mm</t>
  </si>
  <si>
    <t>113107342</t>
  </si>
  <si>
    <t>Odstranění podkladu živičného tl přes 50 do 100 mm strojně pl do 50 m2</t>
  </si>
  <si>
    <t>-491854695</t>
  </si>
  <si>
    <t>Odstranění podkladů nebo krytů strojně plochy jednotlivě do 50 m2 s přemístěním hmot na skládku na vzdálenost do 3 m nebo s naložením na dopravní prostředek živičných, o tl. vrstvy přes 50 do 100 mm</t>
  </si>
  <si>
    <t>-192275360</t>
  </si>
  <si>
    <t>5,3*1,0</t>
  </si>
  <si>
    <t>1710899794</t>
  </si>
  <si>
    <t>594730479</t>
  </si>
  <si>
    <t>4,3*4,3*0,4+(1,6+0,1+1,6)*(1,6+0,1+1,6)*1,9</t>
  </si>
  <si>
    <t>-584461836</t>
  </si>
  <si>
    <t>-32264104</t>
  </si>
  <si>
    <t>108285033</t>
  </si>
  <si>
    <t>(4,3*4,3*0,4+(1,6+0,1+1,6)*(1,6+0,1+1,6)*1,9)*10</t>
  </si>
  <si>
    <t>-241063347</t>
  </si>
  <si>
    <t>1548537003</t>
  </si>
  <si>
    <t>(4,3*4,3*0,4+(1,6+0,1+1,6)*(1,6+0,1+1,6)*1,9)*1,8</t>
  </si>
  <si>
    <t>302329251</t>
  </si>
  <si>
    <t>5,3</t>
  </si>
  <si>
    <t>-1823202185</t>
  </si>
  <si>
    <t>-734145683</t>
  </si>
  <si>
    <t>5,3*0,02 'Přepočtené koeficientem množství</t>
  </si>
  <si>
    <t>1480934069</t>
  </si>
  <si>
    <t>Dodávka polopodzemních kontejnerů zvedacích půdorysný rozměr 1,6x1,6m, průměr otvoru pro vhoz 45cm (1x plast, 1x papír), objem 5m3, z plně recyklovatelných materiálů, protipožární řešení kontejnerů, včetně dopravy, instalace ve tvaru čtverce</t>
  </si>
  <si>
    <t>2037236847</t>
  </si>
  <si>
    <t>Dodávka polopodzemních kontejnerů zvedacích půdorysný rozměr 1,6x1,6m, průměr otvoru pro vhoz 45cm (1x sklo 2x2,4 m3, 1x plechovky 2,4 m3/tetrapack 2,4 m3), objem 5m3, z plně recyklovatelných materiálů, protipožární řešení kontejnerů, včetně dopravy, inst</t>
  </si>
  <si>
    <t>266169088</t>
  </si>
  <si>
    <t>Dodávka polopodzemních kontejnerů zvedacích půdorysný rozměr 1,6x1,6m, průměr otvoru pro vhoz 45cm (1x sklo 2x2,4 m3, 1x plechovky 2,4 m3/tetrapack 2,4 m3), objem 5m3, z plně recyklovatelných materiálů, protipožární řešení kontejnerů, včetně dopravy, instalace ve tvaru čtverce</t>
  </si>
  <si>
    <t>-149978335</t>
  </si>
  <si>
    <t>(1,6+0,1+1,6)*(1,6+0,1+1,6)</t>
  </si>
  <si>
    <t>93981963</t>
  </si>
  <si>
    <t>(1,6+0,1+1,6)*(1,6+0,1+1,6)*7,9/1000</t>
  </si>
  <si>
    <t>1887870581</t>
  </si>
  <si>
    <t>1887211718</t>
  </si>
  <si>
    <t>(4,3*4,3)-(3,14*0,8*0,8*4)</t>
  </si>
  <si>
    <t>567122111</t>
  </si>
  <si>
    <t>Podklad ze směsi stmelené cementem SC C 8/10 (KSC I) tl 120 mm</t>
  </si>
  <si>
    <t>-1527884584</t>
  </si>
  <si>
    <t>Podklad ze směsi stmelené cementem SC bez dilatačních spár, s rozprostřením a zhutněním SC C 8/10 (KSC I), po zhutnění tl. 120 mm</t>
  </si>
  <si>
    <t>(4,3+5,3+4,3)*1,0</t>
  </si>
  <si>
    <t>573111115</t>
  </si>
  <si>
    <t>Postřik živičný infiltrační s posypem z asfaltu množství 2,5 kg/m2</t>
  </si>
  <si>
    <t>287304793</t>
  </si>
  <si>
    <t>Postřik infiltrační PI z asfaltu silničního s posypem kamenivem, v množství 2,50 kg/m2</t>
  </si>
  <si>
    <t>565145101</t>
  </si>
  <si>
    <t>Asfaltový beton vrstva podkladní ACP 16 (obalované kamenivo OKS) tl 60 mm š do 1,5 m</t>
  </si>
  <si>
    <t>-2082112363</t>
  </si>
  <si>
    <t>Asfaltový beton vrstva podkladní ACP 16 (obalované kamenivo střednězrnné - OKS) s rozprostřením a zhutněním v pruhu šířky do 1,5 m, po zhutnění tl. 60 mm</t>
  </si>
  <si>
    <t>25</t>
  </si>
  <si>
    <t>573211112</t>
  </si>
  <si>
    <t>Postřik živičný spojovací z asfaltu v množství 0,70 kg/m2</t>
  </si>
  <si>
    <t>2125052075</t>
  </si>
  <si>
    <t>Postřik spojovací PS bez posypu kamenivem z asfaltu silničního, v množství 0,70 kg/m2</t>
  </si>
  <si>
    <t>26</t>
  </si>
  <si>
    <t>577144111</t>
  </si>
  <si>
    <t>Asfaltový beton vrstva obrusná ACO 11 (ABS) tř. I tl 50 mm š do 3 m z nemodifikovaného asfaltu</t>
  </si>
  <si>
    <t>659473553</t>
  </si>
  <si>
    <t>Asfaltový beton vrstva obrusná ACO 11 (ABS) s rozprostřením a se zhutněním z nemodifikovaného asfaltu v pruhu šířky do 3 m tř. I, po zhutnění tl. 50 mm</t>
  </si>
  <si>
    <t>27</t>
  </si>
  <si>
    <t>805160107</t>
  </si>
  <si>
    <t>28</t>
  </si>
  <si>
    <t>-744420171</t>
  </si>
  <si>
    <t>10,452*1,03 'Přepočtené koeficientem množství</t>
  </si>
  <si>
    <t>29</t>
  </si>
  <si>
    <t>-1303127360</t>
  </si>
  <si>
    <t>4,3+4,3+4,3+4,3</t>
  </si>
  <si>
    <t>30</t>
  </si>
  <si>
    <t>1884698080</t>
  </si>
  <si>
    <t>17,2*1,02 'Přepočtené koeficientem množství</t>
  </si>
  <si>
    <t>31</t>
  </si>
  <si>
    <t>1919707529</t>
  </si>
  <si>
    <t>997</t>
  </si>
  <si>
    <t>Přesun sutě</t>
  </si>
  <si>
    <t>32</t>
  </si>
  <si>
    <t>997221611</t>
  </si>
  <si>
    <t>Nakládání suti na dopravní prostředky pro vodorovnou dopravu</t>
  </si>
  <si>
    <t>-1253058745</t>
  </si>
  <si>
    <t>Nakládání na dopravní prostředky pro vodorovnou dopravu suti</t>
  </si>
  <si>
    <t>20,511</t>
  </si>
  <si>
    <t>33</t>
  </si>
  <si>
    <t>997221571</t>
  </si>
  <si>
    <t>Vodorovná doprava vybouraných hmot do 1 km</t>
  </si>
  <si>
    <t>1511847105</t>
  </si>
  <si>
    <t>Vodorovná doprava vybouraných hmot bez naložení, ale se složením a s hrubým urovnáním na vzdálenost do 1 km</t>
  </si>
  <si>
    <t>34</t>
  </si>
  <si>
    <t>997221579</t>
  </si>
  <si>
    <t>Příplatek ZKD 1 km u vodorovné dopravy vybouraných hmot</t>
  </si>
  <si>
    <t>265016570</t>
  </si>
  <si>
    <t>Vodorovná doprava vybouraných hmot bez naložení, ale se složením a s hrubým urovnáním na vzdálenost Příplatek k ceně za každý další i započatý 1 km přes 1 km</t>
  </si>
  <si>
    <t>20,511*9</t>
  </si>
  <si>
    <t>35</t>
  </si>
  <si>
    <t>997221615</t>
  </si>
  <si>
    <t>Poplatek za uložení na skládce (skládkovné) stavebního odpadu betonového kód odpadu 17 01 01</t>
  </si>
  <si>
    <t>-494942632</t>
  </si>
  <si>
    <t>Poplatek za uložení stavebního odpadu na skládce (skládkovné) z prostého betonu zatříděného do Katalogu odpadů pod kódem 17 01 01</t>
  </si>
  <si>
    <t>5,47</t>
  </si>
  <si>
    <t>36</t>
  </si>
  <si>
    <t>997221645</t>
  </si>
  <si>
    <t>Poplatek za uložení na skládce (skládkovné) odpadu asfaltového bez dehtu kód odpadu 17 03 02</t>
  </si>
  <si>
    <t>131671162</t>
  </si>
  <si>
    <t>Poplatek za uložení stavebního odpadu na skládce (skládkovné) asfaltového bez obsahu dehtu zatříděného do Katalogu odpadů pod kódem 17 03 02</t>
  </si>
  <si>
    <t>5,014</t>
  </si>
  <si>
    <t>37</t>
  </si>
  <si>
    <t>997221655</t>
  </si>
  <si>
    <t>161478334</t>
  </si>
  <si>
    <t>10,028</t>
  </si>
  <si>
    <t>38</t>
  </si>
  <si>
    <t>914938440</t>
  </si>
  <si>
    <t>SO 05 - Ulice Jiřího Wolkera - Český Brod</t>
  </si>
  <si>
    <t>861291208</t>
  </si>
  <si>
    <t>292450369</t>
  </si>
  <si>
    <t>1372897604</t>
  </si>
  <si>
    <t>1385536069</t>
  </si>
  <si>
    <t>532980895</t>
  </si>
  <si>
    <t>-2058107322</t>
  </si>
  <si>
    <t>-1580354185</t>
  </si>
  <si>
    <t>-1296054885</t>
  </si>
  <si>
    <t>1422351320</t>
  </si>
  <si>
    <t>-1102338807</t>
  </si>
  <si>
    <t>-1623859147</t>
  </si>
  <si>
    <t>117606862</t>
  </si>
  <si>
    <t>-89533430</t>
  </si>
  <si>
    <t>-1594626266</t>
  </si>
  <si>
    <t>-44036314</t>
  </si>
  <si>
    <t>399321170</t>
  </si>
  <si>
    <t>-19026893</t>
  </si>
  <si>
    <t>1328644894</t>
  </si>
  <si>
    <t>427978781</t>
  </si>
  <si>
    <t>267982838</t>
  </si>
  <si>
    <t>-2102183297</t>
  </si>
  <si>
    <t>-1756708473</t>
  </si>
  <si>
    <t>1618688369</t>
  </si>
  <si>
    <t>-1429644841</t>
  </si>
  <si>
    <t>SO 06 - Ulice Roháčova - Český Brod</t>
  </si>
  <si>
    <t>-1823033706</t>
  </si>
  <si>
    <t>10,0*3,0</t>
  </si>
  <si>
    <t>2099925900</t>
  </si>
  <si>
    <t>-1875401921</t>
  </si>
  <si>
    <t>9,5*3,0*0,4+1,6*(1,6+0,1+1,6+0,1+1,6+0,1+1,6+0,1+1,6)*1,9</t>
  </si>
  <si>
    <t>-182779916</t>
  </si>
  <si>
    <t>-1247774785</t>
  </si>
  <si>
    <t>1335649085</t>
  </si>
  <si>
    <t>(9,5*3,0*0,4+1,6*(1,6+0,1+1,6+0,1+1,6+0,1+1,6+0,1+1,6)*1,9)*10</t>
  </si>
  <si>
    <t>345587163</t>
  </si>
  <si>
    <t>1349957522</t>
  </si>
  <si>
    <t>(9,5*3,0*0,4+1,6*(1,6+0,1+1,6+0,1+1,6+0,1+1,6+0,1+1,6)*1,9)*1,8</t>
  </si>
  <si>
    <t>-1344756172</t>
  </si>
  <si>
    <t>-761437354</t>
  </si>
  <si>
    <t>-1996642128</t>
  </si>
  <si>
    <t>30*0,02 'Přepočtené koeficientem množství</t>
  </si>
  <si>
    <t>784679795</t>
  </si>
  <si>
    <t>Dodávka polopodzemních kontejnerů zvedacích půdorysný rozměr 1,6x1,6m, průměr otvoru pro vhoz 45cm (1x papír, 1x plasty, 1x tetrapack,1x plechovky), objem 5m3, z plně recyklovatelných materiálů, protipožární řešení kontejnerů, včetně dopravy</t>
  </si>
  <si>
    <t>131026358</t>
  </si>
  <si>
    <t>Dodávka polopodzemních kontejnerů zvedacích půdorysný rozměr 1,6x1,6m, průměr otvoru pro vhoz 45cm (1x sklo 2x2,4 m3), objem 5m3, z plně recyklovatelných materiálů, protipožární řešení kontejnerů, včetně dopravy</t>
  </si>
  <si>
    <t>603435549</t>
  </si>
  <si>
    <t>1214055330</t>
  </si>
  <si>
    <t>1,6*(1,6+0,1+1,6+0,1+1,6+0,1+1,6+0,1+1,6)</t>
  </si>
  <si>
    <t>-1747788928</t>
  </si>
  <si>
    <t>1,6*(1,6+0,1+1,6+0,1+1,6+0,1+1,6+0,1+1,6)*7,9/1000</t>
  </si>
  <si>
    <t>-483705091</t>
  </si>
  <si>
    <t>1535122363</t>
  </si>
  <si>
    <t>(9,5*2,6)-(3,14*0,8*0,8*5)</t>
  </si>
  <si>
    <t>-2107720510</t>
  </si>
  <si>
    <t>1498630946</t>
  </si>
  <si>
    <t>14,652*1,03 'Přepočtené koeficientem množství</t>
  </si>
  <si>
    <t>1310325256</t>
  </si>
  <si>
    <t>9,5+9,5+2,6+2,6</t>
  </si>
  <si>
    <t>-1023351770</t>
  </si>
  <si>
    <t>24,2*1,02 'Přepočtené koeficientem množství</t>
  </si>
  <si>
    <t>1793946929</t>
  </si>
  <si>
    <t>50859996</t>
  </si>
  <si>
    <t>SO 07 - Ulice Šafaříkova - Český Brod</t>
  </si>
  <si>
    <t>715788776</t>
  </si>
  <si>
    <t>-1603952145</t>
  </si>
  <si>
    <t>709694964</t>
  </si>
  <si>
    <t>554855269</t>
  </si>
  <si>
    <t>1646465630</t>
  </si>
  <si>
    <t>-749545348</t>
  </si>
  <si>
    <t>-1680912470</t>
  </si>
  <si>
    <t>783239930</t>
  </si>
  <si>
    <t>314041467</t>
  </si>
  <si>
    <t>-990663465</t>
  </si>
  <si>
    <t>-1545246511</t>
  </si>
  <si>
    <t>-669875280</t>
  </si>
  <si>
    <t>1791674206</t>
  </si>
  <si>
    <t>431317297</t>
  </si>
  <si>
    <t>-1073181572</t>
  </si>
  <si>
    <t>-1370897492</t>
  </si>
  <si>
    <t>1651655697</t>
  </si>
  <si>
    <t>-1039128766</t>
  </si>
  <si>
    <t>591211111</t>
  </si>
  <si>
    <t>Kladení dlažby z kostek drobných z kamene do lože z kameniva těženého tl 50 mm</t>
  </si>
  <si>
    <t>1668894497</t>
  </si>
  <si>
    <t>Kladení dlažby z kostek s provedením lože do tl. 50 mm, s vyplněním spár, s dvojím beraněním a se smetením přebytečného materiálu na krajnici drobných z kamene, do lože z kameniva těženého</t>
  </si>
  <si>
    <t>58381015</t>
  </si>
  <si>
    <t>kostka řezanoštípaná dlažební žula 10x10x10cm</t>
  </si>
  <si>
    <t>-402670996</t>
  </si>
  <si>
    <t>11,982*1,02 'Přepočtené koeficientem množství</t>
  </si>
  <si>
    <t>916241213</t>
  </si>
  <si>
    <t>Osazení obrubníku kamenného stojatého s boční opěrou do lože z betonu prostého</t>
  </si>
  <si>
    <t>-1596418545</t>
  </si>
  <si>
    <t>Osazení obrubníku kamenného se zřízením lože, s vyplněním a zatřením spár cementovou maltou stojatého s boční opěrou z betonu prostého, do lože z betonu prostého</t>
  </si>
  <si>
    <t>58380374</t>
  </si>
  <si>
    <t>obrubník kamenný žulový přímý 1000x120x250mm</t>
  </si>
  <si>
    <t>1360918211</t>
  </si>
  <si>
    <t>67874009</t>
  </si>
  <si>
    <t>312077398</t>
  </si>
  <si>
    <t>SO 08 - Ulice U Hřiště - Liblice u Českého Brodu</t>
  </si>
  <si>
    <t>113107331</t>
  </si>
  <si>
    <t>Odstranění podkladu z betonu prostého tl přes 100 do 150 mm strojně pl do 50 m2</t>
  </si>
  <si>
    <t>-1153568550</t>
  </si>
  <si>
    <t>Odstranění podkladů nebo krytů strojně plochy jednotlivě do 50 m2 s přemístěním hmot na skládku na vzdálenost do 3 m nebo s naložením na dopravní prostředek z betonu prostého, o tl. vrstvy přes 100 do 150 mm</t>
  </si>
  <si>
    <t>160665923</t>
  </si>
  <si>
    <t>-2091301755</t>
  </si>
  <si>
    <t>-113118601</t>
  </si>
  <si>
    <t>-1405606931</t>
  </si>
  <si>
    <t>1974628893</t>
  </si>
  <si>
    <t>2039315713</t>
  </si>
  <si>
    <t>-945023079</t>
  </si>
  <si>
    <t>-772045627</t>
  </si>
  <si>
    <t>1258996054</t>
  </si>
  <si>
    <t>1576879229</t>
  </si>
  <si>
    <t>-1870877784</t>
  </si>
  <si>
    <t>-1253012827</t>
  </si>
  <si>
    <t>-256775573</t>
  </si>
  <si>
    <t>653896813</t>
  </si>
  <si>
    <t>-195956633</t>
  </si>
  <si>
    <t>385282163</t>
  </si>
  <si>
    <t>(7,7+7,7+2,6+2,6)*1,0</t>
  </si>
  <si>
    <t>-2005614099</t>
  </si>
  <si>
    <t>2144204116</t>
  </si>
  <si>
    <t>1295221131</t>
  </si>
  <si>
    <t>1904126418</t>
  </si>
  <si>
    <t>-1700278528</t>
  </si>
  <si>
    <t>-1056345294</t>
  </si>
  <si>
    <t>18,36</t>
  </si>
  <si>
    <t>592796363</t>
  </si>
  <si>
    <t>943817878</t>
  </si>
  <si>
    <t>18,36*9</t>
  </si>
  <si>
    <t>-1692656765</t>
  </si>
  <si>
    <t>7,80</t>
  </si>
  <si>
    <t>1022435392</t>
  </si>
  <si>
    <t>10,56</t>
  </si>
  <si>
    <t>1380843293</t>
  </si>
  <si>
    <t>SO 09 - Ulice Bylanská - Liblice u Českého Brodu</t>
  </si>
  <si>
    <t xml:space="preserve">    3 - Svislé a kompletní konstrukce</t>
  </si>
  <si>
    <t>1671723078</t>
  </si>
  <si>
    <t>-1927158964</t>
  </si>
  <si>
    <t>337648429</t>
  </si>
  <si>
    <t>131111333</t>
  </si>
  <si>
    <t>Vrtání jamek pro plotové sloupky D přes 200 do 300 mm ručně s motorovým vrtákem</t>
  </si>
  <si>
    <t>1864211824</t>
  </si>
  <si>
    <t>Vrtání jamek ručním motorovým vrtákem průměru přes 200 do 300 mm</t>
  </si>
  <si>
    <t>14*0,6</t>
  </si>
  <si>
    <t>-613658272</t>
  </si>
  <si>
    <t>-726101476</t>
  </si>
  <si>
    <t>-716125858</t>
  </si>
  <si>
    <t>-1282699007</t>
  </si>
  <si>
    <t>-521918886</t>
  </si>
  <si>
    <t>-1857663623</t>
  </si>
  <si>
    <t>1511530212</t>
  </si>
  <si>
    <t>1957032653</t>
  </si>
  <si>
    <t>-1431119163</t>
  </si>
  <si>
    <t>-1107168715</t>
  </si>
  <si>
    <t>1451477473</t>
  </si>
  <si>
    <t>818990121</t>
  </si>
  <si>
    <t>-749088823</t>
  </si>
  <si>
    <t>Svislé a kompletní konstrukce</t>
  </si>
  <si>
    <t>338171113</t>
  </si>
  <si>
    <t>Osazování sloupků a vzpěr plotových ocelových v do 2 m se zabetonováním</t>
  </si>
  <si>
    <t>-836470661</t>
  </si>
  <si>
    <t>Montáž sloupků a vzpěr plotových ocelových trubkových nebo profilovaných výšky do 2 m se zabetonováním do 0,08 m3 do připravených jamek</t>
  </si>
  <si>
    <t>8+6</t>
  </si>
  <si>
    <t>55342157</t>
  </si>
  <si>
    <t>plotový sloupek s patkou pro svařované panely profilovaný oválný 50x70mm dl 1,5-2,0m povrchová úprava Pz a komaxit</t>
  </si>
  <si>
    <t>1476545038</t>
  </si>
  <si>
    <t>55342191</t>
  </si>
  <si>
    <t>plotová profilovaná vzpěra D 40-50mm dl 2,5-3,0m bez hlavy a objímky pro svařované pletivo v návinu povrchová úprava Pz a komaxit</t>
  </si>
  <si>
    <t>1874106685</t>
  </si>
  <si>
    <t>348401130</t>
  </si>
  <si>
    <t>Montáž oplocení ze strojového pletiva s napínacími dráty v přes 1,6 do 2,0 m</t>
  </si>
  <si>
    <t>964663208</t>
  </si>
  <si>
    <t>Montáž oplocení z pletiva strojového s napínacími dráty přes 1,6 do 2,0 m</t>
  </si>
  <si>
    <t>31324768</t>
  </si>
  <si>
    <t>pletivo drátěné se čtvercovými oky zapletené Pz 50x2x2000mm</t>
  </si>
  <si>
    <t>-1475468397</t>
  </si>
  <si>
    <t>18*1,05 'Přepočtené koeficientem množství</t>
  </si>
  <si>
    <t>31324826</t>
  </si>
  <si>
    <t>napínák na drát bavoletu povrchová úprava žár. zinek</t>
  </si>
  <si>
    <t>443218683</t>
  </si>
  <si>
    <t>-1810872853</t>
  </si>
  <si>
    <t>354280890</t>
  </si>
  <si>
    <t>2011328705</t>
  </si>
  <si>
    <t>743632348</t>
  </si>
  <si>
    <t>1195754081</t>
  </si>
  <si>
    <t>-2132190645</t>
  </si>
  <si>
    <t>535671363</t>
  </si>
  <si>
    <t>964053111</t>
  </si>
  <si>
    <t>Bourání ŽB trámů, průvlaků nebo pásů průřezu do 0,25 m2</t>
  </si>
  <si>
    <t>-1853351444</t>
  </si>
  <si>
    <t>Bourání samostatných trámů, průvlaků nebo pásů ze železobetonu bez přerušení výztuže, průřezu do 0,25 m2</t>
  </si>
  <si>
    <t>10*0,3*0,5</t>
  </si>
  <si>
    <t>966071711</t>
  </si>
  <si>
    <t>Bourání sloupků a vzpěr plotových ocelových do 2,5 m zabetonovaných</t>
  </si>
  <si>
    <t>-400373305</t>
  </si>
  <si>
    <t>Bourání plotových sloupků a vzpěr ocelových trubkových nebo profilovaných výšky do 2,50 m zabetonovaných</t>
  </si>
  <si>
    <t>966072811</t>
  </si>
  <si>
    <t>Rozebrání rámového oplocení na ocelové sloupky v přes 1 do 2 m</t>
  </si>
  <si>
    <t>1667044624</t>
  </si>
  <si>
    <t>Rozebrání oplocení z dílců rámových na ocelové sloupky, výšky přes 1 do 2 m</t>
  </si>
  <si>
    <t>966049831</t>
  </si>
  <si>
    <t>Rozebrání prefabrikovaných plotových desek betonových</t>
  </si>
  <si>
    <t>-1644947782</t>
  </si>
  <si>
    <t>-647830570</t>
  </si>
  <si>
    <t>3,6+0,66+0,093</t>
  </si>
  <si>
    <t>-156570911</t>
  </si>
  <si>
    <t>3,6+0,66+0,093*9</t>
  </si>
  <si>
    <t>580859272</t>
  </si>
  <si>
    <t>192033738</t>
  </si>
  <si>
    <t>39</t>
  </si>
  <si>
    <t>-1533875535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</si>
  <si>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</si>
  <si>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</si>
  <si>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</si>
  <si>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</si>
  <si>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</si>
  <si>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VRN1</t>
  </si>
  <si>
    <t>Průzkumné, geodetické a projektové práce</t>
  </si>
  <si>
    <t>012103000</t>
  </si>
  <si>
    <t>Geodetické práce před výstavbou</t>
  </si>
  <si>
    <t>kpl</t>
  </si>
  <si>
    <t>1024</t>
  </si>
  <si>
    <t>-1669576501</t>
  </si>
  <si>
    <t>012303000</t>
  </si>
  <si>
    <t>Geodetické práce po výstavbě</t>
  </si>
  <si>
    <t>1657338366</t>
  </si>
  <si>
    <t>013254000</t>
  </si>
  <si>
    <t>Dokumentace skutečného provedení stavby</t>
  </si>
  <si>
    <t>paré</t>
  </si>
  <si>
    <t>-515382581</t>
  </si>
  <si>
    <t>9*4</t>
  </si>
  <si>
    <t>013274000</t>
  </si>
  <si>
    <t>Pasportizace objektu před započetím prací</t>
  </si>
  <si>
    <t>-337907590</t>
  </si>
  <si>
    <t>013284000</t>
  </si>
  <si>
    <t>Pasportizace objektu po provedení prací</t>
  </si>
  <si>
    <t>1109459988</t>
  </si>
  <si>
    <t>VRN3</t>
  </si>
  <si>
    <t>Zařízení staveniště</t>
  </si>
  <si>
    <t>032103000</t>
  </si>
  <si>
    <t>Náklady na stavební buňky</t>
  </si>
  <si>
    <t>-1682861189</t>
  </si>
  <si>
    <t>VRN4</t>
  </si>
  <si>
    <t>Inženýrská činnost</t>
  </si>
  <si>
    <t>043134000</t>
  </si>
  <si>
    <t>Zkoušky zatěžovací</t>
  </si>
  <si>
    <t>1031225982</t>
  </si>
  <si>
    <t>9*1</t>
  </si>
  <si>
    <t>045002000</t>
  </si>
  <si>
    <t>Kompletační a koordinační činnost</t>
  </si>
  <si>
    <t>-270193237</t>
  </si>
  <si>
    <t>VRN7</t>
  </si>
  <si>
    <t>Provozní vlivy</t>
  </si>
  <si>
    <t>072103001</t>
  </si>
  <si>
    <t>Projednání DIO a zajištění DIR komunikace II.a III. třídy</t>
  </si>
  <si>
    <t>802049282</t>
  </si>
  <si>
    <t>072103011</t>
  </si>
  <si>
    <t>Zajištění DIO komunikace II. a III. třídy - jednoduché el. vedení</t>
  </si>
  <si>
    <t>-1018119179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</si>
</sst>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1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19</v>
      </c>
      <c r="AL7" s="20"/>
      <c r="AM7" s="20"/>
      <c r="AN7" s="25" t="s">
        <v>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22</v>
      </c>
      <c r="AL8" s="20"/>
      <c r="AM8" s="20"/>
      <c r="AN8" s="31" t="s">
        <v>23</v>
      </c>
      <c r="AO8" s="20"/>
      <c r="AP8" s="20"/>
      <c r="AQ8" s="20"/>
      <c r="AR8" s="18"/>
      <c r="BE8" s="29"/>
      <c r="BS8" s="15" t="s">
        <v>6</v>
      </c>
    </row>
    <row r="9" s="1" customFormat="1" ht="14.4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25</v>
      </c>
      <c r="AL10" s="20"/>
      <c r="AM10" s="20"/>
      <c r="AN10" s="25" t="s">
        <v>26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27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28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29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25</v>
      </c>
      <c r="AL13" s="20"/>
      <c r="AM13" s="20"/>
      <c r="AN13" s="32" t="s">
        <v>30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2" t="s">
        <v>30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L14" s="20"/>
      <c r="AM14" s="20"/>
      <c r="AN14" s="32" t="s">
        <v>30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31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25</v>
      </c>
      <c r="AL16" s="20"/>
      <c r="AM16" s="20"/>
      <c r="AN16" s="25" t="s">
        <v>32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33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28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34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35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36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28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34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37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16.5" customHeight="1">
      <c r="B23" s="19"/>
      <c r="C23" s="20"/>
      <c r="D23" s="20"/>
      <c r="E23" s="34" t="s">
        <v>1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0"/>
      <c r="AQ25" s="20"/>
      <c r="AR25" s="18"/>
      <c r="BE25" s="29"/>
    </row>
    <row r="26" s="2" customFormat="1" ht="25.92" customHeight="1">
      <c r="A26" s="36"/>
      <c r="B26" s="37"/>
      <c r="C26" s="38"/>
      <c r="D26" s="39" t="s">
        <v>38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29"/>
    </row>
    <row r="27" s="2" customFormat="1" ht="6.96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29"/>
    </row>
    <row r="28" s="2" customFormat="1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39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40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41</v>
      </c>
      <c r="AL28" s="43"/>
      <c r="AM28" s="43"/>
      <c r="AN28" s="43"/>
      <c r="AO28" s="43"/>
      <c r="AP28" s="38"/>
      <c r="AQ28" s="38"/>
      <c r="AR28" s="42"/>
      <c r="BE28" s="29"/>
    </row>
    <row r="29" s="3" customFormat="1" ht="14.4" customHeight="1">
      <c r="A29" s="3"/>
      <c r="B29" s="44"/>
      <c r="C29" s="45"/>
      <c r="D29" s="30" t="s">
        <v>42</v>
      </c>
      <c r="E29" s="45"/>
      <c r="F29" s="30" t="s">
        <v>43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3" customFormat="1" ht="14.4" customHeight="1">
      <c r="A30" s="3"/>
      <c r="B30" s="44"/>
      <c r="C30" s="45"/>
      <c r="D30" s="45"/>
      <c r="E30" s="45"/>
      <c r="F30" s="30" t="s">
        <v>44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3" customFormat="1" ht="14.4" customHeight="1">
      <c r="A31" s="3"/>
      <c r="B31" s="44"/>
      <c r="C31" s="45"/>
      <c r="D31" s="45"/>
      <c r="E31" s="45"/>
      <c r="F31" s="30" t="s">
        <v>45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3" customFormat="1" ht="14.4" customHeight="1">
      <c r="A32" s="3"/>
      <c r="B32" s="44"/>
      <c r="C32" s="45"/>
      <c r="D32" s="45"/>
      <c r="E32" s="45"/>
      <c r="F32" s="30" t="s">
        <v>46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3" customFormat="1" ht="14.4" customHeight="1">
      <c r="A33" s="3"/>
      <c r="B33" s="44"/>
      <c r="C33" s="45"/>
      <c r="D33" s="45"/>
      <c r="E33" s="45"/>
      <c r="F33" s="30" t="s">
        <v>47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2" customFormat="1" ht="6.96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29"/>
    </row>
    <row r="35" s="2" customFormat="1" ht="25.92" customHeight="1">
      <c r="A35" s="36"/>
      <c r="B35" s="37"/>
      <c r="C35" s="50"/>
      <c r="D35" s="51" t="s">
        <v>48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49</v>
      </c>
      <c r="U35" s="52"/>
      <c r="V35" s="52"/>
      <c r="W35" s="52"/>
      <c r="X35" s="54" t="s">
        <v>50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  <c r="BE35" s="36"/>
    </row>
    <row r="36" s="2" customFormat="1" ht="6.96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  <c r="BE36" s="36"/>
    </row>
    <row r="37" s="2" customFormat="1" ht="14.4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  <c r="BE37" s="36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7"/>
      <c r="C49" s="58"/>
      <c r="D49" s="59" t="s">
        <v>51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52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6"/>
      <c r="B60" s="37"/>
      <c r="C60" s="38"/>
      <c r="D60" s="62" t="s">
        <v>53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62" t="s">
        <v>54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62" t="s">
        <v>53</v>
      </c>
      <c r="AI60" s="40"/>
      <c r="AJ60" s="40"/>
      <c r="AK60" s="40"/>
      <c r="AL60" s="40"/>
      <c r="AM60" s="62" t="s">
        <v>54</v>
      </c>
      <c r="AN60" s="40"/>
      <c r="AO60" s="40"/>
      <c r="AP60" s="38"/>
      <c r="AQ60" s="38"/>
      <c r="AR60" s="42"/>
      <c r="BE60" s="36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6"/>
      <c r="B64" s="37"/>
      <c r="C64" s="38"/>
      <c r="D64" s="59" t="s">
        <v>55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56</v>
      </c>
      <c r="AI64" s="63"/>
      <c r="AJ64" s="63"/>
      <c r="AK64" s="63"/>
      <c r="AL64" s="63"/>
      <c r="AM64" s="63"/>
      <c r="AN64" s="63"/>
      <c r="AO64" s="63"/>
      <c r="AP64" s="38"/>
      <c r="AQ64" s="38"/>
      <c r="AR64" s="42"/>
      <c r="BE64" s="36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6"/>
      <c r="B75" s="37"/>
      <c r="C75" s="38"/>
      <c r="D75" s="62" t="s">
        <v>53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62" t="s">
        <v>54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62" t="s">
        <v>53</v>
      </c>
      <c r="AI75" s="40"/>
      <c r="AJ75" s="40"/>
      <c r="AK75" s="40"/>
      <c r="AL75" s="40"/>
      <c r="AM75" s="62" t="s">
        <v>54</v>
      </c>
      <c r="AN75" s="40"/>
      <c r="AO75" s="40"/>
      <c r="AP75" s="38"/>
      <c r="AQ75" s="38"/>
      <c r="AR75" s="42"/>
      <c r="BE75" s="36"/>
    </row>
    <row r="76" s="2" customForma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  <c r="BE76" s="36"/>
    </row>
    <row r="77" s="2" customFormat="1" ht="6.96" customHeight="1">
      <c r="A77" s="3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2"/>
      <c r="BE77" s="36"/>
    </row>
    <row r="81" s="2" customFormat="1" ht="6.96" customHeight="1">
      <c r="A81" s="36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2"/>
      <c r="BE81" s="36"/>
    </row>
    <row r="82" s="2" customFormat="1" ht="24.96" customHeight="1">
      <c r="A82" s="36"/>
      <c r="B82" s="37"/>
      <c r="C82" s="21" t="s">
        <v>57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  <c r="B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  <c r="BE83" s="36"/>
    </row>
    <row r="84" s="4" customFormat="1" ht="12" customHeight="1">
      <c r="A84" s="4"/>
      <c r="B84" s="68"/>
      <c r="C84" s="30" t="s">
        <v>13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115-4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16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Polopodzemní kontejnery II - Český Brod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  <c r="BE86" s="36"/>
    </row>
    <row r="87" s="2" customFormat="1" ht="12" customHeight="1">
      <c r="A87" s="36"/>
      <c r="B87" s="37"/>
      <c r="C87" s="30" t="s">
        <v>20</v>
      </c>
      <c r="D87" s="38"/>
      <c r="E87" s="38"/>
      <c r="F87" s="38"/>
      <c r="G87" s="38"/>
      <c r="H87" s="38"/>
      <c r="I87" s="38"/>
      <c r="J87" s="38"/>
      <c r="K87" s="38"/>
      <c r="L87" s="76" t="str">
        <f>IF(K8="","",K8)</f>
        <v>Český Brod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0" t="s">
        <v>22</v>
      </c>
      <c r="AJ87" s="38"/>
      <c r="AK87" s="38"/>
      <c r="AL87" s="38"/>
      <c r="AM87" s="77" t="str">
        <f>IF(AN8= "","",AN8)</f>
        <v>13. 12. 2023</v>
      </c>
      <c r="AN87" s="77"/>
      <c r="AO87" s="38"/>
      <c r="AP87" s="38"/>
      <c r="AQ87" s="38"/>
      <c r="AR87" s="42"/>
      <c r="B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  <c r="BE88" s="36"/>
    </row>
    <row r="89" s="2" customFormat="1" ht="25.65" customHeight="1">
      <c r="A89" s="36"/>
      <c r="B89" s="37"/>
      <c r="C89" s="30" t="s">
        <v>24</v>
      </c>
      <c r="D89" s="38"/>
      <c r="E89" s="38"/>
      <c r="F89" s="38"/>
      <c r="G89" s="38"/>
      <c r="H89" s="38"/>
      <c r="I89" s="38"/>
      <c r="J89" s="38"/>
      <c r="K89" s="38"/>
      <c r="L89" s="69" t="str">
        <f>IF(E11= "","",E11)</f>
        <v xml:space="preserve">Město Český Brod, Náměstí Husovo 70, 282 01 Český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0" t="s">
        <v>31</v>
      </c>
      <c r="AJ89" s="38"/>
      <c r="AK89" s="38"/>
      <c r="AL89" s="38"/>
      <c r="AM89" s="78" t="str">
        <f>IF(E17="","",E17)</f>
        <v>LNConsult s.r.o., U hřiště 250, 250 83 Škvorec</v>
      </c>
      <c r="AN89" s="69"/>
      <c r="AO89" s="69"/>
      <c r="AP89" s="69"/>
      <c r="AQ89" s="38"/>
      <c r="AR89" s="42"/>
      <c r="AS89" s="79" t="s">
        <v>58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6"/>
    </row>
    <row r="90" s="2" customFormat="1" ht="15.15" customHeight="1">
      <c r="A90" s="36"/>
      <c r="B90" s="37"/>
      <c r="C90" s="30" t="s">
        <v>29</v>
      </c>
      <c r="D90" s="38"/>
      <c r="E90" s="38"/>
      <c r="F90" s="38"/>
      <c r="G90" s="38"/>
      <c r="H90" s="38"/>
      <c r="I90" s="38"/>
      <c r="J90" s="38"/>
      <c r="K90" s="38"/>
      <c r="L90" s="69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0" t="s">
        <v>35</v>
      </c>
      <c r="AJ90" s="38"/>
      <c r="AK90" s="38"/>
      <c r="AL90" s="38"/>
      <c r="AM90" s="78" t="str">
        <f>IF(E20="","",E20)</f>
        <v xml:space="preserve"> </v>
      </c>
      <c r="AN90" s="69"/>
      <c r="AO90" s="69"/>
      <c r="AP90" s="69"/>
      <c r="AQ90" s="38"/>
      <c r="AR90" s="42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6"/>
    </row>
    <row r="91" s="2" customFormat="1" ht="10.8" customHeight="1">
      <c r="A91" s="36"/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6"/>
    </row>
    <row r="92" s="2" customFormat="1" ht="29.28" customHeight="1">
      <c r="A92" s="36"/>
      <c r="B92" s="37"/>
      <c r="C92" s="91" t="s">
        <v>59</v>
      </c>
      <c r="D92" s="92"/>
      <c r="E92" s="92"/>
      <c r="F92" s="92"/>
      <c r="G92" s="92"/>
      <c r="H92" s="93"/>
      <c r="I92" s="94" t="s">
        <v>60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61</v>
      </c>
      <c r="AH92" s="92"/>
      <c r="AI92" s="92"/>
      <c r="AJ92" s="92"/>
      <c r="AK92" s="92"/>
      <c r="AL92" s="92"/>
      <c r="AM92" s="92"/>
      <c r="AN92" s="94" t="s">
        <v>62</v>
      </c>
      <c r="AO92" s="92"/>
      <c r="AP92" s="96"/>
      <c r="AQ92" s="97" t="s">
        <v>63</v>
      </c>
      <c r="AR92" s="42"/>
      <c r="AS92" s="98" t="s">
        <v>64</v>
      </c>
      <c r="AT92" s="99" t="s">
        <v>65</v>
      </c>
      <c r="AU92" s="99" t="s">
        <v>66</v>
      </c>
      <c r="AV92" s="99" t="s">
        <v>67</v>
      </c>
      <c r="AW92" s="99" t="s">
        <v>68</v>
      </c>
      <c r="AX92" s="99" t="s">
        <v>69</v>
      </c>
      <c r="AY92" s="99" t="s">
        <v>70</v>
      </c>
      <c r="AZ92" s="99" t="s">
        <v>71</v>
      </c>
      <c r="BA92" s="99" t="s">
        <v>72</v>
      </c>
      <c r="BB92" s="99" t="s">
        <v>73</v>
      </c>
      <c r="BC92" s="99" t="s">
        <v>74</v>
      </c>
      <c r="BD92" s="100" t="s">
        <v>75</v>
      </c>
      <c r="BE92" s="36"/>
    </row>
    <row r="93" s="2" customFormat="1" ht="10.8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6"/>
    </row>
    <row r="94" s="6" customFormat="1" ht="32.4" customHeight="1">
      <c r="A94" s="6"/>
      <c r="B94" s="104"/>
      <c r="C94" s="105" t="s">
        <v>76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ROUND(SUM(AG95:AG104),2)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ROUND(SUM(AS95:AS104),2)</f>
        <v>0</v>
      </c>
      <c r="AT94" s="112">
        <f>ROUND(SUM(AV94:AW94),2)</f>
        <v>0</v>
      </c>
      <c r="AU94" s="113">
        <f>ROUND(SUM(AU95:AU104),5)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ROUND(SUM(AZ95:AZ104),2)</f>
        <v>0</v>
      </c>
      <c r="BA94" s="112">
        <f>ROUND(SUM(BA95:BA104),2)</f>
        <v>0</v>
      </c>
      <c r="BB94" s="112">
        <f>ROUND(SUM(BB95:BB104),2)</f>
        <v>0</v>
      </c>
      <c r="BC94" s="112">
        <f>ROUND(SUM(BC95:BC104),2)</f>
        <v>0</v>
      </c>
      <c r="BD94" s="114">
        <f>ROUND(SUM(BD95:BD104),2)</f>
        <v>0</v>
      </c>
      <c r="BE94" s="6"/>
      <c r="BS94" s="115" t="s">
        <v>77</v>
      </c>
      <c r="BT94" s="115" t="s">
        <v>78</v>
      </c>
      <c r="BU94" s="116" t="s">
        <v>79</v>
      </c>
      <c r="BV94" s="115" t="s">
        <v>80</v>
      </c>
      <c r="BW94" s="115" t="s">
        <v>5</v>
      </c>
      <c r="BX94" s="115" t="s">
        <v>81</v>
      </c>
      <c r="CL94" s="115" t="s">
        <v>1</v>
      </c>
    </row>
    <row r="95" s="7" customFormat="1" ht="16.5" customHeight="1">
      <c r="A95" s="117" t="s">
        <v>82</v>
      </c>
      <c r="B95" s="118"/>
      <c r="C95" s="119"/>
      <c r="D95" s="120" t="s">
        <v>83</v>
      </c>
      <c r="E95" s="120"/>
      <c r="F95" s="120"/>
      <c r="G95" s="120"/>
      <c r="H95" s="120"/>
      <c r="I95" s="121"/>
      <c r="J95" s="120" t="s">
        <v>84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'SO 01 - Ulice Komenského ...'!J30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85</v>
      </c>
      <c r="AR95" s="124"/>
      <c r="AS95" s="125">
        <v>0</v>
      </c>
      <c r="AT95" s="126">
        <f>ROUND(SUM(AV95:AW95),2)</f>
        <v>0</v>
      </c>
      <c r="AU95" s="127">
        <f>'SO 01 - Ulice Komenského ...'!P122</f>
        <v>0</v>
      </c>
      <c r="AV95" s="126">
        <f>'SO 01 - Ulice Komenského ...'!J33</f>
        <v>0</v>
      </c>
      <c r="AW95" s="126">
        <f>'SO 01 - Ulice Komenského ...'!J34</f>
        <v>0</v>
      </c>
      <c r="AX95" s="126">
        <f>'SO 01 - Ulice Komenského ...'!J35</f>
        <v>0</v>
      </c>
      <c r="AY95" s="126">
        <f>'SO 01 - Ulice Komenského ...'!J36</f>
        <v>0</v>
      </c>
      <c r="AZ95" s="126">
        <f>'SO 01 - Ulice Komenského ...'!F33</f>
        <v>0</v>
      </c>
      <c r="BA95" s="126">
        <f>'SO 01 - Ulice Komenského ...'!F34</f>
        <v>0</v>
      </c>
      <c r="BB95" s="126">
        <f>'SO 01 - Ulice Komenského ...'!F35</f>
        <v>0</v>
      </c>
      <c r="BC95" s="126">
        <f>'SO 01 - Ulice Komenského ...'!F36</f>
        <v>0</v>
      </c>
      <c r="BD95" s="128">
        <f>'SO 01 - Ulice Komenského ...'!F37</f>
        <v>0</v>
      </c>
      <c r="BE95" s="7"/>
      <c r="BT95" s="129" t="s">
        <v>86</v>
      </c>
      <c r="BV95" s="129" t="s">
        <v>80</v>
      </c>
      <c r="BW95" s="129" t="s">
        <v>87</v>
      </c>
      <c r="BX95" s="129" t="s">
        <v>5</v>
      </c>
      <c r="CL95" s="129" t="s">
        <v>1</v>
      </c>
      <c r="CM95" s="129" t="s">
        <v>88</v>
      </c>
    </row>
    <row r="96" s="7" customFormat="1" ht="16.5" customHeight="1">
      <c r="A96" s="117" t="s">
        <v>82</v>
      </c>
      <c r="B96" s="118"/>
      <c r="C96" s="119"/>
      <c r="D96" s="120" t="s">
        <v>89</v>
      </c>
      <c r="E96" s="120"/>
      <c r="F96" s="120"/>
      <c r="G96" s="120"/>
      <c r="H96" s="120"/>
      <c r="I96" s="121"/>
      <c r="J96" s="120" t="s">
        <v>90</v>
      </c>
      <c r="K96" s="120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2">
        <f>'SO 02 - Ulice V Lukách - ...'!J30</f>
        <v>0</v>
      </c>
      <c r="AH96" s="121"/>
      <c r="AI96" s="121"/>
      <c r="AJ96" s="121"/>
      <c r="AK96" s="121"/>
      <c r="AL96" s="121"/>
      <c r="AM96" s="121"/>
      <c r="AN96" s="122">
        <f>SUM(AG96,AT96)</f>
        <v>0</v>
      </c>
      <c r="AO96" s="121"/>
      <c r="AP96" s="121"/>
      <c r="AQ96" s="123" t="s">
        <v>85</v>
      </c>
      <c r="AR96" s="124"/>
      <c r="AS96" s="125">
        <v>0</v>
      </c>
      <c r="AT96" s="126">
        <f>ROUND(SUM(AV96:AW96),2)</f>
        <v>0</v>
      </c>
      <c r="AU96" s="127">
        <f>'SO 02 - Ulice V Lukách - ...'!P122</f>
        <v>0</v>
      </c>
      <c r="AV96" s="126">
        <f>'SO 02 - Ulice V Lukách - ...'!J33</f>
        <v>0</v>
      </c>
      <c r="AW96" s="126">
        <f>'SO 02 - Ulice V Lukách - ...'!J34</f>
        <v>0</v>
      </c>
      <c r="AX96" s="126">
        <f>'SO 02 - Ulice V Lukách - ...'!J35</f>
        <v>0</v>
      </c>
      <c r="AY96" s="126">
        <f>'SO 02 - Ulice V Lukách - ...'!J36</f>
        <v>0</v>
      </c>
      <c r="AZ96" s="126">
        <f>'SO 02 - Ulice V Lukách - ...'!F33</f>
        <v>0</v>
      </c>
      <c r="BA96" s="126">
        <f>'SO 02 - Ulice V Lukách - ...'!F34</f>
        <v>0</v>
      </c>
      <c r="BB96" s="126">
        <f>'SO 02 - Ulice V Lukách - ...'!F35</f>
        <v>0</v>
      </c>
      <c r="BC96" s="126">
        <f>'SO 02 - Ulice V Lukách - ...'!F36</f>
        <v>0</v>
      </c>
      <c r="BD96" s="128">
        <f>'SO 02 - Ulice V Lukách - ...'!F37</f>
        <v>0</v>
      </c>
      <c r="BE96" s="7"/>
      <c r="BT96" s="129" t="s">
        <v>86</v>
      </c>
      <c r="BV96" s="129" t="s">
        <v>80</v>
      </c>
      <c r="BW96" s="129" t="s">
        <v>91</v>
      </c>
      <c r="BX96" s="129" t="s">
        <v>5</v>
      </c>
      <c r="CL96" s="129" t="s">
        <v>1</v>
      </c>
      <c r="CM96" s="129" t="s">
        <v>88</v>
      </c>
    </row>
    <row r="97" s="7" customFormat="1" ht="16.5" customHeight="1">
      <c r="A97" s="117" t="s">
        <v>82</v>
      </c>
      <c r="B97" s="118"/>
      <c r="C97" s="119"/>
      <c r="D97" s="120" t="s">
        <v>92</v>
      </c>
      <c r="E97" s="120"/>
      <c r="F97" s="120"/>
      <c r="G97" s="120"/>
      <c r="H97" s="120"/>
      <c r="I97" s="121"/>
      <c r="J97" s="120" t="s">
        <v>93</v>
      </c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2">
        <f>'SO 03 - Ulice Slovenská -...'!J30</f>
        <v>0</v>
      </c>
      <c r="AH97" s="121"/>
      <c r="AI97" s="121"/>
      <c r="AJ97" s="121"/>
      <c r="AK97" s="121"/>
      <c r="AL97" s="121"/>
      <c r="AM97" s="121"/>
      <c r="AN97" s="122">
        <f>SUM(AG97,AT97)</f>
        <v>0</v>
      </c>
      <c r="AO97" s="121"/>
      <c r="AP97" s="121"/>
      <c r="AQ97" s="123" t="s">
        <v>85</v>
      </c>
      <c r="AR97" s="124"/>
      <c r="AS97" s="125">
        <v>0</v>
      </c>
      <c r="AT97" s="126">
        <f>ROUND(SUM(AV97:AW97),2)</f>
        <v>0</v>
      </c>
      <c r="AU97" s="127">
        <f>'SO 03 - Ulice Slovenská -...'!P122</f>
        <v>0</v>
      </c>
      <c r="AV97" s="126">
        <f>'SO 03 - Ulice Slovenská -...'!J33</f>
        <v>0</v>
      </c>
      <c r="AW97" s="126">
        <f>'SO 03 - Ulice Slovenská -...'!J34</f>
        <v>0</v>
      </c>
      <c r="AX97" s="126">
        <f>'SO 03 - Ulice Slovenská -...'!J35</f>
        <v>0</v>
      </c>
      <c r="AY97" s="126">
        <f>'SO 03 - Ulice Slovenská -...'!J36</f>
        <v>0</v>
      </c>
      <c r="AZ97" s="126">
        <f>'SO 03 - Ulice Slovenská -...'!F33</f>
        <v>0</v>
      </c>
      <c r="BA97" s="126">
        <f>'SO 03 - Ulice Slovenská -...'!F34</f>
        <v>0</v>
      </c>
      <c r="BB97" s="126">
        <f>'SO 03 - Ulice Slovenská -...'!F35</f>
        <v>0</v>
      </c>
      <c r="BC97" s="126">
        <f>'SO 03 - Ulice Slovenská -...'!F36</f>
        <v>0</v>
      </c>
      <c r="BD97" s="128">
        <f>'SO 03 - Ulice Slovenská -...'!F37</f>
        <v>0</v>
      </c>
      <c r="BE97" s="7"/>
      <c r="BT97" s="129" t="s">
        <v>86</v>
      </c>
      <c r="BV97" s="129" t="s">
        <v>80</v>
      </c>
      <c r="BW97" s="129" t="s">
        <v>94</v>
      </c>
      <c r="BX97" s="129" t="s">
        <v>5</v>
      </c>
      <c r="CL97" s="129" t="s">
        <v>1</v>
      </c>
      <c r="CM97" s="129" t="s">
        <v>88</v>
      </c>
    </row>
    <row r="98" s="7" customFormat="1" ht="16.5" customHeight="1">
      <c r="A98" s="117" t="s">
        <v>82</v>
      </c>
      <c r="B98" s="118"/>
      <c r="C98" s="119"/>
      <c r="D98" s="120" t="s">
        <v>95</v>
      </c>
      <c r="E98" s="120"/>
      <c r="F98" s="120"/>
      <c r="G98" s="120"/>
      <c r="H98" s="120"/>
      <c r="I98" s="121"/>
      <c r="J98" s="120" t="s">
        <v>96</v>
      </c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2">
        <f>'SO 04 - Ulice Štolmířská ...'!J30</f>
        <v>0</v>
      </c>
      <c r="AH98" s="121"/>
      <c r="AI98" s="121"/>
      <c r="AJ98" s="121"/>
      <c r="AK98" s="121"/>
      <c r="AL98" s="121"/>
      <c r="AM98" s="121"/>
      <c r="AN98" s="122">
        <f>SUM(AG98,AT98)</f>
        <v>0</v>
      </c>
      <c r="AO98" s="121"/>
      <c r="AP98" s="121"/>
      <c r="AQ98" s="123" t="s">
        <v>85</v>
      </c>
      <c r="AR98" s="124"/>
      <c r="AS98" s="125">
        <v>0</v>
      </c>
      <c r="AT98" s="126">
        <f>ROUND(SUM(AV98:AW98),2)</f>
        <v>0</v>
      </c>
      <c r="AU98" s="127">
        <f>'SO 04 - Ulice Štolmířská ...'!P123</f>
        <v>0</v>
      </c>
      <c r="AV98" s="126">
        <f>'SO 04 - Ulice Štolmířská ...'!J33</f>
        <v>0</v>
      </c>
      <c r="AW98" s="126">
        <f>'SO 04 - Ulice Štolmířská ...'!J34</f>
        <v>0</v>
      </c>
      <c r="AX98" s="126">
        <f>'SO 04 - Ulice Štolmířská ...'!J35</f>
        <v>0</v>
      </c>
      <c r="AY98" s="126">
        <f>'SO 04 - Ulice Štolmířská ...'!J36</f>
        <v>0</v>
      </c>
      <c r="AZ98" s="126">
        <f>'SO 04 - Ulice Štolmířská ...'!F33</f>
        <v>0</v>
      </c>
      <c r="BA98" s="126">
        <f>'SO 04 - Ulice Štolmířská ...'!F34</f>
        <v>0</v>
      </c>
      <c r="BB98" s="126">
        <f>'SO 04 - Ulice Štolmířská ...'!F35</f>
        <v>0</v>
      </c>
      <c r="BC98" s="126">
        <f>'SO 04 - Ulice Štolmířská ...'!F36</f>
        <v>0</v>
      </c>
      <c r="BD98" s="128">
        <f>'SO 04 - Ulice Štolmířská ...'!F37</f>
        <v>0</v>
      </c>
      <c r="BE98" s="7"/>
      <c r="BT98" s="129" t="s">
        <v>86</v>
      </c>
      <c r="BV98" s="129" t="s">
        <v>80</v>
      </c>
      <c r="BW98" s="129" t="s">
        <v>97</v>
      </c>
      <c r="BX98" s="129" t="s">
        <v>5</v>
      </c>
      <c r="CL98" s="129" t="s">
        <v>1</v>
      </c>
      <c r="CM98" s="129" t="s">
        <v>88</v>
      </c>
    </row>
    <row r="99" s="7" customFormat="1" ht="16.5" customHeight="1">
      <c r="A99" s="117" t="s">
        <v>82</v>
      </c>
      <c r="B99" s="118"/>
      <c r="C99" s="119"/>
      <c r="D99" s="120" t="s">
        <v>98</v>
      </c>
      <c r="E99" s="120"/>
      <c r="F99" s="120"/>
      <c r="G99" s="120"/>
      <c r="H99" s="120"/>
      <c r="I99" s="121"/>
      <c r="J99" s="120" t="s">
        <v>99</v>
      </c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2">
        <f>'SO 05 - Ulice Jiřího Wolk...'!J30</f>
        <v>0</v>
      </c>
      <c r="AH99" s="121"/>
      <c r="AI99" s="121"/>
      <c r="AJ99" s="121"/>
      <c r="AK99" s="121"/>
      <c r="AL99" s="121"/>
      <c r="AM99" s="121"/>
      <c r="AN99" s="122">
        <f>SUM(AG99,AT99)</f>
        <v>0</v>
      </c>
      <c r="AO99" s="121"/>
      <c r="AP99" s="121"/>
      <c r="AQ99" s="123" t="s">
        <v>85</v>
      </c>
      <c r="AR99" s="124"/>
      <c r="AS99" s="125">
        <v>0</v>
      </c>
      <c r="AT99" s="126">
        <f>ROUND(SUM(AV99:AW99),2)</f>
        <v>0</v>
      </c>
      <c r="AU99" s="127">
        <f>'SO 05 - Ulice Jiřího Wolk...'!P122</f>
        <v>0</v>
      </c>
      <c r="AV99" s="126">
        <f>'SO 05 - Ulice Jiřího Wolk...'!J33</f>
        <v>0</v>
      </c>
      <c r="AW99" s="126">
        <f>'SO 05 - Ulice Jiřího Wolk...'!J34</f>
        <v>0</v>
      </c>
      <c r="AX99" s="126">
        <f>'SO 05 - Ulice Jiřího Wolk...'!J35</f>
        <v>0</v>
      </c>
      <c r="AY99" s="126">
        <f>'SO 05 - Ulice Jiřího Wolk...'!J36</f>
        <v>0</v>
      </c>
      <c r="AZ99" s="126">
        <f>'SO 05 - Ulice Jiřího Wolk...'!F33</f>
        <v>0</v>
      </c>
      <c r="BA99" s="126">
        <f>'SO 05 - Ulice Jiřího Wolk...'!F34</f>
        <v>0</v>
      </c>
      <c r="BB99" s="126">
        <f>'SO 05 - Ulice Jiřího Wolk...'!F35</f>
        <v>0</v>
      </c>
      <c r="BC99" s="126">
        <f>'SO 05 - Ulice Jiřího Wolk...'!F36</f>
        <v>0</v>
      </c>
      <c r="BD99" s="128">
        <f>'SO 05 - Ulice Jiřího Wolk...'!F37</f>
        <v>0</v>
      </c>
      <c r="BE99" s="7"/>
      <c r="BT99" s="129" t="s">
        <v>86</v>
      </c>
      <c r="BV99" s="129" t="s">
        <v>80</v>
      </c>
      <c r="BW99" s="129" t="s">
        <v>100</v>
      </c>
      <c r="BX99" s="129" t="s">
        <v>5</v>
      </c>
      <c r="CL99" s="129" t="s">
        <v>1</v>
      </c>
      <c r="CM99" s="129" t="s">
        <v>88</v>
      </c>
    </row>
    <row r="100" s="7" customFormat="1" ht="16.5" customHeight="1">
      <c r="A100" s="117" t="s">
        <v>82</v>
      </c>
      <c r="B100" s="118"/>
      <c r="C100" s="119"/>
      <c r="D100" s="120" t="s">
        <v>101</v>
      </c>
      <c r="E100" s="120"/>
      <c r="F100" s="120"/>
      <c r="G100" s="120"/>
      <c r="H100" s="120"/>
      <c r="I100" s="121"/>
      <c r="J100" s="120" t="s">
        <v>102</v>
      </c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2">
        <f>'SO 06 - Ulice Roháčova - ...'!J30</f>
        <v>0</v>
      </c>
      <c r="AH100" s="121"/>
      <c r="AI100" s="121"/>
      <c r="AJ100" s="121"/>
      <c r="AK100" s="121"/>
      <c r="AL100" s="121"/>
      <c r="AM100" s="121"/>
      <c r="AN100" s="122">
        <f>SUM(AG100,AT100)</f>
        <v>0</v>
      </c>
      <c r="AO100" s="121"/>
      <c r="AP100" s="121"/>
      <c r="AQ100" s="123" t="s">
        <v>85</v>
      </c>
      <c r="AR100" s="124"/>
      <c r="AS100" s="125">
        <v>0</v>
      </c>
      <c r="AT100" s="126">
        <f>ROUND(SUM(AV100:AW100),2)</f>
        <v>0</v>
      </c>
      <c r="AU100" s="127">
        <f>'SO 06 - Ulice Roháčova - ...'!P122</f>
        <v>0</v>
      </c>
      <c r="AV100" s="126">
        <f>'SO 06 - Ulice Roháčova - ...'!J33</f>
        <v>0</v>
      </c>
      <c r="AW100" s="126">
        <f>'SO 06 - Ulice Roháčova - ...'!J34</f>
        <v>0</v>
      </c>
      <c r="AX100" s="126">
        <f>'SO 06 - Ulice Roháčova - ...'!J35</f>
        <v>0</v>
      </c>
      <c r="AY100" s="126">
        <f>'SO 06 - Ulice Roháčova - ...'!J36</f>
        <v>0</v>
      </c>
      <c r="AZ100" s="126">
        <f>'SO 06 - Ulice Roháčova - ...'!F33</f>
        <v>0</v>
      </c>
      <c r="BA100" s="126">
        <f>'SO 06 - Ulice Roháčova - ...'!F34</f>
        <v>0</v>
      </c>
      <c r="BB100" s="126">
        <f>'SO 06 - Ulice Roháčova - ...'!F35</f>
        <v>0</v>
      </c>
      <c r="BC100" s="126">
        <f>'SO 06 - Ulice Roháčova - ...'!F36</f>
        <v>0</v>
      </c>
      <c r="BD100" s="128">
        <f>'SO 06 - Ulice Roháčova - ...'!F37</f>
        <v>0</v>
      </c>
      <c r="BE100" s="7"/>
      <c r="BT100" s="129" t="s">
        <v>86</v>
      </c>
      <c r="BV100" s="129" t="s">
        <v>80</v>
      </c>
      <c r="BW100" s="129" t="s">
        <v>103</v>
      </c>
      <c r="BX100" s="129" t="s">
        <v>5</v>
      </c>
      <c r="CL100" s="129" t="s">
        <v>1</v>
      </c>
      <c r="CM100" s="129" t="s">
        <v>88</v>
      </c>
    </row>
    <row r="101" s="7" customFormat="1" ht="16.5" customHeight="1">
      <c r="A101" s="117" t="s">
        <v>82</v>
      </c>
      <c r="B101" s="118"/>
      <c r="C101" s="119"/>
      <c r="D101" s="120" t="s">
        <v>104</v>
      </c>
      <c r="E101" s="120"/>
      <c r="F101" s="120"/>
      <c r="G101" s="120"/>
      <c r="H101" s="120"/>
      <c r="I101" s="121"/>
      <c r="J101" s="120" t="s">
        <v>105</v>
      </c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2">
        <f>'SO 07 - Ulice Šafaříkova ...'!J30</f>
        <v>0</v>
      </c>
      <c r="AH101" s="121"/>
      <c r="AI101" s="121"/>
      <c r="AJ101" s="121"/>
      <c r="AK101" s="121"/>
      <c r="AL101" s="121"/>
      <c r="AM101" s="121"/>
      <c r="AN101" s="122">
        <f>SUM(AG101,AT101)</f>
        <v>0</v>
      </c>
      <c r="AO101" s="121"/>
      <c r="AP101" s="121"/>
      <c r="AQ101" s="123" t="s">
        <v>85</v>
      </c>
      <c r="AR101" s="124"/>
      <c r="AS101" s="125">
        <v>0</v>
      </c>
      <c r="AT101" s="126">
        <f>ROUND(SUM(AV101:AW101),2)</f>
        <v>0</v>
      </c>
      <c r="AU101" s="127">
        <f>'SO 07 - Ulice Šafaříkova ...'!P122</f>
        <v>0</v>
      </c>
      <c r="AV101" s="126">
        <f>'SO 07 - Ulice Šafaříkova ...'!J33</f>
        <v>0</v>
      </c>
      <c r="AW101" s="126">
        <f>'SO 07 - Ulice Šafaříkova ...'!J34</f>
        <v>0</v>
      </c>
      <c r="AX101" s="126">
        <f>'SO 07 - Ulice Šafaříkova ...'!J35</f>
        <v>0</v>
      </c>
      <c r="AY101" s="126">
        <f>'SO 07 - Ulice Šafaříkova ...'!J36</f>
        <v>0</v>
      </c>
      <c r="AZ101" s="126">
        <f>'SO 07 - Ulice Šafaříkova ...'!F33</f>
        <v>0</v>
      </c>
      <c r="BA101" s="126">
        <f>'SO 07 - Ulice Šafaříkova ...'!F34</f>
        <v>0</v>
      </c>
      <c r="BB101" s="126">
        <f>'SO 07 - Ulice Šafaříkova ...'!F35</f>
        <v>0</v>
      </c>
      <c r="BC101" s="126">
        <f>'SO 07 - Ulice Šafaříkova ...'!F36</f>
        <v>0</v>
      </c>
      <c r="BD101" s="128">
        <f>'SO 07 - Ulice Šafaříkova ...'!F37</f>
        <v>0</v>
      </c>
      <c r="BE101" s="7"/>
      <c r="BT101" s="129" t="s">
        <v>86</v>
      </c>
      <c r="BV101" s="129" t="s">
        <v>80</v>
      </c>
      <c r="BW101" s="129" t="s">
        <v>106</v>
      </c>
      <c r="BX101" s="129" t="s">
        <v>5</v>
      </c>
      <c r="CL101" s="129" t="s">
        <v>1</v>
      </c>
      <c r="CM101" s="129" t="s">
        <v>88</v>
      </c>
    </row>
    <row r="102" s="7" customFormat="1" ht="24.75" customHeight="1">
      <c r="A102" s="117" t="s">
        <v>82</v>
      </c>
      <c r="B102" s="118"/>
      <c r="C102" s="119"/>
      <c r="D102" s="120" t="s">
        <v>107</v>
      </c>
      <c r="E102" s="120"/>
      <c r="F102" s="120"/>
      <c r="G102" s="120"/>
      <c r="H102" s="120"/>
      <c r="I102" s="121"/>
      <c r="J102" s="120" t="s">
        <v>108</v>
      </c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2">
        <f>'SO 08 - Ulice U Hřiště - ...'!J30</f>
        <v>0</v>
      </c>
      <c r="AH102" s="121"/>
      <c r="AI102" s="121"/>
      <c r="AJ102" s="121"/>
      <c r="AK102" s="121"/>
      <c r="AL102" s="121"/>
      <c r="AM102" s="121"/>
      <c r="AN102" s="122">
        <f>SUM(AG102,AT102)</f>
        <v>0</v>
      </c>
      <c r="AO102" s="121"/>
      <c r="AP102" s="121"/>
      <c r="AQ102" s="123" t="s">
        <v>85</v>
      </c>
      <c r="AR102" s="124"/>
      <c r="AS102" s="125">
        <v>0</v>
      </c>
      <c r="AT102" s="126">
        <f>ROUND(SUM(AV102:AW102),2)</f>
        <v>0</v>
      </c>
      <c r="AU102" s="127">
        <f>'SO 08 - Ulice U Hřiště - ...'!P123</f>
        <v>0</v>
      </c>
      <c r="AV102" s="126">
        <f>'SO 08 - Ulice U Hřiště - ...'!J33</f>
        <v>0</v>
      </c>
      <c r="AW102" s="126">
        <f>'SO 08 - Ulice U Hřiště - ...'!J34</f>
        <v>0</v>
      </c>
      <c r="AX102" s="126">
        <f>'SO 08 - Ulice U Hřiště - ...'!J35</f>
        <v>0</v>
      </c>
      <c r="AY102" s="126">
        <f>'SO 08 - Ulice U Hřiště - ...'!J36</f>
        <v>0</v>
      </c>
      <c r="AZ102" s="126">
        <f>'SO 08 - Ulice U Hřiště - ...'!F33</f>
        <v>0</v>
      </c>
      <c r="BA102" s="126">
        <f>'SO 08 - Ulice U Hřiště - ...'!F34</f>
        <v>0</v>
      </c>
      <c r="BB102" s="126">
        <f>'SO 08 - Ulice U Hřiště - ...'!F35</f>
        <v>0</v>
      </c>
      <c r="BC102" s="126">
        <f>'SO 08 - Ulice U Hřiště - ...'!F36</f>
        <v>0</v>
      </c>
      <c r="BD102" s="128">
        <f>'SO 08 - Ulice U Hřiště - ...'!F37</f>
        <v>0</v>
      </c>
      <c r="BE102" s="7"/>
      <c r="BT102" s="129" t="s">
        <v>86</v>
      </c>
      <c r="BV102" s="129" t="s">
        <v>80</v>
      </c>
      <c r="BW102" s="129" t="s">
        <v>109</v>
      </c>
      <c r="BX102" s="129" t="s">
        <v>5</v>
      </c>
      <c r="CL102" s="129" t="s">
        <v>1</v>
      </c>
      <c r="CM102" s="129" t="s">
        <v>88</v>
      </c>
    </row>
    <row r="103" s="7" customFormat="1" ht="24.75" customHeight="1">
      <c r="A103" s="117" t="s">
        <v>82</v>
      </c>
      <c r="B103" s="118"/>
      <c r="C103" s="119"/>
      <c r="D103" s="120" t="s">
        <v>110</v>
      </c>
      <c r="E103" s="120"/>
      <c r="F103" s="120"/>
      <c r="G103" s="120"/>
      <c r="H103" s="120"/>
      <c r="I103" s="121"/>
      <c r="J103" s="120" t="s">
        <v>111</v>
      </c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2">
        <f>'SO 09 - Ulice Bylanská - ...'!J30</f>
        <v>0</v>
      </c>
      <c r="AH103" s="121"/>
      <c r="AI103" s="121"/>
      <c r="AJ103" s="121"/>
      <c r="AK103" s="121"/>
      <c r="AL103" s="121"/>
      <c r="AM103" s="121"/>
      <c r="AN103" s="122">
        <f>SUM(AG103,AT103)</f>
        <v>0</v>
      </c>
      <c r="AO103" s="121"/>
      <c r="AP103" s="121"/>
      <c r="AQ103" s="123" t="s">
        <v>85</v>
      </c>
      <c r="AR103" s="124"/>
      <c r="AS103" s="125">
        <v>0</v>
      </c>
      <c r="AT103" s="126">
        <f>ROUND(SUM(AV103:AW103),2)</f>
        <v>0</v>
      </c>
      <c r="AU103" s="127">
        <f>'SO 09 - Ulice Bylanská - ...'!P124</f>
        <v>0</v>
      </c>
      <c r="AV103" s="126">
        <f>'SO 09 - Ulice Bylanská - ...'!J33</f>
        <v>0</v>
      </c>
      <c r="AW103" s="126">
        <f>'SO 09 - Ulice Bylanská - ...'!J34</f>
        <v>0</v>
      </c>
      <c r="AX103" s="126">
        <f>'SO 09 - Ulice Bylanská - ...'!J35</f>
        <v>0</v>
      </c>
      <c r="AY103" s="126">
        <f>'SO 09 - Ulice Bylanská - ...'!J36</f>
        <v>0</v>
      </c>
      <c r="AZ103" s="126">
        <f>'SO 09 - Ulice Bylanská - ...'!F33</f>
        <v>0</v>
      </c>
      <c r="BA103" s="126">
        <f>'SO 09 - Ulice Bylanská - ...'!F34</f>
        <v>0</v>
      </c>
      <c r="BB103" s="126">
        <f>'SO 09 - Ulice Bylanská - ...'!F35</f>
        <v>0</v>
      </c>
      <c r="BC103" s="126">
        <f>'SO 09 - Ulice Bylanská - ...'!F36</f>
        <v>0</v>
      </c>
      <c r="BD103" s="128">
        <f>'SO 09 - Ulice Bylanská - ...'!F37</f>
        <v>0</v>
      </c>
      <c r="BE103" s="7"/>
      <c r="BT103" s="129" t="s">
        <v>86</v>
      </c>
      <c r="BV103" s="129" t="s">
        <v>80</v>
      </c>
      <c r="BW103" s="129" t="s">
        <v>112</v>
      </c>
      <c r="BX103" s="129" t="s">
        <v>5</v>
      </c>
      <c r="CL103" s="129" t="s">
        <v>1</v>
      </c>
      <c r="CM103" s="129" t="s">
        <v>88</v>
      </c>
    </row>
    <row r="104" s="7" customFormat="1" ht="16.5" customHeight="1">
      <c r="A104" s="117" t="s">
        <v>82</v>
      </c>
      <c r="B104" s="118"/>
      <c r="C104" s="119"/>
      <c r="D104" s="120" t="s">
        <v>113</v>
      </c>
      <c r="E104" s="120"/>
      <c r="F104" s="120"/>
      <c r="G104" s="120"/>
      <c r="H104" s="120"/>
      <c r="I104" s="121"/>
      <c r="J104" s="120" t="s">
        <v>114</v>
      </c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2">
        <f>'VRN - Vedlejší rozpočtové...'!J30</f>
        <v>0</v>
      </c>
      <c r="AH104" s="121"/>
      <c r="AI104" s="121"/>
      <c r="AJ104" s="121"/>
      <c r="AK104" s="121"/>
      <c r="AL104" s="121"/>
      <c r="AM104" s="121"/>
      <c r="AN104" s="122">
        <f>SUM(AG104,AT104)</f>
        <v>0</v>
      </c>
      <c r="AO104" s="121"/>
      <c r="AP104" s="121"/>
      <c r="AQ104" s="123" t="s">
        <v>85</v>
      </c>
      <c r="AR104" s="124"/>
      <c r="AS104" s="130">
        <v>0</v>
      </c>
      <c r="AT104" s="131">
        <f>ROUND(SUM(AV104:AW104),2)</f>
        <v>0</v>
      </c>
      <c r="AU104" s="132">
        <f>'VRN - Vedlejší rozpočtové...'!P121</f>
        <v>0</v>
      </c>
      <c r="AV104" s="131">
        <f>'VRN - Vedlejší rozpočtové...'!J33</f>
        <v>0</v>
      </c>
      <c r="AW104" s="131">
        <f>'VRN - Vedlejší rozpočtové...'!J34</f>
        <v>0</v>
      </c>
      <c r="AX104" s="131">
        <f>'VRN - Vedlejší rozpočtové...'!J35</f>
        <v>0</v>
      </c>
      <c r="AY104" s="131">
        <f>'VRN - Vedlejší rozpočtové...'!J36</f>
        <v>0</v>
      </c>
      <c r="AZ104" s="131">
        <f>'VRN - Vedlejší rozpočtové...'!F33</f>
        <v>0</v>
      </c>
      <c r="BA104" s="131">
        <f>'VRN - Vedlejší rozpočtové...'!F34</f>
        <v>0</v>
      </c>
      <c r="BB104" s="131">
        <f>'VRN - Vedlejší rozpočtové...'!F35</f>
        <v>0</v>
      </c>
      <c r="BC104" s="131">
        <f>'VRN - Vedlejší rozpočtové...'!F36</f>
        <v>0</v>
      </c>
      <c r="BD104" s="133">
        <f>'VRN - Vedlejší rozpočtové...'!F37</f>
        <v>0</v>
      </c>
      <c r="BE104" s="7"/>
      <c r="BT104" s="129" t="s">
        <v>86</v>
      </c>
      <c r="BV104" s="129" t="s">
        <v>80</v>
      </c>
      <c r="BW104" s="129" t="s">
        <v>115</v>
      </c>
      <c r="BX104" s="129" t="s">
        <v>5</v>
      </c>
      <c r="CL104" s="129" t="s">
        <v>1</v>
      </c>
      <c r="CM104" s="129" t="s">
        <v>88</v>
      </c>
    </row>
    <row r="105" s="2" customFormat="1" ht="30" customHeight="1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42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</row>
    <row r="106" s="2" customFormat="1" ht="6.96" customHeight="1">
      <c r="A106" s="36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42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</row>
  </sheetData>
  <sheetProtection sheet="1" formatColumns="0" formatRows="0" objects="1" scenarios="1" spinCount="100000" saltValue="xlTAyCvVh+DqrKWWps+wxcZ5kqgeTrac9T0EK1IlwJgHZ3u/wbWlSGX5myAdlXqfMMAHNBM+IfNf9tUt0Cm9Rg==" hashValue="DXIBgzDlCeKY8B6QRQ8M62PXcVvvu1qosbh3n/pkEV7yY1Vgx6nbFcL2Fj5Wyj8Rye7b1GurzzmYX2QtDYqNmg==" algorithmName="SHA-512" password="CC35"/>
  <mergeCells count="78">
    <mergeCell ref="C92:G92"/>
    <mergeCell ref="D101:H101"/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L85:AJ85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S89:AT91"/>
    <mergeCell ref="AG94:AM94"/>
    <mergeCell ref="AN94:AP94"/>
  </mergeCells>
  <hyperlinks>
    <hyperlink ref="A95" location="'SO 01 - Ulice Komenského ...'!C2" display="/"/>
    <hyperlink ref="A96" location="'SO 02 - Ulice V Lukách - ...'!C2" display="/"/>
    <hyperlink ref="A97" location="'SO 03 - Ulice Slovenská -...'!C2" display="/"/>
    <hyperlink ref="A98" location="'SO 04 - Ulice Štolmířská ...'!C2" display="/"/>
    <hyperlink ref="A99" location="'SO 05 - Ulice Jiřího Wolk...'!C2" display="/"/>
    <hyperlink ref="A100" location="'SO 06 - Ulice Roháčova - ...'!C2" display="/"/>
    <hyperlink ref="A101" location="'SO 07 - Ulice Šafaříkova ...'!C2" display="/"/>
    <hyperlink ref="A102" location="'SO 08 - Ulice U Hřiště - ...'!C2" display="/"/>
    <hyperlink ref="A103" location="'SO 09 - Ulice Bylanská - ...'!C2" display="/"/>
    <hyperlink ref="A104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112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88</v>
      </c>
    </row>
    <row r="4" s="1" customFormat="1" ht="24.96" customHeight="1">
      <c r="B4" s="18"/>
      <c r="D4" s="136" t="s">
        <v>116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Polopodzemní kontejnery II - Český Brod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117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592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13. 12. 2023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1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29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31</v>
      </c>
      <c r="E20" s="36"/>
      <c r="F20" s="36"/>
      <c r="G20" s="36"/>
      <c r="H20" s="36"/>
      <c r="I20" s="138" t="s">
        <v>25</v>
      </c>
      <c r="J20" s="141" t="s">
        <v>32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33</v>
      </c>
      <c r="F21" s="36"/>
      <c r="G21" s="36"/>
      <c r="H21" s="36"/>
      <c r="I21" s="138" t="s">
        <v>28</v>
      </c>
      <c r="J21" s="141" t="s">
        <v>1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35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28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37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38</v>
      </c>
      <c r="E30" s="36"/>
      <c r="F30" s="36"/>
      <c r="G30" s="36"/>
      <c r="H30" s="36"/>
      <c r="I30" s="36"/>
      <c r="J30" s="149">
        <f>ROUND(J124,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40</v>
      </c>
      <c r="G32" s="36"/>
      <c r="H32" s="36"/>
      <c r="I32" s="150" t="s">
        <v>39</v>
      </c>
      <c r="J32" s="150" t="s">
        <v>41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42</v>
      </c>
      <c r="E33" s="138" t="s">
        <v>43</v>
      </c>
      <c r="F33" s="152">
        <f>ROUND((SUM(BE124:BE252)),  2)</f>
        <v>0</v>
      </c>
      <c r="G33" s="36"/>
      <c r="H33" s="36"/>
      <c r="I33" s="153">
        <v>0.20999999999999999</v>
      </c>
      <c r="J33" s="152">
        <f>ROUND(((SUM(BE124:BE252))*I33),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44</v>
      </c>
      <c r="F34" s="152">
        <f>ROUND((SUM(BF124:BF252)),  2)</f>
        <v>0</v>
      </c>
      <c r="G34" s="36"/>
      <c r="H34" s="36"/>
      <c r="I34" s="153">
        <v>0.14999999999999999</v>
      </c>
      <c r="J34" s="152">
        <f>ROUND(((SUM(BF124:BF252))*I34),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45</v>
      </c>
      <c r="F35" s="152">
        <f>ROUND((SUM(BG124:BG252)),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46</v>
      </c>
      <c r="F36" s="152">
        <f>ROUND((SUM(BH124:BH252)),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47</v>
      </c>
      <c r="F37" s="152">
        <f>ROUND((SUM(BI124:BI252)),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51</v>
      </c>
      <c r="E50" s="162"/>
      <c r="F50" s="162"/>
      <c r="G50" s="161" t="s">
        <v>52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53</v>
      </c>
      <c r="E61" s="164"/>
      <c r="F61" s="165" t="s">
        <v>54</v>
      </c>
      <c r="G61" s="163" t="s">
        <v>53</v>
      </c>
      <c r="H61" s="164"/>
      <c r="I61" s="164"/>
      <c r="J61" s="166" t="s">
        <v>54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55</v>
      </c>
      <c r="E65" s="167"/>
      <c r="F65" s="167"/>
      <c r="G65" s="161" t="s">
        <v>56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53</v>
      </c>
      <c r="E76" s="164"/>
      <c r="F76" s="165" t="s">
        <v>54</v>
      </c>
      <c r="G76" s="163" t="s">
        <v>53</v>
      </c>
      <c r="H76" s="164"/>
      <c r="I76" s="164"/>
      <c r="J76" s="166" t="s">
        <v>54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119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Polopodzemní kontejnery II - Český Brod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SO 09 - Ulice Bylanská - Liblice u Českého Brodu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Český Brod</v>
      </c>
      <c r="G89" s="38"/>
      <c r="H89" s="38"/>
      <c r="I89" s="30" t="s">
        <v>22</v>
      </c>
      <c r="J89" s="77" t="str">
        <f>IF(J12="","",J12)</f>
        <v>13. 12. 2023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8"/>
      <c r="E91" s="38"/>
      <c r="F91" s="25" t="str">
        <f>E15</f>
        <v xml:space="preserve">Město Český Brod, Náměstí Husovo 70, 282 01 Český </v>
      </c>
      <c r="G91" s="38"/>
      <c r="H91" s="38"/>
      <c r="I91" s="30" t="s">
        <v>31</v>
      </c>
      <c r="J91" s="34" t="str">
        <f>E21</f>
        <v>LNConsult s.r.o., U hřiště 250, 250 83 Škvorec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35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120</v>
      </c>
      <c r="D94" s="174"/>
      <c r="E94" s="174"/>
      <c r="F94" s="174"/>
      <c r="G94" s="174"/>
      <c r="H94" s="174"/>
      <c r="I94" s="174"/>
      <c r="J94" s="175" t="s">
        <v>121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122</v>
      </c>
      <c r="D96" s="38"/>
      <c r="E96" s="38"/>
      <c r="F96" s="38"/>
      <c r="G96" s="38"/>
      <c r="H96" s="38"/>
      <c r="I96" s="38"/>
      <c r="J96" s="108">
        <f>J124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77"/>
      <c r="C97" s="178"/>
      <c r="D97" s="179" t="s">
        <v>124</v>
      </c>
      <c r="E97" s="180"/>
      <c r="F97" s="180"/>
      <c r="G97" s="180"/>
      <c r="H97" s="180"/>
      <c r="I97" s="180"/>
      <c r="J97" s="181">
        <f>J125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125</v>
      </c>
      <c r="E98" s="186"/>
      <c r="F98" s="186"/>
      <c r="G98" s="186"/>
      <c r="H98" s="186"/>
      <c r="I98" s="186"/>
      <c r="J98" s="187">
        <f>J126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126</v>
      </c>
      <c r="E99" s="186"/>
      <c r="F99" s="186"/>
      <c r="G99" s="186"/>
      <c r="H99" s="186"/>
      <c r="I99" s="186"/>
      <c r="J99" s="187">
        <f>J173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593</v>
      </c>
      <c r="E100" s="186"/>
      <c r="F100" s="186"/>
      <c r="G100" s="186"/>
      <c r="H100" s="186"/>
      <c r="I100" s="186"/>
      <c r="J100" s="187">
        <f>J180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127</v>
      </c>
      <c r="E101" s="186"/>
      <c r="F101" s="186"/>
      <c r="G101" s="186"/>
      <c r="H101" s="186"/>
      <c r="I101" s="186"/>
      <c r="J101" s="187">
        <f>J200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128</v>
      </c>
      <c r="E102" s="186"/>
      <c r="F102" s="186"/>
      <c r="G102" s="186"/>
      <c r="H102" s="186"/>
      <c r="I102" s="186"/>
      <c r="J102" s="187">
        <f>J214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3"/>
      <c r="C103" s="184"/>
      <c r="D103" s="185" t="s">
        <v>339</v>
      </c>
      <c r="E103" s="186"/>
      <c r="F103" s="186"/>
      <c r="G103" s="186"/>
      <c r="H103" s="186"/>
      <c r="I103" s="186"/>
      <c r="J103" s="187">
        <f>J237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3"/>
      <c r="C104" s="184"/>
      <c r="D104" s="185" t="s">
        <v>129</v>
      </c>
      <c r="E104" s="186"/>
      <c r="F104" s="186"/>
      <c r="G104" s="186"/>
      <c r="H104" s="186"/>
      <c r="I104" s="186"/>
      <c r="J104" s="187">
        <f>J250</f>
        <v>0</v>
      </c>
      <c r="K104" s="184"/>
      <c r="L104" s="18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6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6" s="2" customFormat="1" ht="6.96" customHeight="1">
      <c r="A106" s="36"/>
      <c r="B106" s="64"/>
      <c r="C106" s="65"/>
      <c r="D106" s="65"/>
      <c r="E106" s="65"/>
      <c r="F106" s="65"/>
      <c r="G106" s="65"/>
      <c r="H106" s="65"/>
      <c r="I106" s="65"/>
      <c r="J106" s="65"/>
      <c r="K106" s="65"/>
      <c r="L106" s="61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</row>
    <row r="110" s="2" customFormat="1" ht="6.96" customHeight="1">
      <c r="A110" s="36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24.96" customHeight="1">
      <c r="A111" s="36"/>
      <c r="B111" s="37"/>
      <c r="C111" s="21" t="s">
        <v>130</v>
      </c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6.96" customHeight="1">
      <c r="A112" s="3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16</v>
      </c>
      <c r="D113" s="38"/>
      <c r="E113" s="38"/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172" t="str">
        <f>E7</f>
        <v>Polopodzemní kontejnery II - Český Brod</v>
      </c>
      <c r="F114" s="30"/>
      <c r="G114" s="30"/>
      <c r="H114" s="30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117</v>
      </c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6.5" customHeight="1">
      <c r="A116" s="36"/>
      <c r="B116" s="37"/>
      <c r="C116" s="38"/>
      <c r="D116" s="38"/>
      <c r="E116" s="74" t="str">
        <f>E9</f>
        <v>SO 09 - Ulice Bylanská - Liblice u Českého Brodu</v>
      </c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2" customHeight="1">
      <c r="A118" s="36"/>
      <c r="B118" s="37"/>
      <c r="C118" s="30" t="s">
        <v>20</v>
      </c>
      <c r="D118" s="38"/>
      <c r="E118" s="38"/>
      <c r="F118" s="25" t="str">
        <f>F12</f>
        <v>Český Brod</v>
      </c>
      <c r="G118" s="38"/>
      <c r="H118" s="38"/>
      <c r="I118" s="30" t="s">
        <v>22</v>
      </c>
      <c r="J118" s="77" t="str">
        <f>IF(J12="","",J12)</f>
        <v>13. 12. 2023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6.96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40.05" customHeight="1">
      <c r="A120" s="36"/>
      <c r="B120" s="37"/>
      <c r="C120" s="30" t="s">
        <v>24</v>
      </c>
      <c r="D120" s="38"/>
      <c r="E120" s="38"/>
      <c r="F120" s="25" t="str">
        <f>E15</f>
        <v xml:space="preserve">Město Český Brod, Náměstí Husovo 70, 282 01 Český </v>
      </c>
      <c r="G120" s="38"/>
      <c r="H120" s="38"/>
      <c r="I120" s="30" t="s">
        <v>31</v>
      </c>
      <c r="J120" s="34" t="str">
        <f>E21</f>
        <v>LNConsult s.r.o., U hřiště 250, 250 83 Škvorec</v>
      </c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5.15" customHeight="1">
      <c r="A121" s="36"/>
      <c r="B121" s="37"/>
      <c r="C121" s="30" t="s">
        <v>29</v>
      </c>
      <c r="D121" s="38"/>
      <c r="E121" s="38"/>
      <c r="F121" s="25" t="str">
        <f>IF(E18="","",E18)</f>
        <v>Vyplň údaj</v>
      </c>
      <c r="G121" s="38"/>
      <c r="H121" s="38"/>
      <c r="I121" s="30" t="s">
        <v>35</v>
      </c>
      <c r="J121" s="34" t="str">
        <f>E24</f>
        <v xml:space="preserve"> </v>
      </c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2" customFormat="1" ht="10.32" customHeight="1">
      <c r="A122" s="36"/>
      <c r="B122" s="37"/>
      <c r="C122" s="38"/>
      <c r="D122" s="38"/>
      <c r="E122" s="38"/>
      <c r="F122" s="38"/>
      <c r="G122" s="38"/>
      <c r="H122" s="38"/>
      <c r="I122" s="38"/>
      <c r="J122" s="38"/>
      <c r="K122" s="38"/>
      <c r="L122" s="61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</row>
    <row r="123" s="11" customFormat="1" ht="29.28" customHeight="1">
      <c r="A123" s="189"/>
      <c r="B123" s="190"/>
      <c r="C123" s="191" t="s">
        <v>131</v>
      </c>
      <c r="D123" s="192" t="s">
        <v>63</v>
      </c>
      <c r="E123" s="192" t="s">
        <v>59</v>
      </c>
      <c r="F123" s="192" t="s">
        <v>60</v>
      </c>
      <c r="G123" s="192" t="s">
        <v>132</v>
      </c>
      <c r="H123" s="192" t="s">
        <v>133</v>
      </c>
      <c r="I123" s="192" t="s">
        <v>134</v>
      </c>
      <c r="J123" s="192" t="s">
        <v>121</v>
      </c>
      <c r="K123" s="193" t="s">
        <v>135</v>
      </c>
      <c r="L123" s="194"/>
      <c r="M123" s="98" t="s">
        <v>1</v>
      </c>
      <c r="N123" s="99" t="s">
        <v>42</v>
      </c>
      <c r="O123" s="99" t="s">
        <v>136</v>
      </c>
      <c r="P123" s="99" t="s">
        <v>137</v>
      </c>
      <c r="Q123" s="99" t="s">
        <v>138</v>
      </c>
      <c r="R123" s="99" t="s">
        <v>139</v>
      </c>
      <c r="S123" s="99" t="s">
        <v>140</v>
      </c>
      <c r="T123" s="100" t="s">
        <v>141</v>
      </c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</row>
    <row r="124" s="2" customFormat="1" ht="22.8" customHeight="1">
      <c r="A124" s="36"/>
      <c r="B124" s="37"/>
      <c r="C124" s="105" t="s">
        <v>142</v>
      </c>
      <c r="D124" s="38"/>
      <c r="E124" s="38"/>
      <c r="F124" s="38"/>
      <c r="G124" s="38"/>
      <c r="H124" s="38"/>
      <c r="I124" s="38"/>
      <c r="J124" s="195">
        <f>BK124</f>
        <v>0</v>
      </c>
      <c r="K124" s="38"/>
      <c r="L124" s="42"/>
      <c r="M124" s="101"/>
      <c r="N124" s="196"/>
      <c r="O124" s="102"/>
      <c r="P124" s="197">
        <f>P125</f>
        <v>0</v>
      </c>
      <c r="Q124" s="102"/>
      <c r="R124" s="197">
        <f>R125</f>
        <v>56.321082650000001</v>
      </c>
      <c r="S124" s="102"/>
      <c r="T124" s="198">
        <f>T125</f>
        <v>4.3525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5" t="s">
        <v>77</v>
      </c>
      <c r="AU124" s="15" t="s">
        <v>123</v>
      </c>
      <c r="BK124" s="199">
        <f>BK125</f>
        <v>0</v>
      </c>
    </row>
    <row r="125" s="12" customFormat="1" ht="25.92" customHeight="1">
      <c r="A125" s="12"/>
      <c r="B125" s="200"/>
      <c r="C125" s="201"/>
      <c r="D125" s="202" t="s">
        <v>77</v>
      </c>
      <c r="E125" s="203" t="s">
        <v>143</v>
      </c>
      <c r="F125" s="203" t="s">
        <v>144</v>
      </c>
      <c r="G125" s="201"/>
      <c r="H125" s="201"/>
      <c r="I125" s="204"/>
      <c r="J125" s="205">
        <f>BK125</f>
        <v>0</v>
      </c>
      <c r="K125" s="201"/>
      <c r="L125" s="206"/>
      <c r="M125" s="207"/>
      <c r="N125" s="208"/>
      <c r="O125" s="208"/>
      <c r="P125" s="209">
        <f>P126+P173+P180+P200+P214+P237+P250</f>
        <v>0</v>
      </c>
      <c r="Q125" s="208"/>
      <c r="R125" s="209">
        <f>R126+R173+R180+R200+R214+R237+R250</f>
        <v>56.321082650000001</v>
      </c>
      <c r="S125" s="208"/>
      <c r="T125" s="210">
        <f>T126+T173+T180+T200+T214+T237+T250</f>
        <v>4.3525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1" t="s">
        <v>86</v>
      </c>
      <c r="AT125" s="212" t="s">
        <v>77</v>
      </c>
      <c r="AU125" s="212" t="s">
        <v>78</v>
      </c>
      <c r="AY125" s="211" t="s">
        <v>145</v>
      </c>
      <c r="BK125" s="213">
        <f>BK126+BK173+BK180+BK200+BK214+BK237+BK250</f>
        <v>0</v>
      </c>
    </row>
    <row r="126" s="12" customFormat="1" ht="22.8" customHeight="1">
      <c r="A126" s="12"/>
      <c r="B126" s="200"/>
      <c r="C126" s="201"/>
      <c r="D126" s="202" t="s">
        <v>77</v>
      </c>
      <c r="E126" s="214" t="s">
        <v>86</v>
      </c>
      <c r="F126" s="214" t="s">
        <v>146</v>
      </c>
      <c r="G126" s="201"/>
      <c r="H126" s="201"/>
      <c r="I126" s="204"/>
      <c r="J126" s="215">
        <f>BK126</f>
        <v>0</v>
      </c>
      <c r="K126" s="201"/>
      <c r="L126" s="206"/>
      <c r="M126" s="207"/>
      <c r="N126" s="208"/>
      <c r="O126" s="208"/>
      <c r="P126" s="209">
        <f>SUM(P127:P172)</f>
        <v>0</v>
      </c>
      <c r="Q126" s="208"/>
      <c r="R126" s="209">
        <f>SUM(R127:R172)</f>
        <v>0.00048000000000000001</v>
      </c>
      <c r="S126" s="208"/>
      <c r="T126" s="210">
        <f>SUM(T127:T172)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1" t="s">
        <v>86</v>
      </c>
      <c r="AT126" s="212" t="s">
        <v>77</v>
      </c>
      <c r="AU126" s="212" t="s">
        <v>86</v>
      </c>
      <c r="AY126" s="211" t="s">
        <v>145</v>
      </c>
      <c r="BK126" s="213">
        <f>SUM(BK127:BK172)</f>
        <v>0</v>
      </c>
    </row>
    <row r="127" s="2" customFormat="1" ht="24.15" customHeight="1">
      <c r="A127" s="36"/>
      <c r="B127" s="37"/>
      <c r="C127" s="216" t="s">
        <v>86</v>
      </c>
      <c r="D127" s="216" t="s">
        <v>147</v>
      </c>
      <c r="E127" s="217" t="s">
        <v>148</v>
      </c>
      <c r="F127" s="218" t="s">
        <v>149</v>
      </c>
      <c r="G127" s="219" t="s">
        <v>150</v>
      </c>
      <c r="H127" s="220">
        <v>24</v>
      </c>
      <c r="I127" s="221"/>
      <c r="J127" s="222">
        <f>ROUND(I127*H127,2)</f>
        <v>0</v>
      </c>
      <c r="K127" s="218" t="s">
        <v>151</v>
      </c>
      <c r="L127" s="42"/>
      <c r="M127" s="223" t="s">
        <v>1</v>
      </c>
      <c r="N127" s="224" t="s">
        <v>43</v>
      </c>
      <c r="O127" s="89"/>
      <c r="P127" s="225">
        <f>O127*H127</f>
        <v>0</v>
      </c>
      <c r="Q127" s="225">
        <v>0</v>
      </c>
      <c r="R127" s="225">
        <f>Q127*H127</f>
        <v>0</v>
      </c>
      <c r="S127" s="225">
        <v>0</v>
      </c>
      <c r="T127" s="226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27" t="s">
        <v>152</v>
      </c>
      <c r="AT127" s="227" t="s">
        <v>147</v>
      </c>
      <c r="AU127" s="227" t="s">
        <v>88</v>
      </c>
      <c r="AY127" s="15" t="s">
        <v>145</v>
      </c>
      <c r="BE127" s="228">
        <f>IF(N127="základní",J127,0)</f>
        <v>0</v>
      </c>
      <c r="BF127" s="228">
        <f>IF(N127="snížená",J127,0)</f>
        <v>0</v>
      </c>
      <c r="BG127" s="228">
        <f>IF(N127="zákl. přenesená",J127,0)</f>
        <v>0</v>
      </c>
      <c r="BH127" s="228">
        <f>IF(N127="sníž. přenesená",J127,0)</f>
        <v>0</v>
      </c>
      <c r="BI127" s="228">
        <f>IF(N127="nulová",J127,0)</f>
        <v>0</v>
      </c>
      <c r="BJ127" s="15" t="s">
        <v>86</v>
      </c>
      <c r="BK127" s="228">
        <f>ROUND(I127*H127,2)</f>
        <v>0</v>
      </c>
      <c r="BL127" s="15" t="s">
        <v>152</v>
      </c>
      <c r="BM127" s="227" t="s">
        <v>594</v>
      </c>
    </row>
    <row r="128" s="2" customFormat="1">
      <c r="A128" s="36"/>
      <c r="B128" s="37"/>
      <c r="C128" s="38"/>
      <c r="D128" s="229" t="s">
        <v>154</v>
      </c>
      <c r="E128" s="38"/>
      <c r="F128" s="230" t="s">
        <v>155</v>
      </c>
      <c r="G128" s="38"/>
      <c r="H128" s="38"/>
      <c r="I128" s="231"/>
      <c r="J128" s="38"/>
      <c r="K128" s="38"/>
      <c r="L128" s="42"/>
      <c r="M128" s="232"/>
      <c r="N128" s="233"/>
      <c r="O128" s="89"/>
      <c r="P128" s="89"/>
      <c r="Q128" s="89"/>
      <c r="R128" s="89"/>
      <c r="S128" s="89"/>
      <c r="T128" s="90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5" t="s">
        <v>154</v>
      </c>
      <c r="AU128" s="15" t="s">
        <v>88</v>
      </c>
    </row>
    <row r="129" s="13" customFormat="1">
      <c r="A129" s="13"/>
      <c r="B129" s="234"/>
      <c r="C129" s="235"/>
      <c r="D129" s="229" t="s">
        <v>156</v>
      </c>
      <c r="E129" s="236" t="s">
        <v>1</v>
      </c>
      <c r="F129" s="237" t="s">
        <v>157</v>
      </c>
      <c r="G129" s="235"/>
      <c r="H129" s="238">
        <v>24</v>
      </c>
      <c r="I129" s="239"/>
      <c r="J129" s="235"/>
      <c r="K129" s="235"/>
      <c r="L129" s="240"/>
      <c r="M129" s="241"/>
      <c r="N129" s="242"/>
      <c r="O129" s="242"/>
      <c r="P129" s="242"/>
      <c r="Q129" s="242"/>
      <c r="R129" s="242"/>
      <c r="S129" s="242"/>
      <c r="T129" s="24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4" t="s">
        <v>156</v>
      </c>
      <c r="AU129" s="244" t="s">
        <v>88</v>
      </c>
      <c r="AV129" s="13" t="s">
        <v>88</v>
      </c>
      <c r="AW129" s="13" t="s">
        <v>34</v>
      </c>
      <c r="AX129" s="13" t="s">
        <v>86</v>
      </c>
      <c r="AY129" s="244" t="s">
        <v>145</v>
      </c>
    </row>
    <row r="130" s="2" customFormat="1" ht="24.15" customHeight="1">
      <c r="A130" s="36"/>
      <c r="B130" s="37"/>
      <c r="C130" s="216" t="s">
        <v>88</v>
      </c>
      <c r="D130" s="216" t="s">
        <v>147</v>
      </c>
      <c r="E130" s="217" t="s">
        <v>158</v>
      </c>
      <c r="F130" s="218" t="s">
        <v>159</v>
      </c>
      <c r="G130" s="219" t="s">
        <v>160</v>
      </c>
      <c r="H130" s="220">
        <v>1.5</v>
      </c>
      <c r="I130" s="221"/>
      <c r="J130" s="222">
        <f>ROUND(I130*H130,2)</f>
        <v>0</v>
      </c>
      <c r="K130" s="218" t="s">
        <v>151</v>
      </c>
      <c r="L130" s="42"/>
      <c r="M130" s="223" t="s">
        <v>1</v>
      </c>
      <c r="N130" s="224" t="s">
        <v>43</v>
      </c>
      <c r="O130" s="89"/>
      <c r="P130" s="225">
        <f>O130*H130</f>
        <v>0</v>
      </c>
      <c r="Q130" s="225">
        <v>0</v>
      </c>
      <c r="R130" s="225">
        <f>Q130*H130</f>
        <v>0</v>
      </c>
      <c r="S130" s="225">
        <v>0</v>
      </c>
      <c r="T130" s="226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27" t="s">
        <v>152</v>
      </c>
      <c r="AT130" s="227" t="s">
        <v>147</v>
      </c>
      <c r="AU130" s="227" t="s">
        <v>88</v>
      </c>
      <c r="AY130" s="15" t="s">
        <v>145</v>
      </c>
      <c r="BE130" s="228">
        <f>IF(N130="základní",J130,0)</f>
        <v>0</v>
      </c>
      <c r="BF130" s="228">
        <f>IF(N130="snížená",J130,0)</f>
        <v>0</v>
      </c>
      <c r="BG130" s="228">
        <f>IF(N130="zákl. přenesená",J130,0)</f>
        <v>0</v>
      </c>
      <c r="BH130" s="228">
        <f>IF(N130="sníž. přenesená",J130,0)</f>
        <v>0</v>
      </c>
      <c r="BI130" s="228">
        <f>IF(N130="nulová",J130,0)</f>
        <v>0</v>
      </c>
      <c r="BJ130" s="15" t="s">
        <v>86</v>
      </c>
      <c r="BK130" s="228">
        <f>ROUND(I130*H130,2)</f>
        <v>0</v>
      </c>
      <c r="BL130" s="15" t="s">
        <v>152</v>
      </c>
      <c r="BM130" s="227" t="s">
        <v>595</v>
      </c>
    </row>
    <row r="131" s="2" customFormat="1">
      <c r="A131" s="36"/>
      <c r="B131" s="37"/>
      <c r="C131" s="38"/>
      <c r="D131" s="229" t="s">
        <v>154</v>
      </c>
      <c r="E131" s="38"/>
      <c r="F131" s="230" t="s">
        <v>162</v>
      </c>
      <c r="G131" s="38"/>
      <c r="H131" s="38"/>
      <c r="I131" s="231"/>
      <c r="J131" s="38"/>
      <c r="K131" s="38"/>
      <c r="L131" s="42"/>
      <c r="M131" s="232"/>
      <c r="N131" s="233"/>
      <c r="O131" s="89"/>
      <c r="P131" s="89"/>
      <c r="Q131" s="89"/>
      <c r="R131" s="89"/>
      <c r="S131" s="89"/>
      <c r="T131" s="90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5" t="s">
        <v>154</v>
      </c>
      <c r="AU131" s="15" t="s">
        <v>88</v>
      </c>
    </row>
    <row r="132" s="13" customFormat="1">
      <c r="A132" s="13"/>
      <c r="B132" s="234"/>
      <c r="C132" s="235"/>
      <c r="D132" s="229" t="s">
        <v>156</v>
      </c>
      <c r="E132" s="236" t="s">
        <v>1</v>
      </c>
      <c r="F132" s="237" t="s">
        <v>163</v>
      </c>
      <c r="G132" s="235"/>
      <c r="H132" s="238">
        <v>1.5</v>
      </c>
      <c r="I132" s="239"/>
      <c r="J132" s="235"/>
      <c r="K132" s="235"/>
      <c r="L132" s="240"/>
      <c r="M132" s="241"/>
      <c r="N132" s="242"/>
      <c r="O132" s="242"/>
      <c r="P132" s="242"/>
      <c r="Q132" s="242"/>
      <c r="R132" s="242"/>
      <c r="S132" s="242"/>
      <c r="T132" s="24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4" t="s">
        <v>156</v>
      </c>
      <c r="AU132" s="244" t="s">
        <v>88</v>
      </c>
      <c r="AV132" s="13" t="s">
        <v>88</v>
      </c>
      <c r="AW132" s="13" t="s">
        <v>34</v>
      </c>
      <c r="AX132" s="13" t="s">
        <v>86</v>
      </c>
      <c r="AY132" s="244" t="s">
        <v>145</v>
      </c>
    </row>
    <row r="133" s="2" customFormat="1" ht="33" customHeight="1">
      <c r="A133" s="36"/>
      <c r="B133" s="37"/>
      <c r="C133" s="216" t="s">
        <v>164</v>
      </c>
      <c r="D133" s="216" t="s">
        <v>147</v>
      </c>
      <c r="E133" s="217" t="s">
        <v>165</v>
      </c>
      <c r="F133" s="218" t="s">
        <v>166</v>
      </c>
      <c r="G133" s="219" t="s">
        <v>160</v>
      </c>
      <c r="H133" s="220">
        <v>29.968</v>
      </c>
      <c r="I133" s="221"/>
      <c r="J133" s="222">
        <f>ROUND(I133*H133,2)</f>
        <v>0</v>
      </c>
      <c r="K133" s="218" t="s">
        <v>151</v>
      </c>
      <c r="L133" s="42"/>
      <c r="M133" s="223" t="s">
        <v>1</v>
      </c>
      <c r="N133" s="224" t="s">
        <v>43</v>
      </c>
      <c r="O133" s="89"/>
      <c r="P133" s="225">
        <f>O133*H133</f>
        <v>0</v>
      </c>
      <c r="Q133" s="225">
        <v>0</v>
      </c>
      <c r="R133" s="225">
        <f>Q133*H133</f>
        <v>0</v>
      </c>
      <c r="S133" s="225">
        <v>0</v>
      </c>
      <c r="T133" s="226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7" t="s">
        <v>152</v>
      </c>
      <c r="AT133" s="227" t="s">
        <v>147</v>
      </c>
      <c r="AU133" s="227" t="s">
        <v>88</v>
      </c>
      <c r="AY133" s="15" t="s">
        <v>145</v>
      </c>
      <c r="BE133" s="228">
        <f>IF(N133="základní",J133,0)</f>
        <v>0</v>
      </c>
      <c r="BF133" s="228">
        <f>IF(N133="snížená",J133,0)</f>
        <v>0</v>
      </c>
      <c r="BG133" s="228">
        <f>IF(N133="zákl. přenesená",J133,0)</f>
        <v>0</v>
      </c>
      <c r="BH133" s="228">
        <f>IF(N133="sníž. přenesená",J133,0)</f>
        <v>0</v>
      </c>
      <c r="BI133" s="228">
        <f>IF(N133="nulová",J133,0)</f>
        <v>0</v>
      </c>
      <c r="BJ133" s="15" t="s">
        <v>86</v>
      </c>
      <c r="BK133" s="228">
        <f>ROUND(I133*H133,2)</f>
        <v>0</v>
      </c>
      <c r="BL133" s="15" t="s">
        <v>152</v>
      </c>
      <c r="BM133" s="227" t="s">
        <v>596</v>
      </c>
    </row>
    <row r="134" s="2" customFormat="1">
      <c r="A134" s="36"/>
      <c r="B134" s="37"/>
      <c r="C134" s="38"/>
      <c r="D134" s="229" t="s">
        <v>154</v>
      </c>
      <c r="E134" s="38"/>
      <c r="F134" s="230" t="s">
        <v>168</v>
      </c>
      <c r="G134" s="38"/>
      <c r="H134" s="38"/>
      <c r="I134" s="231"/>
      <c r="J134" s="38"/>
      <c r="K134" s="38"/>
      <c r="L134" s="42"/>
      <c r="M134" s="232"/>
      <c r="N134" s="233"/>
      <c r="O134" s="89"/>
      <c r="P134" s="89"/>
      <c r="Q134" s="89"/>
      <c r="R134" s="89"/>
      <c r="S134" s="89"/>
      <c r="T134" s="90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5" t="s">
        <v>154</v>
      </c>
      <c r="AU134" s="15" t="s">
        <v>88</v>
      </c>
    </row>
    <row r="135" s="13" customFormat="1">
      <c r="A135" s="13"/>
      <c r="B135" s="234"/>
      <c r="C135" s="235"/>
      <c r="D135" s="229" t="s">
        <v>156</v>
      </c>
      <c r="E135" s="236" t="s">
        <v>1</v>
      </c>
      <c r="F135" s="237" t="s">
        <v>169</v>
      </c>
      <c r="G135" s="235"/>
      <c r="H135" s="238">
        <v>29.968</v>
      </c>
      <c r="I135" s="239"/>
      <c r="J135" s="235"/>
      <c r="K135" s="235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156</v>
      </c>
      <c r="AU135" s="244" t="s">
        <v>88</v>
      </c>
      <c r="AV135" s="13" t="s">
        <v>88</v>
      </c>
      <c r="AW135" s="13" t="s">
        <v>34</v>
      </c>
      <c r="AX135" s="13" t="s">
        <v>86</v>
      </c>
      <c r="AY135" s="244" t="s">
        <v>145</v>
      </c>
    </row>
    <row r="136" s="2" customFormat="1" ht="24.15" customHeight="1">
      <c r="A136" s="36"/>
      <c r="B136" s="37"/>
      <c r="C136" s="216" t="s">
        <v>152</v>
      </c>
      <c r="D136" s="216" t="s">
        <v>147</v>
      </c>
      <c r="E136" s="217" t="s">
        <v>597</v>
      </c>
      <c r="F136" s="218" t="s">
        <v>598</v>
      </c>
      <c r="G136" s="219" t="s">
        <v>267</v>
      </c>
      <c r="H136" s="220">
        <v>8.4000000000000004</v>
      </c>
      <c r="I136" s="221"/>
      <c r="J136" s="222">
        <f>ROUND(I136*H136,2)</f>
        <v>0</v>
      </c>
      <c r="K136" s="218" t="s">
        <v>232</v>
      </c>
      <c r="L136" s="42"/>
      <c r="M136" s="223" t="s">
        <v>1</v>
      </c>
      <c r="N136" s="224" t="s">
        <v>43</v>
      </c>
      <c r="O136" s="89"/>
      <c r="P136" s="225">
        <f>O136*H136</f>
        <v>0</v>
      </c>
      <c r="Q136" s="225">
        <v>0</v>
      </c>
      <c r="R136" s="225">
        <f>Q136*H136</f>
        <v>0</v>
      </c>
      <c r="S136" s="225">
        <v>0</v>
      </c>
      <c r="T136" s="226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27" t="s">
        <v>152</v>
      </c>
      <c r="AT136" s="227" t="s">
        <v>147</v>
      </c>
      <c r="AU136" s="227" t="s">
        <v>88</v>
      </c>
      <c r="AY136" s="15" t="s">
        <v>145</v>
      </c>
      <c r="BE136" s="228">
        <f>IF(N136="základní",J136,0)</f>
        <v>0</v>
      </c>
      <c r="BF136" s="228">
        <f>IF(N136="snížená",J136,0)</f>
        <v>0</v>
      </c>
      <c r="BG136" s="228">
        <f>IF(N136="zákl. přenesená",J136,0)</f>
        <v>0</v>
      </c>
      <c r="BH136" s="228">
        <f>IF(N136="sníž. přenesená",J136,0)</f>
        <v>0</v>
      </c>
      <c r="BI136" s="228">
        <f>IF(N136="nulová",J136,0)</f>
        <v>0</v>
      </c>
      <c r="BJ136" s="15" t="s">
        <v>86</v>
      </c>
      <c r="BK136" s="228">
        <f>ROUND(I136*H136,2)</f>
        <v>0</v>
      </c>
      <c r="BL136" s="15" t="s">
        <v>152</v>
      </c>
      <c r="BM136" s="227" t="s">
        <v>599</v>
      </c>
    </row>
    <row r="137" s="2" customFormat="1">
      <c r="A137" s="36"/>
      <c r="B137" s="37"/>
      <c r="C137" s="38"/>
      <c r="D137" s="229" t="s">
        <v>154</v>
      </c>
      <c r="E137" s="38"/>
      <c r="F137" s="230" t="s">
        <v>600</v>
      </c>
      <c r="G137" s="38"/>
      <c r="H137" s="38"/>
      <c r="I137" s="231"/>
      <c r="J137" s="38"/>
      <c r="K137" s="38"/>
      <c r="L137" s="42"/>
      <c r="M137" s="232"/>
      <c r="N137" s="233"/>
      <c r="O137" s="89"/>
      <c r="P137" s="89"/>
      <c r="Q137" s="89"/>
      <c r="R137" s="89"/>
      <c r="S137" s="89"/>
      <c r="T137" s="90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5" t="s">
        <v>154</v>
      </c>
      <c r="AU137" s="15" t="s">
        <v>88</v>
      </c>
    </row>
    <row r="138" s="13" customFormat="1">
      <c r="A138" s="13"/>
      <c r="B138" s="234"/>
      <c r="C138" s="235"/>
      <c r="D138" s="229" t="s">
        <v>156</v>
      </c>
      <c r="E138" s="236" t="s">
        <v>1</v>
      </c>
      <c r="F138" s="237" t="s">
        <v>601</v>
      </c>
      <c r="G138" s="235"/>
      <c r="H138" s="238">
        <v>8.4000000000000004</v>
      </c>
      <c r="I138" s="239"/>
      <c r="J138" s="235"/>
      <c r="K138" s="235"/>
      <c r="L138" s="240"/>
      <c r="M138" s="241"/>
      <c r="N138" s="242"/>
      <c r="O138" s="242"/>
      <c r="P138" s="242"/>
      <c r="Q138" s="242"/>
      <c r="R138" s="242"/>
      <c r="S138" s="242"/>
      <c r="T138" s="2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4" t="s">
        <v>156</v>
      </c>
      <c r="AU138" s="244" t="s">
        <v>88</v>
      </c>
      <c r="AV138" s="13" t="s">
        <v>88</v>
      </c>
      <c r="AW138" s="13" t="s">
        <v>34</v>
      </c>
      <c r="AX138" s="13" t="s">
        <v>86</v>
      </c>
      <c r="AY138" s="244" t="s">
        <v>145</v>
      </c>
    </row>
    <row r="139" s="2" customFormat="1" ht="24.15" customHeight="1">
      <c r="A139" s="36"/>
      <c r="B139" s="37"/>
      <c r="C139" s="216" t="s">
        <v>174</v>
      </c>
      <c r="D139" s="216" t="s">
        <v>147</v>
      </c>
      <c r="E139" s="217" t="s">
        <v>170</v>
      </c>
      <c r="F139" s="218" t="s">
        <v>171</v>
      </c>
      <c r="G139" s="219" t="s">
        <v>160</v>
      </c>
      <c r="H139" s="220">
        <v>29.968</v>
      </c>
      <c r="I139" s="221"/>
      <c r="J139" s="222">
        <f>ROUND(I139*H139,2)</f>
        <v>0</v>
      </c>
      <c r="K139" s="218" t="s">
        <v>151</v>
      </c>
      <c r="L139" s="42"/>
      <c r="M139" s="223" t="s">
        <v>1</v>
      </c>
      <c r="N139" s="224" t="s">
        <v>43</v>
      </c>
      <c r="O139" s="89"/>
      <c r="P139" s="225">
        <f>O139*H139</f>
        <v>0</v>
      </c>
      <c r="Q139" s="225">
        <v>0</v>
      </c>
      <c r="R139" s="225">
        <f>Q139*H139</f>
        <v>0</v>
      </c>
      <c r="S139" s="225">
        <v>0</v>
      </c>
      <c r="T139" s="226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227" t="s">
        <v>152</v>
      </c>
      <c r="AT139" s="227" t="s">
        <v>147</v>
      </c>
      <c r="AU139" s="227" t="s">
        <v>88</v>
      </c>
      <c r="AY139" s="15" t="s">
        <v>145</v>
      </c>
      <c r="BE139" s="228">
        <f>IF(N139="základní",J139,0)</f>
        <v>0</v>
      </c>
      <c r="BF139" s="228">
        <f>IF(N139="snížená",J139,0)</f>
        <v>0</v>
      </c>
      <c r="BG139" s="228">
        <f>IF(N139="zákl. přenesená",J139,0)</f>
        <v>0</v>
      </c>
      <c r="BH139" s="228">
        <f>IF(N139="sníž. přenesená",J139,0)</f>
        <v>0</v>
      </c>
      <c r="BI139" s="228">
        <f>IF(N139="nulová",J139,0)</f>
        <v>0</v>
      </c>
      <c r="BJ139" s="15" t="s">
        <v>86</v>
      </c>
      <c r="BK139" s="228">
        <f>ROUND(I139*H139,2)</f>
        <v>0</v>
      </c>
      <c r="BL139" s="15" t="s">
        <v>152</v>
      </c>
      <c r="BM139" s="227" t="s">
        <v>602</v>
      </c>
    </row>
    <row r="140" s="2" customFormat="1">
      <c r="A140" s="36"/>
      <c r="B140" s="37"/>
      <c r="C140" s="38"/>
      <c r="D140" s="229" t="s">
        <v>154</v>
      </c>
      <c r="E140" s="38"/>
      <c r="F140" s="230" t="s">
        <v>173</v>
      </c>
      <c r="G140" s="38"/>
      <c r="H140" s="38"/>
      <c r="I140" s="231"/>
      <c r="J140" s="38"/>
      <c r="K140" s="38"/>
      <c r="L140" s="42"/>
      <c r="M140" s="232"/>
      <c r="N140" s="233"/>
      <c r="O140" s="89"/>
      <c r="P140" s="89"/>
      <c r="Q140" s="89"/>
      <c r="R140" s="89"/>
      <c r="S140" s="89"/>
      <c r="T140" s="90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5" t="s">
        <v>154</v>
      </c>
      <c r="AU140" s="15" t="s">
        <v>88</v>
      </c>
    </row>
    <row r="141" s="13" customFormat="1">
      <c r="A141" s="13"/>
      <c r="B141" s="234"/>
      <c r="C141" s="235"/>
      <c r="D141" s="229" t="s">
        <v>156</v>
      </c>
      <c r="E141" s="236" t="s">
        <v>1</v>
      </c>
      <c r="F141" s="237" t="s">
        <v>169</v>
      </c>
      <c r="G141" s="235"/>
      <c r="H141" s="238">
        <v>29.968</v>
      </c>
      <c r="I141" s="239"/>
      <c r="J141" s="235"/>
      <c r="K141" s="235"/>
      <c r="L141" s="240"/>
      <c r="M141" s="241"/>
      <c r="N141" s="242"/>
      <c r="O141" s="242"/>
      <c r="P141" s="242"/>
      <c r="Q141" s="242"/>
      <c r="R141" s="242"/>
      <c r="S141" s="242"/>
      <c r="T141" s="24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4" t="s">
        <v>156</v>
      </c>
      <c r="AU141" s="244" t="s">
        <v>88</v>
      </c>
      <c r="AV141" s="13" t="s">
        <v>88</v>
      </c>
      <c r="AW141" s="13" t="s">
        <v>34</v>
      </c>
      <c r="AX141" s="13" t="s">
        <v>86</v>
      </c>
      <c r="AY141" s="244" t="s">
        <v>145</v>
      </c>
    </row>
    <row r="142" s="2" customFormat="1" ht="37.8" customHeight="1">
      <c r="A142" s="36"/>
      <c r="B142" s="37"/>
      <c r="C142" s="216" t="s">
        <v>179</v>
      </c>
      <c r="D142" s="216" t="s">
        <v>147</v>
      </c>
      <c r="E142" s="217" t="s">
        <v>175</v>
      </c>
      <c r="F142" s="218" t="s">
        <v>176</v>
      </c>
      <c r="G142" s="219" t="s">
        <v>160</v>
      </c>
      <c r="H142" s="220">
        <v>29.968</v>
      </c>
      <c r="I142" s="221"/>
      <c r="J142" s="222">
        <f>ROUND(I142*H142,2)</f>
        <v>0</v>
      </c>
      <c r="K142" s="218" t="s">
        <v>151</v>
      </c>
      <c r="L142" s="42"/>
      <c r="M142" s="223" t="s">
        <v>1</v>
      </c>
      <c r="N142" s="224" t="s">
        <v>43</v>
      </c>
      <c r="O142" s="89"/>
      <c r="P142" s="225">
        <f>O142*H142</f>
        <v>0</v>
      </c>
      <c r="Q142" s="225">
        <v>0</v>
      </c>
      <c r="R142" s="225">
        <f>Q142*H142</f>
        <v>0</v>
      </c>
      <c r="S142" s="225">
        <v>0</v>
      </c>
      <c r="T142" s="226">
        <f>S142*H142</f>
        <v>0</v>
      </c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R142" s="227" t="s">
        <v>152</v>
      </c>
      <c r="AT142" s="227" t="s">
        <v>147</v>
      </c>
      <c r="AU142" s="227" t="s">
        <v>88</v>
      </c>
      <c r="AY142" s="15" t="s">
        <v>145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15" t="s">
        <v>86</v>
      </c>
      <c r="BK142" s="228">
        <f>ROUND(I142*H142,2)</f>
        <v>0</v>
      </c>
      <c r="BL142" s="15" t="s">
        <v>152</v>
      </c>
      <c r="BM142" s="227" t="s">
        <v>603</v>
      </c>
    </row>
    <row r="143" s="2" customFormat="1">
      <c r="A143" s="36"/>
      <c r="B143" s="37"/>
      <c r="C143" s="38"/>
      <c r="D143" s="229" t="s">
        <v>154</v>
      </c>
      <c r="E143" s="38"/>
      <c r="F143" s="230" t="s">
        <v>178</v>
      </c>
      <c r="G143" s="38"/>
      <c r="H143" s="38"/>
      <c r="I143" s="231"/>
      <c r="J143" s="38"/>
      <c r="K143" s="38"/>
      <c r="L143" s="42"/>
      <c r="M143" s="232"/>
      <c r="N143" s="233"/>
      <c r="O143" s="89"/>
      <c r="P143" s="89"/>
      <c r="Q143" s="89"/>
      <c r="R143" s="89"/>
      <c r="S143" s="89"/>
      <c r="T143" s="90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5" t="s">
        <v>154</v>
      </c>
      <c r="AU143" s="15" t="s">
        <v>88</v>
      </c>
    </row>
    <row r="144" s="13" customFormat="1">
      <c r="A144" s="13"/>
      <c r="B144" s="234"/>
      <c r="C144" s="235"/>
      <c r="D144" s="229" t="s">
        <v>156</v>
      </c>
      <c r="E144" s="236" t="s">
        <v>1</v>
      </c>
      <c r="F144" s="237" t="s">
        <v>169</v>
      </c>
      <c r="G144" s="235"/>
      <c r="H144" s="238">
        <v>29.968</v>
      </c>
      <c r="I144" s="239"/>
      <c r="J144" s="235"/>
      <c r="K144" s="235"/>
      <c r="L144" s="240"/>
      <c r="M144" s="241"/>
      <c r="N144" s="242"/>
      <c r="O144" s="242"/>
      <c r="P144" s="242"/>
      <c r="Q144" s="242"/>
      <c r="R144" s="242"/>
      <c r="S144" s="242"/>
      <c r="T144" s="24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4" t="s">
        <v>156</v>
      </c>
      <c r="AU144" s="244" t="s">
        <v>88</v>
      </c>
      <c r="AV144" s="13" t="s">
        <v>88</v>
      </c>
      <c r="AW144" s="13" t="s">
        <v>34</v>
      </c>
      <c r="AX144" s="13" t="s">
        <v>86</v>
      </c>
      <c r="AY144" s="244" t="s">
        <v>145</v>
      </c>
    </row>
    <row r="145" s="2" customFormat="1" ht="37.8" customHeight="1">
      <c r="A145" s="36"/>
      <c r="B145" s="37"/>
      <c r="C145" s="216" t="s">
        <v>185</v>
      </c>
      <c r="D145" s="216" t="s">
        <v>147</v>
      </c>
      <c r="E145" s="217" t="s">
        <v>180</v>
      </c>
      <c r="F145" s="218" t="s">
        <v>181</v>
      </c>
      <c r="G145" s="219" t="s">
        <v>160</v>
      </c>
      <c r="H145" s="220">
        <v>299.68000000000001</v>
      </c>
      <c r="I145" s="221"/>
      <c r="J145" s="222">
        <f>ROUND(I145*H145,2)</f>
        <v>0</v>
      </c>
      <c r="K145" s="218" t="s">
        <v>151</v>
      </c>
      <c r="L145" s="42"/>
      <c r="M145" s="223" t="s">
        <v>1</v>
      </c>
      <c r="N145" s="224" t="s">
        <v>43</v>
      </c>
      <c r="O145" s="89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227" t="s">
        <v>152</v>
      </c>
      <c r="AT145" s="227" t="s">
        <v>147</v>
      </c>
      <c r="AU145" s="227" t="s">
        <v>88</v>
      </c>
      <c r="AY145" s="15" t="s">
        <v>145</v>
      </c>
      <c r="BE145" s="228">
        <f>IF(N145="základní",J145,0)</f>
        <v>0</v>
      </c>
      <c r="BF145" s="228">
        <f>IF(N145="snížená",J145,0)</f>
        <v>0</v>
      </c>
      <c r="BG145" s="228">
        <f>IF(N145="zákl. přenesená",J145,0)</f>
        <v>0</v>
      </c>
      <c r="BH145" s="228">
        <f>IF(N145="sníž. přenesená",J145,0)</f>
        <v>0</v>
      </c>
      <c r="BI145" s="228">
        <f>IF(N145="nulová",J145,0)</f>
        <v>0</v>
      </c>
      <c r="BJ145" s="15" t="s">
        <v>86</v>
      </c>
      <c r="BK145" s="228">
        <f>ROUND(I145*H145,2)</f>
        <v>0</v>
      </c>
      <c r="BL145" s="15" t="s">
        <v>152</v>
      </c>
      <c r="BM145" s="227" t="s">
        <v>604</v>
      </c>
    </row>
    <row r="146" s="2" customFormat="1">
      <c r="A146" s="36"/>
      <c r="B146" s="37"/>
      <c r="C146" s="38"/>
      <c r="D146" s="229" t="s">
        <v>154</v>
      </c>
      <c r="E146" s="38"/>
      <c r="F146" s="230" t="s">
        <v>183</v>
      </c>
      <c r="G146" s="38"/>
      <c r="H146" s="38"/>
      <c r="I146" s="231"/>
      <c r="J146" s="38"/>
      <c r="K146" s="38"/>
      <c r="L146" s="42"/>
      <c r="M146" s="232"/>
      <c r="N146" s="233"/>
      <c r="O146" s="89"/>
      <c r="P146" s="89"/>
      <c r="Q146" s="89"/>
      <c r="R146" s="89"/>
      <c r="S146" s="89"/>
      <c r="T146" s="90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5" t="s">
        <v>154</v>
      </c>
      <c r="AU146" s="15" t="s">
        <v>88</v>
      </c>
    </row>
    <row r="147" s="13" customFormat="1">
      <c r="A147" s="13"/>
      <c r="B147" s="234"/>
      <c r="C147" s="235"/>
      <c r="D147" s="229" t="s">
        <v>156</v>
      </c>
      <c r="E147" s="236" t="s">
        <v>1</v>
      </c>
      <c r="F147" s="237" t="s">
        <v>184</v>
      </c>
      <c r="G147" s="235"/>
      <c r="H147" s="238">
        <v>299.68000000000001</v>
      </c>
      <c r="I147" s="239"/>
      <c r="J147" s="235"/>
      <c r="K147" s="235"/>
      <c r="L147" s="240"/>
      <c r="M147" s="241"/>
      <c r="N147" s="242"/>
      <c r="O147" s="242"/>
      <c r="P147" s="242"/>
      <c r="Q147" s="242"/>
      <c r="R147" s="242"/>
      <c r="S147" s="242"/>
      <c r="T147" s="24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4" t="s">
        <v>156</v>
      </c>
      <c r="AU147" s="244" t="s">
        <v>88</v>
      </c>
      <c r="AV147" s="13" t="s">
        <v>88</v>
      </c>
      <c r="AW147" s="13" t="s">
        <v>34</v>
      </c>
      <c r="AX147" s="13" t="s">
        <v>86</v>
      </c>
      <c r="AY147" s="244" t="s">
        <v>145</v>
      </c>
    </row>
    <row r="148" s="2" customFormat="1" ht="24.15" customHeight="1">
      <c r="A148" s="36"/>
      <c r="B148" s="37"/>
      <c r="C148" s="216" t="s">
        <v>190</v>
      </c>
      <c r="D148" s="216" t="s">
        <v>147</v>
      </c>
      <c r="E148" s="217" t="s">
        <v>186</v>
      </c>
      <c r="F148" s="218" t="s">
        <v>187</v>
      </c>
      <c r="G148" s="219" t="s">
        <v>160</v>
      </c>
      <c r="H148" s="220">
        <v>29.968</v>
      </c>
      <c r="I148" s="221"/>
      <c r="J148" s="222">
        <f>ROUND(I148*H148,2)</f>
        <v>0</v>
      </c>
      <c r="K148" s="218" t="s">
        <v>151</v>
      </c>
      <c r="L148" s="42"/>
      <c r="M148" s="223" t="s">
        <v>1</v>
      </c>
      <c r="N148" s="224" t="s">
        <v>43</v>
      </c>
      <c r="O148" s="89"/>
      <c r="P148" s="225">
        <f>O148*H148</f>
        <v>0</v>
      </c>
      <c r="Q148" s="225">
        <v>0</v>
      </c>
      <c r="R148" s="225">
        <f>Q148*H148</f>
        <v>0</v>
      </c>
      <c r="S148" s="225">
        <v>0</v>
      </c>
      <c r="T148" s="226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227" t="s">
        <v>152</v>
      </c>
      <c r="AT148" s="227" t="s">
        <v>147</v>
      </c>
      <c r="AU148" s="227" t="s">
        <v>88</v>
      </c>
      <c r="AY148" s="15" t="s">
        <v>145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15" t="s">
        <v>86</v>
      </c>
      <c r="BK148" s="228">
        <f>ROUND(I148*H148,2)</f>
        <v>0</v>
      </c>
      <c r="BL148" s="15" t="s">
        <v>152</v>
      </c>
      <c r="BM148" s="227" t="s">
        <v>605</v>
      </c>
    </row>
    <row r="149" s="2" customFormat="1">
      <c r="A149" s="36"/>
      <c r="B149" s="37"/>
      <c r="C149" s="38"/>
      <c r="D149" s="229" t="s">
        <v>154</v>
      </c>
      <c r="E149" s="38"/>
      <c r="F149" s="230" t="s">
        <v>189</v>
      </c>
      <c r="G149" s="38"/>
      <c r="H149" s="38"/>
      <c r="I149" s="231"/>
      <c r="J149" s="38"/>
      <c r="K149" s="38"/>
      <c r="L149" s="42"/>
      <c r="M149" s="232"/>
      <c r="N149" s="233"/>
      <c r="O149" s="89"/>
      <c r="P149" s="89"/>
      <c r="Q149" s="89"/>
      <c r="R149" s="89"/>
      <c r="S149" s="89"/>
      <c r="T149" s="90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5" t="s">
        <v>154</v>
      </c>
      <c r="AU149" s="15" t="s">
        <v>88</v>
      </c>
    </row>
    <row r="150" s="13" customFormat="1">
      <c r="A150" s="13"/>
      <c r="B150" s="234"/>
      <c r="C150" s="235"/>
      <c r="D150" s="229" t="s">
        <v>156</v>
      </c>
      <c r="E150" s="236" t="s">
        <v>1</v>
      </c>
      <c r="F150" s="237" t="s">
        <v>169</v>
      </c>
      <c r="G150" s="235"/>
      <c r="H150" s="238">
        <v>29.968</v>
      </c>
      <c r="I150" s="239"/>
      <c r="J150" s="235"/>
      <c r="K150" s="235"/>
      <c r="L150" s="240"/>
      <c r="M150" s="241"/>
      <c r="N150" s="242"/>
      <c r="O150" s="242"/>
      <c r="P150" s="242"/>
      <c r="Q150" s="242"/>
      <c r="R150" s="242"/>
      <c r="S150" s="242"/>
      <c r="T150" s="24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4" t="s">
        <v>156</v>
      </c>
      <c r="AU150" s="244" t="s">
        <v>88</v>
      </c>
      <c r="AV150" s="13" t="s">
        <v>88</v>
      </c>
      <c r="AW150" s="13" t="s">
        <v>34</v>
      </c>
      <c r="AX150" s="13" t="s">
        <v>86</v>
      </c>
      <c r="AY150" s="244" t="s">
        <v>145</v>
      </c>
    </row>
    <row r="151" s="2" customFormat="1" ht="24.15" customHeight="1">
      <c r="A151" s="36"/>
      <c r="B151" s="37"/>
      <c r="C151" s="216" t="s">
        <v>197</v>
      </c>
      <c r="D151" s="216" t="s">
        <v>147</v>
      </c>
      <c r="E151" s="217" t="s">
        <v>191</v>
      </c>
      <c r="F151" s="218" t="s">
        <v>192</v>
      </c>
      <c r="G151" s="219" t="s">
        <v>193</v>
      </c>
      <c r="H151" s="220">
        <v>53.942</v>
      </c>
      <c r="I151" s="221"/>
      <c r="J151" s="222">
        <f>ROUND(I151*H151,2)</f>
        <v>0</v>
      </c>
      <c r="K151" s="218" t="s">
        <v>151</v>
      </c>
      <c r="L151" s="42"/>
      <c r="M151" s="223" t="s">
        <v>1</v>
      </c>
      <c r="N151" s="224" t="s">
        <v>43</v>
      </c>
      <c r="O151" s="89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7" t="s">
        <v>152</v>
      </c>
      <c r="AT151" s="227" t="s">
        <v>147</v>
      </c>
      <c r="AU151" s="227" t="s">
        <v>88</v>
      </c>
      <c r="AY151" s="15" t="s">
        <v>145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15" t="s">
        <v>86</v>
      </c>
      <c r="BK151" s="228">
        <f>ROUND(I151*H151,2)</f>
        <v>0</v>
      </c>
      <c r="BL151" s="15" t="s">
        <v>152</v>
      </c>
      <c r="BM151" s="227" t="s">
        <v>606</v>
      </c>
    </row>
    <row r="152" s="2" customFormat="1">
      <c r="A152" s="36"/>
      <c r="B152" s="37"/>
      <c r="C152" s="38"/>
      <c r="D152" s="229" t="s">
        <v>154</v>
      </c>
      <c r="E152" s="38"/>
      <c r="F152" s="230" t="s">
        <v>195</v>
      </c>
      <c r="G152" s="38"/>
      <c r="H152" s="38"/>
      <c r="I152" s="231"/>
      <c r="J152" s="38"/>
      <c r="K152" s="38"/>
      <c r="L152" s="42"/>
      <c r="M152" s="232"/>
      <c r="N152" s="233"/>
      <c r="O152" s="89"/>
      <c r="P152" s="89"/>
      <c r="Q152" s="89"/>
      <c r="R152" s="89"/>
      <c r="S152" s="89"/>
      <c r="T152" s="90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5" t="s">
        <v>154</v>
      </c>
      <c r="AU152" s="15" t="s">
        <v>88</v>
      </c>
    </row>
    <row r="153" s="13" customFormat="1">
      <c r="A153" s="13"/>
      <c r="B153" s="234"/>
      <c r="C153" s="235"/>
      <c r="D153" s="229" t="s">
        <v>156</v>
      </c>
      <c r="E153" s="236" t="s">
        <v>1</v>
      </c>
      <c r="F153" s="237" t="s">
        <v>196</v>
      </c>
      <c r="G153" s="235"/>
      <c r="H153" s="238">
        <v>53.942</v>
      </c>
      <c r="I153" s="239"/>
      <c r="J153" s="235"/>
      <c r="K153" s="235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156</v>
      </c>
      <c r="AU153" s="244" t="s">
        <v>88</v>
      </c>
      <c r="AV153" s="13" t="s">
        <v>88</v>
      </c>
      <c r="AW153" s="13" t="s">
        <v>34</v>
      </c>
      <c r="AX153" s="13" t="s">
        <v>86</v>
      </c>
      <c r="AY153" s="244" t="s">
        <v>145</v>
      </c>
    </row>
    <row r="154" s="2" customFormat="1" ht="24.15" customHeight="1">
      <c r="A154" s="36"/>
      <c r="B154" s="37"/>
      <c r="C154" s="216" t="s">
        <v>203</v>
      </c>
      <c r="D154" s="216" t="s">
        <v>147</v>
      </c>
      <c r="E154" s="217" t="s">
        <v>198</v>
      </c>
      <c r="F154" s="218" t="s">
        <v>199</v>
      </c>
      <c r="G154" s="219" t="s">
        <v>150</v>
      </c>
      <c r="H154" s="220">
        <v>24</v>
      </c>
      <c r="I154" s="221"/>
      <c r="J154" s="222">
        <f>ROUND(I154*H154,2)</f>
        <v>0</v>
      </c>
      <c r="K154" s="218" t="s">
        <v>151</v>
      </c>
      <c r="L154" s="42"/>
      <c r="M154" s="223" t="s">
        <v>1</v>
      </c>
      <c r="N154" s="224" t="s">
        <v>43</v>
      </c>
      <c r="O154" s="89"/>
      <c r="P154" s="225">
        <f>O154*H154</f>
        <v>0</v>
      </c>
      <c r="Q154" s="225">
        <v>0</v>
      </c>
      <c r="R154" s="225">
        <f>Q154*H154</f>
        <v>0</v>
      </c>
      <c r="S154" s="225">
        <v>0</v>
      </c>
      <c r="T154" s="22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27" t="s">
        <v>152</v>
      </c>
      <c r="AT154" s="227" t="s">
        <v>147</v>
      </c>
      <c r="AU154" s="227" t="s">
        <v>88</v>
      </c>
      <c r="AY154" s="15" t="s">
        <v>145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15" t="s">
        <v>86</v>
      </c>
      <c r="BK154" s="228">
        <f>ROUND(I154*H154,2)</f>
        <v>0</v>
      </c>
      <c r="BL154" s="15" t="s">
        <v>152</v>
      </c>
      <c r="BM154" s="227" t="s">
        <v>607</v>
      </c>
    </row>
    <row r="155" s="2" customFormat="1">
      <c r="A155" s="36"/>
      <c r="B155" s="37"/>
      <c r="C155" s="38"/>
      <c r="D155" s="229" t="s">
        <v>154</v>
      </c>
      <c r="E155" s="38"/>
      <c r="F155" s="230" t="s">
        <v>201</v>
      </c>
      <c r="G155" s="38"/>
      <c r="H155" s="38"/>
      <c r="I155" s="231"/>
      <c r="J155" s="38"/>
      <c r="K155" s="38"/>
      <c r="L155" s="42"/>
      <c r="M155" s="232"/>
      <c r="N155" s="233"/>
      <c r="O155" s="89"/>
      <c r="P155" s="89"/>
      <c r="Q155" s="89"/>
      <c r="R155" s="89"/>
      <c r="S155" s="89"/>
      <c r="T155" s="90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5" t="s">
        <v>154</v>
      </c>
      <c r="AU155" s="15" t="s">
        <v>88</v>
      </c>
    </row>
    <row r="156" s="13" customFormat="1">
      <c r="A156" s="13"/>
      <c r="B156" s="234"/>
      <c r="C156" s="235"/>
      <c r="D156" s="229" t="s">
        <v>156</v>
      </c>
      <c r="E156" s="236" t="s">
        <v>1</v>
      </c>
      <c r="F156" s="237" t="s">
        <v>202</v>
      </c>
      <c r="G156" s="235"/>
      <c r="H156" s="238">
        <v>24</v>
      </c>
      <c r="I156" s="239"/>
      <c r="J156" s="235"/>
      <c r="K156" s="235"/>
      <c r="L156" s="240"/>
      <c r="M156" s="241"/>
      <c r="N156" s="242"/>
      <c r="O156" s="242"/>
      <c r="P156" s="242"/>
      <c r="Q156" s="242"/>
      <c r="R156" s="242"/>
      <c r="S156" s="242"/>
      <c r="T156" s="24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4" t="s">
        <v>156</v>
      </c>
      <c r="AU156" s="244" t="s">
        <v>88</v>
      </c>
      <c r="AV156" s="13" t="s">
        <v>88</v>
      </c>
      <c r="AW156" s="13" t="s">
        <v>34</v>
      </c>
      <c r="AX156" s="13" t="s">
        <v>86</v>
      </c>
      <c r="AY156" s="244" t="s">
        <v>145</v>
      </c>
    </row>
    <row r="157" s="2" customFormat="1" ht="24.15" customHeight="1">
      <c r="A157" s="36"/>
      <c r="B157" s="37"/>
      <c r="C157" s="216" t="s">
        <v>208</v>
      </c>
      <c r="D157" s="216" t="s">
        <v>147</v>
      </c>
      <c r="E157" s="217" t="s">
        <v>204</v>
      </c>
      <c r="F157" s="218" t="s">
        <v>205</v>
      </c>
      <c r="G157" s="219" t="s">
        <v>150</v>
      </c>
      <c r="H157" s="220">
        <v>24</v>
      </c>
      <c r="I157" s="221"/>
      <c r="J157" s="222">
        <f>ROUND(I157*H157,2)</f>
        <v>0</v>
      </c>
      <c r="K157" s="218" t="s">
        <v>151</v>
      </c>
      <c r="L157" s="42"/>
      <c r="M157" s="223" t="s">
        <v>1</v>
      </c>
      <c r="N157" s="224" t="s">
        <v>43</v>
      </c>
      <c r="O157" s="89"/>
      <c r="P157" s="225">
        <f>O157*H157</f>
        <v>0</v>
      </c>
      <c r="Q157" s="225">
        <v>0</v>
      </c>
      <c r="R157" s="225">
        <f>Q157*H157</f>
        <v>0</v>
      </c>
      <c r="S157" s="225">
        <v>0</v>
      </c>
      <c r="T157" s="226">
        <f>S157*H157</f>
        <v>0</v>
      </c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R157" s="227" t="s">
        <v>152</v>
      </c>
      <c r="AT157" s="227" t="s">
        <v>147</v>
      </c>
      <c r="AU157" s="227" t="s">
        <v>88</v>
      </c>
      <c r="AY157" s="15" t="s">
        <v>145</v>
      </c>
      <c r="BE157" s="228">
        <f>IF(N157="základní",J157,0)</f>
        <v>0</v>
      </c>
      <c r="BF157" s="228">
        <f>IF(N157="snížená",J157,0)</f>
        <v>0</v>
      </c>
      <c r="BG157" s="228">
        <f>IF(N157="zákl. přenesená",J157,0)</f>
        <v>0</v>
      </c>
      <c r="BH157" s="228">
        <f>IF(N157="sníž. přenesená",J157,0)</f>
        <v>0</v>
      </c>
      <c r="BI157" s="228">
        <f>IF(N157="nulová",J157,0)</f>
        <v>0</v>
      </c>
      <c r="BJ157" s="15" t="s">
        <v>86</v>
      </c>
      <c r="BK157" s="228">
        <f>ROUND(I157*H157,2)</f>
        <v>0</v>
      </c>
      <c r="BL157" s="15" t="s">
        <v>152</v>
      </c>
      <c r="BM157" s="227" t="s">
        <v>608</v>
      </c>
    </row>
    <row r="158" s="2" customFormat="1">
      <c r="A158" s="36"/>
      <c r="B158" s="37"/>
      <c r="C158" s="38"/>
      <c r="D158" s="229" t="s">
        <v>154</v>
      </c>
      <c r="E158" s="38"/>
      <c r="F158" s="230" t="s">
        <v>207</v>
      </c>
      <c r="G158" s="38"/>
      <c r="H158" s="38"/>
      <c r="I158" s="231"/>
      <c r="J158" s="38"/>
      <c r="K158" s="38"/>
      <c r="L158" s="42"/>
      <c r="M158" s="232"/>
      <c r="N158" s="233"/>
      <c r="O158" s="89"/>
      <c r="P158" s="89"/>
      <c r="Q158" s="89"/>
      <c r="R158" s="89"/>
      <c r="S158" s="89"/>
      <c r="T158" s="90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5" t="s">
        <v>154</v>
      </c>
      <c r="AU158" s="15" t="s">
        <v>88</v>
      </c>
    </row>
    <row r="159" s="13" customFormat="1">
      <c r="A159" s="13"/>
      <c r="B159" s="234"/>
      <c r="C159" s="235"/>
      <c r="D159" s="229" t="s">
        <v>156</v>
      </c>
      <c r="E159" s="236" t="s">
        <v>1</v>
      </c>
      <c r="F159" s="237" t="s">
        <v>202</v>
      </c>
      <c r="G159" s="235"/>
      <c r="H159" s="238">
        <v>24</v>
      </c>
      <c r="I159" s="239"/>
      <c r="J159" s="235"/>
      <c r="K159" s="235"/>
      <c r="L159" s="240"/>
      <c r="M159" s="241"/>
      <c r="N159" s="242"/>
      <c r="O159" s="242"/>
      <c r="P159" s="242"/>
      <c r="Q159" s="242"/>
      <c r="R159" s="242"/>
      <c r="S159" s="242"/>
      <c r="T159" s="24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4" t="s">
        <v>156</v>
      </c>
      <c r="AU159" s="244" t="s">
        <v>88</v>
      </c>
      <c r="AV159" s="13" t="s">
        <v>88</v>
      </c>
      <c r="AW159" s="13" t="s">
        <v>34</v>
      </c>
      <c r="AX159" s="13" t="s">
        <v>86</v>
      </c>
      <c r="AY159" s="244" t="s">
        <v>145</v>
      </c>
    </row>
    <row r="160" s="2" customFormat="1" ht="16.5" customHeight="1">
      <c r="A160" s="36"/>
      <c r="B160" s="37"/>
      <c r="C160" s="245" t="s">
        <v>215</v>
      </c>
      <c r="D160" s="245" t="s">
        <v>209</v>
      </c>
      <c r="E160" s="246" t="s">
        <v>210</v>
      </c>
      <c r="F160" s="247" t="s">
        <v>211</v>
      </c>
      <c r="G160" s="248" t="s">
        <v>212</v>
      </c>
      <c r="H160" s="249">
        <v>0.47999999999999998</v>
      </c>
      <c r="I160" s="250"/>
      <c r="J160" s="251">
        <f>ROUND(I160*H160,2)</f>
        <v>0</v>
      </c>
      <c r="K160" s="247" t="s">
        <v>151</v>
      </c>
      <c r="L160" s="252"/>
      <c r="M160" s="253" t="s">
        <v>1</v>
      </c>
      <c r="N160" s="254" t="s">
        <v>43</v>
      </c>
      <c r="O160" s="89"/>
      <c r="P160" s="225">
        <f>O160*H160</f>
        <v>0</v>
      </c>
      <c r="Q160" s="225">
        <v>0.001</v>
      </c>
      <c r="R160" s="225">
        <f>Q160*H160</f>
        <v>0.00048000000000000001</v>
      </c>
      <c r="S160" s="225">
        <v>0</v>
      </c>
      <c r="T160" s="226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227" t="s">
        <v>190</v>
      </c>
      <c r="AT160" s="227" t="s">
        <v>209</v>
      </c>
      <c r="AU160" s="227" t="s">
        <v>88</v>
      </c>
      <c r="AY160" s="15" t="s">
        <v>145</v>
      </c>
      <c r="BE160" s="228">
        <f>IF(N160="základní",J160,0)</f>
        <v>0</v>
      </c>
      <c r="BF160" s="228">
        <f>IF(N160="snížená",J160,0)</f>
        <v>0</v>
      </c>
      <c r="BG160" s="228">
        <f>IF(N160="zákl. přenesená",J160,0)</f>
        <v>0</v>
      </c>
      <c r="BH160" s="228">
        <f>IF(N160="sníž. přenesená",J160,0)</f>
        <v>0</v>
      </c>
      <c r="BI160" s="228">
        <f>IF(N160="nulová",J160,0)</f>
        <v>0</v>
      </c>
      <c r="BJ160" s="15" t="s">
        <v>86</v>
      </c>
      <c r="BK160" s="228">
        <f>ROUND(I160*H160,2)</f>
        <v>0</v>
      </c>
      <c r="BL160" s="15" t="s">
        <v>152</v>
      </c>
      <c r="BM160" s="227" t="s">
        <v>609</v>
      </c>
    </row>
    <row r="161" s="2" customFormat="1">
      <c r="A161" s="36"/>
      <c r="B161" s="37"/>
      <c r="C161" s="38"/>
      <c r="D161" s="229" t="s">
        <v>154</v>
      </c>
      <c r="E161" s="38"/>
      <c r="F161" s="230" t="s">
        <v>211</v>
      </c>
      <c r="G161" s="38"/>
      <c r="H161" s="38"/>
      <c r="I161" s="231"/>
      <c r="J161" s="38"/>
      <c r="K161" s="38"/>
      <c r="L161" s="42"/>
      <c r="M161" s="232"/>
      <c r="N161" s="233"/>
      <c r="O161" s="89"/>
      <c r="P161" s="89"/>
      <c r="Q161" s="89"/>
      <c r="R161" s="89"/>
      <c r="S161" s="89"/>
      <c r="T161" s="90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T161" s="15" t="s">
        <v>154</v>
      </c>
      <c r="AU161" s="15" t="s">
        <v>88</v>
      </c>
    </row>
    <row r="162" s="13" customFormat="1">
      <c r="A162" s="13"/>
      <c r="B162" s="234"/>
      <c r="C162" s="235"/>
      <c r="D162" s="229" t="s">
        <v>156</v>
      </c>
      <c r="E162" s="236" t="s">
        <v>1</v>
      </c>
      <c r="F162" s="237" t="s">
        <v>202</v>
      </c>
      <c r="G162" s="235"/>
      <c r="H162" s="238">
        <v>24</v>
      </c>
      <c r="I162" s="239"/>
      <c r="J162" s="235"/>
      <c r="K162" s="235"/>
      <c r="L162" s="240"/>
      <c r="M162" s="241"/>
      <c r="N162" s="242"/>
      <c r="O162" s="242"/>
      <c r="P162" s="242"/>
      <c r="Q162" s="242"/>
      <c r="R162" s="242"/>
      <c r="S162" s="242"/>
      <c r="T162" s="24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4" t="s">
        <v>156</v>
      </c>
      <c r="AU162" s="244" t="s">
        <v>88</v>
      </c>
      <c r="AV162" s="13" t="s">
        <v>88</v>
      </c>
      <c r="AW162" s="13" t="s">
        <v>34</v>
      </c>
      <c r="AX162" s="13" t="s">
        <v>86</v>
      </c>
      <c r="AY162" s="244" t="s">
        <v>145</v>
      </c>
    </row>
    <row r="163" s="13" customFormat="1">
      <c r="A163" s="13"/>
      <c r="B163" s="234"/>
      <c r="C163" s="235"/>
      <c r="D163" s="229" t="s">
        <v>156</v>
      </c>
      <c r="E163" s="235"/>
      <c r="F163" s="237" t="s">
        <v>214</v>
      </c>
      <c r="G163" s="235"/>
      <c r="H163" s="238">
        <v>0.47999999999999998</v>
      </c>
      <c r="I163" s="239"/>
      <c r="J163" s="235"/>
      <c r="K163" s="235"/>
      <c r="L163" s="240"/>
      <c r="M163" s="241"/>
      <c r="N163" s="242"/>
      <c r="O163" s="242"/>
      <c r="P163" s="242"/>
      <c r="Q163" s="242"/>
      <c r="R163" s="242"/>
      <c r="S163" s="242"/>
      <c r="T163" s="24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4" t="s">
        <v>156</v>
      </c>
      <c r="AU163" s="244" t="s">
        <v>88</v>
      </c>
      <c r="AV163" s="13" t="s">
        <v>88</v>
      </c>
      <c r="AW163" s="13" t="s">
        <v>4</v>
      </c>
      <c r="AX163" s="13" t="s">
        <v>86</v>
      </c>
      <c r="AY163" s="244" t="s">
        <v>145</v>
      </c>
    </row>
    <row r="164" s="2" customFormat="1" ht="16.5" customHeight="1">
      <c r="A164" s="36"/>
      <c r="B164" s="37"/>
      <c r="C164" s="216" t="s">
        <v>221</v>
      </c>
      <c r="D164" s="216" t="s">
        <v>147</v>
      </c>
      <c r="E164" s="217" t="s">
        <v>216</v>
      </c>
      <c r="F164" s="218" t="s">
        <v>217</v>
      </c>
      <c r="G164" s="219" t="s">
        <v>218</v>
      </c>
      <c r="H164" s="220">
        <v>4</v>
      </c>
      <c r="I164" s="221"/>
      <c r="J164" s="222">
        <f>ROUND(I164*H164,2)</f>
        <v>0</v>
      </c>
      <c r="K164" s="218" t="s">
        <v>1</v>
      </c>
      <c r="L164" s="42"/>
      <c r="M164" s="223" t="s">
        <v>1</v>
      </c>
      <c r="N164" s="224" t="s">
        <v>43</v>
      </c>
      <c r="O164" s="89"/>
      <c r="P164" s="225">
        <f>O164*H164</f>
        <v>0</v>
      </c>
      <c r="Q164" s="225">
        <v>0</v>
      </c>
      <c r="R164" s="225">
        <f>Q164*H164</f>
        <v>0</v>
      </c>
      <c r="S164" s="225">
        <v>0</v>
      </c>
      <c r="T164" s="226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227" t="s">
        <v>152</v>
      </c>
      <c r="AT164" s="227" t="s">
        <v>147</v>
      </c>
      <c r="AU164" s="227" t="s">
        <v>88</v>
      </c>
      <c r="AY164" s="15" t="s">
        <v>145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15" t="s">
        <v>86</v>
      </c>
      <c r="BK164" s="228">
        <f>ROUND(I164*H164,2)</f>
        <v>0</v>
      </c>
      <c r="BL164" s="15" t="s">
        <v>152</v>
      </c>
      <c r="BM164" s="227" t="s">
        <v>610</v>
      </c>
    </row>
    <row r="165" s="2" customFormat="1">
      <c r="A165" s="36"/>
      <c r="B165" s="37"/>
      <c r="C165" s="38"/>
      <c r="D165" s="229" t="s">
        <v>154</v>
      </c>
      <c r="E165" s="38"/>
      <c r="F165" s="230" t="s">
        <v>220</v>
      </c>
      <c r="G165" s="38"/>
      <c r="H165" s="38"/>
      <c r="I165" s="231"/>
      <c r="J165" s="38"/>
      <c r="K165" s="38"/>
      <c r="L165" s="42"/>
      <c r="M165" s="232"/>
      <c r="N165" s="233"/>
      <c r="O165" s="89"/>
      <c r="P165" s="89"/>
      <c r="Q165" s="89"/>
      <c r="R165" s="89"/>
      <c r="S165" s="89"/>
      <c r="T165" s="90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5" t="s">
        <v>154</v>
      </c>
      <c r="AU165" s="15" t="s">
        <v>88</v>
      </c>
    </row>
    <row r="166" s="13" customFormat="1">
      <c r="A166" s="13"/>
      <c r="B166" s="234"/>
      <c r="C166" s="235"/>
      <c r="D166" s="229" t="s">
        <v>156</v>
      </c>
      <c r="E166" s="236" t="s">
        <v>1</v>
      </c>
      <c r="F166" s="237" t="s">
        <v>152</v>
      </c>
      <c r="G166" s="235"/>
      <c r="H166" s="238">
        <v>4</v>
      </c>
      <c r="I166" s="239"/>
      <c r="J166" s="235"/>
      <c r="K166" s="235"/>
      <c r="L166" s="240"/>
      <c r="M166" s="241"/>
      <c r="N166" s="242"/>
      <c r="O166" s="242"/>
      <c r="P166" s="242"/>
      <c r="Q166" s="242"/>
      <c r="R166" s="242"/>
      <c r="S166" s="242"/>
      <c r="T166" s="24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4" t="s">
        <v>156</v>
      </c>
      <c r="AU166" s="244" t="s">
        <v>88</v>
      </c>
      <c r="AV166" s="13" t="s">
        <v>88</v>
      </c>
      <c r="AW166" s="13" t="s">
        <v>34</v>
      </c>
      <c r="AX166" s="13" t="s">
        <v>86</v>
      </c>
      <c r="AY166" s="244" t="s">
        <v>145</v>
      </c>
    </row>
    <row r="167" s="2" customFormat="1" ht="62.7" customHeight="1">
      <c r="A167" s="36"/>
      <c r="B167" s="37"/>
      <c r="C167" s="216" t="s">
        <v>225</v>
      </c>
      <c r="D167" s="216" t="s">
        <v>147</v>
      </c>
      <c r="E167" s="217" t="s">
        <v>222</v>
      </c>
      <c r="F167" s="218" t="s">
        <v>223</v>
      </c>
      <c r="G167" s="219" t="s">
        <v>218</v>
      </c>
      <c r="H167" s="220">
        <v>2</v>
      </c>
      <c r="I167" s="221"/>
      <c r="J167" s="222">
        <f>ROUND(I167*H167,2)</f>
        <v>0</v>
      </c>
      <c r="K167" s="218" t="s">
        <v>1</v>
      </c>
      <c r="L167" s="42"/>
      <c r="M167" s="223" t="s">
        <v>1</v>
      </c>
      <c r="N167" s="224" t="s">
        <v>43</v>
      </c>
      <c r="O167" s="89"/>
      <c r="P167" s="225">
        <f>O167*H167</f>
        <v>0</v>
      </c>
      <c r="Q167" s="225">
        <v>0</v>
      </c>
      <c r="R167" s="225">
        <f>Q167*H167</f>
        <v>0</v>
      </c>
      <c r="S167" s="225">
        <v>0</v>
      </c>
      <c r="T167" s="226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227" t="s">
        <v>152</v>
      </c>
      <c r="AT167" s="227" t="s">
        <v>147</v>
      </c>
      <c r="AU167" s="227" t="s">
        <v>88</v>
      </c>
      <c r="AY167" s="15" t="s">
        <v>145</v>
      </c>
      <c r="BE167" s="228">
        <f>IF(N167="základní",J167,0)</f>
        <v>0</v>
      </c>
      <c r="BF167" s="228">
        <f>IF(N167="snížená",J167,0)</f>
        <v>0</v>
      </c>
      <c r="BG167" s="228">
        <f>IF(N167="zákl. přenesená",J167,0)</f>
        <v>0</v>
      </c>
      <c r="BH167" s="228">
        <f>IF(N167="sníž. přenesená",J167,0)</f>
        <v>0</v>
      </c>
      <c r="BI167" s="228">
        <f>IF(N167="nulová",J167,0)</f>
        <v>0</v>
      </c>
      <c r="BJ167" s="15" t="s">
        <v>86</v>
      </c>
      <c r="BK167" s="228">
        <f>ROUND(I167*H167,2)</f>
        <v>0</v>
      </c>
      <c r="BL167" s="15" t="s">
        <v>152</v>
      </c>
      <c r="BM167" s="227" t="s">
        <v>611</v>
      </c>
    </row>
    <row r="168" s="2" customFormat="1">
      <c r="A168" s="36"/>
      <c r="B168" s="37"/>
      <c r="C168" s="38"/>
      <c r="D168" s="229" t="s">
        <v>154</v>
      </c>
      <c r="E168" s="38"/>
      <c r="F168" s="230" t="s">
        <v>223</v>
      </c>
      <c r="G168" s="38"/>
      <c r="H168" s="38"/>
      <c r="I168" s="231"/>
      <c r="J168" s="38"/>
      <c r="K168" s="38"/>
      <c r="L168" s="42"/>
      <c r="M168" s="232"/>
      <c r="N168" s="233"/>
      <c r="O168" s="89"/>
      <c r="P168" s="89"/>
      <c r="Q168" s="89"/>
      <c r="R168" s="89"/>
      <c r="S168" s="89"/>
      <c r="T168" s="90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5" t="s">
        <v>154</v>
      </c>
      <c r="AU168" s="15" t="s">
        <v>88</v>
      </c>
    </row>
    <row r="169" s="13" customFormat="1">
      <c r="A169" s="13"/>
      <c r="B169" s="234"/>
      <c r="C169" s="235"/>
      <c r="D169" s="229" t="s">
        <v>156</v>
      </c>
      <c r="E169" s="236" t="s">
        <v>1</v>
      </c>
      <c r="F169" s="237" t="s">
        <v>88</v>
      </c>
      <c r="G169" s="235"/>
      <c r="H169" s="238">
        <v>2</v>
      </c>
      <c r="I169" s="239"/>
      <c r="J169" s="235"/>
      <c r="K169" s="235"/>
      <c r="L169" s="240"/>
      <c r="M169" s="241"/>
      <c r="N169" s="242"/>
      <c r="O169" s="242"/>
      <c r="P169" s="242"/>
      <c r="Q169" s="242"/>
      <c r="R169" s="242"/>
      <c r="S169" s="242"/>
      <c r="T169" s="24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4" t="s">
        <v>156</v>
      </c>
      <c r="AU169" s="244" t="s">
        <v>88</v>
      </c>
      <c r="AV169" s="13" t="s">
        <v>88</v>
      </c>
      <c r="AW169" s="13" t="s">
        <v>34</v>
      </c>
      <c r="AX169" s="13" t="s">
        <v>86</v>
      </c>
      <c r="AY169" s="244" t="s">
        <v>145</v>
      </c>
    </row>
    <row r="170" s="2" customFormat="1" ht="66.75" customHeight="1">
      <c r="A170" s="36"/>
      <c r="B170" s="37"/>
      <c r="C170" s="216" t="s">
        <v>8</v>
      </c>
      <c r="D170" s="216" t="s">
        <v>147</v>
      </c>
      <c r="E170" s="217" t="s">
        <v>226</v>
      </c>
      <c r="F170" s="218" t="s">
        <v>227</v>
      </c>
      <c r="G170" s="219" t="s">
        <v>218</v>
      </c>
      <c r="H170" s="220">
        <v>2</v>
      </c>
      <c r="I170" s="221"/>
      <c r="J170" s="222">
        <f>ROUND(I170*H170,2)</f>
        <v>0</v>
      </c>
      <c r="K170" s="218" t="s">
        <v>1</v>
      </c>
      <c r="L170" s="42"/>
      <c r="M170" s="223" t="s">
        <v>1</v>
      </c>
      <c r="N170" s="224" t="s">
        <v>43</v>
      </c>
      <c r="O170" s="89"/>
      <c r="P170" s="225">
        <f>O170*H170</f>
        <v>0</v>
      </c>
      <c r="Q170" s="225">
        <v>0</v>
      </c>
      <c r="R170" s="225">
        <f>Q170*H170</f>
        <v>0</v>
      </c>
      <c r="S170" s="225">
        <v>0</v>
      </c>
      <c r="T170" s="226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27" t="s">
        <v>152</v>
      </c>
      <c r="AT170" s="227" t="s">
        <v>147</v>
      </c>
      <c r="AU170" s="227" t="s">
        <v>88</v>
      </c>
      <c r="AY170" s="15" t="s">
        <v>145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15" t="s">
        <v>86</v>
      </c>
      <c r="BK170" s="228">
        <f>ROUND(I170*H170,2)</f>
        <v>0</v>
      </c>
      <c r="BL170" s="15" t="s">
        <v>152</v>
      </c>
      <c r="BM170" s="227" t="s">
        <v>612</v>
      </c>
    </row>
    <row r="171" s="2" customFormat="1">
      <c r="A171" s="36"/>
      <c r="B171" s="37"/>
      <c r="C171" s="38"/>
      <c r="D171" s="229" t="s">
        <v>154</v>
      </c>
      <c r="E171" s="38"/>
      <c r="F171" s="230" t="s">
        <v>227</v>
      </c>
      <c r="G171" s="38"/>
      <c r="H171" s="38"/>
      <c r="I171" s="231"/>
      <c r="J171" s="38"/>
      <c r="K171" s="38"/>
      <c r="L171" s="42"/>
      <c r="M171" s="232"/>
      <c r="N171" s="233"/>
      <c r="O171" s="89"/>
      <c r="P171" s="89"/>
      <c r="Q171" s="89"/>
      <c r="R171" s="89"/>
      <c r="S171" s="89"/>
      <c r="T171" s="90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5" t="s">
        <v>154</v>
      </c>
      <c r="AU171" s="15" t="s">
        <v>88</v>
      </c>
    </row>
    <row r="172" s="13" customFormat="1">
      <c r="A172" s="13"/>
      <c r="B172" s="234"/>
      <c r="C172" s="235"/>
      <c r="D172" s="229" t="s">
        <v>156</v>
      </c>
      <c r="E172" s="236" t="s">
        <v>1</v>
      </c>
      <c r="F172" s="237" t="s">
        <v>88</v>
      </c>
      <c r="G172" s="235"/>
      <c r="H172" s="238">
        <v>2</v>
      </c>
      <c r="I172" s="239"/>
      <c r="J172" s="235"/>
      <c r="K172" s="235"/>
      <c r="L172" s="240"/>
      <c r="M172" s="241"/>
      <c r="N172" s="242"/>
      <c r="O172" s="242"/>
      <c r="P172" s="242"/>
      <c r="Q172" s="242"/>
      <c r="R172" s="242"/>
      <c r="S172" s="242"/>
      <c r="T172" s="2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4" t="s">
        <v>156</v>
      </c>
      <c r="AU172" s="244" t="s">
        <v>88</v>
      </c>
      <c r="AV172" s="13" t="s">
        <v>88</v>
      </c>
      <c r="AW172" s="13" t="s">
        <v>34</v>
      </c>
      <c r="AX172" s="13" t="s">
        <v>86</v>
      </c>
      <c r="AY172" s="244" t="s">
        <v>145</v>
      </c>
    </row>
    <row r="173" s="12" customFormat="1" ht="22.8" customHeight="1">
      <c r="A173" s="12"/>
      <c r="B173" s="200"/>
      <c r="C173" s="201"/>
      <c r="D173" s="202" t="s">
        <v>77</v>
      </c>
      <c r="E173" s="214" t="s">
        <v>88</v>
      </c>
      <c r="F173" s="214" t="s">
        <v>229</v>
      </c>
      <c r="G173" s="201"/>
      <c r="H173" s="201"/>
      <c r="I173" s="204"/>
      <c r="J173" s="215">
        <f>BK173</f>
        <v>0</v>
      </c>
      <c r="K173" s="201"/>
      <c r="L173" s="206"/>
      <c r="M173" s="207"/>
      <c r="N173" s="208"/>
      <c r="O173" s="208"/>
      <c r="P173" s="209">
        <f>SUM(P174:P179)</f>
        <v>0</v>
      </c>
      <c r="Q173" s="208"/>
      <c r="R173" s="209">
        <f>SUM(R174:R179)</f>
        <v>26.91038185</v>
      </c>
      <c r="S173" s="208"/>
      <c r="T173" s="210">
        <f>SUM(T174:T179)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1" t="s">
        <v>86</v>
      </c>
      <c r="AT173" s="212" t="s">
        <v>77</v>
      </c>
      <c r="AU173" s="212" t="s">
        <v>86</v>
      </c>
      <c r="AY173" s="211" t="s">
        <v>145</v>
      </c>
      <c r="BK173" s="213">
        <f>SUM(BK174:BK179)</f>
        <v>0</v>
      </c>
    </row>
    <row r="174" s="2" customFormat="1" ht="24.15" customHeight="1">
      <c r="A174" s="36"/>
      <c r="B174" s="37"/>
      <c r="C174" s="216" t="s">
        <v>236</v>
      </c>
      <c r="D174" s="216" t="s">
        <v>147</v>
      </c>
      <c r="E174" s="217" t="s">
        <v>230</v>
      </c>
      <c r="F174" s="218" t="s">
        <v>231</v>
      </c>
      <c r="G174" s="219" t="s">
        <v>160</v>
      </c>
      <c r="H174" s="220">
        <v>10.720000000000001</v>
      </c>
      <c r="I174" s="221"/>
      <c r="J174" s="222">
        <f>ROUND(I174*H174,2)</f>
        <v>0</v>
      </c>
      <c r="K174" s="218" t="s">
        <v>232</v>
      </c>
      <c r="L174" s="42"/>
      <c r="M174" s="223" t="s">
        <v>1</v>
      </c>
      <c r="N174" s="224" t="s">
        <v>43</v>
      </c>
      <c r="O174" s="89"/>
      <c r="P174" s="225">
        <f>O174*H174</f>
        <v>0</v>
      </c>
      <c r="Q174" s="225">
        <v>2.5018699999999998</v>
      </c>
      <c r="R174" s="225">
        <f>Q174*H174</f>
        <v>26.820046399999999</v>
      </c>
      <c r="S174" s="225">
        <v>0</v>
      </c>
      <c r="T174" s="226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227" t="s">
        <v>152</v>
      </c>
      <c r="AT174" s="227" t="s">
        <v>147</v>
      </c>
      <c r="AU174" s="227" t="s">
        <v>88</v>
      </c>
      <c r="AY174" s="15" t="s">
        <v>145</v>
      </c>
      <c r="BE174" s="228">
        <f>IF(N174="základní",J174,0)</f>
        <v>0</v>
      </c>
      <c r="BF174" s="228">
        <f>IF(N174="snížená",J174,0)</f>
        <v>0</v>
      </c>
      <c r="BG174" s="228">
        <f>IF(N174="zákl. přenesená",J174,0)</f>
        <v>0</v>
      </c>
      <c r="BH174" s="228">
        <f>IF(N174="sníž. přenesená",J174,0)</f>
        <v>0</v>
      </c>
      <c r="BI174" s="228">
        <f>IF(N174="nulová",J174,0)</f>
        <v>0</v>
      </c>
      <c r="BJ174" s="15" t="s">
        <v>86</v>
      </c>
      <c r="BK174" s="228">
        <f>ROUND(I174*H174,2)</f>
        <v>0</v>
      </c>
      <c r="BL174" s="15" t="s">
        <v>152</v>
      </c>
      <c r="BM174" s="227" t="s">
        <v>613</v>
      </c>
    </row>
    <row r="175" s="2" customFormat="1">
      <c r="A175" s="36"/>
      <c r="B175" s="37"/>
      <c r="C175" s="38"/>
      <c r="D175" s="229" t="s">
        <v>154</v>
      </c>
      <c r="E175" s="38"/>
      <c r="F175" s="230" t="s">
        <v>234</v>
      </c>
      <c r="G175" s="38"/>
      <c r="H175" s="38"/>
      <c r="I175" s="231"/>
      <c r="J175" s="38"/>
      <c r="K175" s="38"/>
      <c r="L175" s="42"/>
      <c r="M175" s="232"/>
      <c r="N175" s="233"/>
      <c r="O175" s="89"/>
      <c r="P175" s="89"/>
      <c r="Q175" s="89"/>
      <c r="R175" s="89"/>
      <c r="S175" s="89"/>
      <c r="T175" s="90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5" t="s">
        <v>154</v>
      </c>
      <c r="AU175" s="15" t="s">
        <v>88</v>
      </c>
    </row>
    <row r="176" s="13" customFormat="1">
      <c r="A176" s="13"/>
      <c r="B176" s="234"/>
      <c r="C176" s="235"/>
      <c r="D176" s="229" t="s">
        <v>156</v>
      </c>
      <c r="E176" s="236" t="s">
        <v>1</v>
      </c>
      <c r="F176" s="237" t="s">
        <v>235</v>
      </c>
      <c r="G176" s="235"/>
      <c r="H176" s="238">
        <v>10.720000000000001</v>
      </c>
      <c r="I176" s="239"/>
      <c r="J176" s="235"/>
      <c r="K176" s="235"/>
      <c r="L176" s="240"/>
      <c r="M176" s="241"/>
      <c r="N176" s="242"/>
      <c r="O176" s="242"/>
      <c r="P176" s="242"/>
      <c r="Q176" s="242"/>
      <c r="R176" s="242"/>
      <c r="S176" s="242"/>
      <c r="T176" s="24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4" t="s">
        <v>156</v>
      </c>
      <c r="AU176" s="244" t="s">
        <v>88</v>
      </c>
      <c r="AV176" s="13" t="s">
        <v>88</v>
      </c>
      <c r="AW176" s="13" t="s">
        <v>34</v>
      </c>
      <c r="AX176" s="13" t="s">
        <v>86</v>
      </c>
      <c r="AY176" s="244" t="s">
        <v>145</v>
      </c>
    </row>
    <row r="177" s="2" customFormat="1" ht="24.15" customHeight="1">
      <c r="A177" s="36"/>
      <c r="B177" s="37"/>
      <c r="C177" s="216" t="s">
        <v>243</v>
      </c>
      <c r="D177" s="216" t="s">
        <v>147</v>
      </c>
      <c r="E177" s="217" t="s">
        <v>237</v>
      </c>
      <c r="F177" s="218" t="s">
        <v>238</v>
      </c>
      <c r="G177" s="219" t="s">
        <v>193</v>
      </c>
      <c r="H177" s="220">
        <v>0.085000000000000006</v>
      </c>
      <c r="I177" s="221"/>
      <c r="J177" s="222">
        <f>ROUND(I177*H177,2)</f>
        <v>0</v>
      </c>
      <c r="K177" s="218" t="s">
        <v>232</v>
      </c>
      <c r="L177" s="42"/>
      <c r="M177" s="223" t="s">
        <v>1</v>
      </c>
      <c r="N177" s="224" t="s">
        <v>43</v>
      </c>
      <c r="O177" s="89"/>
      <c r="P177" s="225">
        <f>O177*H177</f>
        <v>0</v>
      </c>
      <c r="Q177" s="225">
        <v>1.06277</v>
      </c>
      <c r="R177" s="225">
        <f>Q177*H177</f>
        <v>0.090335450000000012</v>
      </c>
      <c r="S177" s="225">
        <v>0</v>
      </c>
      <c r="T177" s="226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227" t="s">
        <v>152</v>
      </c>
      <c r="AT177" s="227" t="s">
        <v>147</v>
      </c>
      <c r="AU177" s="227" t="s">
        <v>88</v>
      </c>
      <c r="AY177" s="15" t="s">
        <v>145</v>
      </c>
      <c r="BE177" s="228">
        <f>IF(N177="základní",J177,0)</f>
        <v>0</v>
      </c>
      <c r="BF177" s="228">
        <f>IF(N177="snížená",J177,0)</f>
        <v>0</v>
      </c>
      <c r="BG177" s="228">
        <f>IF(N177="zákl. přenesená",J177,0)</f>
        <v>0</v>
      </c>
      <c r="BH177" s="228">
        <f>IF(N177="sníž. přenesená",J177,0)</f>
        <v>0</v>
      </c>
      <c r="BI177" s="228">
        <f>IF(N177="nulová",J177,0)</f>
        <v>0</v>
      </c>
      <c r="BJ177" s="15" t="s">
        <v>86</v>
      </c>
      <c r="BK177" s="228">
        <f>ROUND(I177*H177,2)</f>
        <v>0</v>
      </c>
      <c r="BL177" s="15" t="s">
        <v>152</v>
      </c>
      <c r="BM177" s="227" t="s">
        <v>614</v>
      </c>
    </row>
    <row r="178" s="2" customFormat="1">
      <c r="A178" s="36"/>
      <c r="B178" s="37"/>
      <c r="C178" s="38"/>
      <c r="D178" s="229" t="s">
        <v>154</v>
      </c>
      <c r="E178" s="38"/>
      <c r="F178" s="230" t="s">
        <v>240</v>
      </c>
      <c r="G178" s="38"/>
      <c r="H178" s="38"/>
      <c r="I178" s="231"/>
      <c r="J178" s="38"/>
      <c r="K178" s="38"/>
      <c r="L178" s="42"/>
      <c r="M178" s="232"/>
      <c r="N178" s="233"/>
      <c r="O178" s="89"/>
      <c r="P178" s="89"/>
      <c r="Q178" s="89"/>
      <c r="R178" s="89"/>
      <c r="S178" s="89"/>
      <c r="T178" s="90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5" t="s">
        <v>154</v>
      </c>
      <c r="AU178" s="15" t="s">
        <v>88</v>
      </c>
    </row>
    <row r="179" s="13" customFormat="1">
      <c r="A179" s="13"/>
      <c r="B179" s="234"/>
      <c r="C179" s="235"/>
      <c r="D179" s="229" t="s">
        <v>156</v>
      </c>
      <c r="E179" s="236" t="s">
        <v>1</v>
      </c>
      <c r="F179" s="237" t="s">
        <v>241</v>
      </c>
      <c r="G179" s="235"/>
      <c r="H179" s="238">
        <v>0.085000000000000006</v>
      </c>
      <c r="I179" s="239"/>
      <c r="J179" s="235"/>
      <c r="K179" s="235"/>
      <c r="L179" s="240"/>
      <c r="M179" s="241"/>
      <c r="N179" s="242"/>
      <c r="O179" s="242"/>
      <c r="P179" s="242"/>
      <c r="Q179" s="242"/>
      <c r="R179" s="242"/>
      <c r="S179" s="242"/>
      <c r="T179" s="24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4" t="s">
        <v>156</v>
      </c>
      <c r="AU179" s="244" t="s">
        <v>88</v>
      </c>
      <c r="AV179" s="13" t="s">
        <v>88</v>
      </c>
      <c r="AW179" s="13" t="s">
        <v>34</v>
      </c>
      <c r="AX179" s="13" t="s">
        <v>86</v>
      </c>
      <c r="AY179" s="244" t="s">
        <v>145</v>
      </c>
    </row>
    <row r="180" s="12" customFormat="1" ht="22.8" customHeight="1">
      <c r="A180" s="12"/>
      <c r="B180" s="200"/>
      <c r="C180" s="201"/>
      <c r="D180" s="202" t="s">
        <v>77</v>
      </c>
      <c r="E180" s="214" t="s">
        <v>164</v>
      </c>
      <c r="F180" s="214" t="s">
        <v>615</v>
      </c>
      <c r="G180" s="201"/>
      <c r="H180" s="201"/>
      <c r="I180" s="204"/>
      <c r="J180" s="215">
        <f>BK180</f>
        <v>0</v>
      </c>
      <c r="K180" s="201"/>
      <c r="L180" s="206"/>
      <c r="M180" s="207"/>
      <c r="N180" s="208"/>
      <c r="O180" s="208"/>
      <c r="P180" s="209">
        <f>SUM(P181:P199)</f>
        <v>0</v>
      </c>
      <c r="Q180" s="208"/>
      <c r="R180" s="209">
        <f>SUM(R181:R199)</f>
        <v>2.5597319999999995</v>
      </c>
      <c r="S180" s="208"/>
      <c r="T180" s="210">
        <f>SUM(T181:T199)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1" t="s">
        <v>86</v>
      </c>
      <c r="AT180" s="212" t="s">
        <v>77</v>
      </c>
      <c r="AU180" s="212" t="s">
        <v>86</v>
      </c>
      <c r="AY180" s="211" t="s">
        <v>145</v>
      </c>
      <c r="BK180" s="213">
        <f>SUM(BK181:BK199)</f>
        <v>0</v>
      </c>
    </row>
    <row r="181" s="2" customFormat="1" ht="24.15" customHeight="1">
      <c r="A181" s="36"/>
      <c r="B181" s="37"/>
      <c r="C181" s="216" t="s">
        <v>248</v>
      </c>
      <c r="D181" s="216" t="s">
        <v>147</v>
      </c>
      <c r="E181" s="217" t="s">
        <v>616</v>
      </c>
      <c r="F181" s="218" t="s">
        <v>617</v>
      </c>
      <c r="G181" s="219" t="s">
        <v>218</v>
      </c>
      <c r="H181" s="220">
        <v>14</v>
      </c>
      <c r="I181" s="221"/>
      <c r="J181" s="222">
        <f>ROUND(I181*H181,2)</f>
        <v>0</v>
      </c>
      <c r="K181" s="218" t="s">
        <v>232</v>
      </c>
      <c r="L181" s="42"/>
      <c r="M181" s="223" t="s">
        <v>1</v>
      </c>
      <c r="N181" s="224" t="s">
        <v>43</v>
      </c>
      <c r="O181" s="89"/>
      <c r="P181" s="225">
        <f>O181*H181</f>
        <v>0</v>
      </c>
      <c r="Q181" s="225">
        <v>0.17488999999999999</v>
      </c>
      <c r="R181" s="225">
        <f>Q181*H181</f>
        <v>2.4484599999999999</v>
      </c>
      <c r="S181" s="225">
        <v>0</v>
      </c>
      <c r="T181" s="226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227" t="s">
        <v>152</v>
      </c>
      <c r="AT181" s="227" t="s">
        <v>147</v>
      </c>
      <c r="AU181" s="227" t="s">
        <v>88</v>
      </c>
      <c r="AY181" s="15" t="s">
        <v>145</v>
      </c>
      <c r="BE181" s="228">
        <f>IF(N181="základní",J181,0)</f>
        <v>0</v>
      </c>
      <c r="BF181" s="228">
        <f>IF(N181="snížená",J181,0)</f>
        <v>0</v>
      </c>
      <c r="BG181" s="228">
        <f>IF(N181="zákl. přenesená",J181,0)</f>
        <v>0</v>
      </c>
      <c r="BH181" s="228">
        <f>IF(N181="sníž. přenesená",J181,0)</f>
        <v>0</v>
      </c>
      <c r="BI181" s="228">
        <f>IF(N181="nulová",J181,0)</f>
        <v>0</v>
      </c>
      <c r="BJ181" s="15" t="s">
        <v>86</v>
      </c>
      <c r="BK181" s="228">
        <f>ROUND(I181*H181,2)</f>
        <v>0</v>
      </c>
      <c r="BL181" s="15" t="s">
        <v>152</v>
      </c>
      <c r="BM181" s="227" t="s">
        <v>618</v>
      </c>
    </row>
    <row r="182" s="2" customFormat="1">
      <c r="A182" s="36"/>
      <c r="B182" s="37"/>
      <c r="C182" s="38"/>
      <c r="D182" s="229" t="s">
        <v>154</v>
      </c>
      <c r="E182" s="38"/>
      <c r="F182" s="230" t="s">
        <v>619</v>
      </c>
      <c r="G182" s="38"/>
      <c r="H182" s="38"/>
      <c r="I182" s="231"/>
      <c r="J182" s="38"/>
      <c r="K182" s="38"/>
      <c r="L182" s="42"/>
      <c r="M182" s="232"/>
      <c r="N182" s="233"/>
      <c r="O182" s="89"/>
      <c r="P182" s="89"/>
      <c r="Q182" s="89"/>
      <c r="R182" s="89"/>
      <c r="S182" s="89"/>
      <c r="T182" s="90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5" t="s">
        <v>154</v>
      </c>
      <c r="AU182" s="15" t="s">
        <v>88</v>
      </c>
    </row>
    <row r="183" s="13" customFormat="1">
      <c r="A183" s="13"/>
      <c r="B183" s="234"/>
      <c r="C183" s="235"/>
      <c r="D183" s="229" t="s">
        <v>156</v>
      </c>
      <c r="E183" s="236" t="s">
        <v>1</v>
      </c>
      <c r="F183" s="237" t="s">
        <v>620</v>
      </c>
      <c r="G183" s="235"/>
      <c r="H183" s="238">
        <v>14</v>
      </c>
      <c r="I183" s="239"/>
      <c r="J183" s="235"/>
      <c r="K183" s="235"/>
      <c r="L183" s="240"/>
      <c r="M183" s="241"/>
      <c r="N183" s="242"/>
      <c r="O183" s="242"/>
      <c r="P183" s="242"/>
      <c r="Q183" s="242"/>
      <c r="R183" s="242"/>
      <c r="S183" s="242"/>
      <c r="T183" s="24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4" t="s">
        <v>156</v>
      </c>
      <c r="AU183" s="244" t="s">
        <v>88</v>
      </c>
      <c r="AV183" s="13" t="s">
        <v>88</v>
      </c>
      <c r="AW183" s="13" t="s">
        <v>34</v>
      </c>
      <c r="AX183" s="13" t="s">
        <v>86</v>
      </c>
      <c r="AY183" s="244" t="s">
        <v>145</v>
      </c>
    </row>
    <row r="184" s="2" customFormat="1" ht="37.8" customHeight="1">
      <c r="A184" s="36"/>
      <c r="B184" s="37"/>
      <c r="C184" s="245" t="s">
        <v>254</v>
      </c>
      <c r="D184" s="245" t="s">
        <v>209</v>
      </c>
      <c r="E184" s="246" t="s">
        <v>621</v>
      </c>
      <c r="F184" s="247" t="s">
        <v>622</v>
      </c>
      <c r="G184" s="248" t="s">
        <v>218</v>
      </c>
      <c r="H184" s="249">
        <v>8</v>
      </c>
      <c r="I184" s="250"/>
      <c r="J184" s="251">
        <f>ROUND(I184*H184,2)</f>
        <v>0</v>
      </c>
      <c r="K184" s="247" t="s">
        <v>232</v>
      </c>
      <c r="L184" s="252"/>
      <c r="M184" s="253" t="s">
        <v>1</v>
      </c>
      <c r="N184" s="254" t="s">
        <v>43</v>
      </c>
      <c r="O184" s="89"/>
      <c r="P184" s="225">
        <f>O184*H184</f>
        <v>0</v>
      </c>
      <c r="Q184" s="225">
        <v>0.0045999999999999999</v>
      </c>
      <c r="R184" s="225">
        <f>Q184*H184</f>
        <v>0.036799999999999999</v>
      </c>
      <c r="S184" s="225">
        <v>0</v>
      </c>
      <c r="T184" s="226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227" t="s">
        <v>190</v>
      </c>
      <c r="AT184" s="227" t="s">
        <v>209</v>
      </c>
      <c r="AU184" s="227" t="s">
        <v>88</v>
      </c>
      <c r="AY184" s="15" t="s">
        <v>145</v>
      </c>
      <c r="BE184" s="228">
        <f>IF(N184="základní",J184,0)</f>
        <v>0</v>
      </c>
      <c r="BF184" s="228">
        <f>IF(N184="snížená",J184,0)</f>
        <v>0</v>
      </c>
      <c r="BG184" s="228">
        <f>IF(N184="zákl. přenesená",J184,0)</f>
        <v>0</v>
      </c>
      <c r="BH184" s="228">
        <f>IF(N184="sníž. přenesená",J184,0)</f>
        <v>0</v>
      </c>
      <c r="BI184" s="228">
        <f>IF(N184="nulová",J184,0)</f>
        <v>0</v>
      </c>
      <c r="BJ184" s="15" t="s">
        <v>86</v>
      </c>
      <c r="BK184" s="228">
        <f>ROUND(I184*H184,2)</f>
        <v>0</v>
      </c>
      <c r="BL184" s="15" t="s">
        <v>152</v>
      </c>
      <c r="BM184" s="227" t="s">
        <v>623</v>
      </c>
    </row>
    <row r="185" s="2" customFormat="1">
      <c r="A185" s="36"/>
      <c r="B185" s="37"/>
      <c r="C185" s="38"/>
      <c r="D185" s="229" t="s">
        <v>154</v>
      </c>
      <c r="E185" s="38"/>
      <c r="F185" s="230" t="s">
        <v>622</v>
      </c>
      <c r="G185" s="38"/>
      <c r="H185" s="38"/>
      <c r="I185" s="231"/>
      <c r="J185" s="38"/>
      <c r="K185" s="38"/>
      <c r="L185" s="42"/>
      <c r="M185" s="232"/>
      <c r="N185" s="233"/>
      <c r="O185" s="89"/>
      <c r="P185" s="89"/>
      <c r="Q185" s="89"/>
      <c r="R185" s="89"/>
      <c r="S185" s="89"/>
      <c r="T185" s="90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5" t="s">
        <v>154</v>
      </c>
      <c r="AU185" s="15" t="s">
        <v>88</v>
      </c>
    </row>
    <row r="186" s="13" customFormat="1">
      <c r="A186" s="13"/>
      <c r="B186" s="234"/>
      <c r="C186" s="235"/>
      <c r="D186" s="229" t="s">
        <v>156</v>
      </c>
      <c r="E186" s="236" t="s">
        <v>1</v>
      </c>
      <c r="F186" s="237" t="s">
        <v>190</v>
      </c>
      <c r="G186" s="235"/>
      <c r="H186" s="238">
        <v>8</v>
      </c>
      <c r="I186" s="239"/>
      <c r="J186" s="235"/>
      <c r="K186" s="235"/>
      <c r="L186" s="240"/>
      <c r="M186" s="241"/>
      <c r="N186" s="242"/>
      <c r="O186" s="242"/>
      <c r="P186" s="242"/>
      <c r="Q186" s="242"/>
      <c r="R186" s="242"/>
      <c r="S186" s="242"/>
      <c r="T186" s="24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4" t="s">
        <v>156</v>
      </c>
      <c r="AU186" s="244" t="s">
        <v>88</v>
      </c>
      <c r="AV186" s="13" t="s">
        <v>88</v>
      </c>
      <c r="AW186" s="13" t="s">
        <v>34</v>
      </c>
      <c r="AX186" s="13" t="s">
        <v>86</v>
      </c>
      <c r="AY186" s="244" t="s">
        <v>145</v>
      </c>
    </row>
    <row r="187" s="2" customFormat="1" ht="37.8" customHeight="1">
      <c r="A187" s="36"/>
      <c r="B187" s="37"/>
      <c r="C187" s="245" t="s">
        <v>259</v>
      </c>
      <c r="D187" s="245" t="s">
        <v>209</v>
      </c>
      <c r="E187" s="246" t="s">
        <v>624</v>
      </c>
      <c r="F187" s="247" t="s">
        <v>625</v>
      </c>
      <c r="G187" s="248" t="s">
        <v>218</v>
      </c>
      <c r="H187" s="249">
        <v>6</v>
      </c>
      <c r="I187" s="250"/>
      <c r="J187" s="251">
        <f>ROUND(I187*H187,2)</f>
        <v>0</v>
      </c>
      <c r="K187" s="247" t="s">
        <v>232</v>
      </c>
      <c r="L187" s="252"/>
      <c r="M187" s="253" t="s">
        <v>1</v>
      </c>
      <c r="N187" s="254" t="s">
        <v>43</v>
      </c>
      <c r="O187" s="89"/>
      <c r="P187" s="225">
        <f>O187*H187</f>
        <v>0</v>
      </c>
      <c r="Q187" s="225">
        <v>0.0043</v>
      </c>
      <c r="R187" s="225">
        <f>Q187*H187</f>
        <v>0.0258</v>
      </c>
      <c r="S187" s="225">
        <v>0</v>
      </c>
      <c r="T187" s="226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27" t="s">
        <v>190</v>
      </c>
      <c r="AT187" s="227" t="s">
        <v>209</v>
      </c>
      <c r="AU187" s="227" t="s">
        <v>88</v>
      </c>
      <c r="AY187" s="15" t="s">
        <v>145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15" t="s">
        <v>86</v>
      </c>
      <c r="BK187" s="228">
        <f>ROUND(I187*H187,2)</f>
        <v>0</v>
      </c>
      <c r="BL187" s="15" t="s">
        <v>152</v>
      </c>
      <c r="BM187" s="227" t="s">
        <v>626</v>
      </c>
    </row>
    <row r="188" s="2" customFormat="1">
      <c r="A188" s="36"/>
      <c r="B188" s="37"/>
      <c r="C188" s="38"/>
      <c r="D188" s="229" t="s">
        <v>154</v>
      </c>
      <c r="E188" s="38"/>
      <c r="F188" s="230" t="s">
        <v>625</v>
      </c>
      <c r="G188" s="38"/>
      <c r="H188" s="38"/>
      <c r="I188" s="231"/>
      <c r="J188" s="38"/>
      <c r="K188" s="38"/>
      <c r="L188" s="42"/>
      <c r="M188" s="232"/>
      <c r="N188" s="233"/>
      <c r="O188" s="89"/>
      <c r="P188" s="89"/>
      <c r="Q188" s="89"/>
      <c r="R188" s="89"/>
      <c r="S188" s="89"/>
      <c r="T188" s="90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5" t="s">
        <v>154</v>
      </c>
      <c r="AU188" s="15" t="s">
        <v>88</v>
      </c>
    </row>
    <row r="189" s="13" customFormat="1">
      <c r="A189" s="13"/>
      <c r="B189" s="234"/>
      <c r="C189" s="235"/>
      <c r="D189" s="229" t="s">
        <v>156</v>
      </c>
      <c r="E189" s="236" t="s">
        <v>1</v>
      </c>
      <c r="F189" s="237" t="s">
        <v>179</v>
      </c>
      <c r="G189" s="235"/>
      <c r="H189" s="238">
        <v>6</v>
      </c>
      <c r="I189" s="239"/>
      <c r="J189" s="235"/>
      <c r="K189" s="235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156</v>
      </c>
      <c r="AU189" s="244" t="s">
        <v>88</v>
      </c>
      <c r="AV189" s="13" t="s">
        <v>88</v>
      </c>
      <c r="AW189" s="13" t="s">
        <v>34</v>
      </c>
      <c r="AX189" s="13" t="s">
        <v>86</v>
      </c>
      <c r="AY189" s="244" t="s">
        <v>145</v>
      </c>
    </row>
    <row r="190" s="2" customFormat="1" ht="24.15" customHeight="1">
      <c r="A190" s="36"/>
      <c r="B190" s="37"/>
      <c r="C190" s="216" t="s">
        <v>7</v>
      </c>
      <c r="D190" s="216" t="s">
        <v>147</v>
      </c>
      <c r="E190" s="217" t="s">
        <v>627</v>
      </c>
      <c r="F190" s="218" t="s">
        <v>628</v>
      </c>
      <c r="G190" s="219" t="s">
        <v>267</v>
      </c>
      <c r="H190" s="220">
        <v>18</v>
      </c>
      <c r="I190" s="221"/>
      <c r="J190" s="222">
        <f>ROUND(I190*H190,2)</f>
        <v>0</v>
      </c>
      <c r="K190" s="218" t="s">
        <v>232</v>
      </c>
      <c r="L190" s="42"/>
      <c r="M190" s="223" t="s">
        <v>1</v>
      </c>
      <c r="N190" s="224" t="s">
        <v>43</v>
      </c>
      <c r="O190" s="89"/>
      <c r="P190" s="225">
        <f>O190*H190</f>
        <v>0</v>
      </c>
      <c r="Q190" s="225">
        <v>0</v>
      </c>
      <c r="R190" s="225">
        <f>Q190*H190</f>
        <v>0</v>
      </c>
      <c r="S190" s="225">
        <v>0</v>
      </c>
      <c r="T190" s="22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7" t="s">
        <v>152</v>
      </c>
      <c r="AT190" s="227" t="s">
        <v>147</v>
      </c>
      <c r="AU190" s="227" t="s">
        <v>88</v>
      </c>
      <c r="AY190" s="15" t="s">
        <v>145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15" t="s">
        <v>86</v>
      </c>
      <c r="BK190" s="228">
        <f>ROUND(I190*H190,2)</f>
        <v>0</v>
      </c>
      <c r="BL190" s="15" t="s">
        <v>152</v>
      </c>
      <c r="BM190" s="227" t="s">
        <v>629</v>
      </c>
    </row>
    <row r="191" s="2" customFormat="1">
      <c r="A191" s="36"/>
      <c r="B191" s="37"/>
      <c r="C191" s="38"/>
      <c r="D191" s="229" t="s">
        <v>154</v>
      </c>
      <c r="E191" s="38"/>
      <c r="F191" s="230" t="s">
        <v>630</v>
      </c>
      <c r="G191" s="38"/>
      <c r="H191" s="38"/>
      <c r="I191" s="231"/>
      <c r="J191" s="38"/>
      <c r="K191" s="38"/>
      <c r="L191" s="42"/>
      <c r="M191" s="232"/>
      <c r="N191" s="233"/>
      <c r="O191" s="89"/>
      <c r="P191" s="89"/>
      <c r="Q191" s="89"/>
      <c r="R191" s="89"/>
      <c r="S191" s="89"/>
      <c r="T191" s="90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5" t="s">
        <v>154</v>
      </c>
      <c r="AU191" s="15" t="s">
        <v>88</v>
      </c>
    </row>
    <row r="192" s="13" customFormat="1">
      <c r="A192" s="13"/>
      <c r="B192" s="234"/>
      <c r="C192" s="235"/>
      <c r="D192" s="229" t="s">
        <v>156</v>
      </c>
      <c r="E192" s="236" t="s">
        <v>1</v>
      </c>
      <c r="F192" s="237" t="s">
        <v>248</v>
      </c>
      <c r="G192" s="235"/>
      <c r="H192" s="238">
        <v>18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156</v>
      </c>
      <c r="AU192" s="244" t="s">
        <v>88</v>
      </c>
      <c r="AV192" s="13" t="s">
        <v>88</v>
      </c>
      <c r="AW192" s="13" t="s">
        <v>34</v>
      </c>
      <c r="AX192" s="13" t="s">
        <v>86</v>
      </c>
      <c r="AY192" s="244" t="s">
        <v>145</v>
      </c>
    </row>
    <row r="193" s="2" customFormat="1" ht="24.15" customHeight="1">
      <c r="A193" s="36"/>
      <c r="B193" s="37"/>
      <c r="C193" s="245" t="s">
        <v>271</v>
      </c>
      <c r="D193" s="245" t="s">
        <v>209</v>
      </c>
      <c r="E193" s="246" t="s">
        <v>631</v>
      </c>
      <c r="F193" s="247" t="s">
        <v>632</v>
      </c>
      <c r="G193" s="248" t="s">
        <v>267</v>
      </c>
      <c r="H193" s="249">
        <v>18.899999999999999</v>
      </c>
      <c r="I193" s="250"/>
      <c r="J193" s="251">
        <f>ROUND(I193*H193,2)</f>
        <v>0</v>
      </c>
      <c r="K193" s="247" t="s">
        <v>232</v>
      </c>
      <c r="L193" s="252"/>
      <c r="M193" s="253" t="s">
        <v>1</v>
      </c>
      <c r="N193" s="254" t="s">
        <v>43</v>
      </c>
      <c r="O193" s="89"/>
      <c r="P193" s="225">
        <f>O193*H193</f>
        <v>0</v>
      </c>
      <c r="Q193" s="225">
        <v>0.00248</v>
      </c>
      <c r="R193" s="225">
        <f>Q193*H193</f>
        <v>0.046871999999999997</v>
      </c>
      <c r="S193" s="225">
        <v>0</v>
      </c>
      <c r="T193" s="22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7" t="s">
        <v>190</v>
      </c>
      <c r="AT193" s="227" t="s">
        <v>209</v>
      </c>
      <c r="AU193" s="227" t="s">
        <v>88</v>
      </c>
      <c r="AY193" s="15" t="s">
        <v>145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15" t="s">
        <v>86</v>
      </c>
      <c r="BK193" s="228">
        <f>ROUND(I193*H193,2)</f>
        <v>0</v>
      </c>
      <c r="BL193" s="15" t="s">
        <v>152</v>
      </c>
      <c r="BM193" s="227" t="s">
        <v>633</v>
      </c>
    </row>
    <row r="194" s="2" customFormat="1">
      <c r="A194" s="36"/>
      <c r="B194" s="37"/>
      <c r="C194" s="38"/>
      <c r="D194" s="229" t="s">
        <v>154</v>
      </c>
      <c r="E194" s="38"/>
      <c r="F194" s="230" t="s">
        <v>632</v>
      </c>
      <c r="G194" s="38"/>
      <c r="H194" s="38"/>
      <c r="I194" s="231"/>
      <c r="J194" s="38"/>
      <c r="K194" s="38"/>
      <c r="L194" s="42"/>
      <c r="M194" s="232"/>
      <c r="N194" s="233"/>
      <c r="O194" s="89"/>
      <c r="P194" s="89"/>
      <c r="Q194" s="89"/>
      <c r="R194" s="89"/>
      <c r="S194" s="89"/>
      <c r="T194" s="90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5" t="s">
        <v>154</v>
      </c>
      <c r="AU194" s="15" t="s">
        <v>88</v>
      </c>
    </row>
    <row r="195" s="13" customFormat="1">
      <c r="A195" s="13"/>
      <c r="B195" s="234"/>
      <c r="C195" s="235"/>
      <c r="D195" s="229" t="s">
        <v>156</v>
      </c>
      <c r="E195" s="236" t="s">
        <v>1</v>
      </c>
      <c r="F195" s="237" t="s">
        <v>248</v>
      </c>
      <c r="G195" s="235"/>
      <c r="H195" s="238">
        <v>18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156</v>
      </c>
      <c r="AU195" s="244" t="s">
        <v>88</v>
      </c>
      <c r="AV195" s="13" t="s">
        <v>88</v>
      </c>
      <c r="AW195" s="13" t="s">
        <v>34</v>
      </c>
      <c r="AX195" s="13" t="s">
        <v>86</v>
      </c>
      <c r="AY195" s="244" t="s">
        <v>145</v>
      </c>
    </row>
    <row r="196" s="13" customFormat="1">
      <c r="A196" s="13"/>
      <c r="B196" s="234"/>
      <c r="C196" s="235"/>
      <c r="D196" s="229" t="s">
        <v>156</v>
      </c>
      <c r="E196" s="235"/>
      <c r="F196" s="237" t="s">
        <v>634</v>
      </c>
      <c r="G196" s="235"/>
      <c r="H196" s="238">
        <v>18.899999999999999</v>
      </c>
      <c r="I196" s="239"/>
      <c r="J196" s="235"/>
      <c r="K196" s="235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156</v>
      </c>
      <c r="AU196" s="244" t="s">
        <v>88</v>
      </c>
      <c r="AV196" s="13" t="s">
        <v>88</v>
      </c>
      <c r="AW196" s="13" t="s">
        <v>4</v>
      </c>
      <c r="AX196" s="13" t="s">
        <v>86</v>
      </c>
      <c r="AY196" s="244" t="s">
        <v>145</v>
      </c>
    </row>
    <row r="197" s="2" customFormat="1" ht="21.75" customHeight="1">
      <c r="A197" s="36"/>
      <c r="B197" s="37"/>
      <c r="C197" s="245" t="s">
        <v>277</v>
      </c>
      <c r="D197" s="245" t="s">
        <v>209</v>
      </c>
      <c r="E197" s="246" t="s">
        <v>635</v>
      </c>
      <c r="F197" s="247" t="s">
        <v>636</v>
      </c>
      <c r="G197" s="248" t="s">
        <v>218</v>
      </c>
      <c r="H197" s="249">
        <v>18</v>
      </c>
      <c r="I197" s="250"/>
      <c r="J197" s="251">
        <f>ROUND(I197*H197,2)</f>
        <v>0</v>
      </c>
      <c r="K197" s="247" t="s">
        <v>232</v>
      </c>
      <c r="L197" s="252"/>
      <c r="M197" s="253" t="s">
        <v>1</v>
      </c>
      <c r="N197" s="254" t="s">
        <v>43</v>
      </c>
      <c r="O197" s="89"/>
      <c r="P197" s="225">
        <f>O197*H197</f>
        <v>0</v>
      </c>
      <c r="Q197" s="225">
        <v>0.00010000000000000001</v>
      </c>
      <c r="R197" s="225">
        <f>Q197*H197</f>
        <v>0.0018000000000000002</v>
      </c>
      <c r="S197" s="225">
        <v>0</v>
      </c>
      <c r="T197" s="22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7" t="s">
        <v>190</v>
      </c>
      <c r="AT197" s="227" t="s">
        <v>209</v>
      </c>
      <c r="AU197" s="227" t="s">
        <v>88</v>
      </c>
      <c r="AY197" s="15" t="s">
        <v>145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5" t="s">
        <v>86</v>
      </c>
      <c r="BK197" s="228">
        <f>ROUND(I197*H197,2)</f>
        <v>0</v>
      </c>
      <c r="BL197" s="15" t="s">
        <v>152</v>
      </c>
      <c r="BM197" s="227" t="s">
        <v>637</v>
      </c>
    </row>
    <row r="198" s="2" customFormat="1">
      <c r="A198" s="36"/>
      <c r="B198" s="37"/>
      <c r="C198" s="38"/>
      <c r="D198" s="229" t="s">
        <v>154</v>
      </c>
      <c r="E198" s="38"/>
      <c r="F198" s="230" t="s">
        <v>636</v>
      </c>
      <c r="G198" s="38"/>
      <c r="H198" s="38"/>
      <c r="I198" s="231"/>
      <c r="J198" s="38"/>
      <c r="K198" s="38"/>
      <c r="L198" s="42"/>
      <c r="M198" s="232"/>
      <c r="N198" s="233"/>
      <c r="O198" s="89"/>
      <c r="P198" s="89"/>
      <c r="Q198" s="89"/>
      <c r="R198" s="89"/>
      <c r="S198" s="89"/>
      <c r="T198" s="90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5" t="s">
        <v>154</v>
      </c>
      <c r="AU198" s="15" t="s">
        <v>88</v>
      </c>
    </row>
    <row r="199" s="13" customFormat="1">
      <c r="A199" s="13"/>
      <c r="B199" s="234"/>
      <c r="C199" s="235"/>
      <c r="D199" s="229" t="s">
        <v>156</v>
      </c>
      <c r="E199" s="236" t="s">
        <v>1</v>
      </c>
      <c r="F199" s="237" t="s">
        <v>248</v>
      </c>
      <c r="G199" s="235"/>
      <c r="H199" s="238">
        <v>18</v>
      </c>
      <c r="I199" s="239"/>
      <c r="J199" s="235"/>
      <c r="K199" s="235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156</v>
      </c>
      <c r="AU199" s="244" t="s">
        <v>88</v>
      </c>
      <c r="AV199" s="13" t="s">
        <v>88</v>
      </c>
      <c r="AW199" s="13" t="s">
        <v>34</v>
      </c>
      <c r="AX199" s="13" t="s">
        <v>86</v>
      </c>
      <c r="AY199" s="244" t="s">
        <v>145</v>
      </c>
    </row>
    <row r="200" s="12" customFormat="1" ht="22.8" customHeight="1">
      <c r="A200" s="12"/>
      <c r="B200" s="200"/>
      <c r="C200" s="201"/>
      <c r="D200" s="202" t="s">
        <v>77</v>
      </c>
      <c r="E200" s="214" t="s">
        <v>174</v>
      </c>
      <c r="F200" s="214" t="s">
        <v>242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f>SUM(P201:P213)</f>
        <v>0</v>
      </c>
      <c r="Q200" s="208"/>
      <c r="R200" s="209">
        <f>SUM(R201:R213)</f>
        <v>13.418885039999999</v>
      </c>
      <c r="S200" s="208"/>
      <c r="T200" s="210">
        <f>SUM(T201:T213)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86</v>
      </c>
      <c r="AT200" s="212" t="s">
        <v>77</v>
      </c>
      <c r="AU200" s="212" t="s">
        <v>86</v>
      </c>
      <c r="AY200" s="211" t="s">
        <v>145</v>
      </c>
      <c r="BK200" s="213">
        <f>SUM(BK201:BK213)</f>
        <v>0</v>
      </c>
    </row>
    <row r="201" s="2" customFormat="1" ht="21.75" customHeight="1">
      <c r="A201" s="36"/>
      <c r="B201" s="37"/>
      <c r="C201" s="216" t="s">
        <v>202</v>
      </c>
      <c r="D201" s="216" t="s">
        <v>147</v>
      </c>
      <c r="E201" s="217" t="s">
        <v>244</v>
      </c>
      <c r="F201" s="218" t="s">
        <v>245</v>
      </c>
      <c r="G201" s="219" t="s">
        <v>150</v>
      </c>
      <c r="H201" s="220">
        <v>10.720000000000001</v>
      </c>
      <c r="I201" s="221"/>
      <c r="J201" s="222">
        <f>ROUND(I201*H201,2)</f>
        <v>0</v>
      </c>
      <c r="K201" s="218" t="s">
        <v>232</v>
      </c>
      <c r="L201" s="42"/>
      <c r="M201" s="223" t="s">
        <v>1</v>
      </c>
      <c r="N201" s="224" t="s">
        <v>43</v>
      </c>
      <c r="O201" s="89"/>
      <c r="P201" s="225">
        <f>O201*H201</f>
        <v>0</v>
      </c>
      <c r="Q201" s="225">
        <v>0.23000000000000001</v>
      </c>
      <c r="R201" s="225">
        <f>Q201*H201</f>
        <v>2.4656000000000002</v>
      </c>
      <c r="S201" s="225">
        <v>0</v>
      </c>
      <c r="T201" s="22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27" t="s">
        <v>152</v>
      </c>
      <c r="AT201" s="227" t="s">
        <v>147</v>
      </c>
      <c r="AU201" s="227" t="s">
        <v>88</v>
      </c>
      <c r="AY201" s="15" t="s">
        <v>145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5" t="s">
        <v>86</v>
      </c>
      <c r="BK201" s="228">
        <f>ROUND(I201*H201,2)</f>
        <v>0</v>
      </c>
      <c r="BL201" s="15" t="s">
        <v>152</v>
      </c>
      <c r="BM201" s="227" t="s">
        <v>638</v>
      </c>
    </row>
    <row r="202" s="2" customFormat="1">
      <c r="A202" s="36"/>
      <c r="B202" s="37"/>
      <c r="C202" s="38"/>
      <c r="D202" s="229" t="s">
        <v>154</v>
      </c>
      <c r="E202" s="38"/>
      <c r="F202" s="230" t="s">
        <v>247</v>
      </c>
      <c r="G202" s="38"/>
      <c r="H202" s="38"/>
      <c r="I202" s="231"/>
      <c r="J202" s="38"/>
      <c r="K202" s="38"/>
      <c r="L202" s="42"/>
      <c r="M202" s="232"/>
      <c r="N202" s="233"/>
      <c r="O202" s="89"/>
      <c r="P202" s="89"/>
      <c r="Q202" s="89"/>
      <c r="R202" s="89"/>
      <c r="S202" s="89"/>
      <c r="T202" s="90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154</v>
      </c>
      <c r="AU202" s="15" t="s">
        <v>88</v>
      </c>
    </row>
    <row r="203" s="13" customFormat="1">
      <c r="A203" s="13"/>
      <c r="B203" s="234"/>
      <c r="C203" s="235"/>
      <c r="D203" s="229" t="s">
        <v>156</v>
      </c>
      <c r="E203" s="236" t="s">
        <v>1</v>
      </c>
      <c r="F203" s="237" t="s">
        <v>235</v>
      </c>
      <c r="G203" s="235"/>
      <c r="H203" s="238">
        <v>10.720000000000001</v>
      </c>
      <c r="I203" s="239"/>
      <c r="J203" s="235"/>
      <c r="K203" s="235"/>
      <c r="L203" s="240"/>
      <c r="M203" s="241"/>
      <c r="N203" s="242"/>
      <c r="O203" s="242"/>
      <c r="P203" s="242"/>
      <c r="Q203" s="242"/>
      <c r="R203" s="242"/>
      <c r="S203" s="242"/>
      <c r="T203" s="24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4" t="s">
        <v>156</v>
      </c>
      <c r="AU203" s="244" t="s">
        <v>88</v>
      </c>
      <c r="AV203" s="13" t="s">
        <v>88</v>
      </c>
      <c r="AW203" s="13" t="s">
        <v>34</v>
      </c>
      <c r="AX203" s="13" t="s">
        <v>86</v>
      </c>
      <c r="AY203" s="244" t="s">
        <v>145</v>
      </c>
    </row>
    <row r="204" s="2" customFormat="1" ht="21.75" customHeight="1">
      <c r="A204" s="36"/>
      <c r="B204" s="37"/>
      <c r="C204" s="216" t="s">
        <v>396</v>
      </c>
      <c r="D204" s="216" t="s">
        <v>147</v>
      </c>
      <c r="E204" s="217" t="s">
        <v>249</v>
      </c>
      <c r="F204" s="218" t="s">
        <v>250</v>
      </c>
      <c r="G204" s="219" t="s">
        <v>150</v>
      </c>
      <c r="H204" s="220">
        <v>11.981999999999999</v>
      </c>
      <c r="I204" s="221"/>
      <c r="J204" s="222">
        <f>ROUND(I204*H204,2)</f>
        <v>0</v>
      </c>
      <c r="K204" s="218" t="s">
        <v>151</v>
      </c>
      <c r="L204" s="42"/>
      <c r="M204" s="223" t="s">
        <v>1</v>
      </c>
      <c r="N204" s="224" t="s">
        <v>43</v>
      </c>
      <c r="O204" s="89"/>
      <c r="P204" s="225">
        <f>O204*H204</f>
        <v>0</v>
      </c>
      <c r="Q204" s="225">
        <v>0.68999999999999995</v>
      </c>
      <c r="R204" s="225">
        <f>Q204*H204</f>
        <v>8.2675799999999988</v>
      </c>
      <c r="S204" s="225">
        <v>0</v>
      </c>
      <c r="T204" s="226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27" t="s">
        <v>152</v>
      </c>
      <c r="AT204" s="227" t="s">
        <v>147</v>
      </c>
      <c r="AU204" s="227" t="s">
        <v>88</v>
      </c>
      <c r="AY204" s="15" t="s">
        <v>145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15" t="s">
        <v>86</v>
      </c>
      <c r="BK204" s="228">
        <f>ROUND(I204*H204,2)</f>
        <v>0</v>
      </c>
      <c r="BL204" s="15" t="s">
        <v>152</v>
      </c>
      <c r="BM204" s="227" t="s">
        <v>639</v>
      </c>
    </row>
    <row r="205" s="2" customFormat="1">
      <c r="A205" s="36"/>
      <c r="B205" s="37"/>
      <c r="C205" s="38"/>
      <c r="D205" s="229" t="s">
        <v>154</v>
      </c>
      <c r="E205" s="38"/>
      <c r="F205" s="230" t="s">
        <v>252</v>
      </c>
      <c r="G205" s="38"/>
      <c r="H205" s="38"/>
      <c r="I205" s="231"/>
      <c r="J205" s="38"/>
      <c r="K205" s="38"/>
      <c r="L205" s="42"/>
      <c r="M205" s="232"/>
      <c r="N205" s="233"/>
      <c r="O205" s="89"/>
      <c r="P205" s="89"/>
      <c r="Q205" s="89"/>
      <c r="R205" s="89"/>
      <c r="S205" s="89"/>
      <c r="T205" s="90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5" t="s">
        <v>154</v>
      </c>
      <c r="AU205" s="15" t="s">
        <v>88</v>
      </c>
    </row>
    <row r="206" s="13" customFormat="1">
      <c r="A206" s="13"/>
      <c r="B206" s="234"/>
      <c r="C206" s="235"/>
      <c r="D206" s="229" t="s">
        <v>156</v>
      </c>
      <c r="E206" s="236" t="s">
        <v>1</v>
      </c>
      <c r="F206" s="237" t="s">
        <v>253</v>
      </c>
      <c r="G206" s="235"/>
      <c r="H206" s="238">
        <v>11.981999999999999</v>
      </c>
      <c r="I206" s="239"/>
      <c r="J206" s="235"/>
      <c r="K206" s="235"/>
      <c r="L206" s="240"/>
      <c r="M206" s="241"/>
      <c r="N206" s="242"/>
      <c r="O206" s="242"/>
      <c r="P206" s="242"/>
      <c r="Q206" s="242"/>
      <c r="R206" s="242"/>
      <c r="S206" s="242"/>
      <c r="T206" s="24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4" t="s">
        <v>156</v>
      </c>
      <c r="AU206" s="244" t="s">
        <v>88</v>
      </c>
      <c r="AV206" s="13" t="s">
        <v>88</v>
      </c>
      <c r="AW206" s="13" t="s">
        <v>34</v>
      </c>
      <c r="AX206" s="13" t="s">
        <v>86</v>
      </c>
      <c r="AY206" s="244" t="s">
        <v>145</v>
      </c>
    </row>
    <row r="207" s="2" customFormat="1" ht="24.15" customHeight="1">
      <c r="A207" s="36"/>
      <c r="B207" s="37"/>
      <c r="C207" s="216" t="s">
        <v>401</v>
      </c>
      <c r="D207" s="216" t="s">
        <v>147</v>
      </c>
      <c r="E207" s="217" t="s">
        <v>255</v>
      </c>
      <c r="F207" s="218" t="s">
        <v>256</v>
      </c>
      <c r="G207" s="219" t="s">
        <v>150</v>
      </c>
      <c r="H207" s="220">
        <v>11.981999999999999</v>
      </c>
      <c r="I207" s="221"/>
      <c r="J207" s="222">
        <f>ROUND(I207*H207,2)</f>
        <v>0</v>
      </c>
      <c r="K207" s="218" t="s">
        <v>151</v>
      </c>
      <c r="L207" s="42"/>
      <c r="M207" s="223" t="s">
        <v>1</v>
      </c>
      <c r="N207" s="224" t="s">
        <v>43</v>
      </c>
      <c r="O207" s="89"/>
      <c r="P207" s="225">
        <f>O207*H207</f>
        <v>0</v>
      </c>
      <c r="Q207" s="225">
        <v>0.089219999999999994</v>
      </c>
      <c r="R207" s="225">
        <f>Q207*H207</f>
        <v>1.0690340399999998</v>
      </c>
      <c r="S207" s="225">
        <v>0</v>
      </c>
      <c r="T207" s="226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27" t="s">
        <v>152</v>
      </c>
      <c r="AT207" s="227" t="s">
        <v>147</v>
      </c>
      <c r="AU207" s="227" t="s">
        <v>88</v>
      </c>
      <c r="AY207" s="15" t="s">
        <v>145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15" t="s">
        <v>86</v>
      </c>
      <c r="BK207" s="228">
        <f>ROUND(I207*H207,2)</f>
        <v>0</v>
      </c>
      <c r="BL207" s="15" t="s">
        <v>152</v>
      </c>
      <c r="BM207" s="227" t="s">
        <v>640</v>
      </c>
    </row>
    <row r="208" s="2" customFormat="1">
      <c r="A208" s="36"/>
      <c r="B208" s="37"/>
      <c r="C208" s="38"/>
      <c r="D208" s="229" t="s">
        <v>154</v>
      </c>
      <c r="E208" s="38"/>
      <c r="F208" s="230" t="s">
        <v>258</v>
      </c>
      <c r="G208" s="38"/>
      <c r="H208" s="38"/>
      <c r="I208" s="231"/>
      <c r="J208" s="38"/>
      <c r="K208" s="38"/>
      <c r="L208" s="42"/>
      <c r="M208" s="232"/>
      <c r="N208" s="233"/>
      <c r="O208" s="89"/>
      <c r="P208" s="89"/>
      <c r="Q208" s="89"/>
      <c r="R208" s="89"/>
      <c r="S208" s="89"/>
      <c r="T208" s="90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5" t="s">
        <v>154</v>
      </c>
      <c r="AU208" s="15" t="s">
        <v>88</v>
      </c>
    </row>
    <row r="209" s="13" customFormat="1">
      <c r="A209" s="13"/>
      <c r="B209" s="234"/>
      <c r="C209" s="235"/>
      <c r="D209" s="229" t="s">
        <v>156</v>
      </c>
      <c r="E209" s="236" t="s">
        <v>1</v>
      </c>
      <c r="F209" s="237" t="s">
        <v>253</v>
      </c>
      <c r="G209" s="235"/>
      <c r="H209" s="238">
        <v>11.981999999999999</v>
      </c>
      <c r="I209" s="239"/>
      <c r="J209" s="235"/>
      <c r="K209" s="235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156</v>
      </c>
      <c r="AU209" s="244" t="s">
        <v>88</v>
      </c>
      <c r="AV209" s="13" t="s">
        <v>88</v>
      </c>
      <c r="AW209" s="13" t="s">
        <v>34</v>
      </c>
      <c r="AX209" s="13" t="s">
        <v>86</v>
      </c>
      <c r="AY209" s="244" t="s">
        <v>145</v>
      </c>
    </row>
    <row r="210" s="2" customFormat="1" ht="21.75" customHeight="1">
      <c r="A210" s="36"/>
      <c r="B210" s="37"/>
      <c r="C210" s="245" t="s">
        <v>406</v>
      </c>
      <c r="D210" s="245" t="s">
        <v>209</v>
      </c>
      <c r="E210" s="246" t="s">
        <v>260</v>
      </c>
      <c r="F210" s="247" t="s">
        <v>261</v>
      </c>
      <c r="G210" s="248" t="s">
        <v>150</v>
      </c>
      <c r="H210" s="249">
        <v>12.340999999999999</v>
      </c>
      <c r="I210" s="250"/>
      <c r="J210" s="251">
        <f>ROUND(I210*H210,2)</f>
        <v>0</v>
      </c>
      <c r="K210" s="247" t="s">
        <v>151</v>
      </c>
      <c r="L210" s="252"/>
      <c r="M210" s="253" t="s">
        <v>1</v>
      </c>
      <c r="N210" s="254" t="s">
        <v>43</v>
      </c>
      <c r="O210" s="89"/>
      <c r="P210" s="225">
        <f>O210*H210</f>
        <v>0</v>
      </c>
      <c r="Q210" s="225">
        <v>0.13100000000000001</v>
      </c>
      <c r="R210" s="225">
        <f>Q210*H210</f>
        <v>1.616671</v>
      </c>
      <c r="S210" s="225">
        <v>0</v>
      </c>
      <c r="T210" s="226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27" t="s">
        <v>190</v>
      </c>
      <c r="AT210" s="227" t="s">
        <v>209</v>
      </c>
      <c r="AU210" s="227" t="s">
        <v>88</v>
      </c>
      <c r="AY210" s="15" t="s">
        <v>145</v>
      </c>
      <c r="BE210" s="228">
        <f>IF(N210="základní",J210,0)</f>
        <v>0</v>
      </c>
      <c r="BF210" s="228">
        <f>IF(N210="snížená",J210,0)</f>
        <v>0</v>
      </c>
      <c r="BG210" s="228">
        <f>IF(N210="zákl. přenesená",J210,0)</f>
        <v>0</v>
      </c>
      <c r="BH210" s="228">
        <f>IF(N210="sníž. přenesená",J210,0)</f>
        <v>0</v>
      </c>
      <c r="BI210" s="228">
        <f>IF(N210="nulová",J210,0)</f>
        <v>0</v>
      </c>
      <c r="BJ210" s="15" t="s">
        <v>86</v>
      </c>
      <c r="BK210" s="228">
        <f>ROUND(I210*H210,2)</f>
        <v>0</v>
      </c>
      <c r="BL210" s="15" t="s">
        <v>152</v>
      </c>
      <c r="BM210" s="227" t="s">
        <v>641</v>
      </c>
    </row>
    <row r="211" s="2" customFormat="1">
      <c r="A211" s="36"/>
      <c r="B211" s="37"/>
      <c r="C211" s="38"/>
      <c r="D211" s="229" t="s">
        <v>154</v>
      </c>
      <c r="E211" s="38"/>
      <c r="F211" s="230" t="s">
        <v>261</v>
      </c>
      <c r="G211" s="38"/>
      <c r="H211" s="38"/>
      <c r="I211" s="231"/>
      <c r="J211" s="38"/>
      <c r="K211" s="38"/>
      <c r="L211" s="42"/>
      <c r="M211" s="232"/>
      <c r="N211" s="233"/>
      <c r="O211" s="89"/>
      <c r="P211" s="89"/>
      <c r="Q211" s="89"/>
      <c r="R211" s="89"/>
      <c r="S211" s="89"/>
      <c r="T211" s="90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5" t="s">
        <v>154</v>
      </c>
      <c r="AU211" s="15" t="s">
        <v>88</v>
      </c>
    </row>
    <row r="212" s="13" customFormat="1">
      <c r="A212" s="13"/>
      <c r="B212" s="234"/>
      <c r="C212" s="235"/>
      <c r="D212" s="229" t="s">
        <v>156</v>
      </c>
      <c r="E212" s="236" t="s">
        <v>1</v>
      </c>
      <c r="F212" s="237" t="s">
        <v>253</v>
      </c>
      <c r="G212" s="235"/>
      <c r="H212" s="238">
        <v>11.981999999999999</v>
      </c>
      <c r="I212" s="239"/>
      <c r="J212" s="235"/>
      <c r="K212" s="235"/>
      <c r="L212" s="240"/>
      <c r="M212" s="241"/>
      <c r="N212" s="242"/>
      <c r="O212" s="242"/>
      <c r="P212" s="242"/>
      <c r="Q212" s="242"/>
      <c r="R212" s="242"/>
      <c r="S212" s="242"/>
      <c r="T212" s="24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4" t="s">
        <v>156</v>
      </c>
      <c r="AU212" s="244" t="s">
        <v>88</v>
      </c>
      <c r="AV212" s="13" t="s">
        <v>88</v>
      </c>
      <c r="AW212" s="13" t="s">
        <v>34</v>
      </c>
      <c r="AX212" s="13" t="s">
        <v>86</v>
      </c>
      <c r="AY212" s="244" t="s">
        <v>145</v>
      </c>
    </row>
    <row r="213" s="13" customFormat="1">
      <c r="A213" s="13"/>
      <c r="B213" s="234"/>
      <c r="C213" s="235"/>
      <c r="D213" s="229" t="s">
        <v>156</v>
      </c>
      <c r="E213" s="235"/>
      <c r="F213" s="237" t="s">
        <v>263</v>
      </c>
      <c r="G213" s="235"/>
      <c r="H213" s="238">
        <v>12.340999999999999</v>
      </c>
      <c r="I213" s="239"/>
      <c r="J213" s="235"/>
      <c r="K213" s="235"/>
      <c r="L213" s="240"/>
      <c r="M213" s="241"/>
      <c r="N213" s="242"/>
      <c r="O213" s="242"/>
      <c r="P213" s="242"/>
      <c r="Q213" s="242"/>
      <c r="R213" s="242"/>
      <c r="S213" s="242"/>
      <c r="T213" s="24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4" t="s">
        <v>156</v>
      </c>
      <c r="AU213" s="244" t="s">
        <v>88</v>
      </c>
      <c r="AV213" s="13" t="s">
        <v>88</v>
      </c>
      <c r="AW213" s="13" t="s">
        <v>4</v>
      </c>
      <c r="AX213" s="13" t="s">
        <v>86</v>
      </c>
      <c r="AY213" s="244" t="s">
        <v>145</v>
      </c>
    </row>
    <row r="214" s="12" customFormat="1" ht="22.8" customHeight="1">
      <c r="A214" s="12"/>
      <c r="B214" s="200"/>
      <c r="C214" s="201"/>
      <c r="D214" s="202" t="s">
        <v>77</v>
      </c>
      <c r="E214" s="214" t="s">
        <v>197</v>
      </c>
      <c r="F214" s="214" t="s">
        <v>264</v>
      </c>
      <c r="G214" s="201"/>
      <c r="H214" s="201"/>
      <c r="I214" s="204"/>
      <c r="J214" s="215">
        <f>BK214</f>
        <v>0</v>
      </c>
      <c r="K214" s="201"/>
      <c r="L214" s="206"/>
      <c r="M214" s="207"/>
      <c r="N214" s="208"/>
      <c r="O214" s="208"/>
      <c r="P214" s="209">
        <f>SUM(P215:P236)</f>
        <v>0</v>
      </c>
      <c r="Q214" s="208"/>
      <c r="R214" s="209">
        <f>SUM(R215:R236)</f>
        <v>13.43160376</v>
      </c>
      <c r="S214" s="208"/>
      <c r="T214" s="210">
        <f>SUM(T215:T236)</f>
        <v>4.3525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1" t="s">
        <v>86</v>
      </c>
      <c r="AT214" s="212" t="s">
        <v>77</v>
      </c>
      <c r="AU214" s="212" t="s">
        <v>86</v>
      </c>
      <c r="AY214" s="211" t="s">
        <v>145</v>
      </c>
      <c r="BK214" s="213">
        <f>SUM(BK215:BK236)</f>
        <v>0</v>
      </c>
    </row>
    <row r="215" s="2" customFormat="1" ht="33" customHeight="1">
      <c r="A215" s="36"/>
      <c r="B215" s="37"/>
      <c r="C215" s="216" t="s">
        <v>408</v>
      </c>
      <c r="D215" s="216" t="s">
        <v>147</v>
      </c>
      <c r="E215" s="217" t="s">
        <v>265</v>
      </c>
      <c r="F215" s="218" t="s">
        <v>266</v>
      </c>
      <c r="G215" s="219" t="s">
        <v>267</v>
      </c>
      <c r="H215" s="220">
        <v>20.600000000000001</v>
      </c>
      <c r="I215" s="221"/>
      <c r="J215" s="222">
        <f>ROUND(I215*H215,2)</f>
        <v>0</v>
      </c>
      <c r="K215" s="218" t="s">
        <v>151</v>
      </c>
      <c r="L215" s="42"/>
      <c r="M215" s="223" t="s">
        <v>1</v>
      </c>
      <c r="N215" s="224" t="s">
        <v>43</v>
      </c>
      <c r="O215" s="89"/>
      <c r="P215" s="225">
        <f>O215*H215</f>
        <v>0</v>
      </c>
      <c r="Q215" s="225">
        <v>0.12949959999999999</v>
      </c>
      <c r="R215" s="225">
        <f>Q215*H215</f>
        <v>2.6676917599999999</v>
      </c>
      <c r="S215" s="225">
        <v>0</v>
      </c>
      <c r="T215" s="226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27" t="s">
        <v>152</v>
      </c>
      <c r="AT215" s="227" t="s">
        <v>147</v>
      </c>
      <c r="AU215" s="227" t="s">
        <v>88</v>
      </c>
      <c r="AY215" s="15" t="s">
        <v>145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15" t="s">
        <v>86</v>
      </c>
      <c r="BK215" s="228">
        <f>ROUND(I215*H215,2)</f>
        <v>0</v>
      </c>
      <c r="BL215" s="15" t="s">
        <v>152</v>
      </c>
      <c r="BM215" s="227" t="s">
        <v>642</v>
      </c>
    </row>
    <row r="216" s="2" customFormat="1">
      <c r="A216" s="36"/>
      <c r="B216" s="37"/>
      <c r="C216" s="38"/>
      <c r="D216" s="229" t="s">
        <v>154</v>
      </c>
      <c r="E216" s="38"/>
      <c r="F216" s="230" t="s">
        <v>269</v>
      </c>
      <c r="G216" s="38"/>
      <c r="H216" s="38"/>
      <c r="I216" s="231"/>
      <c r="J216" s="38"/>
      <c r="K216" s="38"/>
      <c r="L216" s="42"/>
      <c r="M216" s="232"/>
      <c r="N216" s="233"/>
      <c r="O216" s="89"/>
      <c r="P216" s="89"/>
      <c r="Q216" s="89"/>
      <c r="R216" s="89"/>
      <c r="S216" s="89"/>
      <c r="T216" s="90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T216" s="15" t="s">
        <v>154</v>
      </c>
      <c r="AU216" s="15" t="s">
        <v>88</v>
      </c>
    </row>
    <row r="217" s="13" customFormat="1">
      <c r="A217" s="13"/>
      <c r="B217" s="234"/>
      <c r="C217" s="235"/>
      <c r="D217" s="229" t="s">
        <v>156</v>
      </c>
      <c r="E217" s="236" t="s">
        <v>1</v>
      </c>
      <c r="F217" s="237" t="s">
        <v>270</v>
      </c>
      <c r="G217" s="235"/>
      <c r="H217" s="238">
        <v>20.600000000000001</v>
      </c>
      <c r="I217" s="239"/>
      <c r="J217" s="235"/>
      <c r="K217" s="235"/>
      <c r="L217" s="240"/>
      <c r="M217" s="241"/>
      <c r="N217" s="242"/>
      <c r="O217" s="242"/>
      <c r="P217" s="242"/>
      <c r="Q217" s="242"/>
      <c r="R217" s="242"/>
      <c r="S217" s="242"/>
      <c r="T217" s="24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4" t="s">
        <v>156</v>
      </c>
      <c r="AU217" s="244" t="s">
        <v>88</v>
      </c>
      <c r="AV217" s="13" t="s">
        <v>88</v>
      </c>
      <c r="AW217" s="13" t="s">
        <v>34</v>
      </c>
      <c r="AX217" s="13" t="s">
        <v>86</v>
      </c>
      <c r="AY217" s="244" t="s">
        <v>145</v>
      </c>
    </row>
    <row r="218" s="2" customFormat="1" ht="16.5" customHeight="1">
      <c r="A218" s="36"/>
      <c r="B218" s="37"/>
      <c r="C218" s="245" t="s">
        <v>411</v>
      </c>
      <c r="D218" s="245" t="s">
        <v>209</v>
      </c>
      <c r="E218" s="246" t="s">
        <v>272</v>
      </c>
      <c r="F218" s="247" t="s">
        <v>273</v>
      </c>
      <c r="G218" s="248" t="s">
        <v>267</v>
      </c>
      <c r="H218" s="249">
        <v>21.012</v>
      </c>
      <c r="I218" s="250"/>
      <c r="J218" s="251">
        <f>ROUND(I218*H218,2)</f>
        <v>0</v>
      </c>
      <c r="K218" s="247" t="s">
        <v>151</v>
      </c>
      <c r="L218" s="252"/>
      <c r="M218" s="253" t="s">
        <v>1</v>
      </c>
      <c r="N218" s="254" t="s">
        <v>43</v>
      </c>
      <c r="O218" s="89"/>
      <c r="P218" s="225">
        <f>O218*H218</f>
        <v>0</v>
      </c>
      <c r="Q218" s="225">
        <v>0.035999999999999997</v>
      </c>
      <c r="R218" s="225">
        <f>Q218*H218</f>
        <v>0.75643199999999999</v>
      </c>
      <c r="S218" s="225">
        <v>0</v>
      </c>
      <c r="T218" s="226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27" t="s">
        <v>274</v>
      </c>
      <c r="AT218" s="227" t="s">
        <v>209</v>
      </c>
      <c r="AU218" s="227" t="s">
        <v>88</v>
      </c>
      <c r="AY218" s="15" t="s">
        <v>145</v>
      </c>
      <c r="BE218" s="228">
        <f>IF(N218="základní",J218,0)</f>
        <v>0</v>
      </c>
      <c r="BF218" s="228">
        <f>IF(N218="snížená",J218,0)</f>
        <v>0</v>
      </c>
      <c r="BG218" s="228">
        <f>IF(N218="zákl. přenesená",J218,0)</f>
        <v>0</v>
      </c>
      <c r="BH218" s="228">
        <f>IF(N218="sníž. přenesená",J218,0)</f>
        <v>0</v>
      </c>
      <c r="BI218" s="228">
        <f>IF(N218="nulová",J218,0)</f>
        <v>0</v>
      </c>
      <c r="BJ218" s="15" t="s">
        <v>86</v>
      </c>
      <c r="BK218" s="228">
        <f>ROUND(I218*H218,2)</f>
        <v>0</v>
      </c>
      <c r="BL218" s="15" t="s">
        <v>274</v>
      </c>
      <c r="BM218" s="227" t="s">
        <v>643</v>
      </c>
    </row>
    <row r="219" s="2" customFormat="1">
      <c r="A219" s="36"/>
      <c r="B219" s="37"/>
      <c r="C219" s="38"/>
      <c r="D219" s="229" t="s">
        <v>154</v>
      </c>
      <c r="E219" s="38"/>
      <c r="F219" s="230" t="s">
        <v>273</v>
      </c>
      <c r="G219" s="38"/>
      <c r="H219" s="38"/>
      <c r="I219" s="231"/>
      <c r="J219" s="38"/>
      <c r="K219" s="38"/>
      <c r="L219" s="42"/>
      <c r="M219" s="232"/>
      <c r="N219" s="233"/>
      <c r="O219" s="89"/>
      <c r="P219" s="89"/>
      <c r="Q219" s="89"/>
      <c r="R219" s="89"/>
      <c r="S219" s="89"/>
      <c r="T219" s="90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5" t="s">
        <v>154</v>
      </c>
      <c r="AU219" s="15" t="s">
        <v>88</v>
      </c>
    </row>
    <row r="220" s="13" customFormat="1">
      <c r="A220" s="13"/>
      <c r="B220" s="234"/>
      <c r="C220" s="235"/>
      <c r="D220" s="229" t="s">
        <v>156</v>
      </c>
      <c r="E220" s="236" t="s">
        <v>1</v>
      </c>
      <c r="F220" s="237" t="s">
        <v>270</v>
      </c>
      <c r="G220" s="235"/>
      <c r="H220" s="238">
        <v>20.600000000000001</v>
      </c>
      <c r="I220" s="239"/>
      <c r="J220" s="235"/>
      <c r="K220" s="235"/>
      <c r="L220" s="240"/>
      <c r="M220" s="241"/>
      <c r="N220" s="242"/>
      <c r="O220" s="242"/>
      <c r="P220" s="242"/>
      <c r="Q220" s="242"/>
      <c r="R220" s="242"/>
      <c r="S220" s="242"/>
      <c r="T220" s="24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4" t="s">
        <v>156</v>
      </c>
      <c r="AU220" s="244" t="s">
        <v>88</v>
      </c>
      <c r="AV220" s="13" t="s">
        <v>88</v>
      </c>
      <c r="AW220" s="13" t="s">
        <v>34</v>
      </c>
      <c r="AX220" s="13" t="s">
        <v>86</v>
      </c>
      <c r="AY220" s="244" t="s">
        <v>145</v>
      </c>
    </row>
    <row r="221" s="13" customFormat="1">
      <c r="A221" s="13"/>
      <c r="B221" s="234"/>
      <c r="C221" s="235"/>
      <c r="D221" s="229" t="s">
        <v>156</v>
      </c>
      <c r="E221" s="235"/>
      <c r="F221" s="237" t="s">
        <v>276</v>
      </c>
      <c r="G221" s="235"/>
      <c r="H221" s="238">
        <v>21.012</v>
      </c>
      <c r="I221" s="239"/>
      <c r="J221" s="235"/>
      <c r="K221" s="235"/>
      <c r="L221" s="240"/>
      <c r="M221" s="241"/>
      <c r="N221" s="242"/>
      <c r="O221" s="242"/>
      <c r="P221" s="242"/>
      <c r="Q221" s="242"/>
      <c r="R221" s="242"/>
      <c r="S221" s="242"/>
      <c r="T221" s="2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4" t="s">
        <v>156</v>
      </c>
      <c r="AU221" s="244" t="s">
        <v>88</v>
      </c>
      <c r="AV221" s="13" t="s">
        <v>88</v>
      </c>
      <c r="AW221" s="13" t="s">
        <v>4</v>
      </c>
      <c r="AX221" s="13" t="s">
        <v>86</v>
      </c>
      <c r="AY221" s="244" t="s">
        <v>145</v>
      </c>
    </row>
    <row r="222" s="2" customFormat="1" ht="24.15" customHeight="1">
      <c r="A222" s="36"/>
      <c r="B222" s="37"/>
      <c r="C222" s="216" t="s">
        <v>414</v>
      </c>
      <c r="D222" s="216" t="s">
        <v>147</v>
      </c>
      <c r="E222" s="217" t="s">
        <v>278</v>
      </c>
      <c r="F222" s="218" t="s">
        <v>279</v>
      </c>
      <c r="G222" s="219" t="s">
        <v>160</v>
      </c>
      <c r="H222" s="220">
        <v>4</v>
      </c>
      <c r="I222" s="221"/>
      <c r="J222" s="222">
        <f>ROUND(I222*H222,2)</f>
        <v>0</v>
      </c>
      <c r="K222" s="218" t="s">
        <v>151</v>
      </c>
      <c r="L222" s="42"/>
      <c r="M222" s="223" t="s">
        <v>1</v>
      </c>
      <c r="N222" s="224" t="s">
        <v>43</v>
      </c>
      <c r="O222" s="89"/>
      <c r="P222" s="225">
        <f>O222*H222</f>
        <v>0</v>
      </c>
      <c r="Q222" s="225">
        <v>2.5018699999999998</v>
      </c>
      <c r="R222" s="225">
        <f>Q222*H222</f>
        <v>10.007479999999999</v>
      </c>
      <c r="S222" s="225">
        <v>0</v>
      </c>
      <c r="T222" s="226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27" t="s">
        <v>152</v>
      </c>
      <c r="AT222" s="227" t="s">
        <v>147</v>
      </c>
      <c r="AU222" s="227" t="s">
        <v>88</v>
      </c>
      <c r="AY222" s="15" t="s">
        <v>145</v>
      </c>
      <c r="BE222" s="228">
        <f>IF(N222="základní",J222,0)</f>
        <v>0</v>
      </c>
      <c r="BF222" s="228">
        <f>IF(N222="snížená",J222,0)</f>
        <v>0</v>
      </c>
      <c r="BG222" s="228">
        <f>IF(N222="zákl. přenesená",J222,0)</f>
        <v>0</v>
      </c>
      <c r="BH222" s="228">
        <f>IF(N222="sníž. přenesená",J222,0)</f>
        <v>0</v>
      </c>
      <c r="BI222" s="228">
        <f>IF(N222="nulová",J222,0)</f>
        <v>0</v>
      </c>
      <c r="BJ222" s="15" t="s">
        <v>86</v>
      </c>
      <c r="BK222" s="228">
        <f>ROUND(I222*H222,2)</f>
        <v>0</v>
      </c>
      <c r="BL222" s="15" t="s">
        <v>152</v>
      </c>
      <c r="BM222" s="227" t="s">
        <v>644</v>
      </c>
    </row>
    <row r="223" s="2" customFormat="1">
      <c r="A223" s="36"/>
      <c r="B223" s="37"/>
      <c r="C223" s="38"/>
      <c r="D223" s="229" t="s">
        <v>154</v>
      </c>
      <c r="E223" s="38"/>
      <c r="F223" s="230" t="s">
        <v>281</v>
      </c>
      <c r="G223" s="38"/>
      <c r="H223" s="38"/>
      <c r="I223" s="231"/>
      <c r="J223" s="38"/>
      <c r="K223" s="38"/>
      <c r="L223" s="42"/>
      <c r="M223" s="232"/>
      <c r="N223" s="233"/>
      <c r="O223" s="89"/>
      <c r="P223" s="89"/>
      <c r="Q223" s="89"/>
      <c r="R223" s="89"/>
      <c r="S223" s="89"/>
      <c r="T223" s="90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T223" s="15" t="s">
        <v>154</v>
      </c>
      <c r="AU223" s="15" t="s">
        <v>88</v>
      </c>
    </row>
    <row r="224" s="13" customFormat="1">
      <c r="A224" s="13"/>
      <c r="B224" s="234"/>
      <c r="C224" s="235"/>
      <c r="D224" s="229" t="s">
        <v>156</v>
      </c>
      <c r="E224" s="236" t="s">
        <v>1</v>
      </c>
      <c r="F224" s="237" t="s">
        <v>152</v>
      </c>
      <c r="G224" s="235"/>
      <c r="H224" s="238">
        <v>4</v>
      </c>
      <c r="I224" s="239"/>
      <c r="J224" s="235"/>
      <c r="K224" s="235"/>
      <c r="L224" s="240"/>
      <c r="M224" s="241"/>
      <c r="N224" s="242"/>
      <c r="O224" s="242"/>
      <c r="P224" s="242"/>
      <c r="Q224" s="242"/>
      <c r="R224" s="242"/>
      <c r="S224" s="242"/>
      <c r="T224" s="24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4" t="s">
        <v>156</v>
      </c>
      <c r="AU224" s="244" t="s">
        <v>88</v>
      </c>
      <c r="AV224" s="13" t="s">
        <v>88</v>
      </c>
      <c r="AW224" s="13" t="s">
        <v>34</v>
      </c>
      <c r="AX224" s="13" t="s">
        <v>86</v>
      </c>
      <c r="AY224" s="244" t="s">
        <v>145</v>
      </c>
    </row>
    <row r="225" s="2" customFormat="1" ht="24.15" customHeight="1">
      <c r="A225" s="36"/>
      <c r="B225" s="37"/>
      <c r="C225" s="216" t="s">
        <v>417</v>
      </c>
      <c r="D225" s="216" t="s">
        <v>147</v>
      </c>
      <c r="E225" s="217" t="s">
        <v>645</v>
      </c>
      <c r="F225" s="218" t="s">
        <v>646</v>
      </c>
      <c r="G225" s="219" t="s">
        <v>160</v>
      </c>
      <c r="H225" s="220">
        <v>1.5</v>
      </c>
      <c r="I225" s="221"/>
      <c r="J225" s="222">
        <f>ROUND(I225*H225,2)</f>
        <v>0</v>
      </c>
      <c r="K225" s="218" t="s">
        <v>232</v>
      </c>
      <c r="L225" s="42"/>
      <c r="M225" s="223" t="s">
        <v>1</v>
      </c>
      <c r="N225" s="224" t="s">
        <v>43</v>
      </c>
      <c r="O225" s="89"/>
      <c r="P225" s="225">
        <f>O225*H225</f>
        <v>0</v>
      </c>
      <c r="Q225" s="225">
        <v>0</v>
      </c>
      <c r="R225" s="225">
        <f>Q225*H225</f>
        <v>0</v>
      </c>
      <c r="S225" s="225">
        <v>2.3999999999999999</v>
      </c>
      <c r="T225" s="226">
        <f>S225*H225</f>
        <v>3.5999999999999996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227" t="s">
        <v>152</v>
      </c>
      <c r="AT225" s="227" t="s">
        <v>147</v>
      </c>
      <c r="AU225" s="227" t="s">
        <v>88</v>
      </c>
      <c r="AY225" s="15" t="s">
        <v>145</v>
      </c>
      <c r="BE225" s="228">
        <f>IF(N225="základní",J225,0)</f>
        <v>0</v>
      </c>
      <c r="BF225" s="228">
        <f>IF(N225="snížená",J225,0)</f>
        <v>0</v>
      </c>
      <c r="BG225" s="228">
        <f>IF(N225="zákl. přenesená",J225,0)</f>
        <v>0</v>
      </c>
      <c r="BH225" s="228">
        <f>IF(N225="sníž. přenesená",J225,0)</f>
        <v>0</v>
      </c>
      <c r="BI225" s="228">
        <f>IF(N225="nulová",J225,0)</f>
        <v>0</v>
      </c>
      <c r="BJ225" s="15" t="s">
        <v>86</v>
      </c>
      <c r="BK225" s="228">
        <f>ROUND(I225*H225,2)</f>
        <v>0</v>
      </c>
      <c r="BL225" s="15" t="s">
        <v>152</v>
      </c>
      <c r="BM225" s="227" t="s">
        <v>647</v>
      </c>
    </row>
    <row r="226" s="2" customFormat="1">
      <c r="A226" s="36"/>
      <c r="B226" s="37"/>
      <c r="C226" s="38"/>
      <c r="D226" s="229" t="s">
        <v>154</v>
      </c>
      <c r="E226" s="38"/>
      <c r="F226" s="230" t="s">
        <v>648</v>
      </c>
      <c r="G226" s="38"/>
      <c r="H226" s="38"/>
      <c r="I226" s="231"/>
      <c r="J226" s="38"/>
      <c r="K226" s="38"/>
      <c r="L226" s="42"/>
      <c r="M226" s="232"/>
      <c r="N226" s="233"/>
      <c r="O226" s="89"/>
      <c r="P226" s="89"/>
      <c r="Q226" s="89"/>
      <c r="R226" s="89"/>
      <c r="S226" s="89"/>
      <c r="T226" s="90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T226" s="15" t="s">
        <v>154</v>
      </c>
      <c r="AU226" s="15" t="s">
        <v>88</v>
      </c>
    </row>
    <row r="227" s="13" customFormat="1">
      <c r="A227" s="13"/>
      <c r="B227" s="234"/>
      <c r="C227" s="235"/>
      <c r="D227" s="229" t="s">
        <v>156</v>
      </c>
      <c r="E227" s="236" t="s">
        <v>1</v>
      </c>
      <c r="F227" s="237" t="s">
        <v>649</v>
      </c>
      <c r="G227" s="235"/>
      <c r="H227" s="238">
        <v>1.5</v>
      </c>
      <c r="I227" s="239"/>
      <c r="J227" s="235"/>
      <c r="K227" s="235"/>
      <c r="L227" s="240"/>
      <c r="M227" s="241"/>
      <c r="N227" s="242"/>
      <c r="O227" s="242"/>
      <c r="P227" s="242"/>
      <c r="Q227" s="242"/>
      <c r="R227" s="242"/>
      <c r="S227" s="242"/>
      <c r="T227" s="24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4" t="s">
        <v>156</v>
      </c>
      <c r="AU227" s="244" t="s">
        <v>88</v>
      </c>
      <c r="AV227" s="13" t="s">
        <v>88</v>
      </c>
      <c r="AW227" s="13" t="s">
        <v>34</v>
      </c>
      <c r="AX227" s="13" t="s">
        <v>86</v>
      </c>
      <c r="AY227" s="244" t="s">
        <v>145</v>
      </c>
    </row>
    <row r="228" s="2" customFormat="1" ht="24.15" customHeight="1">
      <c r="A228" s="36"/>
      <c r="B228" s="37"/>
      <c r="C228" s="216" t="s">
        <v>421</v>
      </c>
      <c r="D228" s="216" t="s">
        <v>147</v>
      </c>
      <c r="E228" s="217" t="s">
        <v>650</v>
      </c>
      <c r="F228" s="218" t="s">
        <v>651</v>
      </c>
      <c r="G228" s="219" t="s">
        <v>218</v>
      </c>
      <c r="H228" s="220">
        <v>4</v>
      </c>
      <c r="I228" s="221"/>
      <c r="J228" s="222">
        <f>ROUND(I228*H228,2)</f>
        <v>0</v>
      </c>
      <c r="K228" s="218" t="s">
        <v>232</v>
      </c>
      <c r="L228" s="42"/>
      <c r="M228" s="223" t="s">
        <v>1</v>
      </c>
      <c r="N228" s="224" t="s">
        <v>43</v>
      </c>
      <c r="O228" s="89"/>
      <c r="P228" s="225">
        <f>O228*H228</f>
        <v>0</v>
      </c>
      <c r="Q228" s="225">
        <v>0</v>
      </c>
      <c r="R228" s="225">
        <f>Q228*H228</f>
        <v>0</v>
      </c>
      <c r="S228" s="225">
        <v>0.16500000000000001</v>
      </c>
      <c r="T228" s="226">
        <f>S228*H228</f>
        <v>0.66000000000000003</v>
      </c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R228" s="227" t="s">
        <v>152</v>
      </c>
      <c r="AT228" s="227" t="s">
        <v>147</v>
      </c>
      <c r="AU228" s="227" t="s">
        <v>88</v>
      </c>
      <c r="AY228" s="15" t="s">
        <v>145</v>
      </c>
      <c r="BE228" s="228">
        <f>IF(N228="základní",J228,0)</f>
        <v>0</v>
      </c>
      <c r="BF228" s="228">
        <f>IF(N228="snížená",J228,0)</f>
        <v>0</v>
      </c>
      <c r="BG228" s="228">
        <f>IF(N228="zákl. přenesená",J228,0)</f>
        <v>0</v>
      </c>
      <c r="BH228" s="228">
        <f>IF(N228="sníž. přenesená",J228,0)</f>
        <v>0</v>
      </c>
      <c r="BI228" s="228">
        <f>IF(N228="nulová",J228,0)</f>
        <v>0</v>
      </c>
      <c r="BJ228" s="15" t="s">
        <v>86</v>
      </c>
      <c r="BK228" s="228">
        <f>ROUND(I228*H228,2)</f>
        <v>0</v>
      </c>
      <c r="BL228" s="15" t="s">
        <v>152</v>
      </c>
      <c r="BM228" s="227" t="s">
        <v>652</v>
      </c>
    </row>
    <row r="229" s="2" customFormat="1">
      <c r="A229" s="36"/>
      <c r="B229" s="37"/>
      <c r="C229" s="38"/>
      <c r="D229" s="229" t="s">
        <v>154</v>
      </c>
      <c r="E229" s="38"/>
      <c r="F229" s="230" t="s">
        <v>653</v>
      </c>
      <c r="G229" s="38"/>
      <c r="H229" s="38"/>
      <c r="I229" s="231"/>
      <c r="J229" s="38"/>
      <c r="K229" s="38"/>
      <c r="L229" s="42"/>
      <c r="M229" s="232"/>
      <c r="N229" s="233"/>
      <c r="O229" s="89"/>
      <c r="P229" s="89"/>
      <c r="Q229" s="89"/>
      <c r="R229" s="89"/>
      <c r="S229" s="89"/>
      <c r="T229" s="90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T229" s="15" t="s">
        <v>154</v>
      </c>
      <c r="AU229" s="15" t="s">
        <v>88</v>
      </c>
    </row>
    <row r="230" s="13" customFormat="1">
      <c r="A230" s="13"/>
      <c r="B230" s="234"/>
      <c r="C230" s="235"/>
      <c r="D230" s="229" t="s">
        <v>156</v>
      </c>
      <c r="E230" s="236" t="s">
        <v>1</v>
      </c>
      <c r="F230" s="237" t="s">
        <v>152</v>
      </c>
      <c r="G230" s="235"/>
      <c r="H230" s="238">
        <v>4</v>
      </c>
      <c r="I230" s="239"/>
      <c r="J230" s="235"/>
      <c r="K230" s="235"/>
      <c r="L230" s="240"/>
      <c r="M230" s="241"/>
      <c r="N230" s="242"/>
      <c r="O230" s="242"/>
      <c r="P230" s="242"/>
      <c r="Q230" s="242"/>
      <c r="R230" s="242"/>
      <c r="S230" s="242"/>
      <c r="T230" s="24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4" t="s">
        <v>156</v>
      </c>
      <c r="AU230" s="244" t="s">
        <v>88</v>
      </c>
      <c r="AV230" s="13" t="s">
        <v>88</v>
      </c>
      <c r="AW230" s="13" t="s">
        <v>34</v>
      </c>
      <c r="AX230" s="13" t="s">
        <v>86</v>
      </c>
      <c r="AY230" s="244" t="s">
        <v>145</v>
      </c>
    </row>
    <row r="231" s="2" customFormat="1" ht="24.15" customHeight="1">
      <c r="A231" s="36"/>
      <c r="B231" s="37"/>
      <c r="C231" s="216" t="s">
        <v>427</v>
      </c>
      <c r="D231" s="216" t="s">
        <v>147</v>
      </c>
      <c r="E231" s="217" t="s">
        <v>654</v>
      </c>
      <c r="F231" s="218" t="s">
        <v>655</v>
      </c>
      <c r="G231" s="219" t="s">
        <v>267</v>
      </c>
      <c r="H231" s="220">
        <v>10</v>
      </c>
      <c r="I231" s="221"/>
      <c r="J231" s="222">
        <f>ROUND(I231*H231,2)</f>
        <v>0</v>
      </c>
      <c r="K231" s="218" t="s">
        <v>232</v>
      </c>
      <c r="L231" s="42"/>
      <c r="M231" s="223" t="s">
        <v>1</v>
      </c>
      <c r="N231" s="224" t="s">
        <v>43</v>
      </c>
      <c r="O231" s="89"/>
      <c r="P231" s="225">
        <f>O231*H231</f>
        <v>0</v>
      </c>
      <c r="Q231" s="225">
        <v>0</v>
      </c>
      <c r="R231" s="225">
        <f>Q231*H231</f>
        <v>0</v>
      </c>
      <c r="S231" s="225">
        <v>0.0092499999999999995</v>
      </c>
      <c r="T231" s="226">
        <f>S231*H231</f>
        <v>0.092499999999999999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227" t="s">
        <v>152</v>
      </c>
      <c r="AT231" s="227" t="s">
        <v>147</v>
      </c>
      <c r="AU231" s="227" t="s">
        <v>88</v>
      </c>
      <c r="AY231" s="15" t="s">
        <v>145</v>
      </c>
      <c r="BE231" s="228">
        <f>IF(N231="základní",J231,0)</f>
        <v>0</v>
      </c>
      <c r="BF231" s="228">
        <f>IF(N231="snížená",J231,0)</f>
        <v>0</v>
      </c>
      <c r="BG231" s="228">
        <f>IF(N231="zákl. přenesená",J231,0)</f>
        <v>0</v>
      </c>
      <c r="BH231" s="228">
        <f>IF(N231="sníž. přenesená",J231,0)</f>
        <v>0</v>
      </c>
      <c r="BI231" s="228">
        <f>IF(N231="nulová",J231,0)</f>
        <v>0</v>
      </c>
      <c r="BJ231" s="15" t="s">
        <v>86</v>
      </c>
      <c r="BK231" s="228">
        <f>ROUND(I231*H231,2)</f>
        <v>0</v>
      </c>
      <c r="BL231" s="15" t="s">
        <v>152</v>
      </c>
      <c r="BM231" s="227" t="s">
        <v>656</v>
      </c>
    </row>
    <row r="232" s="2" customFormat="1">
      <c r="A232" s="36"/>
      <c r="B232" s="37"/>
      <c r="C232" s="38"/>
      <c r="D232" s="229" t="s">
        <v>154</v>
      </c>
      <c r="E232" s="38"/>
      <c r="F232" s="230" t="s">
        <v>657</v>
      </c>
      <c r="G232" s="38"/>
      <c r="H232" s="38"/>
      <c r="I232" s="231"/>
      <c r="J232" s="38"/>
      <c r="K232" s="38"/>
      <c r="L232" s="42"/>
      <c r="M232" s="232"/>
      <c r="N232" s="233"/>
      <c r="O232" s="89"/>
      <c r="P232" s="89"/>
      <c r="Q232" s="89"/>
      <c r="R232" s="89"/>
      <c r="S232" s="89"/>
      <c r="T232" s="90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T232" s="15" t="s">
        <v>154</v>
      </c>
      <c r="AU232" s="15" t="s">
        <v>88</v>
      </c>
    </row>
    <row r="233" s="13" customFormat="1">
      <c r="A233" s="13"/>
      <c r="B233" s="234"/>
      <c r="C233" s="235"/>
      <c r="D233" s="229" t="s">
        <v>156</v>
      </c>
      <c r="E233" s="236" t="s">
        <v>1</v>
      </c>
      <c r="F233" s="237" t="s">
        <v>203</v>
      </c>
      <c r="G233" s="235"/>
      <c r="H233" s="238">
        <v>10</v>
      </c>
      <c r="I233" s="239"/>
      <c r="J233" s="235"/>
      <c r="K233" s="235"/>
      <c r="L233" s="240"/>
      <c r="M233" s="241"/>
      <c r="N233" s="242"/>
      <c r="O233" s="242"/>
      <c r="P233" s="242"/>
      <c r="Q233" s="242"/>
      <c r="R233" s="242"/>
      <c r="S233" s="242"/>
      <c r="T233" s="24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4" t="s">
        <v>156</v>
      </c>
      <c r="AU233" s="244" t="s">
        <v>88</v>
      </c>
      <c r="AV233" s="13" t="s">
        <v>88</v>
      </c>
      <c r="AW233" s="13" t="s">
        <v>34</v>
      </c>
      <c r="AX233" s="13" t="s">
        <v>86</v>
      </c>
      <c r="AY233" s="244" t="s">
        <v>145</v>
      </c>
    </row>
    <row r="234" s="2" customFormat="1" ht="24.15" customHeight="1">
      <c r="A234" s="36"/>
      <c r="B234" s="37"/>
      <c r="C234" s="216" t="s">
        <v>432</v>
      </c>
      <c r="D234" s="216" t="s">
        <v>147</v>
      </c>
      <c r="E234" s="217" t="s">
        <v>658</v>
      </c>
      <c r="F234" s="218" t="s">
        <v>659</v>
      </c>
      <c r="G234" s="219" t="s">
        <v>218</v>
      </c>
      <c r="H234" s="220">
        <v>4</v>
      </c>
      <c r="I234" s="221"/>
      <c r="J234" s="222">
        <f>ROUND(I234*H234,2)</f>
        <v>0</v>
      </c>
      <c r="K234" s="218" t="s">
        <v>232</v>
      </c>
      <c r="L234" s="42"/>
      <c r="M234" s="223" t="s">
        <v>1</v>
      </c>
      <c r="N234" s="224" t="s">
        <v>43</v>
      </c>
      <c r="O234" s="89"/>
      <c r="P234" s="225">
        <f>O234*H234</f>
        <v>0</v>
      </c>
      <c r="Q234" s="225">
        <v>0</v>
      </c>
      <c r="R234" s="225">
        <f>Q234*H234</f>
        <v>0</v>
      </c>
      <c r="S234" s="225">
        <v>0</v>
      </c>
      <c r="T234" s="226">
        <f>S234*H234</f>
        <v>0</v>
      </c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R234" s="227" t="s">
        <v>152</v>
      </c>
      <c r="AT234" s="227" t="s">
        <v>147</v>
      </c>
      <c r="AU234" s="227" t="s">
        <v>88</v>
      </c>
      <c r="AY234" s="15" t="s">
        <v>145</v>
      </c>
      <c r="BE234" s="228">
        <f>IF(N234="základní",J234,0)</f>
        <v>0</v>
      </c>
      <c r="BF234" s="228">
        <f>IF(N234="snížená",J234,0)</f>
        <v>0</v>
      </c>
      <c r="BG234" s="228">
        <f>IF(N234="zákl. přenesená",J234,0)</f>
        <v>0</v>
      </c>
      <c r="BH234" s="228">
        <f>IF(N234="sníž. přenesená",J234,0)</f>
        <v>0</v>
      </c>
      <c r="BI234" s="228">
        <f>IF(N234="nulová",J234,0)</f>
        <v>0</v>
      </c>
      <c r="BJ234" s="15" t="s">
        <v>86</v>
      </c>
      <c r="BK234" s="228">
        <f>ROUND(I234*H234,2)</f>
        <v>0</v>
      </c>
      <c r="BL234" s="15" t="s">
        <v>152</v>
      </c>
      <c r="BM234" s="227" t="s">
        <v>660</v>
      </c>
    </row>
    <row r="235" s="2" customFormat="1">
      <c r="A235" s="36"/>
      <c r="B235" s="37"/>
      <c r="C235" s="38"/>
      <c r="D235" s="229" t="s">
        <v>154</v>
      </c>
      <c r="E235" s="38"/>
      <c r="F235" s="230" t="s">
        <v>659</v>
      </c>
      <c r="G235" s="38"/>
      <c r="H235" s="38"/>
      <c r="I235" s="231"/>
      <c r="J235" s="38"/>
      <c r="K235" s="38"/>
      <c r="L235" s="42"/>
      <c r="M235" s="232"/>
      <c r="N235" s="233"/>
      <c r="O235" s="89"/>
      <c r="P235" s="89"/>
      <c r="Q235" s="89"/>
      <c r="R235" s="89"/>
      <c r="S235" s="89"/>
      <c r="T235" s="90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T235" s="15" t="s">
        <v>154</v>
      </c>
      <c r="AU235" s="15" t="s">
        <v>88</v>
      </c>
    </row>
    <row r="236" s="13" customFormat="1">
      <c r="A236" s="13"/>
      <c r="B236" s="234"/>
      <c r="C236" s="235"/>
      <c r="D236" s="229" t="s">
        <v>156</v>
      </c>
      <c r="E236" s="236" t="s">
        <v>1</v>
      </c>
      <c r="F236" s="237" t="s">
        <v>152</v>
      </c>
      <c r="G236" s="235"/>
      <c r="H236" s="238">
        <v>4</v>
      </c>
      <c r="I236" s="239"/>
      <c r="J236" s="235"/>
      <c r="K236" s="235"/>
      <c r="L236" s="240"/>
      <c r="M236" s="241"/>
      <c r="N236" s="242"/>
      <c r="O236" s="242"/>
      <c r="P236" s="242"/>
      <c r="Q236" s="242"/>
      <c r="R236" s="242"/>
      <c r="S236" s="242"/>
      <c r="T236" s="24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4" t="s">
        <v>156</v>
      </c>
      <c r="AU236" s="244" t="s">
        <v>88</v>
      </c>
      <c r="AV236" s="13" t="s">
        <v>88</v>
      </c>
      <c r="AW236" s="13" t="s">
        <v>34</v>
      </c>
      <c r="AX236" s="13" t="s">
        <v>86</v>
      </c>
      <c r="AY236" s="244" t="s">
        <v>145</v>
      </c>
    </row>
    <row r="237" s="12" customFormat="1" ht="22.8" customHeight="1">
      <c r="A237" s="12"/>
      <c r="B237" s="200"/>
      <c r="C237" s="201"/>
      <c r="D237" s="202" t="s">
        <v>77</v>
      </c>
      <c r="E237" s="214" t="s">
        <v>419</v>
      </c>
      <c r="F237" s="214" t="s">
        <v>420</v>
      </c>
      <c r="G237" s="201"/>
      <c r="H237" s="201"/>
      <c r="I237" s="204"/>
      <c r="J237" s="215">
        <f>BK237</f>
        <v>0</v>
      </c>
      <c r="K237" s="201"/>
      <c r="L237" s="206"/>
      <c r="M237" s="207"/>
      <c r="N237" s="208"/>
      <c r="O237" s="208"/>
      <c r="P237" s="209">
        <f>SUM(P238:P249)</f>
        <v>0</v>
      </c>
      <c r="Q237" s="208"/>
      <c r="R237" s="209">
        <f>SUM(R238:R249)</f>
        <v>0</v>
      </c>
      <c r="S237" s="208"/>
      <c r="T237" s="210">
        <f>SUM(T238:T249)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1" t="s">
        <v>86</v>
      </c>
      <c r="AT237" s="212" t="s">
        <v>77</v>
      </c>
      <c r="AU237" s="212" t="s">
        <v>86</v>
      </c>
      <c r="AY237" s="211" t="s">
        <v>145</v>
      </c>
      <c r="BK237" s="213">
        <f>SUM(BK238:BK249)</f>
        <v>0</v>
      </c>
    </row>
    <row r="238" s="2" customFormat="1" ht="16.5" customHeight="1">
      <c r="A238" s="36"/>
      <c r="B238" s="37"/>
      <c r="C238" s="216" t="s">
        <v>438</v>
      </c>
      <c r="D238" s="216" t="s">
        <v>147</v>
      </c>
      <c r="E238" s="217" t="s">
        <v>428</v>
      </c>
      <c r="F238" s="218" t="s">
        <v>429</v>
      </c>
      <c r="G238" s="219" t="s">
        <v>193</v>
      </c>
      <c r="H238" s="220">
        <v>4.3529999999999998</v>
      </c>
      <c r="I238" s="221"/>
      <c r="J238" s="222">
        <f>ROUND(I238*H238,2)</f>
        <v>0</v>
      </c>
      <c r="K238" s="218" t="s">
        <v>232</v>
      </c>
      <c r="L238" s="42"/>
      <c r="M238" s="223" t="s">
        <v>1</v>
      </c>
      <c r="N238" s="224" t="s">
        <v>43</v>
      </c>
      <c r="O238" s="89"/>
      <c r="P238" s="225">
        <f>O238*H238</f>
        <v>0</v>
      </c>
      <c r="Q238" s="225">
        <v>0</v>
      </c>
      <c r="R238" s="225">
        <f>Q238*H238</f>
        <v>0</v>
      </c>
      <c r="S238" s="225">
        <v>0</v>
      </c>
      <c r="T238" s="226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227" t="s">
        <v>152</v>
      </c>
      <c r="AT238" s="227" t="s">
        <v>147</v>
      </c>
      <c r="AU238" s="227" t="s">
        <v>88</v>
      </c>
      <c r="AY238" s="15" t="s">
        <v>145</v>
      </c>
      <c r="BE238" s="228">
        <f>IF(N238="základní",J238,0)</f>
        <v>0</v>
      </c>
      <c r="BF238" s="228">
        <f>IF(N238="snížená",J238,0)</f>
        <v>0</v>
      </c>
      <c r="BG238" s="228">
        <f>IF(N238="zákl. přenesená",J238,0)</f>
        <v>0</v>
      </c>
      <c r="BH238" s="228">
        <f>IF(N238="sníž. přenesená",J238,0)</f>
        <v>0</v>
      </c>
      <c r="BI238" s="228">
        <f>IF(N238="nulová",J238,0)</f>
        <v>0</v>
      </c>
      <c r="BJ238" s="15" t="s">
        <v>86</v>
      </c>
      <c r="BK238" s="228">
        <f>ROUND(I238*H238,2)</f>
        <v>0</v>
      </c>
      <c r="BL238" s="15" t="s">
        <v>152</v>
      </c>
      <c r="BM238" s="227" t="s">
        <v>661</v>
      </c>
    </row>
    <row r="239" s="2" customFormat="1">
      <c r="A239" s="36"/>
      <c r="B239" s="37"/>
      <c r="C239" s="38"/>
      <c r="D239" s="229" t="s">
        <v>154</v>
      </c>
      <c r="E239" s="38"/>
      <c r="F239" s="230" t="s">
        <v>431</v>
      </c>
      <c r="G239" s="38"/>
      <c r="H239" s="38"/>
      <c r="I239" s="231"/>
      <c r="J239" s="38"/>
      <c r="K239" s="38"/>
      <c r="L239" s="42"/>
      <c r="M239" s="232"/>
      <c r="N239" s="233"/>
      <c r="O239" s="89"/>
      <c r="P239" s="89"/>
      <c r="Q239" s="89"/>
      <c r="R239" s="89"/>
      <c r="S239" s="89"/>
      <c r="T239" s="90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5" t="s">
        <v>154</v>
      </c>
      <c r="AU239" s="15" t="s">
        <v>88</v>
      </c>
    </row>
    <row r="240" s="13" customFormat="1">
      <c r="A240" s="13"/>
      <c r="B240" s="234"/>
      <c r="C240" s="235"/>
      <c r="D240" s="229" t="s">
        <v>156</v>
      </c>
      <c r="E240" s="236" t="s">
        <v>1</v>
      </c>
      <c r="F240" s="237" t="s">
        <v>662</v>
      </c>
      <c r="G240" s="235"/>
      <c r="H240" s="238">
        <v>4.3529999999999998</v>
      </c>
      <c r="I240" s="239"/>
      <c r="J240" s="235"/>
      <c r="K240" s="235"/>
      <c r="L240" s="240"/>
      <c r="M240" s="241"/>
      <c r="N240" s="242"/>
      <c r="O240" s="242"/>
      <c r="P240" s="242"/>
      <c r="Q240" s="242"/>
      <c r="R240" s="242"/>
      <c r="S240" s="242"/>
      <c r="T240" s="24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4" t="s">
        <v>156</v>
      </c>
      <c r="AU240" s="244" t="s">
        <v>88</v>
      </c>
      <c r="AV240" s="13" t="s">
        <v>88</v>
      </c>
      <c r="AW240" s="13" t="s">
        <v>34</v>
      </c>
      <c r="AX240" s="13" t="s">
        <v>86</v>
      </c>
      <c r="AY240" s="244" t="s">
        <v>145</v>
      </c>
    </row>
    <row r="241" s="2" customFormat="1" ht="24.15" customHeight="1">
      <c r="A241" s="36"/>
      <c r="B241" s="37"/>
      <c r="C241" s="216" t="s">
        <v>444</v>
      </c>
      <c r="D241" s="216" t="s">
        <v>147</v>
      </c>
      <c r="E241" s="217" t="s">
        <v>433</v>
      </c>
      <c r="F241" s="218" t="s">
        <v>434</v>
      </c>
      <c r="G241" s="219" t="s">
        <v>193</v>
      </c>
      <c r="H241" s="220">
        <v>5.0970000000000004</v>
      </c>
      <c r="I241" s="221"/>
      <c r="J241" s="222">
        <f>ROUND(I241*H241,2)</f>
        <v>0</v>
      </c>
      <c r="K241" s="218" t="s">
        <v>232</v>
      </c>
      <c r="L241" s="42"/>
      <c r="M241" s="223" t="s">
        <v>1</v>
      </c>
      <c r="N241" s="224" t="s">
        <v>43</v>
      </c>
      <c r="O241" s="89"/>
      <c r="P241" s="225">
        <f>O241*H241</f>
        <v>0</v>
      </c>
      <c r="Q241" s="225">
        <v>0</v>
      </c>
      <c r="R241" s="225">
        <f>Q241*H241</f>
        <v>0</v>
      </c>
      <c r="S241" s="225">
        <v>0</v>
      </c>
      <c r="T241" s="226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227" t="s">
        <v>152</v>
      </c>
      <c r="AT241" s="227" t="s">
        <v>147</v>
      </c>
      <c r="AU241" s="227" t="s">
        <v>88</v>
      </c>
      <c r="AY241" s="15" t="s">
        <v>145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15" t="s">
        <v>86</v>
      </c>
      <c r="BK241" s="228">
        <f>ROUND(I241*H241,2)</f>
        <v>0</v>
      </c>
      <c r="BL241" s="15" t="s">
        <v>152</v>
      </c>
      <c r="BM241" s="227" t="s">
        <v>663</v>
      </c>
    </row>
    <row r="242" s="2" customFormat="1">
      <c r="A242" s="36"/>
      <c r="B242" s="37"/>
      <c r="C242" s="38"/>
      <c r="D242" s="229" t="s">
        <v>154</v>
      </c>
      <c r="E242" s="38"/>
      <c r="F242" s="230" t="s">
        <v>436</v>
      </c>
      <c r="G242" s="38"/>
      <c r="H242" s="38"/>
      <c r="I242" s="231"/>
      <c r="J242" s="38"/>
      <c r="K242" s="38"/>
      <c r="L242" s="42"/>
      <c r="M242" s="232"/>
      <c r="N242" s="233"/>
      <c r="O242" s="89"/>
      <c r="P242" s="89"/>
      <c r="Q242" s="89"/>
      <c r="R242" s="89"/>
      <c r="S242" s="89"/>
      <c r="T242" s="90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5" t="s">
        <v>154</v>
      </c>
      <c r="AU242" s="15" t="s">
        <v>88</v>
      </c>
    </row>
    <row r="243" s="13" customFormat="1">
      <c r="A243" s="13"/>
      <c r="B243" s="234"/>
      <c r="C243" s="235"/>
      <c r="D243" s="229" t="s">
        <v>156</v>
      </c>
      <c r="E243" s="236" t="s">
        <v>1</v>
      </c>
      <c r="F243" s="237" t="s">
        <v>664</v>
      </c>
      <c r="G243" s="235"/>
      <c r="H243" s="238">
        <v>5.0970000000000004</v>
      </c>
      <c r="I243" s="239"/>
      <c r="J243" s="235"/>
      <c r="K243" s="235"/>
      <c r="L243" s="240"/>
      <c r="M243" s="241"/>
      <c r="N243" s="242"/>
      <c r="O243" s="242"/>
      <c r="P243" s="242"/>
      <c r="Q243" s="242"/>
      <c r="R243" s="242"/>
      <c r="S243" s="242"/>
      <c r="T243" s="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4" t="s">
        <v>156</v>
      </c>
      <c r="AU243" s="244" t="s">
        <v>88</v>
      </c>
      <c r="AV243" s="13" t="s">
        <v>88</v>
      </c>
      <c r="AW243" s="13" t="s">
        <v>34</v>
      </c>
      <c r="AX243" s="13" t="s">
        <v>86</v>
      </c>
      <c r="AY243" s="244" t="s">
        <v>145</v>
      </c>
    </row>
    <row r="244" s="2" customFormat="1" ht="24.15" customHeight="1">
      <c r="A244" s="36"/>
      <c r="B244" s="37"/>
      <c r="C244" s="216" t="s">
        <v>450</v>
      </c>
      <c r="D244" s="216" t="s">
        <v>147</v>
      </c>
      <c r="E244" s="217" t="s">
        <v>422</v>
      </c>
      <c r="F244" s="218" t="s">
        <v>423</v>
      </c>
      <c r="G244" s="219" t="s">
        <v>193</v>
      </c>
      <c r="H244" s="220">
        <v>4.3529999999999998</v>
      </c>
      <c r="I244" s="221"/>
      <c r="J244" s="222">
        <f>ROUND(I244*H244,2)</f>
        <v>0</v>
      </c>
      <c r="K244" s="218" t="s">
        <v>232</v>
      </c>
      <c r="L244" s="42"/>
      <c r="M244" s="223" t="s">
        <v>1</v>
      </c>
      <c r="N244" s="224" t="s">
        <v>43</v>
      </c>
      <c r="O244" s="89"/>
      <c r="P244" s="225">
        <f>O244*H244</f>
        <v>0</v>
      </c>
      <c r="Q244" s="225">
        <v>0</v>
      </c>
      <c r="R244" s="225">
        <f>Q244*H244</f>
        <v>0</v>
      </c>
      <c r="S244" s="225">
        <v>0</v>
      </c>
      <c r="T244" s="226">
        <f>S244*H244</f>
        <v>0</v>
      </c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R244" s="227" t="s">
        <v>152</v>
      </c>
      <c r="AT244" s="227" t="s">
        <v>147</v>
      </c>
      <c r="AU244" s="227" t="s">
        <v>88</v>
      </c>
      <c r="AY244" s="15" t="s">
        <v>145</v>
      </c>
      <c r="BE244" s="228">
        <f>IF(N244="základní",J244,0)</f>
        <v>0</v>
      </c>
      <c r="BF244" s="228">
        <f>IF(N244="snížená",J244,0)</f>
        <v>0</v>
      </c>
      <c r="BG244" s="228">
        <f>IF(N244="zákl. přenesená",J244,0)</f>
        <v>0</v>
      </c>
      <c r="BH244" s="228">
        <f>IF(N244="sníž. přenesená",J244,0)</f>
        <v>0</v>
      </c>
      <c r="BI244" s="228">
        <f>IF(N244="nulová",J244,0)</f>
        <v>0</v>
      </c>
      <c r="BJ244" s="15" t="s">
        <v>86</v>
      </c>
      <c r="BK244" s="228">
        <f>ROUND(I244*H244,2)</f>
        <v>0</v>
      </c>
      <c r="BL244" s="15" t="s">
        <v>152</v>
      </c>
      <c r="BM244" s="227" t="s">
        <v>665</v>
      </c>
    </row>
    <row r="245" s="2" customFormat="1">
      <c r="A245" s="36"/>
      <c r="B245" s="37"/>
      <c r="C245" s="38"/>
      <c r="D245" s="229" t="s">
        <v>154</v>
      </c>
      <c r="E245" s="38"/>
      <c r="F245" s="230" t="s">
        <v>425</v>
      </c>
      <c r="G245" s="38"/>
      <c r="H245" s="38"/>
      <c r="I245" s="231"/>
      <c r="J245" s="38"/>
      <c r="K245" s="38"/>
      <c r="L245" s="42"/>
      <c r="M245" s="232"/>
      <c r="N245" s="233"/>
      <c r="O245" s="89"/>
      <c r="P245" s="89"/>
      <c r="Q245" s="89"/>
      <c r="R245" s="89"/>
      <c r="S245" s="89"/>
      <c r="T245" s="90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T245" s="15" t="s">
        <v>154</v>
      </c>
      <c r="AU245" s="15" t="s">
        <v>88</v>
      </c>
    </row>
    <row r="246" s="13" customFormat="1">
      <c r="A246" s="13"/>
      <c r="B246" s="234"/>
      <c r="C246" s="235"/>
      <c r="D246" s="229" t="s">
        <v>156</v>
      </c>
      <c r="E246" s="236" t="s">
        <v>1</v>
      </c>
      <c r="F246" s="237" t="s">
        <v>662</v>
      </c>
      <c r="G246" s="235"/>
      <c r="H246" s="238">
        <v>4.3529999999999998</v>
      </c>
      <c r="I246" s="239"/>
      <c r="J246" s="235"/>
      <c r="K246" s="235"/>
      <c r="L246" s="240"/>
      <c r="M246" s="241"/>
      <c r="N246" s="242"/>
      <c r="O246" s="242"/>
      <c r="P246" s="242"/>
      <c r="Q246" s="242"/>
      <c r="R246" s="242"/>
      <c r="S246" s="242"/>
      <c r="T246" s="24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4" t="s">
        <v>156</v>
      </c>
      <c r="AU246" s="244" t="s">
        <v>88</v>
      </c>
      <c r="AV246" s="13" t="s">
        <v>88</v>
      </c>
      <c r="AW246" s="13" t="s">
        <v>34</v>
      </c>
      <c r="AX246" s="13" t="s">
        <v>86</v>
      </c>
      <c r="AY246" s="244" t="s">
        <v>145</v>
      </c>
    </row>
    <row r="247" s="2" customFormat="1" ht="33" customHeight="1">
      <c r="A247" s="36"/>
      <c r="B247" s="37"/>
      <c r="C247" s="216" t="s">
        <v>454</v>
      </c>
      <c r="D247" s="216" t="s">
        <v>147</v>
      </c>
      <c r="E247" s="217" t="s">
        <v>439</v>
      </c>
      <c r="F247" s="218" t="s">
        <v>440</v>
      </c>
      <c r="G247" s="219" t="s">
        <v>193</v>
      </c>
      <c r="H247" s="220">
        <v>4.3529999999999998</v>
      </c>
      <c r="I247" s="221"/>
      <c r="J247" s="222">
        <f>ROUND(I247*H247,2)</f>
        <v>0</v>
      </c>
      <c r="K247" s="218" t="s">
        <v>232</v>
      </c>
      <c r="L247" s="42"/>
      <c r="M247" s="223" t="s">
        <v>1</v>
      </c>
      <c r="N247" s="224" t="s">
        <v>43</v>
      </c>
      <c r="O247" s="89"/>
      <c r="P247" s="225">
        <f>O247*H247</f>
        <v>0</v>
      </c>
      <c r="Q247" s="225">
        <v>0</v>
      </c>
      <c r="R247" s="225">
        <f>Q247*H247</f>
        <v>0</v>
      </c>
      <c r="S247" s="225">
        <v>0</v>
      </c>
      <c r="T247" s="226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227" t="s">
        <v>152</v>
      </c>
      <c r="AT247" s="227" t="s">
        <v>147</v>
      </c>
      <c r="AU247" s="227" t="s">
        <v>88</v>
      </c>
      <c r="AY247" s="15" t="s">
        <v>145</v>
      </c>
      <c r="BE247" s="228">
        <f>IF(N247="základní",J247,0)</f>
        <v>0</v>
      </c>
      <c r="BF247" s="228">
        <f>IF(N247="snížená",J247,0)</f>
        <v>0</v>
      </c>
      <c r="BG247" s="228">
        <f>IF(N247="zákl. přenesená",J247,0)</f>
        <v>0</v>
      </c>
      <c r="BH247" s="228">
        <f>IF(N247="sníž. přenesená",J247,0)</f>
        <v>0</v>
      </c>
      <c r="BI247" s="228">
        <f>IF(N247="nulová",J247,0)</f>
        <v>0</v>
      </c>
      <c r="BJ247" s="15" t="s">
        <v>86</v>
      </c>
      <c r="BK247" s="228">
        <f>ROUND(I247*H247,2)</f>
        <v>0</v>
      </c>
      <c r="BL247" s="15" t="s">
        <v>152</v>
      </c>
      <c r="BM247" s="227" t="s">
        <v>666</v>
      </c>
    </row>
    <row r="248" s="2" customFormat="1">
      <c r="A248" s="36"/>
      <c r="B248" s="37"/>
      <c r="C248" s="38"/>
      <c r="D248" s="229" t="s">
        <v>154</v>
      </c>
      <c r="E248" s="38"/>
      <c r="F248" s="230" t="s">
        <v>442</v>
      </c>
      <c r="G248" s="38"/>
      <c r="H248" s="38"/>
      <c r="I248" s="231"/>
      <c r="J248" s="38"/>
      <c r="K248" s="38"/>
      <c r="L248" s="42"/>
      <c r="M248" s="232"/>
      <c r="N248" s="233"/>
      <c r="O248" s="89"/>
      <c r="P248" s="89"/>
      <c r="Q248" s="89"/>
      <c r="R248" s="89"/>
      <c r="S248" s="89"/>
      <c r="T248" s="90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T248" s="15" t="s">
        <v>154</v>
      </c>
      <c r="AU248" s="15" t="s">
        <v>88</v>
      </c>
    </row>
    <row r="249" s="13" customFormat="1">
      <c r="A249" s="13"/>
      <c r="B249" s="234"/>
      <c r="C249" s="235"/>
      <c r="D249" s="229" t="s">
        <v>156</v>
      </c>
      <c r="E249" s="236" t="s">
        <v>1</v>
      </c>
      <c r="F249" s="237" t="s">
        <v>662</v>
      </c>
      <c r="G249" s="235"/>
      <c r="H249" s="238">
        <v>4.3529999999999998</v>
      </c>
      <c r="I249" s="239"/>
      <c r="J249" s="235"/>
      <c r="K249" s="235"/>
      <c r="L249" s="240"/>
      <c r="M249" s="241"/>
      <c r="N249" s="242"/>
      <c r="O249" s="242"/>
      <c r="P249" s="242"/>
      <c r="Q249" s="242"/>
      <c r="R249" s="242"/>
      <c r="S249" s="242"/>
      <c r="T249" s="24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4" t="s">
        <v>156</v>
      </c>
      <c r="AU249" s="244" t="s">
        <v>88</v>
      </c>
      <c r="AV249" s="13" t="s">
        <v>88</v>
      </c>
      <c r="AW249" s="13" t="s">
        <v>34</v>
      </c>
      <c r="AX249" s="13" t="s">
        <v>86</v>
      </c>
      <c r="AY249" s="244" t="s">
        <v>145</v>
      </c>
    </row>
    <row r="250" s="12" customFormat="1" ht="22.8" customHeight="1">
      <c r="A250" s="12"/>
      <c r="B250" s="200"/>
      <c r="C250" s="201"/>
      <c r="D250" s="202" t="s">
        <v>77</v>
      </c>
      <c r="E250" s="214" t="s">
        <v>282</v>
      </c>
      <c r="F250" s="214" t="s">
        <v>283</v>
      </c>
      <c r="G250" s="201"/>
      <c r="H250" s="201"/>
      <c r="I250" s="204"/>
      <c r="J250" s="215">
        <f>BK250</f>
        <v>0</v>
      </c>
      <c r="K250" s="201"/>
      <c r="L250" s="206"/>
      <c r="M250" s="207"/>
      <c r="N250" s="208"/>
      <c r="O250" s="208"/>
      <c r="P250" s="209">
        <f>SUM(P251:P252)</f>
        <v>0</v>
      </c>
      <c r="Q250" s="208"/>
      <c r="R250" s="209">
        <f>SUM(R251:R252)</f>
        <v>0</v>
      </c>
      <c r="S250" s="208"/>
      <c r="T250" s="210">
        <f>SUM(T251:T252)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11" t="s">
        <v>86</v>
      </c>
      <c r="AT250" s="212" t="s">
        <v>77</v>
      </c>
      <c r="AU250" s="212" t="s">
        <v>86</v>
      </c>
      <c r="AY250" s="211" t="s">
        <v>145</v>
      </c>
      <c r="BK250" s="213">
        <f>SUM(BK251:BK252)</f>
        <v>0</v>
      </c>
    </row>
    <row r="251" s="2" customFormat="1" ht="24.15" customHeight="1">
      <c r="A251" s="36"/>
      <c r="B251" s="37"/>
      <c r="C251" s="216" t="s">
        <v>667</v>
      </c>
      <c r="D251" s="216" t="s">
        <v>147</v>
      </c>
      <c r="E251" s="217" t="s">
        <v>284</v>
      </c>
      <c r="F251" s="218" t="s">
        <v>285</v>
      </c>
      <c r="G251" s="219" t="s">
        <v>193</v>
      </c>
      <c r="H251" s="220">
        <v>55.564999999999998</v>
      </c>
      <c r="I251" s="221"/>
      <c r="J251" s="222">
        <f>ROUND(I251*H251,2)</f>
        <v>0</v>
      </c>
      <c r="K251" s="218" t="s">
        <v>151</v>
      </c>
      <c r="L251" s="42"/>
      <c r="M251" s="223" t="s">
        <v>1</v>
      </c>
      <c r="N251" s="224" t="s">
        <v>43</v>
      </c>
      <c r="O251" s="89"/>
      <c r="P251" s="225">
        <f>O251*H251</f>
        <v>0</v>
      </c>
      <c r="Q251" s="225">
        <v>0</v>
      </c>
      <c r="R251" s="225">
        <f>Q251*H251</f>
        <v>0</v>
      </c>
      <c r="S251" s="225">
        <v>0</v>
      </c>
      <c r="T251" s="226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227" t="s">
        <v>152</v>
      </c>
      <c r="AT251" s="227" t="s">
        <v>147</v>
      </c>
      <c r="AU251" s="227" t="s">
        <v>88</v>
      </c>
      <c r="AY251" s="15" t="s">
        <v>145</v>
      </c>
      <c r="BE251" s="228">
        <f>IF(N251="základní",J251,0)</f>
        <v>0</v>
      </c>
      <c r="BF251" s="228">
        <f>IF(N251="snížená",J251,0)</f>
        <v>0</v>
      </c>
      <c r="BG251" s="228">
        <f>IF(N251="zákl. přenesená",J251,0)</f>
        <v>0</v>
      </c>
      <c r="BH251" s="228">
        <f>IF(N251="sníž. přenesená",J251,0)</f>
        <v>0</v>
      </c>
      <c r="BI251" s="228">
        <f>IF(N251="nulová",J251,0)</f>
        <v>0</v>
      </c>
      <c r="BJ251" s="15" t="s">
        <v>86</v>
      </c>
      <c r="BK251" s="228">
        <f>ROUND(I251*H251,2)</f>
        <v>0</v>
      </c>
      <c r="BL251" s="15" t="s">
        <v>152</v>
      </c>
      <c r="BM251" s="227" t="s">
        <v>668</v>
      </c>
    </row>
    <row r="252" s="2" customFormat="1">
      <c r="A252" s="36"/>
      <c r="B252" s="37"/>
      <c r="C252" s="38"/>
      <c r="D252" s="229" t="s">
        <v>154</v>
      </c>
      <c r="E252" s="38"/>
      <c r="F252" s="230" t="s">
        <v>287</v>
      </c>
      <c r="G252" s="38"/>
      <c r="H252" s="38"/>
      <c r="I252" s="231"/>
      <c r="J252" s="38"/>
      <c r="K252" s="38"/>
      <c r="L252" s="42"/>
      <c r="M252" s="255"/>
      <c r="N252" s="256"/>
      <c r="O252" s="257"/>
      <c r="P252" s="257"/>
      <c r="Q252" s="257"/>
      <c r="R252" s="257"/>
      <c r="S252" s="257"/>
      <c r="T252" s="258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T252" s="15" t="s">
        <v>154</v>
      </c>
      <c r="AU252" s="15" t="s">
        <v>88</v>
      </c>
    </row>
    <row r="253" s="2" customFormat="1" ht="6.96" customHeight="1">
      <c r="A253" s="36"/>
      <c r="B253" s="64"/>
      <c r="C253" s="65"/>
      <c r="D253" s="65"/>
      <c r="E253" s="65"/>
      <c r="F253" s="65"/>
      <c r="G253" s="65"/>
      <c r="H253" s="65"/>
      <c r="I253" s="65"/>
      <c r="J253" s="65"/>
      <c r="K253" s="65"/>
      <c r="L253" s="42"/>
      <c r="M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</row>
  </sheetData>
  <sheetProtection sheet="1" autoFilter="0" formatColumns="0" formatRows="0" objects="1" scenarios="1" spinCount="100000" saltValue="dZMlK8dFL0+KTVN5sJcdU1shqbYkeHMPspi3+rp2rqCNBniiv7sQdJuEqTUl9WAgf7b/uN2wKFK3bphlNjpF6w==" hashValue="hOeTUJ434pvUX3XyKmNxQJvBiIcOY4Dua4xnqSFcC8s2jcHYZmCvLMgdkWktW2frEZEr80PCmCAxP5FnTSLbMw==" algorithmName="SHA-512" password="CC35"/>
  <autoFilter ref="C123:K252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115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88</v>
      </c>
    </row>
    <row r="4" s="1" customFormat="1" ht="24.96" customHeight="1">
      <c r="B4" s="18"/>
      <c r="D4" s="136" t="s">
        <v>116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Polopodzemní kontejnery II - Český Brod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117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669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13. 12. 2023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1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29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31</v>
      </c>
      <c r="E20" s="36"/>
      <c r="F20" s="36"/>
      <c r="G20" s="36"/>
      <c r="H20" s="36"/>
      <c r="I20" s="138" t="s">
        <v>25</v>
      </c>
      <c r="J20" s="141" t="s">
        <v>32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33</v>
      </c>
      <c r="F21" s="36"/>
      <c r="G21" s="36"/>
      <c r="H21" s="36"/>
      <c r="I21" s="138" t="s">
        <v>28</v>
      </c>
      <c r="J21" s="141" t="s">
        <v>1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35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28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37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38</v>
      </c>
      <c r="E30" s="36"/>
      <c r="F30" s="36"/>
      <c r="G30" s="36"/>
      <c r="H30" s="36"/>
      <c r="I30" s="36"/>
      <c r="J30" s="149">
        <f>ROUND(J121,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40</v>
      </c>
      <c r="G32" s="36"/>
      <c r="H32" s="36"/>
      <c r="I32" s="150" t="s">
        <v>39</v>
      </c>
      <c r="J32" s="150" t="s">
        <v>41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42</v>
      </c>
      <c r="E33" s="138" t="s">
        <v>43</v>
      </c>
      <c r="F33" s="152">
        <f>ROUND((SUM(BE121:BE156)),  2)</f>
        <v>0</v>
      </c>
      <c r="G33" s="36"/>
      <c r="H33" s="36"/>
      <c r="I33" s="153">
        <v>0.20999999999999999</v>
      </c>
      <c r="J33" s="152">
        <f>ROUND(((SUM(BE121:BE156))*I33),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44</v>
      </c>
      <c r="F34" s="152">
        <f>ROUND((SUM(BF121:BF156)),  2)</f>
        <v>0</v>
      </c>
      <c r="G34" s="36"/>
      <c r="H34" s="36"/>
      <c r="I34" s="153">
        <v>0.14999999999999999</v>
      </c>
      <c r="J34" s="152">
        <f>ROUND(((SUM(BF121:BF156))*I34),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45</v>
      </c>
      <c r="F35" s="152">
        <f>ROUND((SUM(BG121:BG156)),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46</v>
      </c>
      <c r="F36" s="152">
        <f>ROUND((SUM(BH121:BH156)),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47</v>
      </c>
      <c r="F37" s="152">
        <f>ROUND((SUM(BI121:BI156)),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51</v>
      </c>
      <c r="E50" s="162"/>
      <c r="F50" s="162"/>
      <c r="G50" s="161" t="s">
        <v>52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53</v>
      </c>
      <c r="E61" s="164"/>
      <c r="F61" s="165" t="s">
        <v>54</v>
      </c>
      <c r="G61" s="163" t="s">
        <v>53</v>
      </c>
      <c r="H61" s="164"/>
      <c r="I61" s="164"/>
      <c r="J61" s="166" t="s">
        <v>54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55</v>
      </c>
      <c r="E65" s="167"/>
      <c r="F65" s="167"/>
      <c r="G65" s="161" t="s">
        <v>56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53</v>
      </c>
      <c r="E76" s="164"/>
      <c r="F76" s="165" t="s">
        <v>54</v>
      </c>
      <c r="G76" s="163" t="s">
        <v>53</v>
      </c>
      <c r="H76" s="164"/>
      <c r="I76" s="164"/>
      <c r="J76" s="166" t="s">
        <v>54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119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Polopodzemní kontejnery II - Český Brod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VRN - Vedlejší rozpočtové náklady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Český Brod</v>
      </c>
      <c r="G89" s="38"/>
      <c r="H89" s="38"/>
      <c r="I89" s="30" t="s">
        <v>22</v>
      </c>
      <c r="J89" s="77" t="str">
        <f>IF(J12="","",J12)</f>
        <v>13. 12. 2023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8"/>
      <c r="E91" s="38"/>
      <c r="F91" s="25" t="str">
        <f>E15</f>
        <v xml:space="preserve">Město Český Brod, Náměstí Husovo 70, 282 01 Český </v>
      </c>
      <c r="G91" s="38"/>
      <c r="H91" s="38"/>
      <c r="I91" s="30" t="s">
        <v>31</v>
      </c>
      <c r="J91" s="34" t="str">
        <f>E21</f>
        <v>LNConsult s.r.o., U hřiště 250, 250 83 Škvorec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35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120</v>
      </c>
      <c r="D94" s="174"/>
      <c r="E94" s="174"/>
      <c r="F94" s="174"/>
      <c r="G94" s="174"/>
      <c r="H94" s="174"/>
      <c r="I94" s="174"/>
      <c r="J94" s="175" t="s">
        <v>121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122</v>
      </c>
      <c r="D96" s="38"/>
      <c r="E96" s="38"/>
      <c r="F96" s="38"/>
      <c r="G96" s="38"/>
      <c r="H96" s="38"/>
      <c r="I96" s="38"/>
      <c r="J96" s="108">
        <f>J121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77"/>
      <c r="C97" s="178"/>
      <c r="D97" s="179" t="s">
        <v>669</v>
      </c>
      <c r="E97" s="180"/>
      <c r="F97" s="180"/>
      <c r="G97" s="180"/>
      <c r="H97" s="180"/>
      <c r="I97" s="180"/>
      <c r="J97" s="181">
        <f>J122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670</v>
      </c>
      <c r="E98" s="186"/>
      <c r="F98" s="186"/>
      <c r="G98" s="186"/>
      <c r="H98" s="186"/>
      <c r="I98" s="186"/>
      <c r="J98" s="187">
        <f>J123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671</v>
      </c>
      <c r="E99" s="186"/>
      <c r="F99" s="186"/>
      <c r="G99" s="186"/>
      <c r="H99" s="186"/>
      <c r="I99" s="186"/>
      <c r="J99" s="187">
        <f>J139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672</v>
      </c>
      <c r="E100" s="186"/>
      <c r="F100" s="186"/>
      <c r="G100" s="186"/>
      <c r="H100" s="186"/>
      <c r="I100" s="186"/>
      <c r="J100" s="187">
        <f>J143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673</v>
      </c>
      <c r="E101" s="186"/>
      <c r="F101" s="186"/>
      <c r="G101" s="186"/>
      <c r="H101" s="186"/>
      <c r="I101" s="186"/>
      <c r="J101" s="187">
        <f>J150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6"/>
      <c r="B102" s="37"/>
      <c r="C102" s="38"/>
      <c r="D102" s="38"/>
      <c r="E102" s="38"/>
      <c r="F102" s="38"/>
      <c r="G102" s="38"/>
      <c r="H102" s="38"/>
      <c r="I102" s="38"/>
      <c r="J102" s="38"/>
      <c r="K102" s="38"/>
      <c r="L102" s="61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="2" customFormat="1" ht="6.96" customHeight="1">
      <c r="A103" s="36"/>
      <c r="B103" s="64"/>
      <c r="C103" s="65"/>
      <c r="D103" s="65"/>
      <c r="E103" s="65"/>
      <c r="F103" s="65"/>
      <c r="G103" s="65"/>
      <c r="H103" s="65"/>
      <c r="I103" s="65"/>
      <c r="J103" s="65"/>
      <c r="K103" s="65"/>
      <c r="L103" s="61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7" s="2" customFormat="1" ht="6.96" customHeight="1">
      <c r="A107" s="36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1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</row>
    <row r="108" s="2" customFormat="1" ht="24.96" customHeight="1">
      <c r="A108" s="36"/>
      <c r="B108" s="37"/>
      <c r="C108" s="21" t="s">
        <v>130</v>
      </c>
      <c r="D108" s="38"/>
      <c r="E108" s="38"/>
      <c r="F108" s="38"/>
      <c r="G108" s="38"/>
      <c r="H108" s="38"/>
      <c r="I108" s="38"/>
      <c r="J108" s="38"/>
      <c r="K108" s="38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6.96" customHeight="1">
      <c r="A109" s="3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12" customHeight="1">
      <c r="A110" s="36"/>
      <c r="B110" s="37"/>
      <c r="C110" s="30" t="s">
        <v>16</v>
      </c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6.5" customHeight="1">
      <c r="A111" s="36"/>
      <c r="B111" s="37"/>
      <c r="C111" s="38"/>
      <c r="D111" s="38"/>
      <c r="E111" s="172" t="str">
        <f>E7</f>
        <v>Polopodzemní kontejnery II - Český Brod</v>
      </c>
      <c r="F111" s="30"/>
      <c r="G111" s="30"/>
      <c r="H111" s="30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117</v>
      </c>
      <c r="D112" s="38"/>
      <c r="E112" s="38"/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8"/>
      <c r="D113" s="38"/>
      <c r="E113" s="74" t="str">
        <f>E9</f>
        <v>VRN - Vedlejší rozpočtové náklady</v>
      </c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6.96" customHeight="1">
      <c r="A114" s="36"/>
      <c r="B114" s="37"/>
      <c r="C114" s="38"/>
      <c r="D114" s="38"/>
      <c r="E114" s="38"/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2" customHeight="1">
      <c r="A115" s="36"/>
      <c r="B115" s="37"/>
      <c r="C115" s="30" t="s">
        <v>20</v>
      </c>
      <c r="D115" s="38"/>
      <c r="E115" s="38"/>
      <c r="F115" s="25" t="str">
        <f>F12</f>
        <v>Český Brod</v>
      </c>
      <c r="G115" s="38"/>
      <c r="H115" s="38"/>
      <c r="I115" s="30" t="s">
        <v>22</v>
      </c>
      <c r="J115" s="77" t="str">
        <f>IF(J12="","",J12)</f>
        <v>13. 12. 2023</v>
      </c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40.05" customHeight="1">
      <c r="A117" s="36"/>
      <c r="B117" s="37"/>
      <c r="C117" s="30" t="s">
        <v>24</v>
      </c>
      <c r="D117" s="38"/>
      <c r="E117" s="38"/>
      <c r="F117" s="25" t="str">
        <f>E15</f>
        <v xml:space="preserve">Město Český Brod, Náměstí Husovo 70, 282 01 Český </v>
      </c>
      <c r="G117" s="38"/>
      <c r="H117" s="38"/>
      <c r="I117" s="30" t="s">
        <v>31</v>
      </c>
      <c r="J117" s="34" t="str">
        <f>E21</f>
        <v>LNConsult s.r.o., U hřiště 250, 250 83 Škvorec</v>
      </c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15.15" customHeight="1">
      <c r="A118" s="36"/>
      <c r="B118" s="37"/>
      <c r="C118" s="30" t="s">
        <v>29</v>
      </c>
      <c r="D118" s="38"/>
      <c r="E118" s="38"/>
      <c r="F118" s="25" t="str">
        <f>IF(E18="","",E18)</f>
        <v>Vyplň údaj</v>
      </c>
      <c r="G118" s="38"/>
      <c r="H118" s="38"/>
      <c r="I118" s="30" t="s">
        <v>35</v>
      </c>
      <c r="J118" s="34" t="str">
        <f>E24</f>
        <v xml:space="preserve"> 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0.32" customHeight="1">
      <c r="A119" s="36"/>
      <c r="B119" s="37"/>
      <c r="C119" s="38"/>
      <c r="D119" s="38"/>
      <c r="E119" s="38"/>
      <c r="F119" s="38"/>
      <c r="G119" s="38"/>
      <c r="H119" s="38"/>
      <c r="I119" s="38"/>
      <c r="J119" s="38"/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11" customFormat="1" ht="29.28" customHeight="1">
      <c r="A120" s="189"/>
      <c r="B120" s="190"/>
      <c r="C120" s="191" t="s">
        <v>131</v>
      </c>
      <c r="D120" s="192" t="s">
        <v>63</v>
      </c>
      <c r="E120" s="192" t="s">
        <v>59</v>
      </c>
      <c r="F120" s="192" t="s">
        <v>60</v>
      </c>
      <c r="G120" s="192" t="s">
        <v>132</v>
      </c>
      <c r="H120" s="192" t="s">
        <v>133</v>
      </c>
      <c r="I120" s="192" t="s">
        <v>134</v>
      </c>
      <c r="J120" s="192" t="s">
        <v>121</v>
      </c>
      <c r="K120" s="193" t="s">
        <v>135</v>
      </c>
      <c r="L120" s="194"/>
      <c r="M120" s="98" t="s">
        <v>1</v>
      </c>
      <c r="N120" s="99" t="s">
        <v>42</v>
      </c>
      <c r="O120" s="99" t="s">
        <v>136</v>
      </c>
      <c r="P120" s="99" t="s">
        <v>137</v>
      </c>
      <c r="Q120" s="99" t="s">
        <v>138</v>
      </c>
      <c r="R120" s="99" t="s">
        <v>139</v>
      </c>
      <c r="S120" s="99" t="s">
        <v>140</v>
      </c>
      <c r="T120" s="100" t="s">
        <v>141</v>
      </c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</row>
    <row r="121" s="2" customFormat="1" ht="22.8" customHeight="1">
      <c r="A121" s="36"/>
      <c r="B121" s="37"/>
      <c r="C121" s="105" t="s">
        <v>142</v>
      </c>
      <c r="D121" s="38"/>
      <c r="E121" s="38"/>
      <c r="F121" s="38"/>
      <c r="G121" s="38"/>
      <c r="H121" s="38"/>
      <c r="I121" s="38"/>
      <c r="J121" s="195">
        <f>BK121</f>
        <v>0</v>
      </c>
      <c r="K121" s="38"/>
      <c r="L121" s="42"/>
      <c r="M121" s="101"/>
      <c r="N121" s="196"/>
      <c r="O121" s="102"/>
      <c r="P121" s="197">
        <f>P122</f>
        <v>0</v>
      </c>
      <c r="Q121" s="102"/>
      <c r="R121" s="197">
        <f>R122</f>
        <v>0</v>
      </c>
      <c r="S121" s="102"/>
      <c r="T121" s="198">
        <f>T122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5" t="s">
        <v>77</v>
      </c>
      <c r="AU121" s="15" t="s">
        <v>123</v>
      </c>
      <c r="BK121" s="199">
        <f>BK122</f>
        <v>0</v>
      </c>
    </row>
    <row r="122" s="12" customFormat="1" ht="25.92" customHeight="1">
      <c r="A122" s="12"/>
      <c r="B122" s="200"/>
      <c r="C122" s="201"/>
      <c r="D122" s="202" t="s">
        <v>77</v>
      </c>
      <c r="E122" s="203" t="s">
        <v>113</v>
      </c>
      <c r="F122" s="203" t="s">
        <v>114</v>
      </c>
      <c r="G122" s="201"/>
      <c r="H122" s="201"/>
      <c r="I122" s="204"/>
      <c r="J122" s="205">
        <f>BK122</f>
        <v>0</v>
      </c>
      <c r="K122" s="201"/>
      <c r="L122" s="206"/>
      <c r="M122" s="207"/>
      <c r="N122" s="208"/>
      <c r="O122" s="208"/>
      <c r="P122" s="209">
        <f>P123+P139+P143+P150</f>
        <v>0</v>
      </c>
      <c r="Q122" s="208"/>
      <c r="R122" s="209">
        <f>R123+R139+R143+R150</f>
        <v>0</v>
      </c>
      <c r="S122" s="208"/>
      <c r="T122" s="210">
        <f>T123+T139+T143+T150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1" t="s">
        <v>174</v>
      </c>
      <c r="AT122" s="212" t="s">
        <v>77</v>
      </c>
      <c r="AU122" s="212" t="s">
        <v>78</v>
      </c>
      <c r="AY122" s="211" t="s">
        <v>145</v>
      </c>
      <c r="BK122" s="213">
        <f>BK123+BK139+BK143+BK150</f>
        <v>0</v>
      </c>
    </row>
    <row r="123" s="12" customFormat="1" ht="22.8" customHeight="1">
      <c r="A123" s="12"/>
      <c r="B123" s="200"/>
      <c r="C123" s="201"/>
      <c r="D123" s="202" t="s">
        <v>77</v>
      </c>
      <c r="E123" s="214" t="s">
        <v>674</v>
      </c>
      <c r="F123" s="214" t="s">
        <v>675</v>
      </c>
      <c r="G123" s="201"/>
      <c r="H123" s="201"/>
      <c r="I123" s="204"/>
      <c r="J123" s="215">
        <f>BK123</f>
        <v>0</v>
      </c>
      <c r="K123" s="201"/>
      <c r="L123" s="206"/>
      <c r="M123" s="207"/>
      <c r="N123" s="208"/>
      <c r="O123" s="208"/>
      <c r="P123" s="209">
        <f>SUM(P124:P138)</f>
        <v>0</v>
      </c>
      <c r="Q123" s="208"/>
      <c r="R123" s="209">
        <f>SUM(R124:R138)</f>
        <v>0</v>
      </c>
      <c r="S123" s="208"/>
      <c r="T123" s="210">
        <f>SUM(T124:T138)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174</v>
      </c>
      <c r="AT123" s="212" t="s">
        <v>77</v>
      </c>
      <c r="AU123" s="212" t="s">
        <v>86</v>
      </c>
      <c r="AY123" s="211" t="s">
        <v>145</v>
      </c>
      <c r="BK123" s="213">
        <f>SUM(BK124:BK138)</f>
        <v>0</v>
      </c>
    </row>
    <row r="124" s="2" customFormat="1" ht="16.5" customHeight="1">
      <c r="A124" s="36"/>
      <c r="B124" s="37"/>
      <c r="C124" s="216" t="s">
        <v>86</v>
      </c>
      <c r="D124" s="216" t="s">
        <v>147</v>
      </c>
      <c r="E124" s="217" t="s">
        <v>676</v>
      </c>
      <c r="F124" s="218" t="s">
        <v>677</v>
      </c>
      <c r="G124" s="219" t="s">
        <v>678</v>
      </c>
      <c r="H124" s="220">
        <v>9</v>
      </c>
      <c r="I124" s="221"/>
      <c r="J124" s="222">
        <f>ROUND(I124*H124,2)</f>
        <v>0</v>
      </c>
      <c r="K124" s="218" t="s">
        <v>151</v>
      </c>
      <c r="L124" s="42"/>
      <c r="M124" s="223" t="s">
        <v>1</v>
      </c>
      <c r="N124" s="224" t="s">
        <v>43</v>
      </c>
      <c r="O124" s="89"/>
      <c r="P124" s="225">
        <f>O124*H124</f>
        <v>0</v>
      </c>
      <c r="Q124" s="225">
        <v>0</v>
      </c>
      <c r="R124" s="225">
        <f>Q124*H124</f>
        <v>0</v>
      </c>
      <c r="S124" s="225">
        <v>0</v>
      </c>
      <c r="T124" s="226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227" t="s">
        <v>679</v>
      </c>
      <c r="AT124" s="227" t="s">
        <v>147</v>
      </c>
      <c r="AU124" s="227" t="s">
        <v>88</v>
      </c>
      <c r="AY124" s="15" t="s">
        <v>145</v>
      </c>
      <c r="BE124" s="228">
        <f>IF(N124="základní",J124,0)</f>
        <v>0</v>
      </c>
      <c r="BF124" s="228">
        <f>IF(N124="snížená",J124,0)</f>
        <v>0</v>
      </c>
      <c r="BG124" s="228">
        <f>IF(N124="zákl. přenesená",J124,0)</f>
        <v>0</v>
      </c>
      <c r="BH124" s="228">
        <f>IF(N124="sníž. přenesená",J124,0)</f>
        <v>0</v>
      </c>
      <c r="BI124" s="228">
        <f>IF(N124="nulová",J124,0)</f>
        <v>0</v>
      </c>
      <c r="BJ124" s="15" t="s">
        <v>86</v>
      </c>
      <c r="BK124" s="228">
        <f>ROUND(I124*H124,2)</f>
        <v>0</v>
      </c>
      <c r="BL124" s="15" t="s">
        <v>679</v>
      </c>
      <c r="BM124" s="227" t="s">
        <v>680</v>
      </c>
    </row>
    <row r="125" s="2" customFormat="1">
      <c r="A125" s="36"/>
      <c r="B125" s="37"/>
      <c r="C125" s="38"/>
      <c r="D125" s="229" t="s">
        <v>154</v>
      </c>
      <c r="E125" s="38"/>
      <c r="F125" s="230" t="s">
        <v>677</v>
      </c>
      <c r="G125" s="38"/>
      <c r="H125" s="38"/>
      <c r="I125" s="231"/>
      <c r="J125" s="38"/>
      <c r="K125" s="38"/>
      <c r="L125" s="42"/>
      <c r="M125" s="232"/>
      <c r="N125" s="233"/>
      <c r="O125" s="89"/>
      <c r="P125" s="89"/>
      <c r="Q125" s="89"/>
      <c r="R125" s="89"/>
      <c r="S125" s="89"/>
      <c r="T125" s="90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5" t="s">
        <v>154</v>
      </c>
      <c r="AU125" s="15" t="s">
        <v>88</v>
      </c>
    </row>
    <row r="126" s="13" customFormat="1">
      <c r="A126" s="13"/>
      <c r="B126" s="234"/>
      <c r="C126" s="235"/>
      <c r="D126" s="229" t="s">
        <v>156</v>
      </c>
      <c r="E126" s="236" t="s">
        <v>1</v>
      </c>
      <c r="F126" s="237" t="s">
        <v>197</v>
      </c>
      <c r="G126" s="235"/>
      <c r="H126" s="238">
        <v>9</v>
      </c>
      <c r="I126" s="239"/>
      <c r="J126" s="235"/>
      <c r="K126" s="235"/>
      <c r="L126" s="240"/>
      <c r="M126" s="241"/>
      <c r="N126" s="242"/>
      <c r="O126" s="242"/>
      <c r="P126" s="242"/>
      <c r="Q126" s="242"/>
      <c r="R126" s="242"/>
      <c r="S126" s="242"/>
      <c r="T126" s="24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4" t="s">
        <v>156</v>
      </c>
      <c r="AU126" s="244" t="s">
        <v>88</v>
      </c>
      <c r="AV126" s="13" t="s">
        <v>88</v>
      </c>
      <c r="AW126" s="13" t="s">
        <v>34</v>
      </c>
      <c r="AX126" s="13" t="s">
        <v>86</v>
      </c>
      <c r="AY126" s="244" t="s">
        <v>145</v>
      </c>
    </row>
    <row r="127" s="2" customFormat="1" ht="16.5" customHeight="1">
      <c r="A127" s="36"/>
      <c r="B127" s="37"/>
      <c r="C127" s="216" t="s">
        <v>88</v>
      </c>
      <c r="D127" s="216" t="s">
        <v>147</v>
      </c>
      <c r="E127" s="217" t="s">
        <v>681</v>
      </c>
      <c r="F127" s="218" t="s">
        <v>682</v>
      </c>
      <c r="G127" s="219" t="s">
        <v>678</v>
      </c>
      <c r="H127" s="220">
        <v>9</v>
      </c>
      <c r="I127" s="221"/>
      <c r="J127" s="222">
        <f>ROUND(I127*H127,2)</f>
        <v>0</v>
      </c>
      <c r="K127" s="218" t="s">
        <v>151</v>
      </c>
      <c r="L127" s="42"/>
      <c r="M127" s="223" t="s">
        <v>1</v>
      </c>
      <c r="N127" s="224" t="s">
        <v>43</v>
      </c>
      <c r="O127" s="89"/>
      <c r="P127" s="225">
        <f>O127*H127</f>
        <v>0</v>
      </c>
      <c r="Q127" s="225">
        <v>0</v>
      </c>
      <c r="R127" s="225">
        <f>Q127*H127</f>
        <v>0</v>
      </c>
      <c r="S127" s="225">
        <v>0</v>
      </c>
      <c r="T127" s="226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227" t="s">
        <v>679</v>
      </c>
      <c r="AT127" s="227" t="s">
        <v>147</v>
      </c>
      <c r="AU127" s="227" t="s">
        <v>88</v>
      </c>
      <c r="AY127" s="15" t="s">
        <v>145</v>
      </c>
      <c r="BE127" s="228">
        <f>IF(N127="základní",J127,0)</f>
        <v>0</v>
      </c>
      <c r="BF127" s="228">
        <f>IF(N127="snížená",J127,0)</f>
        <v>0</v>
      </c>
      <c r="BG127" s="228">
        <f>IF(N127="zákl. přenesená",J127,0)</f>
        <v>0</v>
      </c>
      <c r="BH127" s="228">
        <f>IF(N127="sníž. přenesená",J127,0)</f>
        <v>0</v>
      </c>
      <c r="BI127" s="228">
        <f>IF(N127="nulová",J127,0)</f>
        <v>0</v>
      </c>
      <c r="BJ127" s="15" t="s">
        <v>86</v>
      </c>
      <c r="BK127" s="228">
        <f>ROUND(I127*H127,2)</f>
        <v>0</v>
      </c>
      <c r="BL127" s="15" t="s">
        <v>679</v>
      </c>
      <c r="BM127" s="227" t="s">
        <v>683</v>
      </c>
    </row>
    <row r="128" s="2" customFormat="1">
      <c r="A128" s="36"/>
      <c r="B128" s="37"/>
      <c r="C128" s="38"/>
      <c r="D128" s="229" t="s">
        <v>154</v>
      </c>
      <c r="E128" s="38"/>
      <c r="F128" s="230" t="s">
        <v>682</v>
      </c>
      <c r="G128" s="38"/>
      <c r="H128" s="38"/>
      <c r="I128" s="231"/>
      <c r="J128" s="38"/>
      <c r="K128" s="38"/>
      <c r="L128" s="42"/>
      <c r="M128" s="232"/>
      <c r="N128" s="233"/>
      <c r="O128" s="89"/>
      <c r="P128" s="89"/>
      <c r="Q128" s="89"/>
      <c r="R128" s="89"/>
      <c r="S128" s="89"/>
      <c r="T128" s="90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5" t="s">
        <v>154</v>
      </c>
      <c r="AU128" s="15" t="s">
        <v>88</v>
      </c>
    </row>
    <row r="129" s="13" customFormat="1">
      <c r="A129" s="13"/>
      <c r="B129" s="234"/>
      <c r="C129" s="235"/>
      <c r="D129" s="229" t="s">
        <v>156</v>
      </c>
      <c r="E129" s="236" t="s">
        <v>1</v>
      </c>
      <c r="F129" s="237" t="s">
        <v>197</v>
      </c>
      <c r="G129" s="235"/>
      <c r="H129" s="238">
        <v>9</v>
      </c>
      <c r="I129" s="239"/>
      <c r="J129" s="235"/>
      <c r="K129" s="235"/>
      <c r="L129" s="240"/>
      <c r="M129" s="241"/>
      <c r="N129" s="242"/>
      <c r="O129" s="242"/>
      <c r="P129" s="242"/>
      <c r="Q129" s="242"/>
      <c r="R129" s="242"/>
      <c r="S129" s="242"/>
      <c r="T129" s="24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4" t="s">
        <v>156</v>
      </c>
      <c r="AU129" s="244" t="s">
        <v>88</v>
      </c>
      <c r="AV129" s="13" t="s">
        <v>88</v>
      </c>
      <c r="AW129" s="13" t="s">
        <v>34</v>
      </c>
      <c r="AX129" s="13" t="s">
        <v>86</v>
      </c>
      <c r="AY129" s="244" t="s">
        <v>145</v>
      </c>
    </row>
    <row r="130" s="2" customFormat="1" ht="16.5" customHeight="1">
      <c r="A130" s="36"/>
      <c r="B130" s="37"/>
      <c r="C130" s="216" t="s">
        <v>164</v>
      </c>
      <c r="D130" s="216" t="s">
        <v>147</v>
      </c>
      <c r="E130" s="217" t="s">
        <v>684</v>
      </c>
      <c r="F130" s="218" t="s">
        <v>685</v>
      </c>
      <c r="G130" s="219" t="s">
        <v>686</v>
      </c>
      <c r="H130" s="220">
        <v>36</v>
      </c>
      <c r="I130" s="221"/>
      <c r="J130" s="222">
        <f>ROUND(I130*H130,2)</f>
        <v>0</v>
      </c>
      <c r="K130" s="218" t="s">
        <v>151</v>
      </c>
      <c r="L130" s="42"/>
      <c r="M130" s="223" t="s">
        <v>1</v>
      </c>
      <c r="N130" s="224" t="s">
        <v>43</v>
      </c>
      <c r="O130" s="89"/>
      <c r="P130" s="225">
        <f>O130*H130</f>
        <v>0</v>
      </c>
      <c r="Q130" s="225">
        <v>0</v>
      </c>
      <c r="R130" s="225">
        <f>Q130*H130</f>
        <v>0</v>
      </c>
      <c r="S130" s="225">
        <v>0</v>
      </c>
      <c r="T130" s="226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227" t="s">
        <v>679</v>
      </c>
      <c r="AT130" s="227" t="s">
        <v>147</v>
      </c>
      <c r="AU130" s="227" t="s">
        <v>88</v>
      </c>
      <c r="AY130" s="15" t="s">
        <v>145</v>
      </c>
      <c r="BE130" s="228">
        <f>IF(N130="základní",J130,0)</f>
        <v>0</v>
      </c>
      <c r="BF130" s="228">
        <f>IF(N130="snížená",J130,0)</f>
        <v>0</v>
      </c>
      <c r="BG130" s="228">
        <f>IF(N130="zákl. přenesená",J130,0)</f>
        <v>0</v>
      </c>
      <c r="BH130" s="228">
        <f>IF(N130="sníž. přenesená",J130,0)</f>
        <v>0</v>
      </c>
      <c r="BI130" s="228">
        <f>IF(N130="nulová",J130,0)</f>
        <v>0</v>
      </c>
      <c r="BJ130" s="15" t="s">
        <v>86</v>
      </c>
      <c r="BK130" s="228">
        <f>ROUND(I130*H130,2)</f>
        <v>0</v>
      </c>
      <c r="BL130" s="15" t="s">
        <v>679</v>
      </c>
      <c r="BM130" s="227" t="s">
        <v>687</v>
      </c>
    </row>
    <row r="131" s="2" customFormat="1">
      <c r="A131" s="36"/>
      <c r="B131" s="37"/>
      <c r="C131" s="38"/>
      <c r="D131" s="229" t="s">
        <v>154</v>
      </c>
      <c r="E131" s="38"/>
      <c r="F131" s="230" t="s">
        <v>685</v>
      </c>
      <c r="G131" s="38"/>
      <c r="H131" s="38"/>
      <c r="I131" s="231"/>
      <c r="J131" s="38"/>
      <c r="K131" s="38"/>
      <c r="L131" s="42"/>
      <c r="M131" s="232"/>
      <c r="N131" s="233"/>
      <c r="O131" s="89"/>
      <c r="P131" s="89"/>
      <c r="Q131" s="89"/>
      <c r="R131" s="89"/>
      <c r="S131" s="89"/>
      <c r="T131" s="90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5" t="s">
        <v>154</v>
      </c>
      <c r="AU131" s="15" t="s">
        <v>88</v>
      </c>
    </row>
    <row r="132" s="13" customFormat="1">
      <c r="A132" s="13"/>
      <c r="B132" s="234"/>
      <c r="C132" s="235"/>
      <c r="D132" s="229" t="s">
        <v>156</v>
      </c>
      <c r="E132" s="236" t="s">
        <v>1</v>
      </c>
      <c r="F132" s="237" t="s">
        <v>688</v>
      </c>
      <c r="G132" s="235"/>
      <c r="H132" s="238">
        <v>36</v>
      </c>
      <c r="I132" s="239"/>
      <c r="J132" s="235"/>
      <c r="K132" s="235"/>
      <c r="L132" s="240"/>
      <c r="M132" s="241"/>
      <c r="N132" s="242"/>
      <c r="O132" s="242"/>
      <c r="P132" s="242"/>
      <c r="Q132" s="242"/>
      <c r="R132" s="242"/>
      <c r="S132" s="242"/>
      <c r="T132" s="24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4" t="s">
        <v>156</v>
      </c>
      <c r="AU132" s="244" t="s">
        <v>88</v>
      </c>
      <c r="AV132" s="13" t="s">
        <v>88</v>
      </c>
      <c r="AW132" s="13" t="s">
        <v>34</v>
      </c>
      <c r="AX132" s="13" t="s">
        <v>86</v>
      </c>
      <c r="AY132" s="244" t="s">
        <v>145</v>
      </c>
    </row>
    <row r="133" s="2" customFormat="1" ht="16.5" customHeight="1">
      <c r="A133" s="36"/>
      <c r="B133" s="37"/>
      <c r="C133" s="216" t="s">
        <v>174</v>
      </c>
      <c r="D133" s="216" t="s">
        <v>147</v>
      </c>
      <c r="E133" s="217" t="s">
        <v>689</v>
      </c>
      <c r="F133" s="218" t="s">
        <v>690</v>
      </c>
      <c r="G133" s="219" t="s">
        <v>678</v>
      </c>
      <c r="H133" s="220">
        <v>9</v>
      </c>
      <c r="I133" s="221"/>
      <c r="J133" s="222">
        <f>ROUND(I133*H133,2)</f>
        <v>0</v>
      </c>
      <c r="K133" s="218" t="s">
        <v>151</v>
      </c>
      <c r="L133" s="42"/>
      <c r="M133" s="223" t="s">
        <v>1</v>
      </c>
      <c r="N133" s="224" t="s">
        <v>43</v>
      </c>
      <c r="O133" s="89"/>
      <c r="P133" s="225">
        <f>O133*H133</f>
        <v>0</v>
      </c>
      <c r="Q133" s="225">
        <v>0</v>
      </c>
      <c r="R133" s="225">
        <f>Q133*H133</f>
        <v>0</v>
      </c>
      <c r="S133" s="225">
        <v>0</v>
      </c>
      <c r="T133" s="226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227" t="s">
        <v>679</v>
      </c>
      <c r="AT133" s="227" t="s">
        <v>147</v>
      </c>
      <c r="AU133" s="227" t="s">
        <v>88</v>
      </c>
      <c r="AY133" s="15" t="s">
        <v>145</v>
      </c>
      <c r="BE133" s="228">
        <f>IF(N133="základní",J133,0)</f>
        <v>0</v>
      </c>
      <c r="BF133" s="228">
        <f>IF(N133="snížená",J133,0)</f>
        <v>0</v>
      </c>
      <c r="BG133" s="228">
        <f>IF(N133="zákl. přenesená",J133,0)</f>
        <v>0</v>
      </c>
      <c r="BH133" s="228">
        <f>IF(N133="sníž. přenesená",J133,0)</f>
        <v>0</v>
      </c>
      <c r="BI133" s="228">
        <f>IF(N133="nulová",J133,0)</f>
        <v>0</v>
      </c>
      <c r="BJ133" s="15" t="s">
        <v>86</v>
      </c>
      <c r="BK133" s="228">
        <f>ROUND(I133*H133,2)</f>
        <v>0</v>
      </c>
      <c r="BL133" s="15" t="s">
        <v>679</v>
      </c>
      <c r="BM133" s="227" t="s">
        <v>691</v>
      </c>
    </row>
    <row r="134" s="2" customFormat="1">
      <c r="A134" s="36"/>
      <c r="B134" s="37"/>
      <c r="C134" s="38"/>
      <c r="D134" s="229" t="s">
        <v>154</v>
      </c>
      <c r="E134" s="38"/>
      <c r="F134" s="230" t="s">
        <v>690</v>
      </c>
      <c r="G134" s="38"/>
      <c r="H134" s="38"/>
      <c r="I134" s="231"/>
      <c r="J134" s="38"/>
      <c r="K134" s="38"/>
      <c r="L134" s="42"/>
      <c r="M134" s="232"/>
      <c r="N134" s="233"/>
      <c r="O134" s="89"/>
      <c r="P134" s="89"/>
      <c r="Q134" s="89"/>
      <c r="R134" s="89"/>
      <c r="S134" s="89"/>
      <c r="T134" s="90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5" t="s">
        <v>154</v>
      </c>
      <c r="AU134" s="15" t="s">
        <v>88</v>
      </c>
    </row>
    <row r="135" s="13" customFormat="1">
      <c r="A135" s="13"/>
      <c r="B135" s="234"/>
      <c r="C135" s="235"/>
      <c r="D135" s="229" t="s">
        <v>156</v>
      </c>
      <c r="E135" s="236" t="s">
        <v>1</v>
      </c>
      <c r="F135" s="237" t="s">
        <v>197</v>
      </c>
      <c r="G135" s="235"/>
      <c r="H135" s="238">
        <v>9</v>
      </c>
      <c r="I135" s="239"/>
      <c r="J135" s="235"/>
      <c r="K135" s="235"/>
      <c r="L135" s="240"/>
      <c r="M135" s="241"/>
      <c r="N135" s="242"/>
      <c r="O135" s="242"/>
      <c r="P135" s="242"/>
      <c r="Q135" s="242"/>
      <c r="R135" s="242"/>
      <c r="S135" s="242"/>
      <c r="T135" s="24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4" t="s">
        <v>156</v>
      </c>
      <c r="AU135" s="244" t="s">
        <v>88</v>
      </c>
      <c r="AV135" s="13" t="s">
        <v>88</v>
      </c>
      <c r="AW135" s="13" t="s">
        <v>34</v>
      </c>
      <c r="AX135" s="13" t="s">
        <v>86</v>
      </c>
      <c r="AY135" s="244" t="s">
        <v>145</v>
      </c>
    </row>
    <row r="136" s="2" customFormat="1" ht="16.5" customHeight="1">
      <c r="A136" s="36"/>
      <c r="B136" s="37"/>
      <c r="C136" s="216" t="s">
        <v>179</v>
      </c>
      <c r="D136" s="216" t="s">
        <v>147</v>
      </c>
      <c r="E136" s="217" t="s">
        <v>692</v>
      </c>
      <c r="F136" s="218" t="s">
        <v>693</v>
      </c>
      <c r="G136" s="219" t="s">
        <v>678</v>
      </c>
      <c r="H136" s="220">
        <v>9</v>
      </c>
      <c r="I136" s="221"/>
      <c r="J136" s="222">
        <f>ROUND(I136*H136,2)</f>
        <v>0</v>
      </c>
      <c r="K136" s="218" t="s">
        <v>151</v>
      </c>
      <c r="L136" s="42"/>
      <c r="M136" s="223" t="s">
        <v>1</v>
      </c>
      <c r="N136" s="224" t="s">
        <v>43</v>
      </c>
      <c r="O136" s="89"/>
      <c r="P136" s="225">
        <f>O136*H136</f>
        <v>0</v>
      </c>
      <c r="Q136" s="225">
        <v>0</v>
      </c>
      <c r="R136" s="225">
        <f>Q136*H136</f>
        <v>0</v>
      </c>
      <c r="S136" s="225">
        <v>0</v>
      </c>
      <c r="T136" s="226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227" t="s">
        <v>679</v>
      </c>
      <c r="AT136" s="227" t="s">
        <v>147</v>
      </c>
      <c r="AU136" s="227" t="s">
        <v>88</v>
      </c>
      <c r="AY136" s="15" t="s">
        <v>145</v>
      </c>
      <c r="BE136" s="228">
        <f>IF(N136="základní",J136,0)</f>
        <v>0</v>
      </c>
      <c r="BF136" s="228">
        <f>IF(N136="snížená",J136,0)</f>
        <v>0</v>
      </c>
      <c r="BG136" s="228">
        <f>IF(N136="zákl. přenesená",J136,0)</f>
        <v>0</v>
      </c>
      <c r="BH136" s="228">
        <f>IF(N136="sníž. přenesená",J136,0)</f>
        <v>0</v>
      </c>
      <c r="BI136" s="228">
        <f>IF(N136="nulová",J136,0)</f>
        <v>0</v>
      </c>
      <c r="BJ136" s="15" t="s">
        <v>86</v>
      </c>
      <c r="BK136" s="228">
        <f>ROUND(I136*H136,2)</f>
        <v>0</v>
      </c>
      <c r="BL136" s="15" t="s">
        <v>679</v>
      </c>
      <c r="BM136" s="227" t="s">
        <v>694</v>
      </c>
    </row>
    <row r="137" s="2" customFormat="1">
      <c r="A137" s="36"/>
      <c r="B137" s="37"/>
      <c r="C137" s="38"/>
      <c r="D137" s="229" t="s">
        <v>154</v>
      </c>
      <c r="E137" s="38"/>
      <c r="F137" s="230" t="s">
        <v>693</v>
      </c>
      <c r="G137" s="38"/>
      <c r="H137" s="38"/>
      <c r="I137" s="231"/>
      <c r="J137" s="38"/>
      <c r="K137" s="38"/>
      <c r="L137" s="42"/>
      <c r="M137" s="232"/>
      <c r="N137" s="233"/>
      <c r="O137" s="89"/>
      <c r="P137" s="89"/>
      <c r="Q137" s="89"/>
      <c r="R137" s="89"/>
      <c r="S137" s="89"/>
      <c r="T137" s="90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5" t="s">
        <v>154</v>
      </c>
      <c r="AU137" s="15" t="s">
        <v>88</v>
      </c>
    </row>
    <row r="138" s="13" customFormat="1">
      <c r="A138" s="13"/>
      <c r="B138" s="234"/>
      <c r="C138" s="235"/>
      <c r="D138" s="229" t="s">
        <v>156</v>
      </c>
      <c r="E138" s="236" t="s">
        <v>1</v>
      </c>
      <c r="F138" s="237" t="s">
        <v>197</v>
      </c>
      <c r="G138" s="235"/>
      <c r="H138" s="238">
        <v>9</v>
      </c>
      <c r="I138" s="239"/>
      <c r="J138" s="235"/>
      <c r="K138" s="235"/>
      <c r="L138" s="240"/>
      <c r="M138" s="241"/>
      <c r="N138" s="242"/>
      <c r="O138" s="242"/>
      <c r="P138" s="242"/>
      <c r="Q138" s="242"/>
      <c r="R138" s="242"/>
      <c r="S138" s="242"/>
      <c r="T138" s="2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4" t="s">
        <v>156</v>
      </c>
      <c r="AU138" s="244" t="s">
        <v>88</v>
      </c>
      <c r="AV138" s="13" t="s">
        <v>88</v>
      </c>
      <c r="AW138" s="13" t="s">
        <v>34</v>
      </c>
      <c r="AX138" s="13" t="s">
        <v>86</v>
      </c>
      <c r="AY138" s="244" t="s">
        <v>145</v>
      </c>
    </row>
    <row r="139" s="12" customFormat="1" ht="22.8" customHeight="1">
      <c r="A139" s="12"/>
      <c r="B139" s="200"/>
      <c r="C139" s="201"/>
      <c r="D139" s="202" t="s">
        <v>77</v>
      </c>
      <c r="E139" s="214" t="s">
        <v>695</v>
      </c>
      <c r="F139" s="214" t="s">
        <v>696</v>
      </c>
      <c r="G139" s="201"/>
      <c r="H139" s="201"/>
      <c r="I139" s="204"/>
      <c r="J139" s="215">
        <f>BK139</f>
        <v>0</v>
      </c>
      <c r="K139" s="201"/>
      <c r="L139" s="206"/>
      <c r="M139" s="207"/>
      <c r="N139" s="208"/>
      <c r="O139" s="208"/>
      <c r="P139" s="209">
        <f>SUM(P140:P142)</f>
        <v>0</v>
      </c>
      <c r="Q139" s="208"/>
      <c r="R139" s="209">
        <f>SUM(R140:R142)</f>
        <v>0</v>
      </c>
      <c r="S139" s="208"/>
      <c r="T139" s="210">
        <f>SUM(T140:T142)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1" t="s">
        <v>174</v>
      </c>
      <c r="AT139" s="212" t="s">
        <v>77</v>
      </c>
      <c r="AU139" s="212" t="s">
        <v>86</v>
      </c>
      <c r="AY139" s="211" t="s">
        <v>145</v>
      </c>
      <c r="BK139" s="213">
        <f>SUM(BK140:BK142)</f>
        <v>0</v>
      </c>
    </row>
    <row r="140" s="2" customFormat="1" ht="16.5" customHeight="1">
      <c r="A140" s="36"/>
      <c r="B140" s="37"/>
      <c r="C140" s="216" t="s">
        <v>185</v>
      </c>
      <c r="D140" s="216" t="s">
        <v>147</v>
      </c>
      <c r="E140" s="217" t="s">
        <v>697</v>
      </c>
      <c r="F140" s="218" t="s">
        <v>698</v>
      </c>
      <c r="G140" s="219" t="s">
        <v>678</v>
      </c>
      <c r="H140" s="220">
        <v>1</v>
      </c>
      <c r="I140" s="221"/>
      <c r="J140" s="222">
        <f>ROUND(I140*H140,2)</f>
        <v>0</v>
      </c>
      <c r="K140" s="218" t="s">
        <v>151</v>
      </c>
      <c r="L140" s="42"/>
      <c r="M140" s="223" t="s">
        <v>1</v>
      </c>
      <c r="N140" s="224" t="s">
        <v>43</v>
      </c>
      <c r="O140" s="89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27" t="s">
        <v>679</v>
      </c>
      <c r="AT140" s="227" t="s">
        <v>147</v>
      </c>
      <c r="AU140" s="227" t="s">
        <v>88</v>
      </c>
      <c r="AY140" s="15" t="s">
        <v>145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5" t="s">
        <v>86</v>
      </c>
      <c r="BK140" s="228">
        <f>ROUND(I140*H140,2)</f>
        <v>0</v>
      </c>
      <c r="BL140" s="15" t="s">
        <v>679</v>
      </c>
      <c r="BM140" s="227" t="s">
        <v>699</v>
      </c>
    </row>
    <row r="141" s="2" customFormat="1">
      <c r="A141" s="36"/>
      <c r="B141" s="37"/>
      <c r="C141" s="38"/>
      <c r="D141" s="229" t="s">
        <v>154</v>
      </c>
      <c r="E141" s="38"/>
      <c r="F141" s="230" t="s">
        <v>698</v>
      </c>
      <c r="G141" s="38"/>
      <c r="H141" s="38"/>
      <c r="I141" s="231"/>
      <c r="J141" s="38"/>
      <c r="K141" s="38"/>
      <c r="L141" s="42"/>
      <c r="M141" s="232"/>
      <c r="N141" s="233"/>
      <c r="O141" s="89"/>
      <c r="P141" s="89"/>
      <c r="Q141" s="89"/>
      <c r="R141" s="89"/>
      <c r="S141" s="89"/>
      <c r="T141" s="90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5" t="s">
        <v>154</v>
      </c>
      <c r="AU141" s="15" t="s">
        <v>88</v>
      </c>
    </row>
    <row r="142" s="13" customFormat="1">
      <c r="A142" s="13"/>
      <c r="B142" s="234"/>
      <c r="C142" s="235"/>
      <c r="D142" s="229" t="s">
        <v>156</v>
      </c>
      <c r="E142" s="236" t="s">
        <v>1</v>
      </c>
      <c r="F142" s="237" t="s">
        <v>86</v>
      </c>
      <c r="G142" s="235"/>
      <c r="H142" s="238">
        <v>1</v>
      </c>
      <c r="I142" s="239"/>
      <c r="J142" s="235"/>
      <c r="K142" s="235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156</v>
      </c>
      <c r="AU142" s="244" t="s">
        <v>88</v>
      </c>
      <c r="AV142" s="13" t="s">
        <v>88</v>
      </c>
      <c r="AW142" s="13" t="s">
        <v>34</v>
      </c>
      <c r="AX142" s="13" t="s">
        <v>86</v>
      </c>
      <c r="AY142" s="244" t="s">
        <v>145</v>
      </c>
    </row>
    <row r="143" s="12" customFormat="1" ht="22.8" customHeight="1">
      <c r="A143" s="12"/>
      <c r="B143" s="200"/>
      <c r="C143" s="201"/>
      <c r="D143" s="202" t="s">
        <v>77</v>
      </c>
      <c r="E143" s="214" t="s">
        <v>700</v>
      </c>
      <c r="F143" s="214" t="s">
        <v>701</v>
      </c>
      <c r="G143" s="201"/>
      <c r="H143" s="201"/>
      <c r="I143" s="204"/>
      <c r="J143" s="215">
        <f>BK143</f>
        <v>0</v>
      </c>
      <c r="K143" s="201"/>
      <c r="L143" s="206"/>
      <c r="M143" s="207"/>
      <c r="N143" s="208"/>
      <c r="O143" s="208"/>
      <c r="P143" s="209">
        <f>SUM(P144:P149)</f>
        <v>0</v>
      </c>
      <c r="Q143" s="208"/>
      <c r="R143" s="209">
        <f>SUM(R144:R149)</f>
        <v>0</v>
      </c>
      <c r="S143" s="208"/>
      <c r="T143" s="210">
        <f>SUM(T144:T149)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1" t="s">
        <v>174</v>
      </c>
      <c r="AT143" s="212" t="s">
        <v>77</v>
      </c>
      <c r="AU143" s="212" t="s">
        <v>86</v>
      </c>
      <c r="AY143" s="211" t="s">
        <v>145</v>
      </c>
      <c r="BK143" s="213">
        <f>SUM(BK144:BK149)</f>
        <v>0</v>
      </c>
    </row>
    <row r="144" s="2" customFormat="1" ht="16.5" customHeight="1">
      <c r="A144" s="36"/>
      <c r="B144" s="37"/>
      <c r="C144" s="216" t="s">
        <v>152</v>
      </c>
      <c r="D144" s="216" t="s">
        <v>147</v>
      </c>
      <c r="E144" s="217" t="s">
        <v>702</v>
      </c>
      <c r="F144" s="218" t="s">
        <v>703</v>
      </c>
      <c r="G144" s="219" t="s">
        <v>218</v>
      </c>
      <c r="H144" s="220">
        <v>9</v>
      </c>
      <c r="I144" s="221"/>
      <c r="J144" s="222">
        <f>ROUND(I144*H144,2)</f>
        <v>0</v>
      </c>
      <c r="K144" s="218" t="s">
        <v>151</v>
      </c>
      <c r="L144" s="42"/>
      <c r="M144" s="223" t="s">
        <v>1</v>
      </c>
      <c r="N144" s="224" t="s">
        <v>43</v>
      </c>
      <c r="O144" s="89"/>
      <c r="P144" s="225">
        <f>O144*H144</f>
        <v>0</v>
      </c>
      <c r="Q144" s="225">
        <v>0</v>
      </c>
      <c r="R144" s="225">
        <f>Q144*H144</f>
        <v>0</v>
      </c>
      <c r="S144" s="225">
        <v>0</v>
      </c>
      <c r="T144" s="22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7" t="s">
        <v>679</v>
      </c>
      <c r="AT144" s="227" t="s">
        <v>147</v>
      </c>
      <c r="AU144" s="227" t="s">
        <v>88</v>
      </c>
      <c r="AY144" s="15" t="s">
        <v>145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15" t="s">
        <v>86</v>
      </c>
      <c r="BK144" s="228">
        <f>ROUND(I144*H144,2)</f>
        <v>0</v>
      </c>
      <c r="BL144" s="15" t="s">
        <v>679</v>
      </c>
      <c r="BM144" s="227" t="s">
        <v>704</v>
      </c>
    </row>
    <row r="145" s="2" customFormat="1">
      <c r="A145" s="36"/>
      <c r="B145" s="37"/>
      <c r="C145" s="38"/>
      <c r="D145" s="229" t="s">
        <v>154</v>
      </c>
      <c r="E145" s="38"/>
      <c r="F145" s="230" t="s">
        <v>703</v>
      </c>
      <c r="G145" s="38"/>
      <c r="H145" s="38"/>
      <c r="I145" s="231"/>
      <c r="J145" s="38"/>
      <c r="K145" s="38"/>
      <c r="L145" s="42"/>
      <c r="M145" s="232"/>
      <c r="N145" s="233"/>
      <c r="O145" s="89"/>
      <c r="P145" s="89"/>
      <c r="Q145" s="89"/>
      <c r="R145" s="89"/>
      <c r="S145" s="89"/>
      <c r="T145" s="90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5" t="s">
        <v>154</v>
      </c>
      <c r="AU145" s="15" t="s">
        <v>88</v>
      </c>
    </row>
    <row r="146" s="13" customFormat="1">
      <c r="A146" s="13"/>
      <c r="B146" s="234"/>
      <c r="C146" s="235"/>
      <c r="D146" s="229" t="s">
        <v>156</v>
      </c>
      <c r="E146" s="236" t="s">
        <v>1</v>
      </c>
      <c r="F146" s="237" t="s">
        <v>705</v>
      </c>
      <c r="G146" s="235"/>
      <c r="H146" s="238">
        <v>9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4" t="s">
        <v>156</v>
      </c>
      <c r="AU146" s="244" t="s">
        <v>88</v>
      </c>
      <c r="AV146" s="13" t="s">
        <v>88</v>
      </c>
      <c r="AW146" s="13" t="s">
        <v>34</v>
      </c>
      <c r="AX146" s="13" t="s">
        <v>86</v>
      </c>
      <c r="AY146" s="244" t="s">
        <v>145</v>
      </c>
    </row>
    <row r="147" s="2" customFormat="1" ht="16.5" customHeight="1">
      <c r="A147" s="36"/>
      <c r="B147" s="37"/>
      <c r="C147" s="216" t="s">
        <v>190</v>
      </c>
      <c r="D147" s="216" t="s">
        <v>147</v>
      </c>
      <c r="E147" s="217" t="s">
        <v>706</v>
      </c>
      <c r="F147" s="218" t="s">
        <v>707</v>
      </c>
      <c r="G147" s="219" t="s">
        <v>678</v>
      </c>
      <c r="H147" s="220">
        <v>9</v>
      </c>
      <c r="I147" s="221"/>
      <c r="J147" s="222">
        <f>ROUND(I147*H147,2)</f>
        <v>0</v>
      </c>
      <c r="K147" s="218" t="s">
        <v>151</v>
      </c>
      <c r="L147" s="42"/>
      <c r="M147" s="223" t="s">
        <v>1</v>
      </c>
      <c r="N147" s="224" t="s">
        <v>43</v>
      </c>
      <c r="O147" s="89"/>
      <c r="P147" s="225">
        <f>O147*H147</f>
        <v>0</v>
      </c>
      <c r="Q147" s="225">
        <v>0</v>
      </c>
      <c r="R147" s="225">
        <f>Q147*H147</f>
        <v>0</v>
      </c>
      <c r="S147" s="225">
        <v>0</v>
      </c>
      <c r="T147" s="22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27" t="s">
        <v>679</v>
      </c>
      <c r="AT147" s="227" t="s">
        <v>147</v>
      </c>
      <c r="AU147" s="227" t="s">
        <v>88</v>
      </c>
      <c r="AY147" s="15" t="s">
        <v>145</v>
      </c>
      <c r="BE147" s="228">
        <f>IF(N147="základní",J147,0)</f>
        <v>0</v>
      </c>
      <c r="BF147" s="228">
        <f>IF(N147="snížená",J147,0)</f>
        <v>0</v>
      </c>
      <c r="BG147" s="228">
        <f>IF(N147="zákl. přenesená",J147,0)</f>
        <v>0</v>
      </c>
      <c r="BH147" s="228">
        <f>IF(N147="sníž. přenesená",J147,0)</f>
        <v>0</v>
      </c>
      <c r="BI147" s="228">
        <f>IF(N147="nulová",J147,0)</f>
        <v>0</v>
      </c>
      <c r="BJ147" s="15" t="s">
        <v>86</v>
      </c>
      <c r="BK147" s="228">
        <f>ROUND(I147*H147,2)</f>
        <v>0</v>
      </c>
      <c r="BL147" s="15" t="s">
        <v>679</v>
      </c>
      <c r="BM147" s="227" t="s">
        <v>708</v>
      </c>
    </row>
    <row r="148" s="2" customFormat="1">
      <c r="A148" s="36"/>
      <c r="B148" s="37"/>
      <c r="C148" s="38"/>
      <c r="D148" s="229" t="s">
        <v>154</v>
      </c>
      <c r="E148" s="38"/>
      <c r="F148" s="230" t="s">
        <v>707</v>
      </c>
      <c r="G148" s="38"/>
      <c r="H148" s="38"/>
      <c r="I148" s="231"/>
      <c r="J148" s="38"/>
      <c r="K148" s="38"/>
      <c r="L148" s="42"/>
      <c r="M148" s="232"/>
      <c r="N148" s="233"/>
      <c r="O148" s="89"/>
      <c r="P148" s="89"/>
      <c r="Q148" s="89"/>
      <c r="R148" s="89"/>
      <c r="S148" s="89"/>
      <c r="T148" s="90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5" t="s">
        <v>154</v>
      </c>
      <c r="AU148" s="15" t="s">
        <v>88</v>
      </c>
    </row>
    <row r="149" s="13" customFormat="1">
      <c r="A149" s="13"/>
      <c r="B149" s="234"/>
      <c r="C149" s="235"/>
      <c r="D149" s="229" t="s">
        <v>156</v>
      </c>
      <c r="E149" s="236" t="s">
        <v>1</v>
      </c>
      <c r="F149" s="237" t="s">
        <v>197</v>
      </c>
      <c r="G149" s="235"/>
      <c r="H149" s="238">
        <v>9</v>
      </c>
      <c r="I149" s="239"/>
      <c r="J149" s="235"/>
      <c r="K149" s="235"/>
      <c r="L149" s="240"/>
      <c r="M149" s="241"/>
      <c r="N149" s="242"/>
      <c r="O149" s="242"/>
      <c r="P149" s="242"/>
      <c r="Q149" s="242"/>
      <c r="R149" s="242"/>
      <c r="S149" s="242"/>
      <c r="T149" s="24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4" t="s">
        <v>156</v>
      </c>
      <c r="AU149" s="244" t="s">
        <v>88</v>
      </c>
      <c r="AV149" s="13" t="s">
        <v>88</v>
      </c>
      <c r="AW149" s="13" t="s">
        <v>34</v>
      </c>
      <c r="AX149" s="13" t="s">
        <v>86</v>
      </c>
      <c r="AY149" s="244" t="s">
        <v>145</v>
      </c>
    </row>
    <row r="150" s="12" customFormat="1" ht="22.8" customHeight="1">
      <c r="A150" s="12"/>
      <c r="B150" s="200"/>
      <c r="C150" s="201"/>
      <c r="D150" s="202" t="s">
        <v>77</v>
      </c>
      <c r="E150" s="214" t="s">
        <v>709</v>
      </c>
      <c r="F150" s="214" t="s">
        <v>710</v>
      </c>
      <c r="G150" s="201"/>
      <c r="H150" s="201"/>
      <c r="I150" s="204"/>
      <c r="J150" s="215">
        <f>BK150</f>
        <v>0</v>
      </c>
      <c r="K150" s="201"/>
      <c r="L150" s="206"/>
      <c r="M150" s="207"/>
      <c r="N150" s="208"/>
      <c r="O150" s="208"/>
      <c r="P150" s="209">
        <f>SUM(P151:P156)</f>
        <v>0</v>
      </c>
      <c r="Q150" s="208"/>
      <c r="R150" s="209">
        <f>SUM(R151:R156)</f>
        <v>0</v>
      </c>
      <c r="S150" s="208"/>
      <c r="T150" s="210">
        <f>SUM(T151:T156)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1" t="s">
        <v>174</v>
      </c>
      <c r="AT150" s="212" t="s">
        <v>77</v>
      </c>
      <c r="AU150" s="212" t="s">
        <v>86</v>
      </c>
      <c r="AY150" s="211" t="s">
        <v>145</v>
      </c>
      <c r="BK150" s="213">
        <f>SUM(BK151:BK156)</f>
        <v>0</v>
      </c>
    </row>
    <row r="151" s="2" customFormat="1" ht="21.75" customHeight="1">
      <c r="A151" s="36"/>
      <c r="B151" s="37"/>
      <c r="C151" s="216" t="s">
        <v>197</v>
      </c>
      <c r="D151" s="216" t="s">
        <v>147</v>
      </c>
      <c r="E151" s="217" t="s">
        <v>711</v>
      </c>
      <c r="F151" s="218" t="s">
        <v>712</v>
      </c>
      <c r="G151" s="219" t="s">
        <v>678</v>
      </c>
      <c r="H151" s="220">
        <v>9</v>
      </c>
      <c r="I151" s="221"/>
      <c r="J151" s="222">
        <f>ROUND(I151*H151,2)</f>
        <v>0</v>
      </c>
      <c r="K151" s="218" t="s">
        <v>151</v>
      </c>
      <c r="L151" s="42"/>
      <c r="M151" s="223" t="s">
        <v>1</v>
      </c>
      <c r="N151" s="224" t="s">
        <v>43</v>
      </c>
      <c r="O151" s="89"/>
      <c r="P151" s="225">
        <f>O151*H151</f>
        <v>0</v>
      </c>
      <c r="Q151" s="225">
        <v>0</v>
      </c>
      <c r="R151" s="225">
        <f>Q151*H151</f>
        <v>0</v>
      </c>
      <c r="S151" s="225">
        <v>0</v>
      </c>
      <c r="T151" s="226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227" t="s">
        <v>679</v>
      </c>
      <c r="AT151" s="227" t="s">
        <v>147</v>
      </c>
      <c r="AU151" s="227" t="s">
        <v>88</v>
      </c>
      <c r="AY151" s="15" t="s">
        <v>145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15" t="s">
        <v>86</v>
      </c>
      <c r="BK151" s="228">
        <f>ROUND(I151*H151,2)</f>
        <v>0</v>
      </c>
      <c r="BL151" s="15" t="s">
        <v>679</v>
      </c>
      <c r="BM151" s="227" t="s">
        <v>713</v>
      </c>
    </row>
    <row r="152" s="2" customFormat="1">
      <c r="A152" s="36"/>
      <c r="B152" s="37"/>
      <c r="C152" s="38"/>
      <c r="D152" s="229" t="s">
        <v>154</v>
      </c>
      <c r="E152" s="38"/>
      <c r="F152" s="230" t="s">
        <v>712</v>
      </c>
      <c r="G152" s="38"/>
      <c r="H152" s="38"/>
      <c r="I152" s="231"/>
      <c r="J152" s="38"/>
      <c r="K152" s="38"/>
      <c r="L152" s="42"/>
      <c r="M152" s="232"/>
      <c r="N152" s="233"/>
      <c r="O152" s="89"/>
      <c r="P152" s="89"/>
      <c r="Q152" s="89"/>
      <c r="R152" s="89"/>
      <c r="S152" s="89"/>
      <c r="T152" s="90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5" t="s">
        <v>154</v>
      </c>
      <c r="AU152" s="15" t="s">
        <v>88</v>
      </c>
    </row>
    <row r="153" s="13" customFormat="1">
      <c r="A153" s="13"/>
      <c r="B153" s="234"/>
      <c r="C153" s="235"/>
      <c r="D153" s="229" t="s">
        <v>156</v>
      </c>
      <c r="E153" s="236" t="s">
        <v>1</v>
      </c>
      <c r="F153" s="237" t="s">
        <v>197</v>
      </c>
      <c r="G153" s="235"/>
      <c r="H153" s="238">
        <v>9</v>
      </c>
      <c r="I153" s="239"/>
      <c r="J153" s="235"/>
      <c r="K153" s="235"/>
      <c r="L153" s="240"/>
      <c r="M153" s="241"/>
      <c r="N153" s="242"/>
      <c r="O153" s="242"/>
      <c r="P153" s="242"/>
      <c r="Q153" s="242"/>
      <c r="R153" s="242"/>
      <c r="S153" s="242"/>
      <c r="T153" s="24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4" t="s">
        <v>156</v>
      </c>
      <c r="AU153" s="244" t="s">
        <v>88</v>
      </c>
      <c r="AV153" s="13" t="s">
        <v>88</v>
      </c>
      <c r="AW153" s="13" t="s">
        <v>34</v>
      </c>
      <c r="AX153" s="13" t="s">
        <v>86</v>
      </c>
      <c r="AY153" s="244" t="s">
        <v>145</v>
      </c>
    </row>
    <row r="154" s="2" customFormat="1" ht="24.15" customHeight="1">
      <c r="A154" s="36"/>
      <c r="B154" s="37"/>
      <c r="C154" s="216" t="s">
        <v>203</v>
      </c>
      <c r="D154" s="216" t="s">
        <v>147</v>
      </c>
      <c r="E154" s="217" t="s">
        <v>714</v>
      </c>
      <c r="F154" s="218" t="s">
        <v>715</v>
      </c>
      <c r="G154" s="219" t="s">
        <v>678</v>
      </c>
      <c r="H154" s="220">
        <v>9</v>
      </c>
      <c r="I154" s="221"/>
      <c r="J154" s="222">
        <f>ROUND(I154*H154,2)</f>
        <v>0</v>
      </c>
      <c r="K154" s="218" t="s">
        <v>151</v>
      </c>
      <c r="L154" s="42"/>
      <c r="M154" s="223" t="s">
        <v>1</v>
      </c>
      <c r="N154" s="224" t="s">
        <v>43</v>
      </c>
      <c r="O154" s="89"/>
      <c r="P154" s="225">
        <f>O154*H154</f>
        <v>0</v>
      </c>
      <c r="Q154" s="225">
        <v>0</v>
      </c>
      <c r="R154" s="225">
        <f>Q154*H154</f>
        <v>0</v>
      </c>
      <c r="S154" s="225">
        <v>0</v>
      </c>
      <c r="T154" s="226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227" t="s">
        <v>679</v>
      </c>
      <c r="AT154" s="227" t="s">
        <v>147</v>
      </c>
      <c r="AU154" s="227" t="s">
        <v>88</v>
      </c>
      <c r="AY154" s="15" t="s">
        <v>145</v>
      </c>
      <c r="BE154" s="228">
        <f>IF(N154="základní",J154,0)</f>
        <v>0</v>
      </c>
      <c r="BF154" s="228">
        <f>IF(N154="snížená",J154,0)</f>
        <v>0</v>
      </c>
      <c r="BG154" s="228">
        <f>IF(N154="zákl. přenesená",J154,0)</f>
        <v>0</v>
      </c>
      <c r="BH154" s="228">
        <f>IF(N154="sníž. přenesená",J154,0)</f>
        <v>0</v>
      </c>
      <c r="BI154" s="228">
        <f>IF(N154="nulová",J154,0)</f>
        <v>0</v>
      </c>
      <c r="BJ154" s="15" t="s">
        <v>86</v>
      </c>
      <c r="BK154" s="228">
        <f>ROUND(I154*H154,2)</f>
        <v>0</v>
      </c>
      <c r="BL154" s="15" t="s">
        <v>679</v>
      </c>
      <c r="BM154" s="227" t="s">
        <v>716</v>
      </c>
    </row>
    <row r="155" s="2" customFormat="1">
      <c r="A155" s="36"/>
      <c r="B155" s="37"/>
      <c r="C155" s="38"/>
      <c r="D155" s="229" t="s">
        <v>154</v>
      </c>
      <c r="E155" s="38"/>
      <c r="F155" s="230" t="s">
        <v>715</v>
      </c>
      <c r="G155" s="38"/>
      <c r="H155" s="38"/>
      <c r="I155" s="231"/>
      <c r="J155" s="38"/>
      <c r="K155" s="38"/>
      <c r="L155" s="42"/>
      <c r="M155" s="232"/>
      <c r="N155" s="233"/>
      <c r="O155" s="89"/>
      <c r="P155" s="89"/>
      <c r="Q155" s="89"/>
      <c r="R155" s="89"/>
      <c r="S155" s="89"/>
      <c r="T155" s="90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5" t="s">
        <v>154</v>
      </c>
      <c r="AU155" s="15" t="s">
        <v>88</v>
      </c>
    </row>
    <row r="156" s="13" customFormat="1">
      <c r="A156" s="13"/>
      <c r="B156" s="234"/>
      <c r="C156" s="235"/>
      <c r="D156" s="229" t="s">
        <v>156</v>
      </c>
      <c r="E156" s="236" t="s">
        <v>1</v>
      </c>
      <c r="F156" s="237" t="s">
        <v>197</v>
      </c>
      <c r="G156" s="235"/>
      <c r="H156" s="238">
        <v>9</v>
      </c>
      <c r="I156" s="239"/>
      <c r="J156" s="235"/>
      <c r="K156" s="235"/>
      <c r="L156" s="240"/>
      <c r="M156" s="259"/>
      <c r="N156" s="260"/>
      <c r="O156" s="260"/>
      <c r="P156" s="260"/>
      <c r="Q156" s="260"/>
      <c r="R156" s="260"/>
      <c r="S156" s="260"/>
      <c r="T156" s="26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4" t="s">
        <v>156</v>
      </c>
      <c r="AU156" s="244" t="s">
        <v>88</v>
      </c>
      <c r="AV156" s="13" t="s">
        <v>88</v>
      </c>
      <c r="AW156" s="13" t="s">
        <v>34</v>
      </c>
      <c r="AX156" s="13" t="s">
        <v>86</v>
      </c>
      <c r="AY156" s="244" t="s">
        <v>145</v>
      </c>
    </row>
    <row r="157" s="2" customFormat="1" ht="6.96" customHeight="1">
      <c r="A157" s="36"/>
      <c r="B157" s="64"/>
      <c r="C157" s="65"/>
      <c r="D157" s="65"/>
      <c r="E157" s="65"/>
      <c r="F157" s="65"/>
      <c r="G157" s="65"/>
      <c r="H157" s="65"/>
      <c r="I157" s="65"/>
      <c r="J157" s="65"/>
      <c r="K157" s="65"/>
      <c r="L157" s="42"/>
      <c r="M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</row>
  </sheetData>
  <sheetProtection sheet="1" autoFilter="0" formatColumns="0" formatRows="0" objects="1" scenarios="1" spinCount="100000" saltValue="3zPw6SkmlI6K5fwe9xJW2x9c+iW62r0SIfiYo9k9GZerVhXGkzsPfi+BHz3IQYqMT7WKmIqN+GZjU9+fRO9U9w==" hashValue="fd/7WBz36FmQaSHCVfax1ptVwJDSvhr+p4oWVW04CYNGhyQPKUa+KUDgTJ1SCAZaT+y4Q8bD0YWUJnOgnXNR2w==" algorithmName="SHA-512" password="CC35"/>
  <autoFilter ref="C120:K15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87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88</v>
      </c>
    </row>
    <row r="4" s="1" customFormat="1" ht="24.96" customHeight="1">
      <c r="B4" s="18"/>
      <c r="D4" s="136" t="s">
        <v>116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Polopodzemní kontejnery II - Český Brod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117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118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13. 12. 2023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1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29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31</v>
      </c>
      <c r="E20" s="36"/>
      <c r="F20" s="36"/>
      <c r="G20" s="36"/>
      <c r="H20" s="36"/>
      <c r="I20" s="138" t="s">
        <v>25</v>
      </c>
      <c r="J20" s="141" t="s">
        <v>32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33</v>
      </c>
      <c r="F21" s="36"/>
      <c r="G21" s="36"/>
      <c r="H21" s="36"/>
      <c r="I21" s="138" t="s">
        <v>28</v>
      </c>
      <c r="J21" s="141" t="s">
        <v>1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35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28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37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38</v>
      </c>
      <c r="E30" s="36"/>
      <c r="F30" s="36"/>
      <c r="G30" s="36"/>
      <c r="H30" s="36"/>
      <c r="I30" s="36"/>
      <c r="J30" s="149">
        <f>ROUND(J122,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40</v>
      </c>
      <c r="G32" s="36"/>
      <c r="H32" s="36"/>
      <c r="I32" s="150" t="s">
        <v>39</v>
      </c>
      <c r="J32" s="150" t="s">
        <v>41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42</v>
      </c>
      <c r="E33" s="138" t="s">
        <v>43</v>
      </c>
      <c r="F33" s="152">
        <f>ROUND((SUM(BE122:BE202)),  2)</f>
        <v>0</v>
      </c>
      <c r="G33" s="36"/>
      <c r="H33" s="36"/>
      <c r="I33" s="153">
        <v>0.20999999999999999</v>
      </c>
      <c r="J33" s="152">
        <f>ROUND(((SUM(BE122:BE202))*I33),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44</v>
      </c>
      <c r="F34" s="152">
        <f>ROUND((SUM(BF122:BF202)),  2)</f>
        <v>0</v>
      </c>
      <c r="G34" s="36"/>
      <c r="H34" s="36"/>
      <c r="I34" s="153">
        <v>0.14999999999999999</v>
      </c>
      <c r="J34" s="152">
        <f>ROUND(((SUM(BF122:BF202))*I34),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45</v>
      </c>
      <c r="F35" s="152">
        <f>ROUND((SUM(BG122:BG202)),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46</v>
      </c>
      <c r="F36" s="152">
        <f>ROUND((SUM(BH122:BH202)),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47</v>
      </c>
      <c r="F37" s="152">
        <f>ROUND((SUM(BI122:BI202)),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51</v>
      </c>
      <c r="E50" s="162"/>
      <c r="F50" s="162"/>
      <c r="G50" s="161" t="s">
        <v>52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53</v>
      </c>
      <c r="E61" s="164"/>
      <c r="F61" s="165" t="s">
        <v>54</v>
      </c>
      <c r="G61" s="163" t="s">
        <v>53</v>
      </c>
      <c r="H61" s="164"/>
      <c r="I61" s="164"/>
      <c r="J61" s="166" t="s">
        <v>54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55</v>
      </c>
      <c r="E65" s="167"/>
      <c r="F65" s="167"/>
      <c r="G65" s="161" t="s">
        <v>56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53</v>
      </c>
      <c r="E76" s="164"/>
      <c r="F76" s="165" t="s">
        <v>54</v>
      </c>
      <c r="G76" s="163" t="s">
        <v>53</v>
      </c>
      <c r="H76" s="164"/>
      <c r="I76" s="164"/>
      <c r="J76" s="166" t="s">
        <v>54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119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Polopodzemní kontejnery II - Český Brod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SO 01 - Ulice Komenského - Český Brod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Český Brod</v>
      </c>
      <c r="G89" s="38"/>
      <c r="H89" s="38"/>
      <c r="I89" s="30" t="s">
        <v>22</v>
      </c>
      <c r="J89" s="77" t="str">
        <f>IF(J12="","",J12)</f>
        <v>13. 12. 2023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8"/>
      <c r="E91" s="38"/>
      <c r="F91" s="25" t="str">
        <f>E15</f>
        <v xml:space="preserve">Město Český Brod, Náměstí Husovo 70, 282 01 Český </v>
      </c>
      <c r="G91" s="38"/>
      <c r="H91" s="38"/>
      <c r="I91" s="30" t="s">
        <v>31</v>
      </c>
      <c r="J91" s="34" t="str">
        <f>E21</f>
        <v>LNConsult s.r.o., U hřiště 250, 250 83 Škvorec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35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120</v>
      </c>
      <c r="D94" s="174"/>
      <c r="E94" s="174"/>
      <c r="F94" s="174"/>
      <c r="G94" s="174"/>
      <c r="H94" s="174"/>
      <c r="I94" s="174"/>
      <c r="J94" s="175" t="s">
        <v>121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122</v>
      </c>
      <c r="D96" s="38"/>
      <c r="E96" s="38"/>
      <c r="F96" s="38"/>
      <c r="G96" s="38"/>
      <c r="H96" s="38"/>
      <c r="I96" s="38"/>
      <c r="J96" s="108">
        <f>J122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77"/>
      <c r="C97" s="178"/>
      <c r="D97" s="179" t="s">
        <v>124</v>
      </c>
      <c r="E97" s="180"/>
      <c r="F97" s="180"/>
      <c r="G97" s="180"/>
      <c r="H97" s="180"/>
      <c r="I97" s="180"/>
      <c r="J97" s="181">
        <f>J123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125</v>
      </c>
      <c r="E98" s="186"/>
      <c r="F98" s="186"/>
      <c r="G98" s="186"/>
      <c r="H98" s="186"/>
      <c r="I98" s="186"/>
      <c r="J98" s="187">
        <f>J124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126</v>
      </c>
      <c r="E99" s="186"/>
      <c r="F99" s="186"/>
      <c r="G99" s="186"/>
      <c r="H99" s="186"/>
      <c r="I99" s="186"/>
      <c r="J99" s="187">
        <f>J168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127</v>
      </c>
      <c r="E100" s="186"/>
      <c r="F100" s="186"/>
      <c r="G100" s="186"/>
      <c r="H100" s="186"/>
      <c r="I100" s="186"/>
      <c r="J100" s="187">
        <f>J175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128</v>
      </c>
      <c r="E101" s="186"/>
      <c r="F101" s="186"/>
      <c r="G101" s="186"/>
      <c r="H101" s="186"/>
      <c r="I101" s="186"/>
      <c r="J101" s="187">
        <f>J189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129</v>
      </c>
      <c r="E102" s="186"/>
      <c r="F102" s="186"/>
      <c r="G102" s="186"/>
      <c r="H102" s="186"/>
      <c r="I102" s="186"/>
      <c r="J102" s="187">
        <f>J200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61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64"/>
      <c r="C104" s="65"/>
      <c r="D104" s="65"/>
      <c r="E104" s="65"/>
      <c r="F104" s="65"/>
      <c r="G104" s="65"/>
      <c r="H104" s="65"/>
      <c r="I104" s="65"/>
      <c r="J104" s="65"/>
      <c r="K104" s="65"/>
      <c r="L104" s="61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130</v>
      </c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16</v>
      </c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172" t="str">
        <f>E7</f>
        <v>Polopodzemní kontejnery II - Český Brod</v>
      </c>
      <c r="F112" s="30"/>
      <c r="G112" s="30"/>
      <c r="H112" s="30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117</v>
      </c>
      <c r="D113" s="38"/>
      <c r="E113" s="38"/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74" t="str">
        <f>E9</f>
        <v>SO 01 - Ulice Komenského - Český Brod</v>
      </c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20</v>
      </c>
      <c r="D116" s="38"/>
      <c r="E116" s="38"/>
      <c r="F116" s="25" t="str">
        <f>F12</f>
        <v>Český Brod</v>
      </c>
      <c r="G116" s="38"/>
      <c r="H116" s="38"/>
      <c r="I116" s="30" t="s">
        <v>22</v>
      </c>
      <c r="J116" s="77" t="str">
        <f>IF(J12="","",J12)</f>
        <v>13. 12. 2023</v>
      </c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40.05" customHeight="1">
      <c r="A118" s="36"/>
      <c r="B118" s="37"/>
      <c r="C118" s="30" t="s">
        <v>24</v>
      </c>
      <c r="D118" s="38"/>
      <c r="E118" s="38"/>
      <c r="F118" s="25" t="str">
        <f>E15</f>
        <v xml:space="preserve">Město Český Brod, Náměstí Husovo 70, 282 01 Český </v>
      </c>
      <c r="G118" s="38"/>
      <c r="H118" s="38"/>
      <c r="I118" s="30" t="s">
        <v>31</v>
      </c>
      <c r="J118" s="34" t="str">
        <f>E21</f>
        <v>LNConsult s.r.o., U hřiště 250, 250 83 Škvorec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29</v>
      </c>
      <c r="D119" s="38"/>
      <c r="E119" s="38"/>
      <c r="F119" s="25" t="str">
        <f>IF(E18="","",E18)</f>
        <v>Vyplň údaj</v>
      </c>
      <c r="G119" s="38"/>
      <c r="H119" s="38"/>
      <c r="I119" s="30" t="s">
        <v>35</v>
      </c>
      <c r="J119" s="34" t="str">
        <f>E24</f>
        <v xml:space="preserve"> </v>
      </c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89"/>
      <c r="B121" s="190"/>
      <c r="C121" s="191" t="s">
        <v>131</v>
      </c>
      <c r="D121" s="192" t="s">
        <v>63</v>
      </c>
      <c r="E121" s="192" t="s">
        <v>59</v>
      </c>
      <c r="F121" s="192" t="s">
        <v>60</v>
      </c>
      <c r="G121" s="192" t="s">
        <v>132</v>
      </c>
      <c r="H121" s="192" t="s">
        <v>133</v>
      </c>
      <c r="I121" s="192" t="s">
        <v>134</v>
      </c>
      <c r="J121" s="192" t="s">
        <v>121</v>
      </c>
      <c r="K121" s="193" t="s">
        <v>135</v>
      </c>
      <c r="L121" s="194"/>
      <c r="M121" s="98" t="s">
        <v>1</v>
      </c>
      <c r="N121" s="99" t="s">
        <v>42</v>
      </c>
      <c r="O121" s="99" t="s">
        <v>136</v>
      </c>
      <c r="P121" s="99" t="s">
        <v>137</v>
      </c>
      <c r="Q121" s="99" t="s">
        <v>138</v>
      </c>
      <c r="R121" s="99" t="s">
        <v>139</v>
      </c>
      <c r="S121" s="99" t="s">
        <v>140</v>
      </c>
      <c r="T121" s="100" t="s">
        <v>141</v>
      </c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</row>
    <row r="122" s="2" customFormat="1" ht="22.8" customHeight="1">
      <c r="A122" s="36"/>
      <c r="B122" s="37"/>
      <c r="C122" s="105" t="s">
        <v>142</v>
      </c>
      <c r="D122" s="38"/>
      <c r="E122" s="38"/>
      <c r="F122" s="38"/>
      <c r="G122" s="38"/>
      <c r="H122" s="38"/>
      <c r="I122" s="38"/>
      <c r="J122" s="195">
        <f>BK122</f>
        <v>0</v>
      </c>
      <c r="K122" s="38"/>
      <c r="L122" s="42"/>
      <c r="M122" s="101"/>
      <c r="N122" s="196"/>
      <c r="O122" s="102"/>
      <c r="P122" s="197">
        <f>P123</f>
        <v>0</v>
      </c>
      <c r="Q122" s="102"/>
      <c r="R122" s="197">
        <f>R123</f>
        <v>53.761350649999997</v>
      </c>
      <c r="S122" s="102"/>
      <c r="T122" s="198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5" t="s">
        <v>77</v>
      </c>
      <c r="AU122" s="15" t="s">
        <v>123</v>
      </c>
      <c r="BK122" s="199">
        <f>BK123</f>
        <v>0</v>
      </c>
    </row>
    <row r="123" s="12" customFormat="1" ht="25.92" customHeight="1">
      <c r="A123" s="12"/>
      <c r="B123" s="200"/>
      <c r="C123" s="201"/>
      <c r="D123" s="202" t="s">
        <v>77</v>
      </c>
      <c r="E123" s="203" t="s">
        <v>143</v>
      </c>
      <c r="F123" s="203" t="s">
        <v>144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P124+P168+P175+P189+P200</f>
        <v>0</v>
      </c>
      <c r="Q123" s="208"/>
      <c r="R123" s="209">
        <f>R124+R168+R175+R189+R200</f>
        <v>53.761350649999997</v>
      </c>
      <c r="S123" s="208"/>
      <c r="T123" s="210">
        <f>T124+T168+T175+T189+T200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86</v>
      </c>
      <c r="AT123" s="212" t="s">
        <v>77</v>
      </c>
      <c r="AU123" s="212" t="s">
        <v>78</v>
      </c>
      <c r="AY123" s="211" t="s">
        <v>145</v>
      </c>
      <c r="BK123" s="213">
        <f>BK124+BK168+BK175+BK189+BK200</f>
        <v>0</v>
      </c>
    </row>
    <row r="124" s="12" customFormat="1" ht="22.8" customHeight="1">
      <c r="A124" s="12"/>
      <c r="B124" s="200"/>
      <c r="C124" s="201"/>
      <c r="D124" s="202" t="s">
        <v>77</v>
      </c>
      <c r="E124" s="214" t="s">
        <v>86</v>
      </c>
      <c r="F124" s="214" t="s">
        <v>146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SUM(P125:P167)</f>
        <v>0</v>
      </c>
      <c r="Q124" s="208"/>
      <c r="R124" s="209">
        <f>SUM(R125:R167)</f>
        <v>0.00048000000000000001</v>
      </c>
      <c r="S124" s="208"/>
      <c r="T124" s="210">
        <f>SUM(T125:T167)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86</v>
      </c>
      <c r="AT124" s="212" t="s">
        <v>77</v>
      </c>
      <c r="AU124" s="212" t="s">
        <v>86</v>
      </c>
      <c r="AY124" s="211" t="s">
        <v>145</v>
      </c>
      <c r="BK124" s="213">
        <f>SUM(BK125:BK167)</f>
        <v>0</v>
      </c>
    </row>
    <row r="125" s="2" customFormat="1" ht="24.15" customHeight="1">
      <c r="A125" s="36"/>
      <c r="B125" s="37"/>
      <c r="C125" s="216" t="s">
        <v>86</v>
      </c>
      <c r="D125" s="216" t="s">
        <v>147</v>
      </c>
      <c r="E125" s="217" t="s">
        <v>148</v>
      </c>
      <c r="F125" s="218" t="s">
        <v>149</v>
      </c>
      <c r="G125" s="219" t="s">
        <v>150</v>
      </c>
      <c r="H125" s="220">
        <v>24</v>
      </c>
      <c r="I125" s="221"/>
      <c r="J125" s="222">
        <f>ROUND(I125*H125,2)</f>
        <v>0</v>
      </c>
      <c r="K125" s="218" t="s">
        <v>151</v>
      </c>
      <c r="L125" s="42"/>
      <c r="M125" s="223" t="s">
        <v>1</v>
      </c>
      <c r="N125" s="224" t="s">
        <v>43</v>
      </c>
      <c r="O125" s="89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27" t="s">
        <v>152</v>
      </c>
      <c r="AT125" s="227" t="s">
        <v>147</v>
      </c>
      <c r="AU125" s="227" t="s">
        <v>88</v>
      </c>
      <c r="AY125" s="15" t="s">
        <v>145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15" t="s">
        <v>86</v>
      </c>
      <c r="BK125" s="228">
        <f>ROUND(I125*H125,2)</f>
        <v>0</v>
      </c>
      <c r="BL125" s="15" t="s">
        <v>152</v>
      </c>
      <c r="BM125" s="227" t="s">
        <v>153</v>
      </c>
    </row>
    <row r="126" s="2" customFormat="1">
      <c r="A126" s="36"/>
      <c r="B126" s="37"/>
      <c r="C126" s="38"/>
      <c r="D126" s="229" t="s">
        <v>154</v>
      </c>
      <c r="E126" s="38"/>
      <c r="F126" s="230" t="s">
        <v>155</v>
      </c>
      <c r="G126" s="38"/>
      <c r="H126" s="38"/>
      <c r="I126" s="231"/>
      <c r="J126" s="38"/>
      <c r="K126" s="38"/>
      <c r="L126" s="42"/>
      <c r="M126" s="232"/>
      <c r="N126" s="233"/>
      <c r="O126" s="89"/>
      <c r="P126" s="89"/>
      <c r="Q126" s="89"/>
      <c r="R126" s="89"/>
      <c r="S126" s="89"/>
      <c r="T126" s="90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5" t="s">
        <v>154</v>
      </c>
      <c r="AU126" s="15" t="s">
        <v>88</v>
      </c>
    </row>
    <row r="127" s="13" customFormat="1">
      <c r="A127" s="13"/>
      <c r="B127" s="234"/>
      <c r="C127" s="235"/>
      <c r="D127" s="229" t="s">
        <v>156</v>
      </c>
      <c r="E127" s="236" t="s">
        <v>1</v>
      </c>
      <c r="F127" s="237" t="s">
        <v>157</v>
      </c>
      <c r="G127" s="235"/>
      <c r="H127" s="238">
        <v>24</v>
      </c>
      <c r="I127" s="239"/>
      <c r="J127" s="235"/>
      <c r="K127" s="235"/>
      <c r="L127" s="240"/>
      <c r="M127" s="241"/>
      <c r="N127" s="242"/>
      <c r="O127" s="242"/>
      <c r="P127" s="242"/>
      <c r="Q127" s="242"/>
      <c r="R127" s="242"/>
      <c r="S127" s="242"/>
      <c r="T127" s="2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4" t="s">
        <v>156</v>
      </c>
      <c r="AU127" s="244" t="s">
        <v>88</v>
      </c>
      <c r="AV127" s="13" t="s">
        <v>88</v>
      </c>
      <c r="AW127" s="13" t="s">
        <v>34</v>
      </c>
      <c r="AX127" s="13" t="s">
        <v>86</v>
      </c>
      <c r="AY127" s="244" t="s">
        <v>145</v>
      </c>
    </row>
    <row r="128" s="2" customFormat="1" ht="24.15" customHeight="1">
      <c r="A128" s="36"/>
      <c r="B128" s="37"/>
      <c r="C128" s="216" t="s">
        <v>88</v>
      </c>
      <c r="D128" s="216" t="s">
        <v>147</v>
      </c>
      <c r="E128" s="217" t="s">
        <v>158</v>
      </c>
      <c r="F128" s="218" t="s">
        <v>159</v>
      </c>
      <c r="G128" s="219" t="s">
        <v>160</v>
      </c>
      <c r="H128" s="220">
        <v>1.5</v>
      </c>
      <c r="I128" s="221"/>
      <c r="J128" s="222">
        <f>ROUND(I128*H128,2)</f>
        <v>0</v>
      </c>
      <c r="K128" s="218" t="s">
        <v>151</v>
      </c>
      <c r="L128" s="42"/>
      <c r="M128" s="223" t="s">
        <v>1</v>
      </c>
      <c r="N128" s="224" t="s">
        <v>43</v>
      </c>
      <c r="O128" s="89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27" t="s">
        <v>152</v>
      </c>
      <c r="AT128" s="227" t="s">
        <v>147</v>
      </c>
      <c r="AU128" s="227" t="s">
        <v>88</v>
      </c>
      <c r="AY128" s="15" t="s">
        <v>145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15" t="s">
        <v>86</v>
      </c>
      <c r="BK128" s="228">
        <f>ROUND(I128*H128,2)</f>
        <v>0</v>
      </c>
      <c r="BL128" s="15" t="s">
        <v>152</v>
      </c>
      <c r="BM128" s="227" t="s">
        <v>161</v>
      </c>
    </row>
    <row r="129" s="2" customFormat="1">
      <c r="A129" s="36"/>
      <c r="B129" s="37"/>
      <c r="C129" s="38"/>
      <c r="D129" s="229" t="s">
        <v>154</v>
      </c>
      <c r="E129" s="38"/>
      <c r="F129" s="230" t="s">
        <v>162</v>
      </c>
      <c r="G129" s="38"/>
      <c r="H129" s="38"/>
      <c r="I129" s="231"/>
      <c r="J129" s="38"/>
      <c r="K129" s="38"/>
      <c r="L129" s="42"/>
      <c r="M129" s="232"/>
      <c r="N129" s="233"/>
      <c r="O129" s="89"/>
      <c r="P129" s="89"/>
      <c r="Q129" s="89"/>
      <c r="R129" s="89"/>
      <c r="S129" s="89"/>
      <c r="T129" s="90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5" t="s">
        <v>154</v>
      </c>
      <c r="AU129" s="15" t="s">
        <v>88</v>
      </c>
    </row>
    <row r="130" s="13" customFormat="1">
      <c r="A130" s="13"/>
      <c r="B130" s="234"/>
      <c r="C130" s="235"/>
      <c r="D130" s="229" t="s">
        <v>156</v>
      </c>
      <c r="E130" s="236" t="s">
        <v>1</v>
      </c>
      <c r="F130" s="237" t="s">
        <v>163</v>
      </c>
      <c r="G130" s="235"/>
      <c r="H130" s="238">
        <v>1.5</v>
      </c>
      <c r="I130" s="239"/>
      <c r="J130" s="235"/>
      <c r="K130" s="235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156</v>
      </c>
      <c r="AU130" s="244" t="s">
        <v>88</v>
      </c>
      <c r="AV130" s="13" t="s">
        <v>88</v>
      </c>
      <c r="AW130" s="13" t="s">
        <v>34</v>
      </c>
      <c r="AX130" s="13" t="s">
        <v>86</v>
      </c>
      <c r="AY130" s="244" t="s">
        <v>145</v>
      </c>
    </row>
    <row r="131" s="2" customFormat="1" ht="33" customHeight="1">
      <c r="A131" s="36"/>
      <c r="B131" s="37"/>
      <c r="C131" s="216" t="s">
        <v>164</v>
      </c>
      <c r="D131" s="216" t="s">
        <v>147</v>
      </c>
      <c r="E131" s="217" t="s">
        <v>165</v>
      </c>
      <c r="F131" s="218" t="s">
        <v>166</v>
      </c>
      <c r="G131" s="219" t="s">
        <v>160</v>
      </c>
      <c r="H131" s="220">
        <v>29.968</v>
      </c>
      <c r="I131" s="221"/>
      <c r="J131" s="222">
        <f>ROUND(I131*H131,2)</f>
        <v>0</v>
      </c>
      <c r="K131" s="218" t="s">
        <v>151</v>
      </c>
      <c r="L131" s="42"/>
      <c r="M131" s="223" t="s">
        <v>1</v>
      </c>
      <c r="N131" s="224" t="s">
        <v>43</v>
      </c>
      <c r="O131" s="89"/>
      <c r="P131" s="225">
        <f>O131*H131</f>
        <v>0</v>
      </c>
      <c r="Q131" s="225">
        <v>0</v>
      </c>
      <c r="R131" s="225">
        <f>Q131*H131</f>
        <v>0</v>
      </c>
      <c r="S131" s="225">
        <v>0</v>
      </c>
      <c r="T131" s="226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7" t="s">
        <v>152</v>
      </c>
      <c r="AT131" s="227" t="s">
        <v>147</v>
      </c>
      <c r="AU131" s="227" t="s">
        <v>88</v>
      </c>
      <c r="AY131" s="15" t="s">
        <v>145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15" t="s">
        <v>86</v>
      </c>
      <c r="BK131" s="228">
        <f>ROUND(I131*H131,2)</f>
        <v>0</v>
      </c>
      <c r="BL131" s="15" t="s">
        <v>152</v>
      </c>
      <c r="BM131" s="227" t="s">
        <v>167</v>
      </c>
    </row>
    <row r="132" s="2" customFormat="1">
      <c r="A132" s="36"/>
      <c r="B132" s="37"/>
      <c r="C132" s="38"/>
      <c r="D132" s="229" t="s">
        <v>154</v>
      </c>
      <c r="E132" s="38"/>
      <c r="F132" s="230" t="s">
        <v>168</v>
      </c>
      <c r="G132" s="38"/>
      <c r="H132" s="38"/>
      <c r="I132" s="231"/>
      <c r="J132" s="38"/>
      <c r="K132" s="38"/>
      <c r="L132" s="42"/>
      <c r="M132" s="232"/>
      <c r="N132" s="233"/>
      <c r="O132" s="89"/>
      <c r="P132" s="89"/>
      <c r="Q132" s="89"/>
      <c r="R132" s="89"/>
      <c r="S132" s="89"/>
      <c r="T132" s="90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5" t="s">
        <v>154</v>
      </c>
      <c r="AU132" s="15" t="s">
        <v>88</v>
      </c>
    </row>
    <row r="133" s="13" customFormat="1">
      <c r="A133" s="13"/>
      <c r="B133" s="234"/>
      <c r="C133" s="235"/>
      <c r="D133" s="229" t="s">
        <v>156</v>
      </c>
      <c r="E133" s="236" t="s">
        <v>1</v>
      </c>
      <c r="F133" s="237" t="s">
        <v>169</v>
      </c>
      <c r="G133" s="235"/>
      <c r="H133" s="238">
        <v>29.968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156</v>
      </c>
      <c r="AU133" s="244" t="s">
        <v>88</v>
      </c>
      <c r="AV133" s="13" t="s">
        <v>88</v>
      </c>
      <c r="AW133" s="13" t="s">
        <v>34</v>
      </c>
      <c r="AX133" s="13" t="s">
        <v>86</v>
      </c>
      <c r="AY133" s="244" t="s">
        <v>145</v>
      </c>
    </row>
    <row r="134" s="2" customFormat="1" ht="24.15" customHeight="1">
      <c r="A134" s="36"/>
      <c r="B134" s="37"/>
      <c r="C134" s="216" t="s">
        <v>152</v>
      </c>
      <c r="D134" s="216" t="s">
        <v>147</v>
      </c>
      <c r="E134" s="217" t="s">
        <v>170</v>
      </c>
      <c r="F134" s="218" t="s">
        <v>171</v>
      </c>
      <c r="G134" s="219" t="s">
        <v>160</v>
      </c>
      <c r="H134" s="220">
        <v>29.968</v>
      </c>
      <c r="I134" s="221"/>
      <c r="J134" s="222">
        <f>ROUND(I134*H134,2)</f>
        <v>0</v>
      </c>
      <c r="K134" s="218" t="s">
        <v>151</v>
      </c>
      <c r="L134" s="42"/>
      <c r="M134" s="223" t="s">
        <v>1</v>
      </c>
      <c r="N134" s="224" t="s">
        <v>43</v>
      </c>
      <c r="O134" s="89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27" t="s">
        <v>152</v>
      </c>
      <c r="AT134" s="227" t="s">
        <v>147</v>
      </c>
      <c r="AU134" s="227" t="s">
        <v>88</v>
      </c>
      <c r="AY134" s="15" t="s">
        <v>145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15" t="s">
        <v>86</v>
      </c>
      <c r="BK134" s="228">
        <f>ROUND(I134*H134,2)</f>
        <v>0</v>
      </c>
      <c r="BL134" s="15" t="s">
        <v>152</v>
      </c>
      <c r="BM134" s="227" t="s">
        <v>172</v>
      </c>
    </row>
    <row r="135" s="2" customFormat="1">
      <c r="A135" s="36"/>
      <c r="B135" s="37"/>
      <c r="C135" s="38"/>
      <c r="D135" s="229" t="s">
        <v>154</v>
      </c>
      <c r="E135" s="38"/>
      <c r="F135" s="230" t="s">
        <v>173</v>
      </c>
      <c r="G135" s="38"/>
      <c r="H135" s="38"/>
      <c r="I135" s="231"/>
      <c r="J135" s="38"/>
      <c r="K135" s="38"/>
      <c r="L135" s="42"/>
      <c r="M135" s="232"/>
      <c r="N135" s="233"/>
      <c r="O135" s="89"/>
      <c r="P135" s="89"/>
      <c r="Q135" s="89"/>
      <c r="R135" s="89"/>
      <c r="S135" s="89"/>
      <c r="T135" s="90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5" t="s">
        <v>154</v>
      </c>
      <c r="AU135" s="15" t="s">
        <v>88</v>
      </c>
    </row>
    <row r="136" s="13" customFormat="1">
      <c r="A136" s="13"/>
      <c r="B136" s="234"/>
      <c r="C136" s="235"/>
      <c r="D136" s="229" t="s">
        <v>156</v>
      </c>
      <c r="E136" s="236" t="s">
        <v>1</v>
      </c>
      <c r="F136" s="237" t="s">
        <v>169</v>
      </c>
      <c r="G136" s="235"/>
      <c r="H136" s="238">
        <v>29.968</v>
      </c>
      <c r="I136" s="239"/>
      <c r="J136" s="235"/>
      <c r="K136" s="235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156</v>
      </c>
      <c r="AU136" s="244" t="s">
        <v>88</v>
      </c>
      <c r="AV136" s="13" t="s">
        <v>88</v>
      </c>
      <c r="AW136" s="13" t="s">
        <v>34</v>
      </c>
      <c r="AX136" s="13" t="s">
        <v>86</v>
      </c>
      <c r="AY136" s="244" t="s">
        <v>145</v>
      </c>
    </row>
    <row r="137" s="2" customFormat="1" ht="37.8" customHeight="1">
      <c r="A137" s="36"/>
      <c r="B137" s="37"/>
      <c r="C137" s="216" t="s">
        <v>174</v>
      </c>
      <c r="D137" s="216" t="s">
        <v>147</v>
      </c>
      <c r="E137" s="217" t="s">
        <v>175</v>
      </c>
      <c r="F137" s="218" t="s">
        <v>176</v>
      </c>
      <c r="G137" s="219" t="s">
        <v>160</v>
      </c>
      <c r="H137" s="220">
        <v>29.968</v>
      </c>
      <c r="I137" s="221"/>
      <c r="J137" s="222">
        <f>ROUND(I137*H137,2)</f>
        <v>0</v>
      </c>
      <c r="K137" s="218" t="s">
        <v>151</v>
      </c>
      <c r="L137" s="42"/>
      <c r="M137" s="223" t="s">
        <v>1</v>
      </c>
      <c r="N137" s="224" t="s">
        <v>43</v>
      </c>
      <c r="O137" s="89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7" t="s">
        <v>152</v>
      </c>
      <c r="AT137" s="227" t="s">
        <v>147</v>
      </c>
      <c r="AU137" s="227" t="s">
        <v>88</v>
      </c>
      <c r="AY137" s="15" t="s">
        <v>145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15" t="s">
        <v>86</v>
      </c>
      <c r="BK137" s="228">
        <f>ROUND(I137*H137,2)</f>
        <v>0</v>
      </c>
      <c r="BL137" s="15" t="s">
        <v>152</v>
      </c>
      <c r="BM137" s="227" t="s">
        <v>177</v>
      </c>
    </row>
    <row r="138" s="2" customFormat="1">
      <c r="A138" s="36"/>
      <c r="B138" s="37"/>
      <c r="C138" s="38"/>
      <c r="D138" s="229" t="s">
        <v>154</v>
      </c>
      <c r="E138" s="38"/>
      <c r="F138" s="230" t="s">
        <v>178</v>
      </c>
      <c r="G138" s="38"/>
      <c r="H138" s="38"/>
      <c r="I138" s="231"/>
      <c r="J138" s="38"/>
      <c r="K138" s="38"/>
      <c r="L138" s="42"/>
      <c r="M138" s="232"/>
      <c r="N138" s="233"/>
      <c r="O138" s="89"/>
      <c r="P138" s="89"/>
      <c r="Q138" s="89"/>
      <c r="R138" s="89"/>
      <c r="S138" s="89"/>
      <c r="T138" s="90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5" t="s">
        <v>154</v>
      </c>
      <c r="AU138" s="15" t="s">
        <v>88</v>
      </c>
    </row>
    <row r="139" s="13" customFormat="1">
      <c r="A139" s="13"/>
      <c r="B139" s="234"/>
      <c r="C139" s="235"/>
      <c r="D139" s="229" t="s">
        <v>156</v>
      </c>
      <c r="E139" s="236" t="s">
        <v>1</v>
      </c>
      <c r="F139" s="237" t="s">
        <v>169</v>
      </c>
      <c r="G139" s="235"/>
      <c r="H139" s="238">
        <v>29.968</v>
      </c>
      <c r="I139" s="239"/>
      <c r="J139" s="235"/>
      <c r="K139" s="235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156</v>
      </c>
      <c r="AU139" s="244" t="s">
        <v>88</v>
      </c>
      <c r="AV139" s="13" t="s">
        <v>88</v>
      </c>
      <c r="AW139" s="13" t="s">
        <v>34</v>
      </c>
      <c r="AX139" s="13" t="s">
        <v>86</v>
      </c>
      <c r="AY139" s="244" t="s">
        <v>145</v>
      </c>
    </row>
    <row r="140" s="2" customFormat="1" ht="37.8" customHeight="1">
      <c r="A140" s="36"/>
      <c r="B140" s="37"/>
      <c r="C140" s="216" t="s">
        <v>179</v>
      </c>
      <c r="D140" s="216" t="s">
        <v>147</v>
      </c>
      <c r="E140" s="217" t="s">
        <v>180</v>
      </c>
      <c r="F140" s="218" t="s">
        <v>181</v>
      </c>
      <c r="G140" s="219" t="s">
        <v>160</v>
      </c>
      <c r="H140" s="220">
        <v>299.68000000000001</v>
      </c>
      <c r="I140" s="221"/>
      <c r="J140" s="222">
        <f>ROUND(I140*H140,2)</f>
        <v>0</v>
      </c>
      <c r="K140" s="218" t="s">
        <v>151</v>
      </c>
      <c r="L140" s="42"/>
      <c r="M140" s="223" t="s">
        <v>1</v>
      </c>
      <c r="N140" s="224" t="s">
        <v>43</v>
      </c>
      <c r="O140" s="89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27" t="s">
        <v>152</v>
      </c>
      <c r="AT140" s="227" t="s">
        <v>147</v>
      </c>
      <c r="AU140" s="227" t="s">
        <v>88</v>
      </c>
      <c r="AY140" s="15" t="s">
        <v>145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5" t="s">
        <v>86</v>
      </c>
      <c r="BK140" s="228">
        <f>ROUND(I140*H140,2)</f>
        <v>0</v>
      </c>
      <c r="BL140" s="15" t="s">
        <v>152</v>
      </c>
      <c r="BM140" s="227" t="s">
        <v>182</v>
      </c>
    </row>
    <row r="141" s="2" customFormat="1">
      <c r="A141" s="36"/>
      <c r="B141" s="37"/>
      <c r="C141" s="38"/>
      <c r="D141" s="229" t="s">
        <v>154</v>
      </c>
      <c r="E141" s="38"/>
      <c r="F141" s="230" t="s">
        <v>183</v>
      </c>
      <c r="G141" s="38"/>
      <c r="H141" s="38"/>
      <c r="I141" s="231"/>
      <c r="J141" s="38"/>
      <c r="K141" s="38"/>
      <c r="L141" s="42"/>
      <c r="M141" s="232"/>
      <c r="N141" s="233"/>
      <c r="O141" s="89"/>
      <c r="P141" s="89"/>
      <c r="Q141" s="89"/>
      <c r="R141" s="89"/>
      <c r="S141" s="89"/>
      <c r="T141" s="90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5" t="s">
        <v>154</v>
      </c>
      <c r="AU141" s="15" t="s">
        <v>88</v>
      </c>
    </row>
    <row r="142" s="13" customFormat="1">
      <c r="A142" s="13"/>
      <c r="B142" s="234"/>
      <c r="C142" s="235"/>
      <c r="D142" s="229" t="s">
        <v>156</v>
      </c>
      <c r="E142" s="236" t="s">
        <v>1</v>
      </c>
      <c r="F142" s="237" t="s">
        <v>184</v>
      </c>
      <c r="G142" s="235"/>
      <c r="H142" s="238">
        <v>299.68000000000001</v>
      </c>
      <c r="I142" s="239"/>
      <c r="J142" s="235"/>
      <c r="K142" s="235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156</v>
      </c>
      <c r="AU142" s="244" t="s">
        <v>88</v>
      </c>
      <c r="AV142" s="13" t="s">
        <v>88</v>
      </c>
      <c r="AW142" s="13" t="s">
        <v>34</v>
      </c>
      <c r="AX142" s="13" t="s">
        <v>86</v>
      </c>
      <c r="AY142" s="244" t="s">
        <v>145</v>
      </c>
    </row>
    <row r="143" s="2" customFormat="1" ht="24.15" customHeight="1">
      <c r="A143" s="36"/>
      <c r="B143" s="37"/>
      <c r="C143" s="216" t="s">
        <v>185</v>
      </c>
      <c r="D143" s="216" t="s">
        <v>147</v>
      </c>
      <c r="E143" s="217" t="s">
        <v>186</v>
      </c>
      <c r="F143" s="218" t="s">
        <v>187</v>
      </c>
      <c r="G143" s="219" t="s">
        <v>160</v>
      </c>
      <c r="H143" s="220">
        <v>29.968</v>
      </c>
      <c r="I143" s="221"/>
      <c r="J143" s="222">
        <f>ROUND(I143*H143,2)</f>
        <v>0</v>
      </c>
      <c r="K143" s="218" t="s">
        <v>151</v>
      </c>
      <c r="L143" s="42"/>
      <c r="M143" s="223" t="s">
        <v>1</v>
      </c>
      <c r="N143" s="224" t="s">
        <v>43</v>
      </c>
      <c r="O143" s="89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7" t="s">
        <v>152</v>
      </c>
      <c r="AT143" s="227" t="s">
        <v>147</v>
      </c>
      <c r="AU143" s="227" t="s">
        <v>88</v>
      </c>
      <c r="AY143" s="15" t="s">
        <v>145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5" t="s">
        <v>86</v>
      </c>
      <c r="BK143" s="228">
        <f>ROUND(I143*H143,2)</f>
        <v>0</v>
      </c>
      <c r="BL143" s="15" t="s">
        <v>152</v>
      </c>
      <c r="BM143" s="227" t="s">
        <v>188</v>
      </c>
    </row>
    <row r="144" s="2" customFormat="1">
      <c r="A144" s="36"/>
      <c r="B144" s="37"/>
      <c r="C144" s="38"/>
      <c r="D144" s="229" t="s">
        <v>154</v>
      </c>
      <c r="E144" s="38"/>
      <c r="F144" s="230" t="s">
        <v>189</v>
      </c>
      <c r="G144" s="38"/>
      <c r="H144" s="38"/>
      <c r="I144" s="231"/>
      <c r="J144" s="38"/>
      <c r="K144" s="38"/>
      <c r="L144" s="42"/>
      <c r="M144" s="232"/>
      <c r="N144" s="233"/>
      <c r="O144" s="89"/>
      <c r="P144" s="89"/>
      <c r="Q144" s="89"/>
      <c r="R144" s="89"/>
      <c r="S144" s="89"/>
      <c r="T144" s="90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154</v>
      </c>
      <c r="AU144" s="15" t="s">
        <v>88</v>
      </c>
    </row>
    <row r="145" s="13" customFormat="1">
      <c r="A145" s="13"/>
      <c r="B145" s="234"/>
      <c r="C145" s="235"/>
      <c r="D145" s="229" t="s">
        <v>156</v>
      </c>
      <c r="E145" s="236" t="s">
        <v>1</v>
      </c>
      <c r="F145" s="237" t="s">
        <v>169</v>
      </c>
      <c r="G145" s="235"/>
      <c r="H145" s="238">
        <v>29.968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156</v>
      </c>
      <c r="AU145" s="244" t="s">
        <v>88</v>
      </c>
      <c r="AV145" s="13" t="s">
        <v>88</v>
      </c>
      <c r="AW145" s="13" t="s">
        <v>34</v>
      </c>
      <c r="AX145" s="13" t="s">
        <v>86</v>
      </c>
      <c r="AY145" s="244" t="s">
        <v>145</v>
      </c>
    </row>
    <row r="146" s="2" customFormat="1" ht="24.15" customHeight="1">
      <c r="A146" s="36"/>
      <c r="B146" s="37"/>
      <c r="C146" s="216" t="s">
        <v>190</v>
      </c>
      <c r="D146" s="216" t="s">
        <v>147</v>
      </c>
      <c r="E146" s="217" t="s">
        <v>191</v>
      </c>
      <c r="F146" s="218" t="s">
        <v>192</v>
      </c>
      <c r="G146" s="219" t="s">
        <v>193</v>
      </c>
      <c r="H146" s="220">
        <v>53.942</v>
      </c>
      <c r="I146" s="221"/>
      <c r="J146" s="222">
        <f>ROUND(I146*H146,2)</f>
        <v>0</v>
      </c>
      <c r="K146" s="218" t="s">
        <v>151</v>
      </c>
      <c r="L146" s="42"/>
      <c r="M146" s="223" t="s">
        <v>1</v>
      </c>
      <c r="N146" s="224" t="s">
        <v>43</v>
      </c>
      <c r="O146" s="89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7" t="s">
        <v>152</v>
      </c>
      <c r="AT146" s="227" t="s">
        <v>147</v>
      </c>
      <c r="AU146" s="227" t="s">
        <v>88</v>
      </c>
      <c r="AY146" s="15" t="s">
        <v>145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15" t="s">
        <v>86</v>
      </c>
      <c r="BK146" s="228">
        <f>ROUND(I146*H146,2)</f>
        <v>0</v>
      </c>
      <c r="BL146" s="15" t="s">
        <v>152</v>
      </c>
      <c r="BM146" s="227" t="s">
        <v>194</v>
      </c>
    </row>
    <row r="147" s="2" customFormat="1">
      <c r="A147" s="36"/>
      <c r="B147" s="37"/>
      <c r="C147" s="38"/>
      <c r="D147" s="229" t="s">
        <v>154</v>
      </c>
      <c r="E147" s="38"/>
      <c r="F147" s="230" t="s">
        <v>195</v>
      </c>
      <c r="G147" s="38"/>
      <c r="H147" s="38"/>
      <c r="I147" s="231"/>
      <c r="J147" s="38"/>
      <c r="K147" s="38"/>
      <c r="L147" s="42"/>
      <c r="M147" s="232"/>
      <c r="N147" s="233"/>
      <c r="O147" s="89"/>
      <c r="P147" s="89"/>
      <c r="Q147" s="89"/>
      <c r="R147" s="89"/>
      <c r="S147" s="89"/>
      <c r="T147" s="90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5" t="s">
        <v>154</v>
      </c>
      <c r="AU147" s="15" t="s">
        <v>88</v>
      </c>
    </row>
    <row r="148" s="13" customFormat="1">
      <c r="A148" s="13"/>
      <c r="B148" s="234"/>
      <c r="C148" s="235"/>
      <c r="D148" s="229" t="s">
        <v>156</v>
      </c>
      <c r="E148" s="236" t="s">
        <v>1</v>
      </c>
      <c r="F148" s="237" t="s">
        <v>196</v>
      </c>
      <c r="G148" s="235"/>
      <c r="H148" s="238">
        <v>53.942</v>
      </c>
      <c r="I148" s="239"/>
      <c r="J148" s="235"/>
      <c r="K148" s="235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156</v>
      </c>
      <c r="AU148" s="244" t="s">
        <v>88</v>
      </c>
      <c r="AV148" s="13" t="s">
        <v>88</v>
      </c>
      <c r="AW148" s="13" t="s">
        <v>34</v>
      </c>
      <c r="AX148" s="13" t="s">
        <v>86</v>
      </c>
      <c r="AY148" s="244" t="s">
        <v>145</v>
      </c>
    </row>
    <row r="149" s="2" customFormat="1" ht="24.15" customHeight="1">
      <c r="A149" s="36"/>
      <c r="B149" s="37"/>
      <c r="C149" s="216" t="s">
        <v>197</v>
      </c>
      <c r="D149" s="216" t="s">
        <v>147</v>
      </c>
      <c r="E149" s="217" t="s">
        <v>198</v>
      </c>
      <c r="F149" s="218" t="s">
        <v>199</v>
      </c>
      <c r="G149" s="219" t="s">
        <v>150</v>
      </c>
      <c r="H149" s="220">
        <v>24</v>
      </c>
      <c r="I149" s="221"/>
      <c r="J149" s="222">
        <f>ROUND(I149*H149,2)</f>
        <v>0</v>
      </c>
      <c r="K149" s="218" t="s">
        <v>151</v>
      </c>
      <c r="L149" s="42"/>
      <c r="M149" s="223" t="s">
        <v>1</v>
      </c>
      <c r="N149" s="224" t="s">
        <v>43</v>
      </c>
      <c r="O149" s="89"/>
      <c r="P149" s="225">
        <f>O149*H149</f>
        <v>0</v>
      </c>
      <c r="Q149" s="225">
        <v>0</v>
      </c>
      <c r="R149" s="225">
        <f>Q149*H149</f>
        <v>0</v>
      </c>
      <c r="S149" s="225">
        <v>0</v>
      </c>
      <c r="T149" s="22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7" t="s">
        <v>152</v>
      </c>
      <c r="AT149" s="227" t="s">
        <v>147</v>
      </c>
      <c r="AU149" s="227" t="s">
        <v>88</v>
      </c>
      <c r="AY149" s="15" t="s">
        <v>145</v>
      </c>
      <c r="BE149" s="228">
        <f>IF(N149="základní",J149,0)</f>
        <v>0</v>
      </c>
      <c r="BF149" s="228">
        <f>IF(N149="snížená",J149,0)</f>
        <v>0</v>
      </c>
      <c r="BG149" s="228">
        <f>IF(N149="zákl. přenesená",J149,0)</f>
        <v>0</v>
      </c>
      <c r="BH149" s="228">
        <f>IF(N149="sníž. přenesená",J149,0)</f>
        <v>0</v>
      </c>
      <c r="BI149" s="228">
        <f>IF(N149="nulová",J149,0)</f>
        <v>0</v>
      </c>
      <c r="BJ149" s="15" t="s">
        <v>86</v>
      </c>
      <c r="BK149" s="228">
        <f>ROUND(I149*H149,2)</f>
        <v>0</v>
      </c>
      <c r="BL149" s="15" t="s">
        <v>152</v>
      </c>
      <c r="BM149" s="227" t="s">
        <v>200</v>
      </c>
    </row>
    <row r="150" s="2" customFormat="1">
      <c r="A150" s="36"/>
      <c r="B150" s="37"/>
      <c r="C150" s="38"/>
      <c r="D150" s="229" t="s">
        <v>154</v>
      </c>
      <c r="E150" s="38"/>
      <c r="F150" s="230" t="s">
        <v>201</v>
      </c>
      <c r="G150" s="38"/>
      <c r="H150" s="38"/>
      <c r="I150" s="231"/>
      <c r="J150" s="38"/>
      <c r="K150" s="38"/>
      <c r="L150" s="42"/>
      <c r="M150" s="232"/>
      <c r="N150" s="233"/>
      <c r="O150" s="89"/>
      <c r="P150" s="89"/>
      <c r="Q150" s="89"/>
      <c r="R150" s="89"/>
      <c r="S150" s="89"/>
      <c r="T150" s="90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154</v>
      </c>
      <c r="AU150" s="15" t="s">
        <v>88</v>
      </c>
    </row>
    <row r="151" s="13" customFormat="1">
      <c r="A151" s="13"/>
      <c r="B151" s="234"/>
      <c r="C151" s="235"/>
      <c r="D151" s="229" t="s">
        <v>156</v>
      </c>
      <c r="E151" s="236" t="s">
        <v>1</v>
      </c>
      <c r="F151" s="237" t="s">
        <v>202</v>
      </c>
      <c r="G151" s="235"/>
      <c r="H151" s="238">
        <v>24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4" t="s">
        <v>156</v>
      </c>
      <c r="AU151" s="244" t="s">
        <v>88</v>
      </c>
      <c r="AV151" s="13" t="s">
        <v>88</v>
      </c>
      <c r="AW151" s="13" t="s">
        <v>34</v>
      </c>
      <c r="AX151" s="13" t="s">
        <v>86</v>
      </c>
      <c r="AY151" s="244" t="s">
        <v>145</v>
      </c>
    </row>
    <row r="152" s="2" customFormat="1" ht="24.15" customHeight="1">
      <c r="A152" s="36"/>
      <c r="B152" s="37"/>
      <c r="C152" s="216" t="s">
        <v>203</v>
      </c>
      <c r="D152" s="216" t="s">
        <v>147</v>
      </c>
      <c r="E152" s="217" t="s">
        <v>204</v>
      </c>
      <c r="F152" s="218" t="s">
        <v>205</v>
      </c>
      <c r="G152" s="219" t="s">
        <v>150</v>
      </c>
      <c r="H152" s="220">
        <v>24</v>
      </c>
      <c r="I152" s="221"/>
      <c r="J152" s="222">
        <f>ROUND(I152*H152,2)</f>
        <v>0</v>
      </c>
      <c r="K152" s="218" t="s">
        <v>151</v>
      </c>
      <c r="L152" s="42"/>
      <c r="M152" s="223" t="s">
        <v>1</v>
      </c>
      <c r="N152" s="224" t="s">
        <v>43</v>
      </c>
      <c r="O152" s="89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27" t="s">
        <v>152</v>
      </c>
      <c r="AT152" s="227" t="s">
        <v>147</v>
      </c>
      <c r="AU152" s="227" t="s">
        <v>88</v>
      </c>
      <c r="AY152" s="15" t="s">
        <v>145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15" t="s">
        <v>86</v>
      </c>
      <c r="BK152" s="228">
        <f>ROUND(I152*H152,2)</f>
        <v>0</v>
      </c>
      <c r="BL152" s="15" t="s">
        <v>152</v>
      </c>
      <c r="BM152" s="227" t="s">
        <v>206</v>
      </c>
    </row>
    <row r="153" s="2" customFormat="1">
      <c r="A153" s="36"/>
      <c r="B153" s="37"/>
      <c r="C153" s="38"/>
      <c r="D153" s="229" t="s">
        <v>154</v>
      </c>
      <c r="E153" s="38"/>
      <c r="F153" s="230" t="s">
        <v>207</v>
      </c>
      <c r="G153" s="38"/>
      <c r="H153" s="38"/>
      <c r="I153" s="231"/>
      <c r="J153" s="38"/>
      <c r="K153" s="38"/>
      <c r="L153" s="42"/>
      <c r="M153" s="232"/>
      <c r="N153" s="233"/>
      <c r="O153" s="89"/>
      <c r="P153" s="89"/>
      <c r="Q153" s="89"/>
      <c r="R153" s="89"/>
      <c r="S153" s="89"/>
      <c r="T153" s="90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5" t="s">
        <v>154</v>
      </c>
      <c r="AU153" s="15" t="s">
        <v>88</v>
      </c>
    </row>
    <row r="154" s="13" customFormat="1">
      <c r="A154" s="13"/>
      <c r="B154" s="234"/>
      <c r="C154" s="235"/>
      <c r="D154" s="229" t="s">
        <v>156</v>
      </c>
      <c r="E154" s="236" t="s">
        <v>1</v>
      </c>
      <c r="F154" s="237" t="s">
        <v>202</v>
      </c>
      <c r="G154" s="235"/>
      <c r="H154" s="238">
        <v>24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156</v>
      </c>
      <c r="AU154" s="244" t="s">
        <v>88</v>
      </c>
      <c r="AV154" s="13" t="s">
        <v>88</v>
      </c>
      <c r="AW154" s="13" t="s">
        <v>34</v>
      </c>
      <c r="AX154" s="13" t="s">
        <v>86</v>
      </c>
      <c r="AY154" s="244" t="s">
        <v>145</v>
      </c>
    </row>
    <row r="155" s="2" customFormat="1" ht="16.5" customHeight="1">
      <c r="A155" s="36"/>
      <c r="B155" s="37"/>
      <c r="C155" s="245" t="s">
        <v>208</v>
      </c>
      <c r="D155" s="245" t="s">
        <v>209</v>
      </c>
      <c r="E155" s="246" t="s">
        <v>210</v>
      </c>
      <c r="F155" s="247" t="s">
        <v>211</v>
      </c>
      <c r="G155" s="248" t="s">
        <v>212</v>
      </c>
      <c r="H155" s="249">
        <v>0.47999999999999998</v>
      </c>
      <c r="I155" s="250"/>
      <c r="J155" s="251">
        <f>ROUND(I155*H155,2)</f>
        <v>0</v>
      </c>
      <c r="K155" s="247" t="s">
        <v>151</v>
      </c>
      <c r="L155" s="252"/>
      <c r="M155" s="253" t="s">
        <v>1</v>
      </c>
      <c r="N155" s="254" t="s">
        <v>43</v>
      </c>
      <c r="O155" s="89"/>
      <c r="P155" s="225">
        <f>O155*H155</f>
        <v>0</v>
      </c>
      <c r="Q155" s="225">
        <v>0.001</v>
      </c>
      <c r="R155" s="225">
        <f>Q155*H155</f>
        <v>0.00048000000000000001</v>
      </c>
      <c r="S155" s="225">
        <v>0</v>
      </c>
      <c r="T155" s="22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27" t="s">
        <v>190</v>
      </c>
      <c r="AT155" s="227" t="s">
        <v>209</v>
      </c>
      <c r="AU155" s="227" t="s">
        <v>88</v>
      </c>
      <c r="AY155" s="15" t="s">
        <v>145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15" t="s">
        <v>86</v>
      </c>
      <c r="BK155" s="228">
        <f>ROUND(I155*H155,2)</f>
        <v>0</v>
      </c>
      <c r="BL155" s="15" t="s">
        <v>152</v>
      </c>
      <c r="BM155" s="227" t="s">
        <v>213</v>
      </c>
    </row>
    <row r="156" s="2" customFormat="1">
      <c r="A156" s="36"/>
      <c r="B156" s="37"/>
      <c r="C156" s="38"/>
      <c r="D156" s="229" t="s">
        <v>154</v>
      </c>
      <c r="E156" s="38"/>
      <c r="F156" s="230" t="s">
        <v>211</v>
      </c>
      <c r="G156" s="38"/>
      <c r="H156" s="38"/>
      <c r="I156" s="231"/>
      <c r="J156" s="38"/>
      <c r="K156" s="38"/>
      <c r="L156" s="42"/>
      <c r="M156" s="232"/>
      <c r="N156" s="233"/>
      <c r="O156" s="89"/>
      <c r="P156" s="89"/>
      <c r="Q156" s="89"/>
      <c r="R156" s="89"/>
      <c r="S156" s="89"/>
      <c r="T156" s="90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5" t="s">
        <v>154</v>
      </c>
      <c r="AU156" s="15" t="s">
        <v>88</v>
      </c>
    </row>
    <row r="157" s="13" customFormat="1">
      <c r="A157" s="13"/>
      <c r="B157" s="234"/>
      <c r="C157" s="235"/>
      <c r="D157" s="229" t="s">
        <v>156</v>
      </c>
      <c r="E157" s="236" t="s">
        <v>1</v>
      </c>
      <c r="F157" s="237" t="s">
        <v>202</v>
      </c>
      <c r="G157" s="235"/>
      <c r="H157" s="238">
        <v>24</v>
      </c>
      <c r="I157" s="239"/>
      <c r="J157" s="235"/>
      <c r="K157" s="235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156</v>
      </c>
      <c r="AU157" s="244" t="s">
        <v>88</v>
      </c>
      <c r="AV157" s="13" t="s">
        <v>88</v>
      </c>
      <c r="AW157" s="13" t="s">
        <v>34</v>
      </c>
      <c r="AX157" s="13" t="s">
        <v>86</v>
      </c>
      <c r="AY157" s="244" t="s">
        <v>145</v>
      </c>
    </row>
    <row r="158" s="13" customFormat="1">
      <c r="A158" s="13"/>
      <c r="B158" s="234"/>
      <c r="C158" s="235"/>
      <c r="D158" s="229" t="s">
        <v>156</v>
      </c>
      <c r="E158" s="235"/>
      <c r="F158" s="237" t="s">
        <v>214</v>
      </c>
      <c r="G158" s="235"/>
      <c r="H158" s="238">
        <v>0.47999999999999998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156</v>
      </c>
      <c r="AU158" s="244" t="s">
        <v>88</v>
      </c>
      <c r="AV158" s="13" t="s">
        <v>88</v>
      </c>
      <c r="AW158" s="13" t="s">
        <v>4</v>
      </c>
      <c r="AX158" s="13" t="s">
        <v>86</v>
      </c>
      <c r="AY158" s="244" t="s">
        <v>145</v>
      </c>
    </row>
    <row r="159" s="2" customFormat="1" ht="16.5" customHeight="1">
      <c r="A159" s="36"/>
      <c r="B159" s="37"/>
      <c r="C159" s="216" t="s">
        <v>215</v>
      </c>
      <c r="D159" s="216" t="s">
        <v>147</v>
      </c>
      <c r="E159" s="217" t="s">
        <v>216</v>
      </c>
      <c r="F159" s="218" t="s">
        <v>217</v>
      </c>
      <c r="G159" s="219" t="s">
        <v>218</v>
      </c>
      <c r="H159" s="220">
        <v>4</v>
      </c>
      <c r="I159" s="221"/>
      <c r="J159" s="222">
        <f>ROUND(I159*H159,2)</f>
        <v>0</v>
      </c>
      <c r="K159" s="218" t="s">
        <v>1</v>
      </c>
      <c r="L159" s="42"/>
      <c r="M159" s="223" t="s">
        <v>1</v>
      </c>
      <c r="N159" s="224" t="s">
        <v>43</v>
      </c>
      <c r="O159" s="89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7" t="s">
        <v>152</v>
      </c>
      <c r="AT159" s="227" t="s">
        <v>147</v>
      </c>
      <c r="AU159" s="227" t="s">
        <v>88</v>
      </c>
      <c r="AY159" s="15" t="s">
        <v>145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5" t="s">
        <v>86</v>
      </c>
      <c r="BK159" s="228">
        <f>ROUND(I159*H159,2)</f>
        <v>0</v>
      </c>
      <c r="BL159" s="15" t="s">
        <v>152</v>
      </c>
      <c r="BM159" s="227" t="s">
        <v>219</v>
      </c>
    </row>
    <row r="160" s="2" customFormat="1">
      <c r="A160" s="36"/>
      <c r="B160" s="37"/>
      <c r="C160" s="38"/>
      <c r="D160" s="229" t="s">
        <v>154</v>
      </c>
      <c r="E160" s="38"/>
      <c r="F160" s="230" t="s">
        <v>220</v>
      </c>
      <c r="G160" s="38"/>
      <c r="H160" s="38"/>
      <c r="I160" s="231"/>
      <c r="J160" s="38"/>
      <c r="K160" s="38"/>
      <c r="L160" s="42"/>
      <c r="M160" s="232"/>
      <c r="N160" s="233"/>
      <c r="O160" s="89"/>
      <c r="P160" s="89"/>
      <c r="Q160" s="89"/>
      <c r="R160" s="89"/>
      <c r="S160" s="89"/>
      <c r="T160" s="90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5" t="s">
        <v>154</v>
      </c>
      <c r="AU160" s="15" t="s">
        <v>88</v>
      </c>
    </row>
    <row r="161" s="13" customFormat="1">
      <c r="A161" s="13"/>
      <c r="B161" s="234"/>
      <c r="C161" s="235"/>
      <c r="D161" s="229" t="s">
        <v>156</v>
      </c>
      <c r="E161" s="236" t="s">
        <v>1</v>
      </c>
      <c r="F161" s="237" t="s">
        <v>152</v>
      </c>
      <c r="G161" s="235"/>
      <c r="H161" s="238">
        <v>4</v>
      </c>
      <c r="I161" s="239"/>
      <c r="J161" s="235"/>
      <c r="K161" s="235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156</v>
      </c>
      <c r="AU161" s="244" t="s">
        <v>88</v>
      </c>
      <c r="AV161" s="13" t="s">
        <v>88</v>
      </c>
      <c r="AW161" s="13" t="s">
        <v>34</v>
      </c>
      <c r="AX161" s="13" t="s">
        <v>86</v>
      </c>
      <c r="AY161" s="244" t="s">
        <v>145</v>
      </c>
    </row>
    <row r="162" s="2" customFormat="1" ht="62.7" customHeight="1">
      <c r="A162" s="36"/>
      <c r="B162" s="37"/>
      <c r="C162" s="216" t="s">
        <v>221</v>
      </c>
      <c r="D162" s="216" t="s">
        <v>147</v>
      </c>
      <c r="E162" s="217" t="s">
        <v>222</v>
      </c>
      <c r="F162" s="218" t="s">
        <v>223</v>
      </c>
      <c r="G162" s="219" t="s">
        <v>218</v>
      </c>
      <c r="H162" s="220">
        <v>2</v>
      </c>
      <c r="I162" s="221"/>
      <c r="J162" s="222">
        <f>ROUND(I162*H162,2)</f>
        <v>0</v>
      </c>
      <c r="K162" s="218" t="s">
        <v>1</v>
      </c>
      <c r="L162" s="42"/>
      <c r="M162" s="223" t="s">
        <v>1</v>
      </c>
      <c r="N162" s="224" t="s">
        <v>43</v>
      </c>
      <c r="O162" s="89"/>
      <c r="P162" s="225">
        <f>O162*H162</f>
        <v>0</v>
      </c>
      <c r="Q162" s="225">
        <v>0</v>
      </c>
      <c r="R162" s="225">
        <f>Q162*H162</f>
        <v>0</v>
      </c>
      <c r="S162" s="225">
        <v>0</v>
      </c>
      <c r="T162" s="22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7" t="s">
        <v>152</v>
      </c>
      <c r="AT162" s="227" t="s">
        <v>147</v>
      </c>
      <c r="AU162" s="227" t="s">
        <v>88</v>
      </c>
      <c r="AY162" s="15" t="s">
        <v>145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15" t="s">
        <v>86</v>
      </c>
      <c r="BK162" s="228">
        <f>ROUND(I162*H162,2)</f>
        <v>0</v>
      </c>
      <c r="BL162" s="15" t="s">
        <v>152</v>
      </c>
      <c r="BM162" s="227" t="s">
        <v>224</v>
      </c>
    </row>
    <row r="163" s="2" customFormat="1">
      <c r="A163" s="36"/>
      <c r="B163" s="37"/>
      <c r="C163" s="38"/>
      <c r="D163" s="229" t="s">
        <v>154</v>
      </c>
      <c r="E163" s="38"/>
      <c r="F163" s="230" t="s">
        <v>223</v>
      </c>
      <c r="G163" s="38"/>
      <c r="H163" s="38"/>
      <c r="I163" s="231"/>
      <c r="J163" s="38"/>
      <c r="K163" s="38"/>
      <c r="L163" s="42"/>
      <c r="M163" s="232"/>
      <c r="N163" s="233"/>
      <c r="O163" s="89"/>
      <c r="P163" s="89"/>
      <c r="Q163" s="89"/>
      <c r="R163" s="89"/>
      <c r="S163" s="89"/>
      <c r="T163" s="90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5" t="s">
        <v>154</v>
      </c>
      <c r="AU163" s="15" t="s">
        <v>88</v>
      </c>
    </row>
    <row r="164" s="13" customFormat="1">
      <c r="A164" s="13"/>
      <c r="B164" s="234"/>
      <c r="C164" s="235"/>
      <c r="D164" s="229" t="s">
        <v>156</v>
      </c>
      <c r="E164" s="236" t="s">
        <v>1</v>
      </c>
      <c r="F164" s="237" t="s">
        <v>88</v>
      </c>
      <c r="G164" s="235"/>
      <c r="H164" s="238">
        <v>2</v>
      </c>
      <c r="I164" s="239"/>
      <c r="J164" s="235"/>
      <c r="K164" s="235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156</v>
      </c>
      <c r="AU164" s="244" t="s">
        <v>88</v>
      </c>
      <c r="AV164" s="13" t="s">
        <v>88</v>
      </c>
      <c r="AW164" s="13" t="s">
        <v>34</v>
      </c>
      <c r="AX164" s="13" t="s">
        <v>86</v>
      </c>
      <c r="AY164" s="244" t="s">
        <v>145</v>
      </c>
    </row>
    <row r="165" s="2" customFormat="1" ht="66.75" customHeight="1">
      <c r="A165" s="36"/>
      <c r="B165" s="37"/>
      <c r="C165" s="216" t="s">
        <v>225</v>
      </c>
      <c r="D165" s="216" t="s">
        <v>147</v>
      </c>
      <c r="E165" s="217" t="s">
        <v>226</v>
      </c>
      <c r="F165" s="218" t="s">
        <v>227</v>
      </c>
      <c r="G165" s="219" t="s">
        <v>218</v>
      </c>
      <c r="H165" s="220">
        <v>2</v>
      </c>
      <c r="I165" s="221"/>
      <c r="J165" s="222">
        <f>ROUND(I165*H165,2)</f>
        <v>0</v>
      </c>
      <c r="K165" s="218" t="s">
        <v>1</v>
      </c>
      <c r="L165" s="42"/>
      <c r="M165" s="223" t="s">
        <v>1</v>
      </c>
      <c r="N165" s="224" t="s">
        <v>43</v>
      </c>
      <c r="O165" s="89"/>
      <c r="P165" s="225">
        <f>O165*H165</f>
        <v>0</v>
      </c>
      <c r="Q165" s="225">
        <v>0</v>
      </c>
      <c r="R165" s="225">
        <f>Q165*H165</f>
        <v>0</v>
      </c>
      <c r="S165" s="225">
        <v>0</v>
      </c>
      <c r="T165" s="22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7" t="s">
        <v>152</v>
      </c>
      <c r="AT165" s="227" t="s">
        <v>147</v>
      </c>
      <c r="AU165" s="227" t="s">
        <v>88</v>
      </c>
      <c r="AY165" s="15" t="s">
        <v>145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15" t="s">
        <v>86</v>
      </c>
      <c r="BK165" s="228">
        <f>ROUND(I165*H165,2)</f>
        <v>0</v>
      </c>
      <c r="BL165" s="15" t="s">
        <v>152</v>
      </c>
      <c r="BM165" s="227" t="s">
        <v>228</v>
      </c>
    </row>
    <row r="166" s="2" customFormat="1">
      <c r="A166" s="36"/>
      <c r="B166" s="37"/>
      <c r="C166" s="38"/>
      <c r="D166" s="229" t="s">
        <v>154</v>
      </c>
      <c r="E166" s="38"/>
      <c r="F166" s="230" t="s">
        <v>227</v>
      </c>
      <c r="G166" s="38"/>
      <c r="H166" s="38"/>
      <c r="I166" s="231"/>
      <c r="J166" s="38"/>
      <c r="K166" s="38"/>
      <c r="L166" s="42"/>
      <c r="M166" s="232"/>
      <c r="N166" s="233"/>
      <c r="O166" s="89"/>
      <c r="P166" s="89"/>
      <c r="Q166" s="89"/>
      <c r="R166" s="89"/>
      <c r="S166" s="89"/>
      <c r="T166" s="90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5" t="s">
        <v>154</v>
      </c>
      <c r="AU166" s="15" t="s">
        <v>88</v>
      </c>
    </row>
    <row r="167" s="13" customFormat="1">
      <c r="A167" s="13"/>
      <c r="B167" s="234"/>
      <c r="C167" s="235"/>
      <c r="D167" s="229" t="s">
        <v>156</v>
      </c>
      <c r="E167" s="236" t="s">
        <v>1</v>
      </c>
      <c r="F167" s="237" t="s">
        <v>88</v>
      </c>
      <c r="G167" s="235"/>
      <c r="H167" s="238">
        <v>2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156</v>
      </c>
      <c r="AU167" s="244" t="s">
        <v>88</v>
      </c>
      <c r="AV167" s="13" t="s">
        <v>88</v>
      </c>
      <c r="AW167" s="13" t="s">
        <v>34</v>
      </c>
      <c r="AX167" s="13" t="s">
        <v>86</v>
      </c>
      <c r="AY167" s="244" t="s">
        <v>145</v>
      </c>
    </row>
    <row r="168" s="12" customFormat="1" ht="22.8" customHeight="1">
      <c r="A168" s="12"/>
      <c r="B168" s="200"/>
      <c r="C168" s="201"/>
      <c r="D168" s="202" t="s">
        <v>77</v>
      </c>
      <c r="E168" s="214" t="s">
        <v>88</v>
      </c>
      <c r="F168" s="214" t="s">
        <v>229</v>
      </c>
      <c r="G168" s="201"/>
      <c r="H168" s="201"/>
      <c r="I168" s="204"/>
      <c r="J168" s="215">
        <f>BK168</f>
        <v>0</v>
      </c>
      <c r="K168" s="201"/>
      <c r="L168" s="206"/>
      <c r="M168" s="207"/>
      <c r="N168" s="208"/>
      <c r="O168" s="208"/>
      <c r="P168" s="209">
        <f>SUM(P169:P174)</f>
        <v>0</v>
      </c>
      <c r="Q168" s="208"/>
      <c r="R168" s="209">
        <f>SUM(R169:R174)</f>
        <v>26.91038185</v>
      </c>
      <c r="S168" s="208"/>
      <c r="T168" s="210">
        <f>SUM(T169:T174)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1" t="s">
        <v>86</v>
      </c>
      <c r="AT168" s="212" t="s">
        <v>77</v>
      </c>
      <c r="AU168" s="212" t="s">
        <v>86</v>
      </c>
      <c r="AY168" s="211" t="s">
        <v>145</v>
      </c>
      <c r="BK168" s="213">
        <f>SUM(BK169:BK174)</f>
        <v>0</v>
      </c>
    </row>
    <row r="169" s="2" customFormat="1" ht="24.15" customHeight="1">
      <c r="A169" s="36"/>
      <c r="B169" s="37"/>
      <c r="C169" s="216" t="s">
        <v>8</v>
      </c>
      <c r="D169" s="216" t="s">
        <v>147</v>
      </c>
      <c r="E169" s="217" t="s">
        <v>230</v>
      </c>
      <c r="F169" s="218" t="s">
        <v>231</v>
      </c>
      <c r="G169" s="219" t="s">
        <v>160</v>
      </c>
      <c r="H169" s="220">
        <v>10.720000000000001</v>
      </c>
      <c r="I169" s="221"/>
      <c r="J169" s="222">
        <f>ROUND(I169*H169,2)</f>
        <v>0</v>
      </c>
      <c r="K169" s="218" t="s">
        <v>232</v>
      </c>
      <c r="L169" s="42"/>
      <c r="M169" s="223" t="s">
        <v>1</v>
      </c>
      <c r="N169" s="224" t="s">
        <v>43</v>
      </c>
      <c r="O169" s="89"/>
      <c r="P169" s="225">
        <f>O169*H169</f>
        <v>0</v>
      </c>
      <c r="Q169" s="225">
        <v>2.5018699999999998</v>
      </c>
      <c r="R169" s="225">
        <f>Q169*H169</f>
        <v>26.820046399999999</v>
      </c>
      <c r="S169" s="225">
        <v>0</v>
      </c>
      <c r="T169" s="22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7" t="s">
        <v>152</v>
      </c>
      <c r="AT169" s="227" t="s">
        <v>147</v>
      </c>
      <c r="AU169" s="227" t="s">
        <v>88</v>
      </c>
      <c r="AY169" s="15" t="s">
        <v>145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15" t="s">
        <v>86</v>
      </c>
      <c r="BK169" s="228">
        <f>ROUND(I169*H169,2)</f>
        <v>0</v>
      </c>
      <c r="BL169" s="15" t="s">
        <v>152</v>
      </c>
      <c r="BM169" s="227" t="s">
        <v>233</v>
      </c>
    </row>
    <row r="170" s="2" customFormat="1">
      <c r="A170" s="36"/>
      <c r="B170" s="37"/>
      <c r="C170" s="38"/>
      <c r="D170" s="229" t="s">
        <v>154</v>
      </c>
      <c r="E170" s="38"/>
      <c r="F170" s="230" t="s">
        <v>234</v>
      </c>
      <c r="G170" s="38"/>
      <c r="H170" s="38"/>
      <c r="I170" s="231"/>
      <c r="J170" s="38"/>
      <c r="K170" s="38"/>
      <c r="L170" s="42"/>
      <c r="M170" s="232"/>
      <c r="N170" s="233"/>
      <c r="O170" s="89"/>
      <c r="P170" s="89"/>
      <c r="Q170" s="89"/>
      <c r="R170" s="89"/>
      <c r="S170" s="89"/>
      <c r="T170" s="90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5" t="s">
        <v>154</v>
      </c>
      <c r="AU170" s="15" t="s">
        <v>88</v>
      </c>
    </row>
    <row r="171" s="13" customFormat="1">
      <c r="A171" s="13"/>
      <c r="B171" s="234"/>
      <c r="C171" s="235"/>
      <c r="D171" s="229" t="s">
        <v>156</v>
      </c>
      <c r="E171" s="236" t="s">
        <v>1</v>
      </c>
      <c r="F171" s="237" t="s">
        <v>235</v>
      </c>
      <c r="G171" s="235"/>
      <c r="H171" s="238">
        <v>10.720000000000001</v>
      </c>
      <c r="I171" s="239"/>
      <c r="J171" s="235"/>
      <c r="K171" s="235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156</v>
      </c>
      <c r="AU171" s="244" t="s">
        <v>88</v>
      </c>
      <c r="AV171" s="13" t="s">
        <v>88</v>
      </c>
      <c r="AW171" s="13" t="s">
        <v>34</v>
      </c>
      <c r="AX171" s="13" t="s">
        <v>86</v>
      </c>
      <c r="AY171" s="244" t="s">
        <v>145</v>
      </c>
    </row>
    <row r="172" s="2" customFormat="1" ht="24.15" customHeight="1">
      <c r="A172" s="36"/>
      <c r="B172" s="37"/>
      <c r="C172" s="216" t="s">
        <v>236</v>
      </c>
      <c r="D172" s="216" t="s">
        <v>147</v>
      </c>
      <c r="E172" s="217" t="s">
        <v>237</v>
      </c>
      <c r="F172" s="218" t="s">
        <v>238</v>
      </c>
      <c r="G172" s="219" t="s">
        <v>193</v>
      </c>
      <c r="H172" s="220">
        <v>0.085000000000000006</v>
      </c>
      <c r="I172" s="221"/>
      <c r="J172" s="222">
        <f>ROUND(I172*H172,2)</f>
        <v>0</v>
      </c>
      <c r="K172" s="218" t="s">
        <v>232</v>
      </c>
      <c r="L172" s="42"/>
      <c r="M172" s="223" t="s">
        <v>1</v>
      </c>
      <c r="N172" s="224" t="s">
        <v>43</v>
      </c>
      <c r="O172" s="89"/>
      <c r="P172" s="225">
        <f>O172*H172</f>
        <v>0</v>
      </c>
      <c r="Q172" s="225">
        <v>1.06277</v>
      </c>
      <c r="R172" s="225">
        <f>Q172*H172</f>
        <v>0.090335450000000012</v>
      </c>
      <c r="S172" s="225">
        <v>0</v>
      </c>
      <c r="T172" s="22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7" t="s">
        <v>152</v>
      </c>
      <c r="AT172" s="227" t="s">
        <v>147</v>
      </c>
      <c r="AU172" s="227" t="s">
        <v>88</v>
      </c>
      <c r="AY172" s="15" t="s">
        <v>145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5" t="s">
        <v>86</v>
      </c>
      <c r="BK172" s="228">
        <f>ROUND(I172*H172,2)</f>
        <v>0</v>
      </c>
      <c r="BL172" s="15" t="s">
        <v>152</v>
      </c>
      <c r="BM172" s="227" t="s">
        <v>239</v>
      </c>
    </row>
    <row r="173" s="2" customFormat="1">
      <c r="A173" s="36"/>
      <c r="B173" s="37"/>
      <c r="C173" s="38"/>
      <c r="D173" s="229" t="s">
        <v>154</v>
      </c>
      <c r="E173" s="38"/>
      <c r="F173" s="230" t="s">
        <v>240</v>
      </c>
      <c r="G173" s="38"/>
      <c r="H173" s="38"/>
      <c r="I173" s="231"/>
      <c r="J173" s="38"/>
      <c r="K173" s="38"/>
      <c r="L173" s="42"/>
      <c r="M173" s="232"/>
      <c r="N173" s="233"/>
      <c r="O173" s="89"/>
      <c r="P173" s="89"/>
      <c r="Q173" s="89"/>
      <c r="R173" s="89"/>
      <c r="S173" s="89"/>
      <c r="T173" s="90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154</v>
      </c>
      <c r="AU173" s="15" t="s">
        <v>88</v>
      </c>
    </row>
    <row r="174" s="13" customFormat="1">
      <c r="A174" s="13"/>
      <c r="B174" s="234"/>
      <c r="C174" s="235"/>
      <c r="D174" s="229" t="s">
        <v>156</v>
      </c>
      <c r="E174" s="236" t="s">
        <v>1</v>
      </c>
      <c r="F174" s="237" t="s">
        <v>241</v>
      </c>
      <c r="G174" s="235"/>
      <c r="H174" s="238">
        <v>0.085000000000000006</v>
      </c>
      <c r="I174" s="239"/>
      <c r="J174" s="235"/>
      <c r="K174" s="235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156</v>
      </c>
      <c r="AU174" s="244" t="s">
        <v>88</v>
      </c>
      <c r="AV174" s="13" t="s">
        <v>88</v>
      </c>
      <c r="AW174" s="13" t="s">
        <v>34</v>
      </c>
      <c r="AX174" s="13" t="s">
        <v>86</v>
      </c>
      <c r="AY174" s="244" t="s">
        <v>145</v>
      </c>
    </row>
    <row r="175" s="12" customFormat="1" ht="22.8" customHeight="1">
      <c r="A175" s="12"/>
      <c r="B175" s="200"/>
      <c r="C175" s="201"/>
      <c r="D175" s="202" t="s">
        <v>77</v>
      </c>
      <c r="E175" s="214" t="s">
        <v>174</v>
      </c>
      <c r="F175" s="214" t="s">
        <v>242</v>
      </c>
      <c r="G175" s="201"/>
      <c r="H175" s="201"/>
      <c r="I175" s="204"/>
      <c r="J175" s="215">
        <f>BK175</f>
        <v>0</v>
      </c>
      <c r="K175" s="201"/>
      <c r="L175" s="206"/>
      <c r="M175" s="207"/>
      <c r="N175" s="208"/>
      <c r="O175" s="208"/>
      <c r="P175" s="209">
        <f>SUM(P176:P188)</f>
        <v>0</v>
      </c>
      <c r="Q175" s="208"/>
      <c r="R175" s="209">
        <f>SUM(R176:R188)</f>
        <v>13.418885039999999</v>
      </c>
      <c r="S175" s="208"/>
      <c r="T175" s="210">
        <f>SUM(T176:T188)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1" t="s">
        <v>86</v>
      </c>
      <c r="AT175" s="212" t="s">
        <v>77</v>
      </c>
      <c r="AU175" s="212" t="s">
        <v>86</v>
      </c>
      <c r="AY175" s="211" t="s">
        <v>145</v>
      </c>
      <c r="BK175" s="213">
        <f>SUM(BK176:BK188)</f>
        <v>0</v>
      </c>
    </row>
    <row r="176" s="2" customFormat="1" ht="21.75" customHeight="1">
      <c r="A176" s="36"/>
      <c r="B176" s="37"/>
      <c r="C176" s="216" t="s">
        <v>243</v>
      </c>
      <c r="D176" s="216" t="s">
        <v>147</v>
      </c>
      <c r="E176" s="217" t="s">
        <v>244</v>
      </c>
      <c r="F176" s="218" t="s">
        <v>245</v>
      </c>
      <c r="G176" s="219" t="s">
        <v>150</v>
      </c>
      <c r="H176" s="220">
        <v>10.720000000000001</v>
      </c>
      <c r="I176" s="221"/>
      <c r="J176" s="222">
        <f>ROUND(I176*H176,2)</f>
        <v>0</v>
      </c>
      <c r="K176" s="218" t="s">
        <v>232</v>
      </c>
      <c r="L176" s="42"/>
      <c r="M176" s="223" t="s">
        <v>1</v>
      </c>
      <c r="N176" s="224" t="s">
        <v>43</v>
      </c>
      <c r="O176" s="89"/>
      <c r="P176" s="225">
        <f>O176*H176</f>
        <v>0</v>
      </c>
      <c r="Q176" s="225">
        <v>0.23000000000000001</v>
      </c>
      <c r="R176" s="225">
        <f>Q176*H176</f>
        <v>2.4656000000000002</v>
      </c>
      <c r="S176" s="225">
        <v>0</v>
      </c>
      <c r="T176" s="22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7" t="s">
        <v>152</v>
      </c>
      <c r="AT176" s="227" t="s">
        <v>147</v>
      </c>
      <c r="AU176" s="227" t="s">
        <v>88</v>
      </c>
      <c r="AY176" s="15" t="s">
        <v>145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15" t="s">
        <v>86</v>
      </c>
      <c r="BK176" s="228">
        <f>ROUND(I176*H176,2)</f>
        <v>0</v>
      </c>
      <c r="BL176" s="15" t="s">
        <v>152</v>
      </c>
      <c r="BM176" s="227" t="s">
        <v>246</v>
      </c>
    </row>
    <row r="177" s="2" customFormat="1">
      <c r="A177" s="36"/>
      <c r="B177" s="37"/>
      <c r="C177" s="38"/>
      <c r="D177" s="229" t="s">
        <v>154</v>
      </c>
      <c r="E177" s="38"/>
      <c r="F177" s="230" t="s">
        <v>247</v>
      </c>
      <c r="G177" s="38"/>
      <c r="H177" s="38"/>
      <c r="I177" s="231"/>
      <c r="J177" s="38"/>
      <c r="K177" s="38"/>
      <c r="L177" s="42"/>
      <c r="M177" s="232"/>
      <c r="N177" s="233"/>
      <c r="O177" s="89"/>
      <c r="P177" s="89"/>
      <c r="Q177" s="89"/>
      <c r="R177" s="89"/>
      <c r="S177" s="89"/>
      <c r="T177" s="90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154</v>
      </c>
      <c r="AU177" s="15" t="s">
        <v>88</v>
      </c>
    </row>
    <row r="178" s="13" customFormat="1">
      <c r="A178" s="13"/>
      <c r="B178" s="234"/>
      <c r="C178" s="235"/>
      <c r="D178" s="229" t="s">
        <v>156</v>
      </c>
      <c r="E178" s="236" t="s">
        <v>1</v>
      </c>
      <c r="F178" s="237" t="s">
        <v>235</v>
      </c>
      <c r="G178" s="235"/>
      <c r="H178" s="238">
        <v>10.720000000000001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156</v>
      </c>
      <c r="AU178" s="244" t="s">
        <v>88</v>
      </c>
      <c r="AV178" s="13" t="s">
        <v>88</v>
      </c>
      <c r="AW178" s="13" t="s">
        <v>34</v>
      </c>
      <c r="AX178" s="13" t="s">
        <v>86</v>
      </c>
      <c r="AY178" s="244" t="s">
        <v>145</v>
      </c>
    </row>
    <row r="179" s="2" customFormat="1" ht="21.75" customHeight="1">
      <c r="A179" s="36"/>
      <c r="B179" s="37"/>
      <c r="C179" s="216" t="s">
        <v>248</v>
      </c>
      <c r="D179" s="216" t="s">
        <v>147</v>
      </c>
      <c r="E179" s="217" t="s">
        <v>249</v>
      </c>
      <c r="F179" s="218" t="s">
        <v>250</v>
      </c>
      <c r="G179" s="219" t="s">
        <v>150</v>
      </c>
      <c r="H179" s="220">
        <v>11.981999999999999</v>
      </c>
      <c r="I179" s="221"/>
      <c r="J179" s="222">
        <f>ROUND(I179*H179,2)</f>
        <v>0</v>
      </c>
      <c r="K179" s="218" t="s">
        <v>151</v>
      </c>
      <c r="L179" s="42"/>
      <c r="M179" s="223" t="s">
        <v>1</v>
      </c>
      <c r="N179" s="224" t="s">
        <v>43</v>
      </c>
      <c r="O179" s="89"/>
      <c r="P179" s="225">
        <f>O179*H179</f>
        <v>0</v>
      </c>
      <c r="Q179" s="225">
        <v>0.68999999999999995</v>
      </c>
      <c r="R179" s="225">
        <f>Q179*H179</f>
        <v>8.2675799999999988</v>
      </c>
      <c r="S179" s="225">
        <v>0</v>
      </c>
      <c r="T179" s="22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7" t="s">
        <v>152</v>
      </c>
      <c r="AT179" s="227" t="s">
        <v>147</v>
      </c>
      <c r="AU179" s="227" t="s">
        <v>88</v>
      </c>
      <c r="AY179" s="15" t="s">
        <v>145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5" t="s">
        <v>86</v>
      </c>
      <c r="BK179" s="228">
        <f>ROUND(I179*H179,2)</f>
        <v>0</v>
      </c>
      <c r="BL179" s="15" t="s">
        <v>152</v>
      </c>
      <c r="BM179" s="227" t="s">
        <v>251</v>
      </c>
    </row>
    <row r="180" s="2" customFormat="1">
      <c r="A180" s="36"/>
      <c r="B180" s="37"/>
      <c r="C180" s="38"/>
      <c r="D180" s="229" t="s">
        <v>154</v>
      </c>
      <c r="E180" s="38"/>
      <c r="F180" s="230" t="s">
        <v>252</v>
      </c>
      <c r="G180" s="38"/>
      <c r="H180" s="38"/>
      <c r="I180" s="231"/>
      <c r="J180" s="38"/>
      <c r="K180" s="38"/>
      <c r="L180" s="42"/>
      <c r="M180" s="232"/>
      <c r="N180" s="233"/>
      <c r="O180" s="89"/>
      <c r="P180" s="89"/>
      <c r="Q180" s="89"/>
      <c r="R180" s="89"/>
      <c r="S180" s="89"/>
      <c r="T180" s="90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154</v>
      </c>
      <c r="AU180" s="15" t="s">
        <v>88</v>
      </c>
    </row>
    <row r="181" s="13" customFormat="1">
      <c r="A181" s="13"/>
      <c r="B181" s="234"/>
      <c r="C181" s="235"/>
      <c r="D181" s="229" t="s">
        <v>156</v>
      </c>
      <c r="E181" s="236" t="s">
        <v>1</v>
      </c>
      <c r="F181" s="237" t="s">
        <v>253</v>
      </c>
      <c r="G181" s="235"/>
      <c r="H181" s="238">
        <v>11.981999999999999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156</v>
      </c>
      <c r="AU181" s="244" t="s">
        <v>88</v>
      </c>
      <c r="AV181" s="13" t="s">
        <v>88</v>
      </c>
      <c r="AW181" s="13" t="s">
        <v>34</v>
      </c>
      <c r="AX181" s="13" t="s">
        <v>86</v>
      </c>
      <c r="AY181" s="244" t="s">
        <v>145</v>
      </c>
    </row>
    <row r="182" s="2" customFormat="1" ht="24.15" customHeight="1">
      <c r="A182" s="36"/>
      <c r="B182" s="37"/>
      <c r="C182" s="216" t="s">
        <v>254</v>
      </c>
      <c r="D182" s="216" t="s">
        <v>147</v>
      </c>
      <c r="E182" s="217" t="s">
        <v>255</v>
      </c>
      <c r="F182" s="218" t="s">
        <v>256</v>
      </c>
      <c r="G182" s="219" t="s">
        <v>150</v>
      </c>
      <c r="H182" s="220">
        <v>11.981999999999999</v>
      </c>
      <c r="I182" s="221"/>
      <c r="J182" s="222">
        <f>ROUND(I182*H182,2)</f>
        <v>0</v>
      </c>
      <c r="K182" s="218" t="s">
        <v>151</v>
      </c>
      <c r="L182" s="42"/>
      <c r="M182" s="223" t="s">
        <v>1</v>
      </c>
      <c r="N182" s="224" t="s">
        <v>43</v>
      </c>
      <c r="O182" s="89"/>
      <c r="P182" s="225">
        <f>O182*H182</f>
        <v>0</v>
      </c>
      <c r="Q182" s="225">
        <v>0.089219999999999994</v>
      </c>
      <c r="R182" s="225">
        <f>Q182*H182</f>
        <v>1.0690340399999998</v>
      </c>
      <c r="S182" s="225">
        <v>0</v>
      </c>
      <c r="T182" s="22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7" t="s">
        <v>152</v>
      </c>
      <c r="AT182" s="227" t="s">
        <v>147</v>
      </c>
      <c r="AU182" s="227" t="s">
        <v>88</v>
      </c>
      <c r="AY182" s="15" t="s">
        <v>145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5" t="s">
        <v>86</v>
      </c>
      <c r="BK182" s="228">
        <f>ROUND(I182*H182,2)</f>
        <v>0</v>
      </c>
      <c r="BL182" s="15" t="s">
        <v>152</v>
      </c>
      <c r="BM182" s="227" t="s">
        <v>257</v>
      </c>
    </row>
    <row r="183" s="2" customFormat="1">
      <c r="A183" s="36"/>
      <c r="B183" s="37"/>
      <c r="C183" s="38"/>
      <c r="D183" s="229" t="s">
        <v>154</v>
      </c>
      <c r="E183" s="38"/>
      <c r="F183" s="230" t="s">
        <v>258</v>
      </c>
      <c r="G183" s="38"/>
      <c r="H183" s="38"/>
      <c r="I183" s="231"/>
      <c r="J183" s="38"/>
      <c r="K183" s="38"/>
      <c r="L183" s="42"/>
      <c r="M183" s="232"/>
      <c r="N183" s="233"/>
      <c r="O183" s="89"/>
      <c r="P183" s="89"/>
      <c r="Q183" s="89"/>
      <c r="R183" s="89"/>
      <c r="S183" s="89"/>
      <c r="T183" s="90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5" t="s">
        <v>154</v>
      </c>
      <c r="AU183" s="15" t="s">
        <v>88</v>
      </c>
    </row>
    <row r="184" s="13" customFormat="1">
      <c r="A184" s="13"/>
      <c r="B184" s="234"/>
      <c r="C184" s="235"/>
      <c r="D184" s="229" t="s">
        <v>156</v>
      </c>
      <c r="E184" s="236" t="s">
        <v>1</v>
      </c>
      <c r="F184" s="237" t="s">
        <v>253</v>
      </c>
      <c r="G184" s="235"/>
      <c r="H184" s="238">
        <v>11.981999999999999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156</v>
      </c>
      <c r="AU184" s="244" t="s">
        <v>88</v>
      </c>
      <c r="AV184" s="13" t="s">
        <v>88</v>
      </c>
      <c r="AW184" s="13" t="s">
        <v>34</v>
      </c>
      <c r="AX184" s="13" t="s">
        <v>86</v>
      </c>
      <c r="AY184" s="244" t="s">
        <v>145</v>
      </c>
    </row>
    <row r="185" s="2" customFormat="1" ht="21.75" customHeight="1">
      <c r="A185" s="36"/>
      <c r="B185" s="37"/>
      <c r="C185" s="245" t="s">
        <v>259</v>
      </c>
      <c r="D185" s="245" t="s">
        <v>209</v>
      </c>
      <c r="E185" s="246" t="s">
        <v>260</v>
      </c>
      <c r="F185" s="247" t="s">
        <v>261</v>
      </c>
      <c r="G185" s="248" t="s">
        <v>150</v>
      </c>
      <c r="H185" s="249">
        <v>12.340999999999999</v>
      </c>
      <c r="I185" s="250"/>
      <c r="J185" s="251">
        <f>ROUND(I185*H185,2)</f>
        <v>0</v>
      </c>
      <c r="K185" s="247" t="s">
        <v>151</v>
      </c>
      <c r="L185" s="252"/>
      <c r="M185" s="253" t="s">
        <v>1</v>
      </c>
      <c r="N185" s="254" t="s">
        <v>43</v>
      </c>
      <c r="O185" s="89"/>
      <c r="P185" s="225">
        <f>O185*H185</f>
        <v>0</v>
      </c>
      <c r="Q185" s="225">
        <v>0.13100000000000001</v>
      </c>
      <c r="R185" s="225">
        <f>Q185*H185</f>
        <v>1.616671</v>
      </c>
      <c r="S185" s="225">
        <v>0</v>
      </c>
      <c r="T185" s="22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7" t="s">
        <v>190</v>
      </c>
      <c r="AT185" s="227" t="s">
        <v>209</v>
      </c>
      <c r="AU185" s="227" t="s">
        <v>88</v>
      </c>
      <c r="AY185" s="15" t="s">
        <v>145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5" t="s">
        <v>86</v>
      </c>
      <c r="BK185" s="228">
        <f>ROUND(I185*H185,2)</f>
        <v>0</v>
      </c>
      <c r="BL185" s="15" t="s">
        <v>152</v>
      </c>
      <c r="BM185" s="227" t="s">
        <v>262</v>
      </c>
    </row>
    <row r="186" s="2" customFormat="1">
      <c r="A186" s="36"/>
      <c r="B186" s="37"/>
      <c r="C186" s="38"/>
      <c r="D186" s="229" t="s">
        <v>154</v>
      </c>
      <c r="E186" s="38"/>
      <c r="F186" s="230" t="s">
        <v>261</v>
      </c>
      <c r="G186" s="38"/>
      <c r="H186" s="38"/>
      <c r="I186" s="231"/>
      <c r="J186" s="38"/>
      <c r="K186" s="38"/>
      <c r="L186" s="42"/>
      <c r="M186" s="232"/>
      <c r="N186" s="233"/>
      <c r="O186" s="89"/>
      <c r="P186" s="89"/>
      <c r="Q186" s="89"/>
      <c r="R186" s="89"/>
      <c r="S186" s="89"/>
      <c r="T186" s="90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5" t="s">
        <v>154</v>
      </c>
      <c r="AU186" s="15" t="s">
        <v>88</v>
      </c>
    </row>
    <row r="187" s="13" customFormat="1">
      <c r="A187" s="13"/>
      <c r="B187" s="234"/>
      <c r="C187" s="235"/>
      <c r="D187" s="229" t="s">
        <v>156</v>
      </c>
      <c r="E187" s="236" t="s">
        <v>1</v>
      </c>
      <c r="F187" s="237" t="s">
        <v>253</v>
      </c>
      <c r="G187" s="235"/>
      <c r="H187" s="238">
        <v>11.981999999999999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156</v>
      </c>
      <c r="AU187" s="244" t="s">
        <v>88</v>
      </c>
      <c r="AV187" s="13" t="s">
        <v>88</v>
      </c>
      <c r="AW187" s="13" t="s">
        <v>34</v>
      </c>
      <c r="AX187" s="13" t="s">
        <v>86</v>
      </c>
      <c r="AY187" s="244" t="s">
        <v>145</v>
      </c>
    </row>
    <row r="188" s="13" customFormat="1">
      <c r="A188" s="13"/>
      <c r="B188" s="234"/>
      <c r="C188" s="235"/>
      <c r="D188" s="229" t="s">
        <v>156</v>
      </c>
      <c r="E188" s="235"/>
      <c r="F188" s="237" t="s">
        <v>263</v>
      </c>
      <c r="G188" s="235"/>
      <c r="H188" s="238">
        <v>12.340999999999999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156</v>
      </c>
      <c r="AU188" s="244" t="s">
        <v>88</v>
      </c>
      <c r="AV188" s="13" t="s">
        <v>88</v>
      </c>
      <c r="AW188" s="13" t="s">
        <v>4</v>
      </c>
      <c r="AX188" s="13" t="s">
        <v>86</v>
      </c>
      <c r="AY188" s="244" t="s">
        <v>145</v>
      </c>
    </row>
    <row r="189" s="12" customFormat="1" ht="22.8" customHeight="1">
      <c r="A189" s="12"/>
      <c r="B189" s="200"/>
      <c r="C189" s="201"/>
      <c r="D189" s="202" t="s">
        <v>77</v>
      </c>
      <c r="E189" s="214" t="s">
        <v>197</v>
      </c>
      <c r="F189" s="214" t="s">
        <v>264</v>
      </c>
      <c r="G189" s="201"/>
      <c r="H189" s="201"/>
      <c r="I189" s="204"/>
      <c r="J189" s="215">
        <f>BK189</f>
        <v>0</v>
      </c>
      <c r="K189" s="201"/>
      <c r="L189" s="206"/>
      <c r="M189" s="207"/>
      <c r="N189" s="208"/>
      <c r="O189" s="208"/>
      <c r="P189" s="209">
        <f>SUM(P190:P199)</f>
        <v>0</v>
      </c>
      <c r="Q189" s="208"/>
      <c r="R189" s="209">
        <f>SUM(R190:R199)</f>
        <v>13.431603759999998</v>
      </c>
      <c r="S189" s="208"/>
      <c r="T189" s="210">
        <f>SUM(T190:T199)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1" t="s">
        <v>86</v>
      </c>
      <c r="AT189" s="212" t="s">
        <v>77</v>
      </c>
      <c r="AU189" s="212" t="s">
        <v>86</v>
      </c>
      <c r="AY189" s="211" t="s">
        <v>145</v>
      </c>
      <c r="BK189" s="213">
        <f>SUM(BK190:BK199)</f>
        <v>0</v>
      </c>
    </row>
    <row r="190" s="2" customFormat="1" ht="33" customHeight="1">
      <c r="A190" s="36"/>
      <c r="B190" s="37"/>
      <c r="C190" s="216" t="s">
        <v>7</v>
      </c>
      <c r="D190" s="216" t="s">
        <v>147</v>
      </c>
      <c r="E190" s="217" t="s">
        <v>265</v>
      </c>
      <c r="F190" s="218" t="s">
        <v>266</v>
      </c>
      <c r="G190" s="219" t="s">
        <v>267</v>
      </c>
      <c r="H190" s="220">
        <v>20.600000000000001</v>
      </c>
      <c r="I190" s="221"/>
      <c r="J190" s="222">
        <f>ROUND(I190*H190,2)</f>
        <v>0</v>
      </c>
      <c r="K190" s="218" t="s">
        <v>151</v>
      </c>
      <c r="L190" s="42"/>
      <c r="M190" s="223" t="s">
        <v>1</v>
      </c>
      <c r="N190" s="224" t="s">
        <v>43</v>
      </c>
      <c r="O190" s="89"/>
      <c r="P190" s="225">
        <f>O190*H190</f>
        <v>0</v>
      </c>
      <c r="Q190" s="225">
        <v>0.12949959999999999</v>
      </c>
      <c r="R190" s="225">
        <f>Q190*H190</f>
        <v>2.6676917599999999</v>
      </c>
      <c r="S190" s="225">
        <v>0</v>
      </c>
      <c r="T190" s="22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7" t="s">
        <v>152</v>
      </c>
      <c r="AT190" s="227" t="s">
        <v>147</v>
      </c>
      <c r="AU190" s="227" t="s">
        <v>88</v>
      </c>
      <c r="AY190" s="15" t="s">
        <v>145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15" t="s">
        <v>86</v>
      </c>
      <c r="BK190" s="228">
        <f>ROUND(I190*H190,2)</f>
        <v>0</v>
      </c>
      <c r="BL190" s="15" t="s">
        <v>152</v>
      </c>
      <c r="BM190" s="227" t="s">
        <v>268</v>
      </c>
    </row>
    <row r="191" s="2" customFormat="1">
      <c r="A191" s="36"/>
      <c r="B191" s="37"/>
      <c r="C191" s="38"/>
      <c r="D191" s="229" t="s">
        <v>154</v>
      </c>
      <c r="E191" s="38"/>
      <c r="F191" s="230" t="s">
        <v>269</v>
      </c>
      <c r="G191" s="38"/>
      <c r="H191" s="38"/>
      <c r="I191" s="231"/>
      <c r="J191" s="38"/>
      <c r="K191" s="38"/>
      <c r="L191" s="42"/>
      <c r="M191" s="232"/>
      <c r="N191" s="233"/>
      <c r="O191" s="89"/>
      <c r="P191" s="89"/>
      <c r="Q191" s="89"/>
      <c r="R191" s="89"/>
      <c r="S191" s="89"/>
      <c r="T191" s="90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5" t="s">
        <v>154</v>
      </c>
      <c r="AU191" s="15" t="s">
        <v>88</v>
      </c>
    </row>
    <row r="192" s="13" customFormat="1">
      <c r="A192" s="13"/>
      <c r="B192" s="234"/>
      <c r="C192" s="235"/>
      <c r="D192" s="229" t="s">
        <v>156</v>
      </c>
      <c r="E192" s="236" t="s">
        <v>1</v>
      </c>
      <c r="F192" s="237" t="s">
        <v>270</v>
      </c>
      <c r="G192" s="235"/>
      <c r="H192" s="238">
        <v>20.600000000000001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156</v>
      </c>
      <c r="AU192" s="244" t="s">
        <v>88</v>
      </c>
      <c r="AV192" s="13" t="s">
        <v>88</v>
      </c>
      <c r="AW192" s="13" t="s">
        <v>34</v>
      </c>
      <c r="AX192" s="13" t="s">
        <v>86</v>
      </c>
      <c r="AY192" s="244" t="s">
        <v>145</v>
      </c>
    </row>
    <row r="193" s="2" customFormat="1" ht="16.5" customHeight="1">
      <c r="A193" s="36"/>
      <c r="B193" s="37"/>
      <c r="C193" s="245" t="s">
        <v>271</v>
      </c>
      <c r="D193" s="245" t="s">
        <v>209</v>
      </c>
      <c r="E193" s="246" t="s">
        <v>272</v>
      </c>
      <c r="F193" s="247" t="s">
        <v>273</v>
      </c>
      <c r="G193" s="248" t="s">
        <v>267</v>
      </c>
      <c r="H193" s="249">
        <v>21.012</v>
      </c>
      <c r="I193" s="250"/>
      <c r="J193" s="251">
        <f>ROUND(I193*H193,2)</f>
        <v>0</v>
      </c>
      <c r="K193" s="247" t="s">
        <v>151</v>
      </c>
      <c r="L193" s="252"/>
      <c r="M193" s="253" t="s">
        <v>1</v>
      </c>
      <c r="N193" s="254" t="s">
        <v>43</v>
      </c>
      <c r="O193" s="89"/>
      <c r="P193" s="225">
        <f>O193*H193</f>
        <v>0</v>
      </c>
      <c r="Q193" s="225">
        <v>0.035999999999999997</v>
      </c>
      <c r="R193" s="225">
        <f>Q193*H193</f>
        <v>0.75643199999999999</v>
      </c>
      <c r="S193" s="225">
        <v>0</v>
      </c>
      <c r="T193" s="22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7" t="s">
        <v>274</v>
      </c>
      <c r="AT193" s="227" t="s">
        <v>209</v>
      </c>
      <c r="AU193" s="227" t="s">
        <v>88</v>
      </c>
      <c r="AY193" s="15" t="s">
        <v>145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15" t="s">
        <v>86</v>
      </c>
      <c r="BK193" s="228">
        <f>ROUND(I193*H193,2)</f>
        <v>0</v>
      </c>
      <c r="BL193" s="15" t="s">
        <v>274</v>
      </c>
      <c r="BM193" s="227" t="s">
        <v>275</v>
      </c>
    </row>
    <row r="194" s="2" customFormat="1">
      <c r="A194" s="36"/>
      <c r="B194" s="37"/>
      <c r="C194" s="38"/>
      <c r="D194" s="229" t="s">
        <v>154</v>
      </c>
      <c r="E194" s="38"/>
      <c r="F194" s="230" t="s">
        <v>273</v>
      </c>
      <c r="G194" s="38"/>
      <c r="H194" s="38"/>
      <c r="I194" s="231"/>
      <c r="J194" s="38"/>
      <c r="K194" s="38"/>
      <c r="L194" s="42"/>
      <c r="M194" s="232"/>
      <c r="N194" s="233"/>
      <c r="O194" s="89"/>
      <c r="P194" s="89"/>
      <c r="Q194" s="89"/>
      <c r="R194" s="89"/>
      <c r="S194" s="89"/>
      <c r="T194" s="90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5" t="s">
        <v>154</v>
      </c>
      <c r="AU194" s="15" t="s">
        <v>88</v>
      </c>
    </row>
    <row r="195" s="13" customFormat="1">
      <c r="A195" s="13"/>
      <c r="B195" s="234"/>
      <c r="C195" s="235"/>
      <c r="D195" s="229" t="s">
        <v>156</v>
      </c>
      <c r="E195" s="236" t="s">
        <v>1</v>
      </c>
      <c r="F195" s="237" t="s">
        <v>270</v>
      </c>
      <c r="G195" s="235"/>
      <c r="H195" s="238">
        <v>20.600000000000001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156</v>
      </c>
      <c r="AU195" s="244" t="s">
        <v>88</v>
      </c>
      <c r="AV195" s="13" t="s">
        <v>88</v>
      </c>
      <c r="AW195" s="13" t="s">
        <v>34</v>
      </c>
      <c r="AX195" s="13" t="s">
        <v>86</v>
      </c>
      <c r="AY195" s="244" t="s">
        <v>145</v>
      </c>
    </row>
    <row r="196" s="13" customFormat="1">
      <c r="A196" s="13"/>
      <c r="B196" s="234"/>
      <c r="C196" s="235"/>
      <c r="D196" s="229" t="s">
        <v>156</v>
      </c>
      <c r="E196" s="235"/>
      <c r="F196" s="237" t="s">
        <v>276</v>
      </c>
      <c r="G196" s="235"/>
      <c r="H196" s="238">
        <v>21.012</v>
      </c>
      <c r="I196" s="239"/>
      <c r="J196" s="235"/>
      <c r="K196" s="235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156</v>
      </c>
      <c r="AU196" s="244" t="s">
        <v>88</v>
      </c>
      <c r="AV196" s="13" t="s">
        <v>88</v>
      </c>
      <c r="AW196" s="13" t="s">
        <v>4</v>
      </c>
      <c r="AX196" s="13" t="s">
        <v>86</v>
      </c>
      <c r="AY196" s="244" t="s">
        <v>145</v>
      </c>
    </row>
    <row r="197" s="2" customFormat="1" ht="24.15" customHeight="1">
      <c r="A197" s="36"/>
      <c r="B197" s="37"/>
      <c r="C197" s="216" t="s">
        <v>277</v>
      </c>
      <c r="D197" s="216" t="s">
        <v>147</v>
      </c>
      <c r="E197" s="217" t="s">
        <v>278</v>
      </c>
      <c r="F197" s="218" t="s">
        <v>279</v>
      </c>
      <c r="G197" s="219" t="s">
        <v>160</v>
      </c>
      <c r="H197" s="220">
        <v>4</v>
      </c>
      <c r="I197" s="221"/>
      <c r="J197" s="222">
        <f>ROUND(I197*H197,2)</f>
        <v>0</v>
      </c>
      <c r="K197" s="218" t="s">
        <v>151</v>
      </c>
      <c r="L197" s="42"/>
      <c r="M197" s="223" t="s">
        <v>1</v>
      </c>
      <c r="N197" s="224" t="s">
        <v>43</v>
      </c>
      <c r="O197" s="89"/>
      <c r="P197" s="225">
        <f>O197*H197</f>
        <v>0</v>
      </c>
      <c r="Q197" s="225">
        <v>2.5018699999999998</v>
      </c>
      <c r="R197" s="225">
        <f>Q197*H197</f>
        <v>10.007479999999999</v>
      </c>
      <c r="S197" s="225">
        <v>0</v>
      </c>
      <c r="T197" s="22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7" t="s">
        <v>152</v>
      </c>
      <c r="AT197" s="227" t="s">
        <v>147</v>
      </c>
      <c r="AU197" s="227" t="s">
        <v>88</v>
      </c>
      <c r="AY197" s="15" t="s">
        <v>145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5" t="s">
        <v>86</v>
      </c>
      <c r="BK197" s="228">
        <f>ROUND(I197*H197,2)</f>
        <v>0</v>
      </c>
      <c r="BL197" s="15" t="s">
        <v>152</v>
      </c>
      <c r="BM197" s="227" t="s">
        <v>280</v>
      </c>
    </row>
    <row r="198" s="2" customFormat="1">
      <c r="A198" s="36"/>
      <c r="B198" s="37"/>
      <c r="C198" s="38"/>
      <c r="D198" s="229" t="s">
        <v>154</v>
      </c>
      <c r="E198" s="38"/>
      <c r="F198" s="230" t="s">
        <v>281</v>
      </c>
      <c r="G198" s="38"/>
      <c r="H198" s="38"/>
      <c r="I198" s="231"/>
      <c r="J198" s="38"/>
      <c r="K198" s="38"/>
      <c r="L198" s="42"/>
      <c r="M198" s="232"/>
      <c r="N198" s="233"/>
      <c r="O198" s="89"/>
      <c r="P198" s="89"/>
      <c r="Q198" s="89"/>
      <c r="R198" s="89"/>
      <c r="S198" s="89"/>
      <c r="T198" s="90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5" t="s">
        <v>154</v>
      </c>
      <c r="AU198" s="15" t="s">
        <v>88</v>
      </c>
    </row>
    <row r="199" s="13" customFormat="1">
      <c r="A199" s="13"/>
      <c r="B199" s="234"/>
      <c r="C199" s="235"/>
      <c r="D199" s="229" t="s">
        <v>156</v>
      </c>
      <c r="E199" s="236" t="s">
        <v>1</v>
      </c>
      <c r="F199" s="237" t="s">
        <v>152</v>
      </c>
      <c r="G199" s="235"/>
      <c r="H199" s="238">
        <v>4</v>
      </c>
      <c r="I199" s="239"/>
      <c r="J199" s="235"/>
      <c r="K199" s="235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156</v>
      </c>
      <c r="AU199" s="244" t="s">
        <v>88</v>
      </c>
      <c r="AV199" s="13" t="s">
        <v>88</v>
      </c>
      <c r="AW199" s="13" t="s">
        <v>34</v>
      </c>
      <c r="AX199" s="13" t="s">
        <v>86</v>
      </c>
      <c r="AY199" s="244" t="s">
        <v>145</v>
      </c>
    </row>
    <row r="200" s="12" customFormat="1" ht="22.8" customHeight="1">
      <c r="A200" s="12"/>
      <c r="B200" s="200"/>
      <c r="C200" s="201"/>
      <c r="D200" s="202" t="s">
        <v>77</v>
      </c>
      <c r="E200" s="214" t="s">
        <v>282</v>
      </c>
      <c r="F200" s="214" t="s">
        <v>283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f>SUM(P201:P202)</f>
        <v>0</v>
      </c>
      <c r="Q200" s="208"/>
      <c r="R200" s="209">
        <f>SUM(R201:R202)</f>
        <v>0</v>
      </c>
      <c r="S200" s="208"/>
      <c r="T200" s="210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86</v>
      </c>
      <c r="AT200" s="212" t="s">
        <v>77</v>
      </c>
      <c r="AU200" s="212" t="s">
        <v>86</v>
      </c>
      <c r="AY200" s="211" t="s">
        <v>145</v>
      </c>
      <c r="BK200" s="213">
        <f>SUM(BK201:BK202)</f>
        <v>0</v>
      </c>
    </row>
    <row r="201" s="2" customFormat="1" ht="24.15" customHeight="1">
      <c r="A201" s="36"/>
      <c r="B201" s="37"/>
      <c r="C201" s="216" t="s">
        <v>202</v>
      </c>
      <c r="D201" s="216" t="s">
        <v>147</v>
      </c>
      <c r="E201" s="217" t="s">
        <v>284</v>
      </c>
      <c r="F201" s="218" t="s">
        <v>285</v>
      </c>
      <c r="G201" s="219" t="s">
        <v>193</v>
      </c>
      <c r="H201" s="220">
        <v>53.005000000000003</v>
      </c>
      <c r="I201" s="221"/>
      <c r="J201" s="222">
        <f>ROUND(I201*H201,2)</f>
        <v>0</v>
      </c>
      <c r="K201" s="218" t="s">
        <v>151</v>
      </c>
      <c r="L201" s="42"/>
      <c r="M201" s="223" t="s">
        <v>1</v>
      </c>
      <c r="N201" s="224" t="s">
        <v>43</v>
      </c>
      <c r="O201" s="89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27" t="s">
        <v>152</v>
      </c>
      <c r="AT201" s="227" t="s">
        <v>147</v>
      </c>
      <c r="AU201" s="227" t="s">
        <v>88</v>
      </c>
      <c r="AY201" s="15" t="s">
        <v>145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5" t="s">
        <v>86</v>
      </c>
      <c r="BK201" s="228">
        <f>ROUND(I201*H201,2)</f>
        <v>0</v>
      </c>
      <c r="BL201" s="15" t="s">
        <v>152</v>
      </c>
      <c r="BM201" s="227" t="s">
        <v>286</v>
      </c>
    </row>
    <row r="202" s="2" customFormat="1">
      <c r="A202" s="36"/>
      <c r="B202" s="37"/>
      <c r="C202" s="38"/>
      <c r="D202" s="229" t="s">
        <v>154</v>
      </c>
      <c r="E202" s="38"/>
      <c r="F202" s="230" t="s">
        <v>287</v>
      </c>
      <c r="G202" s="38"/>
      <c r="H202" s="38"/>
      <c r="I202" s="231"/>
      <c r="J202" s="38"/>
      <c r="K202" s="38"/>
      <c r="L202" s="42"/>
      <c r="M202" s="255"/>
      <c r="N202" s="256"/>
      <c r="O202" s="257"/>
      <c r="P202" s="257"/>
      <c r="Q202" s="257"/>
      <c r="R202" s="257"/>
      <c r="S202" s="257"/>
      <c r="T202" s="258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154</v>
      </c>
      <c r="AU202" s="15" t="s">
        <v>88</v>
      </c>
    </row>
    <row r="203" s="2" customFormat="1" ht="6.96" customHeight="1">
      <c r="A203" s="36"/>
      <c r="B203" s="64"/>
      <c r="C203" s="65"/>
      <c r="D203" s="65"/>
      <c r="E203" s="65"/>
      <c r="F203" s="65"/>
      <c r="G203" s="65"/>
      <c r="H203" s="65"/>
      <c r="I203" s="65"/>
      <c r="J203" s="65"/>
      <c r="K203" s="65"/>
      <c r="L203" s="42"/>
      <c r="M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</row>
  </sheetData>
  <sheetProtection sheet="1" autoFilter="0" formatColumns="0" formatRows="0" objects="1" scenarios="1" spinCount="100000" saltValue="O/lTCGJ2534X4K2qmOt0bRI+P48kJMG39ODKPyqbYFhLkerKFFOLe1DZc6mYhBJ0XKlOhRuvcaD48cNoKUjYHQ==" hashValue="rzNzAKrAWHnuDCRSMEPQaAcmHq788SEetADMPf+W1OH7MlKJXyPC4B7LWRjuG/m6PUQL4lPtfbZH/hIe39+YIQ==" algorithmName="SHA-512" password="CC35"/>
  <autoFilter ref="C121:K20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91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88</v>
      </c>
    </row>
    <row r="4" s="1" customFormat="1" ht="24.96" customHeight="1">
      <c r="B4" s="18"/>
      <c r="D4" s="136" t="s">
        <v>116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Polopodzemní kontejnery II - Český Brod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117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288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13. 12. 2023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1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29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31</v>
      </c>
      <c r="E20" s="36"/>
      <c r="F20" s="36"/>
      <c r="G20" s="36"/>
      <c r="H20" s="36"/>
      <c r="I20" s="138" t="s">
        <v>25</v>
      </c>
      <c r="J20" s="141" t="s">
        <v>32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33</v>
      </c>
      <c r="F21" s="36"/>
      <c r="G21" s="36"/>
      <c r="H21" s="36"/>
      <c r="I21" s="138" t="s">
        <v>28</v>
      </c>
      <c r="J21" s="141" t="s">
        <v>1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35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28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37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38</v>
      </c>
      <c r="E30" s="36"/>
      <c r="F30" s="36"/>
      <c r="G30" s="36"/>
      <c r="H30" s="36"/>
      <c r="I30" s="36"/>
      <c r="J30" s="149">
        <f>ROUND(J122,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40</v>
      </c>
      <c r="G32" s="36"/>
      <c r="H32" s="36"/>
      <c r="I32" s="150" t="s">
        <v>39</v>
      </c>
      <c r="J32" s="150" t="s">
        <v>41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42</v>
      </c>
      <c r="E33" s="138" t="s">
        <v>43</v>
      </c>
      <c r="F33" s="152">
        <f>ROUND((SUM(BE122:BE202)),  2)</f>
        <v>0</v>
      </c>
      <c r="G33" s="36"/>
      <c r="H33" s="36"/>
      <c r="I33" s="153">
        <v>0.20999999999999999</v>
      </c>
      <c r="J33" s="152">
        <f>ROUND(((SUM(BE122:BE202))*I33),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44</v>
      </c>
      <c r="F34" s="152">
        <f>ROUND((SUM(BF122:BF202)),  2)</f>
        <v>0</v>
      </c>
      <c r="G34" s="36"/>
      <c r="H34" s="36"/>
      <c r="I34" s="153">
        <v>0.14999999999999999</v>
      </c>
      <c r="J34" s="152">
        <f>ROUND(((SUM(BF122:BF202))*I34),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45</v>
      </c>
      <c r="F35" s="152">
        <f>ROUND((SUM(BG122:BG202)),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46</v>
      </c>
      <c r="F36" s="152">
        <f>ROUND((SUM(BH122:BH202)),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47</v>
      </c>
      <c r="F37" s="152">
        <f>ROUND((SUM(BI122:BI202)),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51</v>
      </c>
      <c r="E50" s="162"/>
      <c r="F50" s="162"/>
      <c r="G50" s="161" t="s">
        <v>52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53</v>
      </c>
      <c r="E61" s="164"/>
      <c r="F61" s="165" t="s">
        <v>54</v>
      </c>
      <c r="G61" s="163" t="s">
        <v>53</v>
      </c>
      <c r="H61" s="164"/>
      <c r="I61" s="164"/>
      <c r="J61" s="166" t="s">
        <v>54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55</v>
      </c>
      <c r="E65" s="167"/>
      <c r="F65" s="167"/>
      <c r="G65" s="161" t="s">
        <v>56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53</v>
      </c>
      <c r="E76" s="164"/>
      <c r="F76" s="165" t="s">
        <v>54</v>
      </c>
      <c r="G76" s="163" t="s">
        <v>53</v>
      </c>
      <c r="H76" s="164"/>
      <c r="I76" s="164"/>
      <c r="J76" s="166" t="s">
        <v>54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119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Polopodzemní kontejnery II - Český Brod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SO 02 - Ulice V Lukách - Český Brod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Český Brod</v>
      </c>
      <c r="G89" s="38"/>
      <c r="H89" s="38"/>
      <c r="I89" s="30" t="s">
        <v>22</v>
      </c>
      <c r="J89" s="77" t="str">
        <f>IF(J12="","",J12)</f>
        <v>13. 12. 2023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8"/>
      <c r="E91" s="38"/>
      <c r="F91" s="25" t="str">
        <f>E15</f>
        <v xml:space="preserve">Město Český Brod, Náměstí Husovo 70, 282 01 Český </v>
      </c>
      <c r="G91" s="38"/>
      <c r="H91" s="38"/>
      <c r="I91" s="30" t="s">
        <v>31</v>
      </c>
      <c r="J91" s="34" t="str">
        <f>E21</f>
        <v>LNConsult s.r.o., U hřiště 250, 250 83 Škvorec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35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120</v>
      </c>
      <c r="D94" s="174"/>
      <c r="E94" s="174"/>
      <c r="F94" s="174"/>
      <c r="G94" s="174"/>
      <c r="H94" s="174"/>
      <c r="I94" s="174"/>
      <c r="J94" s="175" t="s">
        <v>121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122</v>
      </c>
      <c r="D96" s="38"/>
      <c r="E96" s="38"/>
      <c r="F96" s="38"/>
      <c r="G96" s="38"/>
      <c r="H96" s="38"/>
      <c r="I96" s="38"/>
      <c r="J96" s="108">
        <f>J122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77"/>
      <c r="C97" s="178"/>
      <c r="D97" s="179" t="s">
        <v>124</v>
      </c>
      <c r="E97" s="180"/>
      <c r="F97" s="180"/>
      <c r="G97" s="180"/>
      <c r="H97" s="180"/>
      <c r="I97" s="180"/>
      <c r="J97" s="181">
        <f>J123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125</v>
      </c>
      <c r="E98" s="186"/>
      <c r="F98" s="186"/>
      <c r="G98" s="186"/>
      <c r="H98" s="186"/>
      <c r="I98" s="186"/>
      <c r="J98" s="187">
        <f>J124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126</v>
      </c>
      <c r="E99" s="186"/>
      <c r="F99" s="186"/>
      <c r="G99" s="186"/>
      <c r="H99" s="186"/>
      <c r="I99" s="186"/>
      <c r="J99" s="187">
        <f>J168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127</v>
      </c>
      <c r="E100" s="186"/>
      <c r="F100" s="186"/>
      <c r="G100" s="186"/>
      <c r="H100" s="186"/>
      <c r="I100" s="186"/>
      <c r="J100" s="187">
        <f>J175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128</v>
      </c>
      <c r="E101" s="186"/>
      <c r="F101" s="186"/>
      <c r="G101" s="186"/>
      <c r="H101" s="186"/>
      <c r="I101" s="186"/>
      <c r="J101" s="187">
        <f>J189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129</v>
      </c>
      <c r="E102" s="186"/>
      <c r="F102" s="186"/>
      <c r="G102" s="186"/>
      <c r="H102" s="186"/>
      <c r="I102" s="186"/>
      <c r="J102" s="187">
        <f>J200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61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64"/>
      <c r="C104" s="65"/>
      <c r="D104" s="65"/>
      <c r="E104" s="65"/>
      <c r="F104" s="65"/>
      <c r="G104" s="65"/>
      <c r="H104" s="65"/>
      <c r="I104" s="65"/>
      <c r="J104" s="65"/>
      <c r="K104" s="65"/>
      <c r="L104" s="61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130</v>
      </c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16</v>
      </c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172" t="str">
        <f>E7</f>
        <v>Polopodzemní kontejnery II - Český Brod</v>
      </c>
      <c r="F112" s="30"/>
      <c r="G112" s="30"/>
      <c r="H112" s="30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117</v>
      </c>
      <c r="D113" s="38"/>
      <c r="E113" s="38"/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74" t="str">
        <f>E9</f>
        <v>SO 02 - Ulice V Lukách - Český Brod</v>
      </c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20</v>
      </c>
      <c r="D116" s="38"/>
      <c r="E116" s="38"/>
      <c r="F116" s="25" t="str">
        <f>F12</f>
        <v>Český Brod</v>
      </c>
      <c r="G116" s="38"/>
      <c r="H116" s="38"/>
      <c r="I116" s="30" t="s">
        <v>22</v>
      </c>
      <c r="J116" s="77" t="str">
        <f>IF(J12="","",J12)</f>
        <v>13. 12. 2023</v>
      </c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40.05" customHeight="1">
      <c r="A118" s="36"/>
      <c r="B118" s="37"/>
      <c r="C118" s="30" t="s">
        <v>24</v>
      </c>
      <c r="D118" s="38"/>
      <c r="E118" s="38"/>
      <c r="F118" s="25" t="str">
        <f>E15</f>
        <v xml:space="preserve">Město Český Brod, Náměstí Husovo 70, 282 01 Český </v>
      </c>
      <c r="G118" s="38"/>
      <c r="H118" s="38"/>
      <c r="I118" s="30" t="s">
        <v>31</v>
      </c>
      <c r="J118" s="34" t="str">
        <f>E21</f>
        <v>LNConsult s.r.o., U hřiště 250, 250 83 Škvorec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29</v>
      </c>
      <c r="D119" s="38"/>
      <c r="E119" s="38"/>
      <c r="F119" s="25" t="str">
        <f>IF(E18="","",E18)</f>
        <v>Vyplň údaj</v>
      </c>
      <c r="G119" s="38"/>
      <c r="H119" s="38"/>
      <c r="I119" s="30" t="s">
        <v>35</v>
      </c>
      <c r="J119" s="34" t="str">
        <f>E24</f>
        <v xml:space="preserve"> </v>
      </c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89"/>
      <c r="B121" s="190"/>
      <c r="C121" s="191" t="s">
        <v>131</v>
      </c>
      <c r="D121" s="192" t="s">
        <v>63</v>
      </c>
      <c r="E121" s="192" t="s">
        <v>59</v>
      </c>
      <c r="F121" s="192" t="s">
        <v>60</v>
      </c>
      <c r="G121" s="192" t="s">
        <v>132</v>
      </c>
      <c r="H121" s="192" t="s">
        <v>133</v>
      </c>
      <c r="I121" s="192" t="s">
        <v>134</v>
      </c>
      <c r="J121" s="192" t="s">
        <v>121</v>
      </c>
      <c r="K121" s="193" t="s">
        <v>135</v>
      </c>
      <c r="L121" s="194"/>
      <c r="M121" s="98" t="s">
        <v>1</v>
      </c>
      <c r="N121" s="99" t="s">
        <v>42</v>
      </c>
      <c r="O121" s="99" t="s">
        <v>136</v>
      </c>
      <c r="P121" s="99" t="s">
        <v>137</v>
      </c>
      <c r="Q121" s="99" t="s">
        <v>138</v>
      </c>
      <c r="R121" s="99" t="s">
        <v>139</v>
      </c>
      <c r="S121" s="99" t="s">
        <v>140</v>
      </c>
      <c r="T121" s="100" t="s">
        <v>141</v>
      </c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</row>
    <row r="122" s="2" customFormat="1" ht="22.8" customHeight="1">
      <c r="A122" s="36"/>
      <c r="B122" s="37"/>
      <c r="C122" s="105" t="s">
        <v>142</v>
      </c>
      <c r="D122" s="38"/>
      <c r="E122" s="38"/>
      <c r="F122" s="38"/>
      <c r="G122" s="38"/>
      <c r="H122" s="38"/>
      <c r="I122" s="38"/>
      <c r="J122" s="195">
        <f>BK122</f>
        <v>0</v>
      </c>
      <c r="K122" s="38"/>
      <c r="L122" s="42"/>
      <c r="M122" s="101"/>
      <c r="N122" s="196"/>
      <c r="O122" s="102"/>
      <c r="P122" s="197">
        <f>P123</f>
        <v>0</v>
      </c>
      <c r="Q122" s="102"/>
      <c r="R122" s="197">
        <f>R123</f>
        <v>53.761350649999997</v>
      </c>
      <c r="S122" s="102"/>
      <c r="T122" s="198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5" t="s">
        <v>77</v>
      </c>
      <c r="AU122" s="15" t="s">
        <v>123</v>
      </c>
      <c r="BK122" s="199">
        <f>BK123</f>
        <v>0</v>
      </c>
    </row>
    <row r="123" s="12" customFormat="1" ht="25.92" customHeight="1">
      <c r="A123" s="12"/>
      <c r="B123" s="200"/>
      <c r="C123" s="201"/>
      <c r="D123" s="202" t="s">
        <v>77</v>
      </c>
      <c r="E123" s="203" t="s">
        <v>143</v>
      </c>
      <c r="F123" s="203" t="s">
        <v>144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P124+P168+P175+P189+P200</f>
        <v>0</v>
      </c>
      <c r="Q123" s="208"/>
      <c r="R123" s="209">
        <f>R124+R168+R175+R189+R200</f>
        <v>53.761350649999997</v>
      </c>
      <c r="S123" s="208"/>
      <c r="T123" s="210">
        <f>T124+T168+T175+T189+T200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86</v>
      </c>
      <c r="AT123" s="212" t="s">
        <v>77</v>
      </c>
      <c r="AU123" s="212" t="s">
        <v>78</v>
      </c>
      <c r="AY123" s="211" t="s">
        <v>145</v>
      </c>
      <c r="BK123" s="213">
        <f>BK124+BK168+BK175+BK189+BK200</f>
        <v>0</v>
      </c>
    </row>
    <row r="124" s="12" customFormat="1" ht="22.8" customHeight="1">
      <c r="A124" s="12"/>
      <c r="B124" s="200"/>
      <c r="C124" s="201"/>
      <c r="D124" s="202" t="s">
        <v>77</v>
      </c>
      <c r="E124" s="214" t="s">
        <v>86</v>
      </c>
      <c r="F124" s="214" t="s">
        <v>146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SUM(P125:P167)</f>
        <v>0</v>
      </c>
      <c r="Q124" s="208"/>
      <c r="R124" s="209">
        <f>SUM(R125:R167)</f>
        <v>0.00048000000000000001</v>
      </c>
      <c r="S124" s="208"/>
      <c r="T124" s="210">
        <f>SUM(T125:T167)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86</v>
      </c>
      <c r="AT124" s="212" t="s">
        <v>77</v>
      </c>
      <c r="AU124" s="212" t="s">
        <v>86</v>
      </c>
      <c r="AY124" s="211" t="s">
        <v>145</v>
      </c>
      <c r="BK124" s="213">
        <f>SUM(BK125:BK167)</f>
        <v>0</v>
      </c>
    </row>
    <row r="125" s="2" customFormat="1" ht="24.15" customHeight="1">
      <c r="A125" s="36"/>
      <c r="B125" s="37"/>
      <c r="C125" s="216" t="s">
        <v>86</v>
      </c>
      <c r="D125" s="216" t="s">
        <v>147</v>
      </c>
      <c r="E125" s="217" t="s">
        <v>148</v>
      </c>
      <c r="F125" s="218" t="s">
        <v>149</v>
      </c>
      <c r="G125" s="219" t="s">
        <v>150</v>
      </c>
      <c r="H125" s="220">
        <v>24</v>
      </c>
      <c r="I125" s="221"/>
      <c r="J125" s="222">
        <f>ROUND(I125*H125,2)</f>
        <v>0</v>
      </c>
      <c r="K125" s="218" t="s">
        <v>151</v>
      </c>
      <c r="L125" s="42"/>
      <c r="M125" s="223" t="s">
        <v>1</v>
      </c>
      <c r="N125" s="224" t="s">
        <v>43</v>
      </c>
      <c r="O125" s="89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27" t="s">
        <v>152</v>
      </c>
      <c r="AT125" s="227" t="s">
        <v>147</v>
      </c>
      <c r="AU125" s="227" t="s">
        <v>88</v>
      </c>
      <c r="AY125" s="15" t="s">
        <v>145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15" t="s">
        <v>86</v>
      </c>
      <c r="BK125" s="228">
        <f>ROUND(I125*H125,2)</f>
        <v>0</v>
      </c>
      <c r="BL125" s="15" t="s">
        <v>152</v>
      </c>
      <c r="BM125" s="227" t="s">
        <v>289</v>
      </c>
    </row>
    <row r="126" s="2" customFormat="1">
      <c r="A126" s="36"/>
      <c r="B126" s="37"/>
      <c r="C126" s="38"/>
      <c r="D126" s="229" t="s">
        <v>154</v>
      </c>
      <c r="E126" s="38"/>
      <c r="F126" s="230" t="s">
        <v>155</v>
      </c>
      <c r="G126" s="38"/>
      <c r="H126" s="38"/>
      <c r="I126" s="231"/>
      <c r="J126" s="38"/>
      <c r="K126" s="38"/>
      <c r="L126" s="42"/>
      <c r="M126" s="232"/>
      <c r="N126" s="233"/>
      <c r="O126" s="89"/>
      <c r="P126" s="89"/>
      <c r="Q126" s="89"/>
      <c r="R126" s="89"/>
      <c r="S126" s="89"/>
      <c r="T126" s="90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5" t="s">
        <v>154</v>
      </c>
      <c r="AU126" s="15" t="s">
        <v>88</v>
      </c>
    </row>
    <row r="127" s="13" customFormat="1">
      <c r="A127" s="13"/>
      <c r="B127" s="234"/>
      <c r="C127" s="235"/>
      <c r="D127" s="229" t="s">
        <v>156</v>
      </c>
      <c r="E127" s="236" t="s">
        <v>1</v>
      </c>
      <c r="F127" s="237" t="s">
        <v>157</v>
      </c>
      <c r="G127" s="235"/>
      <c r="H127" s="238">
        <v>24</v>
      </c>
      <c r="I127" s="239"/>
      <c r="J127" s="235"/>
      <c r="K127" s="235"/>
      <c r="L127" s="240"/>
      <c r="M127" s="241"/>
      <c r="N127" s="242"/>
      <c r="O127" s="242"/>
      <c r="P127" s="242"/>
      <c r="Q127" s="242"/>
      <c r="R127" s="242"/>
      <c r="S127" s="242"/>
      <c r="T127" s="2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4" t="s">
        <v>156</v>
      </c>
      <c r="AU127" s="244" t="s">
        <v>88</v>
      </c>
      <c r="AV127" s="13" t="s">
        <v>88</v>
      </c>
      <c r="AW127" s="13" t="s">
        <v>34</v>
      </c>
      <c r="AX127" s="13" t="s">
        <v>86</v>
      </c>
      <c r="AY127" s="244" t="s">
        <v>145</v>
      </c>
    </row>
    <row r="128" s="2" customFormat="1" ht="24.15" customHeight="1">
      <c r="A128" s="36"/>
      <c r="B128" s="37"/>
      <c r="C128" s="216" t="s">
        <v>88</v>
      </c>
      <c r="D128" s="216" t="s">
        <v>147</v>
      </c>
      <c r="E128" s="217" t="s">
        <v>158</v>
      </c>
      <c r="F128" s="218" t="s">
        <v>159</v>
      </c>
      <c r="G128" s="219" t="s">
        <v>160</v>
      </c>
      <c r="H128" s="220">
        <v>1.5</v>
      </c>
      <c r="I128" s="221"/>
      <c r="J128" s="222">
        <f>ROUND(I128*H128,2)</f>
        <v>0</v>
      </c>
      <c r="K128" s="218" t="s">
        <v>151</v>
      </c>
      <c r="L128" s="42"/>
      <c r="M128" s="223" t="s">
        <v>1</v>
      </c>
      <c r="N128" s="224" t="s">
        <v>43</v>
      </c>
      <c r="O128" s="89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27" t="s">
        <v>152</v>
      </c>
      <c r="AT128" s="227" t="s">
        <v>147</v>
      </c>
      <c r="AU128" s="227" t="s">
        <v>88</v>
      </c>
      <c r="AY128" s="15" t="s">
        <v>145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15" t="s">
        <v>86</v>
      </c>
      <c r="BK128" s="228">
        <f>ROUND(I128*H128,2)</f>
        <v>0</v>
      </c>
      <c r="BL128" s="15" t="s">
        <v>152</v>
      </c>
      <c r="BM128" s="227" t="s">
        <v>290</v>
      </c>
    </row>
    <row r="129" s="2" customFormat="1">
      <c r="A129" s="36"/>
      <c r="B129" s="37"/>
      <c r="C129" s="38"/>
      <c r="D129" s="229" t="s">
        <v>154</v>
      </c>
      <c r="E129" s="38"/>
      <c r="F129" s="230" t="s">
        <v>162</v>
      </c>
      <c r="G129" s="38"/>
      <c r="H129" s="38"/>
      <c r="I129" s="231"/>
      <c r="J129" s="38"/>
      <c r="K129" s="38"/>
      <c r="L129" s="42"/>
      <c r="M129" s="232"/>
      <c r="N129" s="233"/>
      <c r="O129" s="89"/>
      <c r="P129" s="89"/>
      <c r="Q129" s="89"/>
      <c r="R129" s="89"/>
      <c r="S129" s="89"/>
      <c r="T129" s="90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5" t="s">
        <v>154</v>
      </c>
      <c r="AU129" s="15" t="s">
        <v>88</v>
      </c>
    </row>
    <row r="130" s="13" customFormat="1">
      <c r="A130" s="13"/>
      <c r="B130" s="234"/>
      <c r="C130" s="235"/>
      <c r="D130" s="229" t="s">
        <v>156</v>
      </c>
      <c r="E130" s="236" t="s">
        <v>1</v>
      </c>
      <c r="F130" s="237" t="s">
        <v>163</v>
      </c>
      <c r="G130" s="235"/>
      <c r="H130" s="238">
        <v>1.5</v>
      </c>
      <c r="I130" s="239"/>
      <c r="J130" s="235"/>
      <c r="K130" s="235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156</v>
      </c>
      <c r="AU130" s="244" t="s">
        <v>88</v>
      </c>
      <c r="AV130" s="13" t="s">
        <v>88</v>
      </c>
      <c r="AW130" s="13" t="s">
        <v>34</v>
      </c>
      <c r="AX130" s="13" t="s">
        <v>86</v>
      </c>
      <c r="AY130" s="244" t="s">
        <v>145</v>
      </c>
    </row>
    <row r="131" s="2" customFormat="1" ht="33" customHeight="1">
      <c r="A131" s="36"/>
      <c r="B131" s="37"/>
      <c r="C131" s="216" t="s">
        <v>164</v>
      </c>
      <c r="D131" s="216" t="s">
        <v>147</v>
      </c>
      <c r="E131" s="217" t="s">
        <v>165</v>
      </c>
      <c r="F131" s="218" t="s">
        <v>166</v>
      </c>
      <c r="G131" s="219" t="s">
        <v>160</v>
      </c>
      <c r="H131" s="220">
        <v>29.968</v>
      </c>
      <c r="I131" s="221"/>
      <c r="J131" s="222">
        <f>ROUND(I131*H131,2)</f>
        <v>0</v>
      </c>
      <c r="K131" s="218" t="s">
        <v>151</v>
      </c>
      <c r="L131" s="42"/>
      <c r="M131" s="223" t="s">
        <v>1</v>
      </c>
      <c r="N131" s="224" t="s">
        <v>43</v>
      </c>
      <c r="O131" s="89"/>
      <c r="P131" s="225">
        <f>O131*H131</f>
        <v>0</v>
      </c>
      <c r="Q131" s="225">
        <v>0</v>
      </c>
      <c r="R131" s="225">
        <f>Q131*H131</f>
        <v>0</v>
      </c>
      <c r="S131" s="225">
        <v>0</v>
      </c>
      <c r="T131" s="226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7" t="s">
        <v>152</v>
      </c>
      <c r="AT131" s="227" t="s">
        <v>147</v>
      </c>
      <c r="AU131" s="227" t="s">
        <v>88</v>
      </c>
      <c r="AY131" s="15" t="s">
        <v>145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15" t="s">
        <v>86</v>
      </c>
      <c r="BK131" s="228">
        <f>ROUND(I131*H131,2)</f>
        <v>0</v>
      </c>
      <c r="BL131" s="15" t="s">
        <v>152</v>
      </c>
      <c r="BM131" s="227" t="s">
        <v>291</v>
      </c>
    </row>
    <row r="132" s="2" customFormat="1">
      <c r="A132" s="36"/>
      <c r="B132" s="37"/>
      <c r="C132" s="38"/>
      <c r="D132" s="229" t="s">
        <v>154</v>
      </c>
      <c r="E132" s="38"/>
      <c r="F132" s="230" t="s">
        <v>168</v>
      </c>
      <c r="G132" s="38"/>
      <c r="H132" s="38"/>
      <c r="I132" s="231"/>
      <c r="J132" s="38"/>
      <c r="K132" s="38"/>
      <c r="L132" s="42"/>
      <c r="M132" s="232"/>
      <c r="N132" s="233"/>
      <c r="O132" s="89"/>
      <c r="P132" s="89"/>
      <c r="Q132" s="89"/>
      <c r="R132" s="89"/>
      <c r="S132" s="89"/>
      <c r="T132" s="90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5" t="s">
        <v>154</v>
      </c>
      <c r="AU132" s="15" t="s">
        <v>88</v>
      </c>
    </row>
    <row r="133" s="13" customFormat="1">
      <c r="A133" s="13"/>
      <c r="B133" s="234"/>
      <c r="C133" s="235"/>
      <c r="D133" s="229" t="s">
        <v>156</v>
      </c>
      <c r="E133" s="236" t="s">
        <v>1</v>
      </c>
      <c r="F133" s="237" t="s">
        <v>169</v>
      </c>
      <c r="G133" s="235"/>
      <c r="H133" s="238">
        <v>29.968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156</v>
      </c>
      <c r="AU133" s="244" t="s">
        <v>88</v>
      </c>
      <c r="AV133" s="13" t="s">
        <v>88</v>
      </c>
      <c r="AW133" s="13" t="s">
        <v>34</v>
      </c>
      <c r="AX133" s="13" t="s">
        <v>86</v>
      </c>
      <c r="AY133" s="244" t="s">
        <v>145</v>
      </c>
    </row>
    <row r="134" s="2" customFormat="1" ht="24.15" customHeight="1">
      <c r="A134" s="36"/>
      <c r="B134" s="37"/>
      <c r="C134" s="216" t="s">
        <v>152</v>
      </c>
      <c r="D134" s="216" t="s">
        <v>147</v>
      </c>
      <c r="E134" s="217" t="s">
        <v>170</v>
      </c>
      <c r="F134" s="218" t="s">
        <v>171</v>
      </c>
      <c r="G134" s="219" t="s">
        <v>160</v>
      </c>
      <c r="H134" s="220">
        <v>29.968</v>
      </c>
      <c r="I134" s="221"/>
      <c r="J134" s="222">
        <f>ROUND(I134*H134,2)</f>
        <v>0</v>
      </c>
      <c r="K134" s="218" t="s">
        <v>151</v>
      </c>
      <c r="L134" s="42"/>
      <c r="M134" s="223" t="s">
        <v>1</v>
      </c>
      <c r="N134" s="224" t="s">
        <v>43</v>
      </c>
      <c r="O134" s="89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27" t="s">
        <v>152</v>
      </c>
      <c r="AT134" s="227" t="s">
        <v>147</v>
      </c>
      <c r="AU134" s="227" t="s">
        <v>88</v>
      </c>
      <c r="AY134" s="15" t="s">
        <v>145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15" t="s">
        <v>86</v>
      </c>
      <c r="BK134" s="228">
        <f>ROUND(I134*H134,2)</f>
        <v>0</v>
      </c>
      <c r="BL134" s="15" t="s">
        <v>152</v>
      </c>
      <c r="BM134" s="227" t="s">
        <v>292</v>
      </c>
    </row>
    <row r="135" s="2" customFormat="1">
      <c r="A135" s="36"/>
      <c r="B135" s="37"/>
      <c r="C135" s="38"/>
      <c r="D135" s="229" t="s">
        <v>154</v>
      </c>
      <c r="E135" s="38"/>
      <c r="F135" s="230" t="s">
        <v>173</v>
      </c>
      <c r="G135" s="38"/>
      <c r="H135" s="38"/>
      <c r="I135" s="231"/>
      <c r="J135" s="38"/>
      <c r="K135" s="38"/>
      <c r="L135" s="42"/>
      <c r="M135" s="232"/>
      <c r="N135" s="233"/>
      <c r="O135" s="89"/>
      <c r="P135" s="89"/>
      <c r="Q135" s="89"/>
      <c r="R135" s="89"/>
      <c r="S135" s="89"/>
      <c r="T135" s="90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5" t="s">
        <v>154</v>
      </c>
      <c r="AU135" s="15" t="s">
        <v>88</v>
      </c>
    </row>
    <row r="136" s="13" customFormat="1">
      <c r="A136" s="13"/>
      <c r="B136" s="234"/>
      <c r="C136" s="235"/>
      <c r="D136" s="229" t="s">
        <v>156</v>
      </c>
      <c r="E136" s="236" t="s">
        <v>1</v>
      </c>
      <c r="F136" s="237" t="s">
        <v>169</v>
      </c>
      <c r="G136" s="235"/>
      <c r="H136" s="238">
        <v>29.968</v>
      </c>
      <c r="I136" s="239"/>
      <c r="J136" s="235"/>
      <c r="K136" s="235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156</v>
      </c>
      <c r="AU136" s="244" t="s">
        <v>88</v>
      </c>
      <c r="AV136" s="13" t="s">
        <v>88</v>
      </c>
      <c r="AW136" s="13" t="s">
        <v>34</v>
      </c>
      <c r="AX136" s="13" t="s">
        <v>86</v>
      </c>
      <c r="AY136" s="244" t="s">
        <v>145</v>
      </c>
    </row>
    <row r="137" s="2" customFormat="1" ht="37.8" customHeight="1">
      <c r="A137" s="36"/>
      <c r="B137" s="37"/>
      <c r="C137" s="216" t="s">
        <v>174</v>
      </c>
      <c r="D137" s="216" t="s">
        <v>147</v>
      </c>
      <c r="E137" s="217" t="s">
        <v>175</v>
      </c>
      <c r="F137" s="218" t="s">
        <v>176</v>
      </c>
      <c r="G137" s="219" t="s">
        <v>160</v>
      </c>
      <c r="H137" s="220">
        <v>29.968</v>
      </c>
      <c r="I137" s="221"/>
      <c r="J137" s="222">
        <f>ROUND(I137*H137,2)</f>
        <v>0</v>
      </c>
      <c r="K137" s="218" t="s">
        <v>151</v>
      </c>
      <c r="L137" s="42"/>
      <c r="M137" s="223" t="s">
        <v>1</v>
      </c>
      <c r="N137" s="224" t="s">
        <v>43</v>
      </c>
      <c r="O137" s="89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7" t="s">
        <v>152</v>
      </c>
      <c r="AT137" s="227" t="s">
        <v>147</v>
      </c>
      <c r="AU137" s="227" t="s">
        <v>88</v>
      </c>
      <c r="AY137" s="15" t="s">
        <v>145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15" t="s">
        <v>86</v>
      </c>
      <c r="BK137" s="228">
        <f>ROUND(I137*H137,2)</f>
        <v>0</v>
      </c>
      <c r="BL137" s="15" t="s">
        <v>152</v>
      </c>
      <c r="BM137" s="227" t="s">
        <v>293</v>
      </c>
    </row>
    <row r="138" s="2" customFormat="1">
      <c r="A138" s="36"/>
      <c r="B138" s="37"/>
      <c r="C138" s="38"/>
      <c r="D138" s="229" t="s">
        <v>154</v>
      </c>
      <c r="E138" s="38"/>
      <c r="F138" s="230" t="s">
        <v>178</v>
      </c>
      <c r="G138" s="38"/>
      <c r="H138" s="38"/>
      <c r="I138" s="231"/>
      <c r="J138" s="38"/>
      <c r="K138" s="38"/>
      <c r="L138" s="42"/>
      <c r="M138" s="232"/>
      <c r="N138" s="233"/>
      <c r="O138" s="89"/>
      <c r="P138" s="89"/>
      <c r="Q138" s="89"/>
      <c r="R138" s="89"/>
      <c r="S138" s="89"/>
      <c r="T138" s="90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5" t="s">
        <v>154</v>
      </c>
      <c r="AU138" s="15" t="s">
        <v>88</v>
      </c>
    </row>
    <row r="139" s="13" customFormat="1">
      <c r="A139" s="13"/>
      <c r="B139" s="234"/>
      <c r="C139" s="235"/>
      <c r="D139" s="229" t="s">
        <v>156</v>
      </c>
      <c r="E139" s="236" t="s">
        <v>1</v>
      </c>
      <c r="F139" s="237" t="s">
        <v>169</v>
      </c>
      <c r="G139" s="235"/>
      <c r="H139" s="238">
        <v>29.968</v>
      </c>
      <c r="I139" s="239"/>
      <c r="J139" s="235"/>
      <c r="K139" s="235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156</v>
      </c>
      <c r="AU139" s="244" t="s">
        <v>88</v>
      </c>
      <c r="AV139" s="13" t="s">
        <v>88</v>
      </c>
      <c r="AW139" s="13" t="s">
        <v>34</v>
      </c>
      <c r="AX139" s="13" t="s">
        <v>86</v>
      </c>
      <c r="AY139" s="244" t="s">
        <v>145</v>
      </c>
    </row>
    <row r="140" s="2" customFormat="1" ht="37.8" customHeight="1">
      <c r="A140" s="36"/>
      <c r="B140" s="37"/>
      <c r="C140" s="216" t="s">
        <v>179</v>
      </c>
      <c r="D140" s="216" t="s">
        <v>147</v>
      </c>
      <c r="E140" s="217" t="s">
        <v>180</v>
      </c>
      <c r="F140" s="218" t="s">
        <v>181</v>
      </c>
      <c r="G140" s="219" t="s">
        <v>160</v>
      </c>
      <c r="H140" s="220">
        <v>299.68000000000001</v>
      </c>
      <c r="I140" s="221"/>
      <c r="J140" s="222">
        <f>ROUND(I140*H140,2)</f>
        <v>0</v>
      </c>
      <c r="K140" s="218" t="s">
        <v>151</v>
      </c>
      <c r="L140" s="42"/>
      <c r="M140" s="223" t="s">
        <v>1</v>
      </c>
      <c r="N140" s="224" t="s">
        <v>43</v>
      </c>
      <c r="O140" s="89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27" t="s">
        <v>152</v>
      </c>
      <c r="AT140" s="227" t="s">
        <v>147</v>
      </c>
      <c r="AU140" s="227" t="s">
        <v>88</v>
      </c>
      <c r="AY140" s="15" t="s">
        <v>145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5" t="s">
        <v>86</v>
      </c>
      <c r="BK140" s="228">
        <f>ROUND(I140*H140,2)</f>
        <v>0</v>
      </c>
      <c r="BL140" s="15" t="s">
        <v>152</v>
      </c>
      <c r="BM140" s="227" t="s">
        <v>294</v>
      </c>
    </row>
    <row r="141" s="2" customFormat="1">
      <c r="A141" s="36"/>
      <c r="B141" s="37"/>
      <c r="C141" s="38"/>
      <c r="D141" s="229" t="s">
        <v>154</v>
      </c>
      <c r="E141" s="38"/>
      <c r="F141" s="230" t="s">
        <v>183</v>
      </c>
      <c r="G141" s="38"/>
      <c r="H141" s="38"/>
      <c r="I141" s="231"/>
      <c r="J141" s="38"/>
      <c r="K141" s="38"/>
      <c r="L141" s="42"/>
      <c r="M141" s="232"/>
      <c r="N141" s="233"/>
      <c r="O141" s="89"/>
      <c r="P141" s="89"/>
      <c r="Q141" s="89"/>
      <c r="R141" s="89"/>
      <c r="S141" s="89"/>
      <c r="T141" s="90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5" t="s">
        <v>154</v>
      </c>
      <c r="AU141" s="15" t="s">
        <v>88</v>
      </c>
    </row>
    <row r="142" s="13" customFormat="1">
      <c r="A142" s="13"/>
      <c r="B142" s="234"/>
      <c r="C142" s="235"/>
      <c r="D142" s="229" t="s">
        <v>156</v>
      </c>
      <c r="E142" s="236" t="s">
        <v>1</v>
      </c>
      <c r="F142" s="237" t="s">
        <v>184</v>
      </c>
      <c r="G142" s="235"/>
      <c r="H142" s="238">
        <v>299.68000000000001</v>
      </c>
      <c r="I142" s="239"/>
      <c r="J142" s="235"/>
      <c r="K142" s="235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156</v>
      </c>
      <c r="AU142" s="244" t="s">
        <v>88</v>
      </c>
      <c r="AV142" s="13" t="s">
        <v>88</v>
      </c>
      <c r="AW142" s="13" t="s">
        <v>34</v>
      </c>
      <c r="AX142" s="13" t="s">
        <v>86</v>
      </c>
      <c r="AY142" s="244" t="s">
        <v>145</v>
      </c>
    </row>
    <row r="143" s="2" customFormat="1" ht="24.15" customHeight="1">
      <c r="A143" s="36"/>
      <c r="B143" s="37"/>
      <c r="C143" s="216" t="s">
        <v>185</v>
      </c>
      <c r="D143" s="216" t="s">
        <v>147</v>
      </c>
      <c r="E143" s="217" t="s">
        <v>186</v>
      </c>
      <c r="F143" s="218" t="s">
        <v>187</v>
      </c>
      <c r="G143" s="219" t="s">
        <v>160</v>
      </c>
      <c r="H143" s="220">
        <v>29.968</v>
      </c>
      <c r="I143" s="221"/>
      <c r="J143" s="222">
        <f>ROUND(I143*H143,2)</f>
        <v>0</v>
      </c>
      <c r="K143" s="218" t="s">
        <v>151</v>
      </c>
      <c r="L143" s="42"/>
      <c r="M143" s="223" t="s">
        <v>1</v>
      </c>
      <c r="N143" s="224" t="s">
        <v>43</v>
      </c>
      <c r="O143" s="89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7" t="s">
        <v>152</v>
      </c>
      <c r="AT143" s="227" t="s">
        <v>147</v>
      </c>
      <c r="AU143" s="227" t="s">
        <v>88</v>
      </c>
      <c r="AY143" s="15" t="s">
        <v>145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5" t="s">
        <v>86</v>
      </c>
      <c r="BK143" s="228">
        <f>ROUND(I143*H143,2)</f>
        <v>0</v>
      </c>
      <c r="BL143" s="15" t="s">
        <v>152</v>
      </c>
      <c r="BM143" s="227" t="s">
        <v>295</v>
      </c>
    </row>
    <row r="144" s="2" customFormat="1">
      <c r="A144" s="36"/>
      <c r="B144" s="37"/>
      <c r="C144" s="38"/>
      <c r="D144" s="229" t="s">
        <v>154</v>
      </c>
      <c r="E144" s="38"/>
      <c r="F144" s="230" t="s">
        <v>189</v>
      </c>
      <c r="G144" s="38"/>
      <c r="H144" s="38"/>
      <c r="I144" s="231"/>
      <c r="J144" s="38"/>
      <c r="K144" s="38"/>
      <c r="L144" s="42"/>
      <c r="M144" s="232"/>
      <c r="N144" s="233"/>
      <c r="O144" s="89"/>
      <c r="P144" s="89"/>
      <c r="Q144" s="89"/>
      <c r="R144" s="89"/>
      <c r="S144" s="89"/>
      <c r="T144" s="90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154</v>
      </c>
      <c r="AU144" s="15" t="s">
        <v>88</v>
      </c>
    </row>
    <row r="145" s="13" customFormat="1">
      <c r="A145" s="13"/>
      <c r="B145" s="234"/>
      <c r="C145" s="235"/>
      <c r="D145" s="229" t="s">
        <v>156</v>
      </c>
      <c r="E145" s="236" t="s">
        <v>1</v>
      </c>
      <c r="F145" s="237" t="s">
        <v>169</v>
      </c>
      <c r="G145" s="235"/>
      <c r="H145" s="238">
        <v>29.968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156</v>
      </c>
      <c r="AU145" s="244" t="s">
        <v>88</v>
      </c>
      <c r="AV145" s="13" t="s">
        <v>88</v>
      </c>
      <c r="AW145" s="13" t="s">
        <v>34</v>
      </c>
      <c r="AX145" s="13" t="s">
        <v>86</v>
      </c>
      <c r="AY145" s="244" t="s">
        <v>145</v>
      </c>
    </row>
    <row r="146" s="2" customFormat="1" ht="24.15" customHeight="1">
      <c r="A146" s="36"/>
      <c r="B146" s="37"/>
      <c r="C146" s="216" t="s">
        <v>190</v>
      </c>
      <c r="D146" s="216" t="s">
        <v>147</v>
      </c>
      <c r="E146" s="217" t="s">
        <v>191</v>
      </c>
      <c r="F146" s="218" t="s">
        <v>192</v>
      </c>
      <c r="G146" s="219" t="s">
        <v>193</v>
      </c>
      <c r="H146" s="220">
        <v>53.942</v>
      </c>
      <c r="I146" s="221"/>
      <c r="J146" s="222">
        <f>ROUND(I146*H146,2)</f>
        <v>0</v>
      </c>
      <c r="K146" s="218" t="s">
        <v>151</v>
      </c>
      <c r="L146" s="42"/>
      <c r="M146" s="223" t="s">
        <v>1</v>
      </c>
      <c r="N146" s="224" t="s">
        <v>43</v>
      </c>
      <c r="O146" s="89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7" t="s">
        <v>152</v>
      </c>
      <c r="AT146" s="227" t="s">
        <v>147</v>
      </c>
      <c r="AU146" s="227" t="s">
        <v>88</v>
      </c>
      <c r="AY146" s="15" t="s">
        <v>145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15" t="s">
        <v>86</v>
      </c>
      <c r="BK146" s="228">
        <f>ROUND(I146*H146,2)</f>
        <v>0</v>
      </c>
      <c r="BL146" s="15" t="s">
        <v>152</v>
      </c>
      <c r="BM146" s="227" t="s">
        <v>296</v>
      </c>
    </row>
    <row r="147" s="2" customFormat="1">
      <c r="A147" s="36"/>
      <c r="B147" s="37"/>
      <c r="C147" s="38"/>
      <c r="D147" s="229" t="s">
        <v>154</v>
      </c>
      <c r="E147" s="38"/>
      <c r="F147" s="230" t="s">
        <v>195</v>
      </c>
      <c r="G147" s="38"/>
      <c r="H147" s="38"/>
      <c r="I147" s="231"/>
      <c r="J147" s="38"/>
      <c r="K147" s="38"/>
      <c r="L147" s="42"/>
      <c r="M147" s="232"/>
      <c r="N147" s="233"/>
      <c r="O147" s="89"/>
      <c r="P147" s="89"/>
      <c r="Q147" s="89"/>
      <c r="R147" s="89"/>
      <c r="S147" s="89"/>
      <c r="T147" s="90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5" t="s">
        <v>154</v>
      </c>
      <c r="AU147" s="15" t="s">
        <v>88</v>
      </c>
    </row>
    <row r="148" s="13" customFormat="1">
      <c r="A148" s="13"/>
      <c r="B148" s="234"/>
      <c r="C148" s="235"/>
      <c r="D148" s="229" t="s">
        <v>156</v>
      </c>
      <c r="E148" s="236" t="s">
        <v>1</v>
      </c>
      <c r="F148" s="237" t="s">
        <v>196</v>
      </c>
      <c r="G148" s="235"/>
      <c r="H148" s="238">
        <v>53.942</v>
      </c>
      <c r="I148" s="239"/>
      <c r="J148" s="235"/>
      <c r="K148" s="235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156</v>
      </c>
      <c r="AU148" s="244" t="s">
        <v>88</v>
      </c>
      <c r="AV148" s="13" t="s">
        <v>88</v>
      </c>
      <c r="AW148" s="13" t="s">
        <v>34</v>
      </c>
      <c r="AX148" s="13" t="s">
        <v>86</v>
      </c>
      <c r="AY148" s="244" t="s">
        <v>145</v>
      </c>
    </row>
    <row r="149" s="2" customFormat="1" ht="24.15" customHeight="1">
      <c r="A149" s="36"/>
      <c r="B149" s="37"/>
      <c r="C149" s="216" t="s">
        <v>197</v>
      </c>
      <c r="D149" s="216" t="s">
        <v>147</v>
      </c>
      <c r="E149" s="217" t="s">
        <v>198</v>
      </c>
      <c r="F149" s="218" t="s">
        <v>199</v>
      </c>
      <c r="G149" s="219" t="s">
        <v>150</v>
      </c>
      <c r="H149" s="220">
        <v>24</v>
      </c>
      <c r="I149" s="221"/>
      <c r="J149" s="222">
        <f>ROUND(I149*H149,2)</f>
        <v>0</v>
      </c>
      <c r="K149" s="218" t="s">
        <v>151</v>
      </c>
      <c r="L149" s="42"/>
      <c r="M149" s="223" t="s">
        <v>1</v>
      </c>
      <c r="N149" s="224" t="s">
        <v>43</v>
      </c>
      <c r="O149" s="89"/>
      <c r="P149" s="225">
        <f>O149*H149</f>
        <v>0</v>
      </c>
      <c r="Q149" s="225">
        <v>0</v>
      </c>
      <c r="R149" s="225">
        <f>Q149*H149</f>
        <v>0</v>
      </c>
      <c r="S149" s="225">
        <v>0</v>
      </c>
      <c r="T149" s="22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7" t="s">
        <v>152</v>
      </c>
      <c r="AT149" s="227" t="s">
        <v>147</v>
      </c>
      <c r="AU149" s="227" t="s">
        <v>88</v>
      </c>
      <c r="AY149" s="15" t="s">
        <v>145</v>
      </c>
      <c r="BE149" s="228">
        <f>IF(N149="základní",J149,0)</f>
        <v>0</v>
      </c>
      <c r="BF149" s="228">
        <f>IF(N149="snížená",J149,0)</f>
        <v>0</v>
      </c>
      <c r="BG149" s="228">
        <f>IF(N149="zákl. přenesená",J149,0)</f>
        <v>0</v>
      </c>
      <c r="BH149" s="228">
        <f>IF(N149="sníž. přenesená",J149,0)</f>
        <v>0</v>
      </c>
      <c r="BI149" s="228">
        <f>IF(N149="nulová",J149,0)</f>
        <v>0</v>
      </c>
      <c r="BJ149" s="15" t="s">
        <v>86</v>
      </c>
      <c r="BK149" s="228">
        <f>ROUND(I149*H149,2)</f>
        <v>0</v>
      </c>
      <c r="BL149" s="15" t="s">
        <v>152</v>
      </c>
      <c r="BM149" s="227" t="s">
        <v>297</v>
      </c>
    </row>
    <row r="150" s="2" customFormat="1">
      <c r="A150" s="36"/>
      <c r="B150" s="37"/>
      <c r="C150" s="38"/>
      <c r="D150" s="229" t="s">
        <v>154</v>
      </c>
      <c r="E150" s="38"/>
      <c r="F150" s="230" t="s">
        <v>201</v>
      </c>
      <c r="G150" s="38"/>
      <c r="H150" s="38"/>
      <c r="I150" s="231"/>
      <c r="J150" s="38"/>
      <c r="K150" s="38"/>
      <c r="L150" s="42"/>
      <c r="M150" s="232"/>
      <c r="N150" s="233"/>
      <c r="O150" s="89"/>
      <c r="P150" s="89"/>
      <c r="Q150" s="89"/>
      <c r="R150" s="89"/>
      <c r="S150" s="89"/>
      <c r="T150" s="90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154</v>
      </c>
      <c r="AU150" s="15" t="s">
        <v>88</v>
      </c>
    </row>
    <row r="151" s="13" customFormat="1">
      <c r="A151" s="13"/>
      <c r="B151" s="234"/>
      <c r="C151" s="235"/>
      <c r="D151" s="229" t="s">
        <v>156</v>
      </c>
      <c r="E151" s="236" t="s">
        <v>1</v>
      </c>
      <c r="F151" s="237" t="s">
        <v>202</v>
      </c>
      <c r="G151" s="235"/>
      <c r="H151" s="238">
        <v>24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4" t="s">
        <v>156</v>
      </c>
      <c r="AU151" s="244" t="s">
        <v>88</v>
      </c>
      <c r="AV151" s="13" t="s">
        <v>88</v>
      </c>
      <c r="AW151" s="13" t="s">
        <v>34</v>
      </c>
      <c r="AX151" s="13" t="s">
        <v>86</v>
      </c>
      <c r="AY151" s="244" t="s">
        <v>145</v>
      </c>
    </row>
    <row r="152" s="2" customFormat="1" ht="24.15" customHeight="1">
      <c r="A152" s="36"/>
      <c r="B152" s="37"/>
      <c r="C152" s="216" t="s">
        <v>203</v>
      </c>
      <c r="D152" s="216" t="s">
        <v>147</v>
      </c>
      <c r="E152" s="217" t="s">
        <v>204</v>
      </c>
      <c r="F152" s="218" t="s">
        <v>205</v>
      </c>
      <c r="G152" s="219" t="s">
        <v>150</v>
      </c>
      <c r="H152" s="220">
        <v>24</v>
      </c>
      <c r="I152" s="221"/>
      <c r="J152" s="222">
        <f>ROUND(I152*H152,2)</f>
        <v>0</v>
      </c>
      <c r="K152" s="218" t="s">
        <v>151</v>
      </c>
      <c r="L152" s="42"/>
      <c r="M152" s="223" t="s">
        <v>1</v>
      </c>
      <c r="N152" s="224" t="s">
        <v>43</v>
      </c>
      <c r="O152" s="89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27" t="s">
        <v>152</v>
      </c>
      <c r="AT152" s="227" t="s">
        <v>147</v>
      </c>
      <c r="AU152" s="227" t="s">
        <v>88</v>
      </c>
      <c r="AY152" s="15" t="s">
        <v>145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15" t="s">
        <v>86</v>
      </c>
      <c r="BK152" s="228">
        <f>ROUND(I152*H152,2)</f>
        <v>0</v>
      </c>
      <c r="BL152" s="15" t="s">
        <v>152</v>
      </c>
      <c r="BM152" s="227" t="s">
        <v>298</v>
      </c>
    </row>
    <row r="153" s="2" customFormat="1">
      <c r="A153" s="36"/>
      <c r="B153" s="37"/>
      <c r="C153" s="38"/>
      <c r="D153" s="229" t="s">
        <v>154</v>
      </c>
      <c r="E153" s="38"/>
      <c r="F153" s="230" t="s">
        <v>207</v>
      </c>
      <c r="G153" s="38"/>
      <c r="H153" s="38"/>
      <c r="I153" s="231"/>
      <c r="J153" s="38"/>
      <c r="K153" s="38"/>
      <c r="L153" s="42"/>
      <c r="M153" s="232"/>
      <c r="N153" s="233"/>
      <c r="O153" s="89"/>
      <c r="P153" s="89"/>
      <c r="Q153" s="89"/>
      <c r="R153" s="89"/>
      <c r="S153" s="89"/>
      <c r="T153" s="90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5" t="s">
        <v>154</v>
      </c>
      <c r="AU153" s="15" t="s">
        <v>88</v>
      </c>
    </row>
    <row r="154" s="13" customFormat="1">
      <c r="A154" s="13"/>
      <c r="B154" s="234"/>
      <c r="C154" s="235"/>
      <c r="D154" s="229" t="s">
        <v>156</v>
      </c>
      <c r="E154" s="236" t="s">
        <v>1</v>
      </c>
      <c r="F154" s="237" t="s">
        <v>202</v>
      </c>
      <c r="G154" s="235"/>
      <c r="H154" s="238">
        <v>24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156</v>
      </c>
      <c r="AU154" s="244" t="s">
        <v>88</v>
      </c>
      <c r="AV154" s="13" t="s">
        <v>88</v>
      </c>
      <c r="AW154" s="13" t="s">
        <v>34</v>
      </c>
      <c r="AX154" s="13" t="s">
        <v>86</v>
      </c>
      <c r="AY154" s="244" t="s">
        <v>145</v>
      </c>
    </row>
    <row r="155" s="2" customFormat="1" ht="16.5" customHeight="1">
      <c r="A155" s="36"/>
      <c r="B155" s="37"/>
      <c r="C155" s="245" t="s">
        <v>208</v>
      </c>
      <c r="D155" s="245" t="s">
        <v>209</v>
      </c>
      <c r="E155" s="246" t="s">
        <v>210</v>
      </c>
      <c r="F155" s="247" t="s">
        <v>211</v>
      </c>
      <c r="G155" s="248" t="s">
        <v>212</v>
      </c>
      <c r="H155" s="249">
        <v>0.47999999999999998</v>
      </c>
      <c r="I155" s="250"/>
      <c r="J155" s="251">
        <f>ROUND(I155*H155,2)</f>
        <v>0</v>
      </c>
      <c r="K155" s="247" t="s">
        <v>151</v>
      </c>
      <c r="L155" s="252"/>
      <c r="M155" s="253" t="s">
        <v>1</v>
      </c>
      <c r="N155" s="254" t="s">
        <v>43</v>
      </c>
      <c r="O155" s="89"/>
      <c r="P155" s="225">
        <f>O155*H155</f>
        <v>0</v>
      </c>
      <c r="Q155" s="225">
        <v>0.001</v>
      </c>
      <c r="R155" s="225">
        <f>Q155*H155</f>
        <v>0.00048000000000000001</v>
      </c>
      <c r="S155" s="225">
        <v>0</v>
      </c>
      <c r="T155" s="22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27" t="s">
        <v>190</v>
      </c>
      <c r="AT155" s="227" t="s">
        <v>209</v>
      </c>
      <c r="AU155" s="227" t="s">
        <v>88</v>
      </c>
      <c r="AY155" s="15" t="s">
        <v>145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15" t="s">
        <v>86</v>
      </c>
      <c r="BK155" s="228">
        <f>ROUND(I155*H155,2)</f>
        <v>0</v>
      </c>
      <c r="BL155" s="15" t="s">
        <v>152</v>
      </c>
      <c r="BM155" s="227" t="s">
        <v>299</v>
      </c>
    </row>
    <row r="156" s="2" customFormat="1">
      <c r="A156" s="36"/>
      <c r="B156" s="37"/>
      <c r="C156" s="38"/>
      <c r="D156" s="229" t="s">
        <v>154</v>
      </c>
      <c r="E156" s="38"/>
      <c r="F156" s="230" t="s">
        <v>211</v>
      </c>
      <c r="G156" s="38"/>
      <c r="H156" s="38"/>
      <c r="I156" s="231"/>
      <c r="J156" s="38"/>
      <c r="K156" s="38"/>
      <c r="L156" s="42"/>
      <c r="M156" s="232"/>
      <c r="N156" s="233"/>
      <c r="O156" s="89"/>
      <c r="P156" s="89"/>
      <c r="Q156" s="89"/>
      <c r="R156" s="89"/>
      <c r="S156" s="89"/>
      <c r="T156" s="90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5" t="s">
        <v>154</v>
      </c>
      <c r="AU156" s="15" t="s">
        <v>88</v>
      </c>
    </row>
    <row r="157" s="13" customFormat="1">
      <c r="A157" s="13"/>
      <c r="B157" s="234"/>
      <c r="C157" s="235"/>
      <c r="D157" s="229" t="s">
        <v>156</v>
      </c>
      <c r="E157" s="236" t="s">
        <v>1</v>
      </c>
      <c r="F157" s="237" t="s">
        <v>202</v>
      </c>
      <c r="G157" s="235"/>
      <c r="H157" s="238">
        <v>24</v>
      </c>
      <c r="I157" s="239"/>
      <c r="J157" s="235"/>
      <c r="K157" s="235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156</v>
      </c>
      <c r="AU157" s="244" t="s">
        <v>88</v>
      </c>
      <c r="AV157" s="13" t="s">
        <v>88</v>
      </c>
      <c r="AW157" s="13" t="s">
        <v>34</v>
      </c>
      <c r="AX157" s="13" t="s">
        <v>86</v>
      </c>
      <c r="AY157" s="244" t="s">
        <v>145</v>
      </c>
    </row>
    <row r="158" s="13" customFormat="1">
      <c r="A158" s="13"/>
      <c r="B158" s="234"/>
      <c r="C158" s="235"/>
      <c r="D158" s="229" t="s">
        <v>156</v>
      </c>
      <c r="E158" s="235"/>
      <c r="F158" s="237" t="s">
        <v>214</v>
      </c>
      <c r="G158" s="235"/>
      <c r="H158" s="238">
        <v>0.47999999999999998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156</v>
      </c>
      <c r="AU158" s="244" t="s">
        <v>88</v>
      </c>
      <c r="AV158" s="13" t="s">
        <v>88</v>
      </c>
      <c r="AW158" s="13" t="s">
        <v>4</v>
      </c>
      <c r="AX158" s="13" t="s">
        <v>86</v>
      </c>
      <c r="AY158" s="244" t="s">
        <v>145</v>
      </c>
    </row>
    <row r="159" s="2" customFormat="1" ht="16.5" customHeight="1">
      <c r="A159" s="36"/>
      <c r="B159" s="37"/>
      <c r="C159" s="216" t="s">
        <v>215</v>
      </c>
      <c r="D159" s="216" t="s">
        <v>147</v>
      </c>
      <c r="E159" s="217" t="s">
        <v>216</v>
      </c>
      <c r="F159" s="218" t="s">
        <v>217</v>
      </c>
      <c r="G159" s="219" t="s">
        <v>218</v>
      </c>
      <c r="H159" s="220">
        <v>4</v>
      </c>
      <c r="I159" s="221"/>
      <c r="J159" s="222">
        <f>ROUND(I159*H159,2)</f>
        <v>0</v>
      </c>
      <c r="K159" s="218" t="s">
        <v>1</v>
      </c>
      <c r="L159" s="42"/>
      <c r="M159" s="223" t="s">
        <v>1</v>
      </c>
      <c r="N159" s="224" t="s">
        <v>43</v>
      </c>
      <c r="O159" s="89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7" t="s">
        <v>152</v>
      </c>
      <c r="AT159" s="227" t="s">
        <v>147</v>
      </c>
      <c r="AU159" s="227" t="s">
        <v>88</v>
      </c>
      <c r="AY159" s="15" t="s">
        <v>145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5" t="s">
        <v>86</v>
      </c>
      <c r="BK159" s="228">
        <f>ROUND(I159*H159,2)</f>
        <v>0</v>
      </c>
      <c r="BL159" s="15" t="s">
        <v>152</v>
      </c>
      <c r="BM159" s="227" t="s">
        <v>300</v>
      </c>
    </row>
    <row r="160" s="2" customFormat="1">
      <c r="A160" s="36"/>
      <c r="B160" s="37"/>
      <c r="C160" s="38"/>
      <c r="D160" s="229" t="s">
        <v>154</v>
      </c>
      <c r="E160" s="38"/>
      <c r="F160" s="230" t="s">
        <v>220</v>
      </c>
      <c r="G160" s="38"/>
      <c r="H160" s="38"/>
      <c r="I160" s="231"/>
      <c r="J160" s="38"/>
      <c r="K160" s="38"/>
      <c r="L160" s="42"/>
      <c r="M160" s="232"/>
      <c r="N160" s="233"/>
      <c r="O160" s="89"/>
      <c r="P160" s="89"/>
      <c r="Q160" s="89"/>
      <c r="R160" s="89"/>
      <c r="S160" s="89"/>
      <c r="T160" s="90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5" t="s">
        <v>154</v>
      </c>
      <c r="AU160" s="15" t="s">
        <v>88</v>
      </c>
    </row>
    <row r="161" s="13" customFormat="1">
      <c r="A161" s="13"/>
      <c r="B161" s="234"/>
      <c r="C161" s="235"/>
      <c r="D161" s="229" t="s">
        <v>156</v>
      </c>
      <c r="E161" s="236" t="s">
        <v>1</v>
      </c>
      <c r="F161" s="237" t="s">
        <v>152</v>
      </c>
      <c r="G161" s="235"/>
      <c r="H161" s="238">
        <v>4</v>
      </c>
      <c r="I161" s="239"/>
      <c r="J161" s="235"/>
      <c r="K161" s="235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156</v>
      </c>
      <c r="AU161" s="244" t="s">
        <v>88</v>
      </c>
      <c r="AV161" s="13" t="s">
        <v>88</v>
      </c>
      <c r="AW161" s="13" t="s">
        <v>34</v>
      </c>
      <c r="AX161" s="13" t="s">
        <v>86</v>
      </c>
      <c r="AY161" s="244" t="s">
        <v>145</v>
      </c>
    </row>
    <row r="162" s="2" customFormat="1" ht="62.7" customHeight="1">
      <c r="A162" s="36"/>
      <c r="B162" s="37"/>
      <c r="C162" s="216" t="s">
        <v>221</v>
      </c>
      <c r="D162" s="216" t="s">
        <v>147</v>
      </c>
      <c r="E162" s="217" t="s">
        <v>222</v>
      </c>
      <c r="F162" s="218" t="s">
        <v>223</v>
      </c>
      <c r="G162" s="219" t="s">
        <v>218</v>
      </c>
      <c r="H162" s="220">
        <v>2</v>
      </c>
      <c r="I162" s="221"/>
      <c r="J162" s="222">
        <f>ROUND(I162*H162,2)</f>
        <v>0</v>
      </c>
      <c r="K162" s="218" t="s">
        <v>1</v>
      </c>
      <c r="L162" s="42"/>
      <c r="M162" s="223" t="s">
        <v>1</v>
      </c>
      <c r="N162" s="224" t="s">
        <v>43</v>
      </c>
      <c r="O162" s="89"/>
      <c r="P162" s="225">
        <f>O162*H162</f>
        <v>0</v>
      </c>
      <c r="Q162" s="225">
        <v>0</v>
      </c>
      <c r="R162" s="225">
        <f>Q162*H162</f>
        <v>0</v>
      </c>
      <c r="S162" s="225">
        <v>0</v>
      </c>
      <c r="T162" s="22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7" t="s">
        <v>152</v>
      </c>
      <c r="AT162" s="227" t="s">
        <v>147</v>
      </c>
      <c r="AU162" s="227" t="s">
        <v>88</v>
      </c>
      <c r="AY162" s="15" t="s">
        <v>145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15" t="s">
        <v>86</v>
      </c>
      <c r="BK162" s="228">
        <f>ROUND(I162*H162,2)</f>
        <v>0</v>
      </c>
      <c r="BL162" s="15" t="s">
        <v>152</v>
      </c>
      <c r="BM162" s="227" t="s">
        <v>301</v>
      </c>
    </row>
    <row r="163" s="2" customFormat="1">
      <c r="A163" s="36"/>
      <c r="B163" s="37"/>
      <c r="C163" s="38"/>
      <c r="D163" s="229" t="s">
        <v>154</v>
      </c>
      <c r="E163" s="38"/>
      <c r="F163" s="230" t="s">
        <v>223</v>
      </c>
      <c r="G163" s="38"/>
      <c r="H163" s="38"/>
      <c r="I163" s="231"/>
      <c r="J163" s="38"/>
      <c r="K163" s="38"/>
      <c r="L163" s="42"/>
      <c r="M163" s="232"/>
      <c r="N163" s="233"/>
      <c r="O163" s="89"/>
      <c r="P163" s="89"/>
      <c r="Q163" s="89"/>
      <c r="R163" s="89"/>
      <c r="S163" s="89"/>
      <c r="T163" s="90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5" t="s">
        <v>154</v>
      </c>
      <c r="AU163" s="15" t="s">
        <v>88</v>
      </c>
    </row>
    <row r="164" s="13" customFormat="1">
      <c r="A164" s="13"/>
      <c r="B164" s="234"/>
      <c r="C164" s="235"/>
      <c r="D164" s="229" t="s">
        <v>156</v>
      </c>
      <c r="E164" s="236" t="s">
        <v>1</v>
      </c>
      <c r="F164" s="237" t="s">
        <v>88</v>
      </c>
      <c r="G164" s="235"/>
      <c r="H164" s="238">
        <v>2</v>
      </c>
      <c r="I164" s="239"/>
      <c r="J164" s="235"/>
      <c r="K164" s="235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156</v>
      </c>
      <c r="AU164" s="244" t="s">
        <v>88</v>
      </c>
      <c r="AV164" s="13" t="s">
        <v>88</v>
      </c>
      <c r="AW164" s="13" t="s">
        <v>34</v>
      </c>
      <c r="AX164" s="13" t="s">
        <v>86</v>
      </c>
      <c r="AY164" s="244" t="s">
        <v>145</v>
      </c>
    </row>
    <row r="165" s="2" customFormat="1" ht="66.75" customHeight="1">
      <c r="A165" s="36"/>
      <c r="B165" s="37"/>
      <c r="C165" s="216" t="s">
        <v>225</v>
      </c>
      <c r="D165" s="216" t="s">
        <v>147</v>
      </c>
      <c r="E165" s="217" t="s">
        <v>226</v>
      </c>
      <c r="F165" s="218" t="s">
        <v>227</v>
      </c>
      <c r="G165" s="219" t="s">
        <v>218</v>
      </c>
      <c r="H165" s="220">
        <v>2</v>
      </c>
      <c r="I165" s="221"/>
      <c r="J165" s="222">
        <f>ROUND(I165*H165,2)</f>
        <v>0</v>
      </c>
      <c r="K165" s="218" t="s">
        <v>1</v>
      </c>
      <c r="L165" s="42"/>
      <c r="M165" s="223" t="s">
        <v>1</v>
      </c>
      <c r="N165" s="224" t="s">
        <v>43</v>
      </c>
      <c r="O165" s="89"/>
      <c r="P165" s="225">
        <f>O165*H165</f>
        <v>0</v>
      </c>
      <c r="Q165" s="225">
        <v>0</v>
      </c>
      <c r="R165" s="225">
        <f>Q165*H165</f>
        <v>0</v>
      </c>
      <c r="S165" s="225">
        <v>0</v>
      </c>
      <c r="T165" s="22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7" t="s">
        <v>152</v>
      </c>
      <c r="AT165" s="227" t="s">
        <v>147</v>
      </c>
      <c r="AU165" s="227" t="s">
        <v>88</v>
      </c>
      <c r="AY165" s="15" t="s">
        <v>145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15" t="s">
        <v>86</v>
      </c>
      <c r="BK165" s="228">
        <f>ROUND(I165*H165,2)</f>
        <v>0</v>
      </c>
      <c r="BL165" s="15" t="s">
        <v>152</v>
      </c>
      <c r="BM165" s="227" t="s">
        <v>302</v>
      </c>
    </row>
    <row r="166" s="2" customFormat="1">
      <c r="A166" s="36"/>
      <c r="B166" s="37"/>
      <c r="C166" s="38"/>
      <c r="D166" s="229" t="s">
        <v>154</v>
      </c>
      <c r="E166" s="38"/>
      <c r="F166" s="230" t="s">
        <v>227</v>
      </c>
      <c r="G166" s="38"/>
      <c r="H166" s="38"/>
      <c r="I166" s="231"/>
      <c r="J166" s="38"/>
      <c r="K166" s="38"/>
      <c r="L166" s="42"/>
      <c r="M166" s="232"/>
      <c r="N166" s="233"/>
      <c r="O166" s="89"/>
      <c r="P166" s="89"/>
      <c r="Q166" s="89"/>
      <c r="R166" s="89"/>
      <c r="S166" s="89"/>
      <c r="T166" s="90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5" t="s">
        <v>154</v>
      </c>
      <c r="AU166" s="15" t="s">
        <v>88</v>
      </c>
    </row>
    <row r="167" s="13" customFormat="1">
      <c r="A167" s="13"/>
      <c r="B167" s="234"/>
      <c r="C167" s="235"/>
      <c r="D167" s="229" t="s">
        <v>156</v>
      </c>
      <c r="E167" s="236" t="s">
        <v>1</v>
      </c>
      <c r="F167" s="237" t="s">
        <v>88</v>
      </c>
      <c r="G167" s="235"/>
      <c r="H167" s="238">
        <v>2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156</v>
      </c>
      <c r="AU167" s="244" t="s">
        <v>88</v>
      </c>
      <c r="AV167" s="13" t="s">
        <v>88</v>
      </c>
      <c r="AW167" s="13" t="s">
        <v>34</v>
      </c>
      <c r="AX167" s="13" t="s">
        <v>86</v>
      </c>
      <c r="AY167" s="244" t="s">
        <v>145</v>
      </c>
    </row>
    <row r="168" s="12" customFormat="1" ht="22.8" customHeight="1">
      <c r="A168" s="12"/>
      <c r="B168" s="200"/>
      <c r="C168" s="201"/>
      <c r="D168" s="202" t="s">
        <v>77</v>
      </c>
      <c r="E168" s="214" t="s">
        <v>88</v>
      </c>
      <c r="F168" s="214" t="s">
        <v>229</v>
      </c>
      <c r="G168" s="201"/>
      <c r="H168" s="201"/>
      <c r="I168" s="204"/>
      <c r="J168" s="215">
        <f>BK168</f>
        <v>0</v>
      </c>
      <c r="K168" s="201"/>
      <c r="L168" s="206"/>
      <c r="M168" s="207"/>
      <c r="N168" s="208"/>
      <c r="O168" s="208"/>
      <c r="P168" s="209">
        <f>SUM(P169:P174)</f>
        <v>0</v>
      </c>
      <c r="Q168" s="208"/>
      <c r="R168" s="209">
        <f>SUM(R169:R174)</f>
        <v>26.91038185</v>
      </c>
      <c r="S168" s="208"/>
      <c r="T168" s="210">
        <f>SUM(T169:T174)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1" t="s">
        <v>86</v>
      </c>
      <c r="AT168" s="212" t="s">
        <v>77</v>
      </c>
      <c r="AU168" s="212" t="s">
        <v>86</v>
      </c>
      <c r="AY168" s="211" t="s">
        <v>145</v>
      </c>
      <c r="BK168" s="213">
        <f>SUM(BK169:BK174)</f>
        <v>0</v>
      </c>
    </row>
    <row r="169" s="2" customFormat="1" ht="24.15" customHeight="1">
      <c r="A169" s="36"/>
      <c r="B169" s="37"/>
      <c r="C169" s="216" t="s">
        <v>8</v>
      </c>
      <c r="D169" s="216" t="s">
        <v>147</v>
      </c>
      <c r="E169" s="217" t="s">
        <v>230</v>
      </c>
      <c r="F169" s="218" t="s">
        <v>231</v>
      </c>
      <c r="G169" s="219" t="s">
        <v>160</v>
      </c>
      <c r="H169" s="220">
        <v>10.720000000000001</v>
      </c>
      <c r="I169" s="221"/>
      <c r="J169" s="222">
        <f>ROUND(I169*H169,2)</f>
        <v>0</v>
      </c>
      <c r="K169" s="218" t="s">
        <v>232</v>
      </c>
      <c r="L169" s="42"/>
      <c r="M169" s="223" t="s">
        <v>1</v>
      </c>
      <c r="N169" s="224" t="s">
        <v>43</v>
      </c>
      <c r="O169" s="89"/>
      <c r="P169" s="225">
        <f>O169*H169</f>
        <v>0</v>
      </c>
      <c r="Q169" s="225">
        <v>2.5018699999999998</v>
      </c>
      <c r="R169" s="225">
        <f>Q169*H169</f>
        <v>26.820046399999999</v>
      </c>
      <c r="S169" s="225">
        <v>0</v>
      </c>
      <c r="T169" s="22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7" t="s">
        <v>152</v>
      </c>
      <c r="AT169" s="227" t="s">
        <v>147</v>
      </c>
      <c r="AU169" s="227" t="s">
        <v>88</v>
      </c>
      <c r="AY169" s="15" t="s">
        <v>145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15" t="s">
        <v>86</v>
      </c>
      <c r="BK169" s="228">
        <f>ROUND(I169*H169,2)</f>
        <v>0</v>
      </c>
      <c r="BL169" s="15" t="s">
        <v>152</v>
      </c>
      <c r="BM169" s="227" t="s">
        <v>303</v>
      </c>
    </row>
    <row r="170" s="2" customFormat="1">
      <c r="A170" s="36"/>
      <c r="B170" s="37"/>
      <c r="C170" s="38"/>
      <c r="D170" s="229" t="s">
        <v>154</v>
      </c>
      <c r="E170" s="38"/>
      <c r="F170" s="230" t="s">
        <v>234</v>
      </c>
      <c r="G170" s="38"/>
      <c r="H170" s="38"/>
      <c r="I170" s="231"/>
      <c r="J170" s="38"/>
      <c r="K170" s="38"/>
      <c r="L170" s="42"/>
      <c r="M170" s="232"/>
      <c r="N170" s="233"/>
      <c r="O170" s="89"/>
      <c r="P170" s="89"/>
      <c r="Q170" s="89"/>
      <c r="R170" s="89"/>
      <c r="S170" s="89"/>
      <c r="T170" s="90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5" t="s">
        <v>154</v>
      </c>
      <c r="AU170" s="15" t="s">
        <v>88</v>
      </c>
    </row>
    <row r="171" s="13" customFormat="1">
      <c r="A171" s="13"/>
      <c r="B171" s="234"/>
      <c r="C171" s="235"/>
      <c r="D171" s="229" t="s">
        <v>156</v>
      </c>
      <c r="E171" s="236" t="s">
        <v>1</v>
      </c>
      <c r="F171" s="237" t="s">
        <v>235</v>
      </c>
      <c r="G171" s="235"/>
      <c r="H171" s="238">
        <v>10.720000000000001</v>
      </c>
      <c r="I171" s="239"/>
      <c r="J171" s="235"/>
      <c r="K171" s="235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156</v>
      </c>
      <c r="AU171" s="244" t="s">
        <v>88</v>
      </c>
      <c r="AV171" s="13" t="s">
        <v>88</v>
      </c>
      <c r="AW171" s="13" t="s">
        <v>34</v>
      </c>
      <c r="AX171" s="13" t="s">
        <v>86</v>
      </c>
      <c r="AY171" s="244" t="s">
        <v>145</v>
      </c>
    </row>
    <row r="172" s="2" customFormat="1" ht="24.15" customHeight="1">
      <c r="A172" s="36"/>
      <c r="B172" s="37"/>
      <c r="C172" s="216" t="s">
        <v>236</v>
      </c>
      <c r="D172" s="216" t="s">
        <v>147</v>
      </c>
      <c r="E172" s="217" t="s">
        <v>237</v>
      </c>
      <c r="F172" s="218" t="s">
        <v>238</v>
      </c>
      <c r="G172" s="219" t="s">
        <v>193</v>
      </c>
      <c r="H172" s="220">
        <v>0.085000000000000006</v>
      </c>
      <c r="I172" s="221"/>
      <c r="J172" s="222">
        <f>ROUND(I172*H172,2)</f>
        <v>0</v>
      </c>
      <c r="K172" s="218" t="s">
        <v>232</v>
      </c>
      <c r="L172" s="42"/>
      <c r="M172" s="223" t="s">
        <v>1</v>
      </c>
      <c r="N172" s="224" t="s">
        <v>43</v>
      </c>
      <c r="O172" s="89"/>
      <c r="P172" s="225">
        <f>O172*H172</f>
        <v>0</v>
      </c>
      <c r="Q172" s="225">
        <v>1.06277</v>
      </c>
      <c r="R172" s="225">
        <f>Q172*H172</f>
        <v>0.090335450000000012</v>
      </c>
      <c r="S172" s="225">
        <v>0</v>
      </c>
      <c r="T172" s="22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7" t="s">
        <v>152</v>
      </c>
      <c r="AT172" s="227" t="s">
        <v>147</v>
      </c>
      <c r="AU172" s="227" t="s">
        <v>88</v>
      </c>
      <c r="AY172" s="15" t="s">
        <v>145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5" t="s">
        <v>86</v>
      </c>
      <c r="BK172" s="228">
        <f>ROUND(I172*H172,2)</f>
        <v>0</v>
      </c>
      <c r="BL172" s="15" t="s">
        <v>152</v>
      </c>
      <c r="BM172" s="227" t="s">
        <v>304</v>
      </c>
    </row>
    <row r="173" s="2" customFormat="1">
      <c r="A173" s="36"/>
      <c r="B173" s="37"/>
      <c r="C173" s="38"/>
      <c r="D173" s="229" t="s">
        <v>154</v>
      </c>
      <c r="E173" s="38"/>
      <c r="F173" s="230" t="s">
        <v>240</v>
      </c>
      <c r="G173" s="38"/>
      <c r="H173" s="38"/>
      <c r="I173" s="231"/>
      <c r="J173" s="38"/>
      <c r="K173" s="38"/>
      <c r="L173" s="42"/>
      <c r="M173" s="232"/>
      <c r="N173" s="233"/>
      <c r="O173" s="89"/>
      <c r="P173" s="89"/>
      <c r="Q173" s="89"/>
      <c r="R173" s="89"/>
      <c r="S173" s="89"/>
      <c r="T173" s="90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154</v>
      </c>
      <c r="AU173" s="15" t="s">
        <v>88</v>
      </c>
    </row>
    <row r="174" s="13" customFormat="1">
      <c r="A174" s="13"/>
      <c r="B174" s="234"/>
      <c r="C174" s="235"/>
      <c r="D174" s="229" t="s">
        <v>156</v>
      </c>
      <c r="E174" s="236" t="s">
        <v>1</v>
      </c>
      <c r="F174" s="237" t="s">
        <v>241</v>
      </c>
      <c r="G174" s="235"/>
      <c r="H174" s="238">
        <v>0.085000000000000006</v>
      </c>
      <c r="I174" s="239"/>
      <c r="J174" s="235"/>
      <c r="K174" s="235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156</v>
      </c>
      <c r="AU174" s="244" t="s">
        <v>88</v>
      </c>
      <c r="AV174" s="13" t="s">
        <v>88</v>
      </c>
      <c r="AW174" s="13" t="s">
        <v>34</v>
      </c>
      <c r="AX174" s="13" t="s">
        <v>86</v>
      </c>
      <c r="AY174" s="244" t="s">
        <v>145</v>
      </c>
    </row>
    <row r="175" s="12" customFormat="1" ht="22.8" customHeight="1">
      <c r="A175" s="12"/>
      <c r="B175" s="200"/>
      <c r="C175" s="201"/>
      <c r="D175" s="202" t="s">
        <v>77</v>
      </c>
      <c r="E175" s="214" t="s">
        <v>174</v>
      </c>
      <c r="F175" s="214" t="s">
        <v>242</v>
      </c>
      <c r="G175" s="201"/>
      <c r="H175" s="201"/>
      <c r="I175" s="204"/>
      <c r="J175" s="215">
        <f>BK175</f>
        <v>0</v>
      </c>
      <c r="K175" s="201"/>
      <c r="L175" s="206"/>
      <c r="M175" s="207"/>
      <c r="N175" s="208"/>
      <c r="O175" s="208"/>
      <c r="P175" s="209">
        <f>SUM(P176:P188)</f>
        <v>0</v>
      </c>
      <c r="Q175" s="208"/>
      <c r="R175" s="209">
        <f>SUM(R176:R188)</f>
        <v>13.418885039999999</v>
      </c>
      <c r="S175" s="208"/>
      <c r="T175" s="210">
        <f>SUM(T176:T188)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1" t="s">
        <v>86</v>
      </c>
      <c r="AT175" s="212" t="s">
        <v>77</v>
      </c>
      <c r="AU175" s="212" t="s">
        <v>86</v>
      </c>
      <c r="AY175" s="211" t="s">
        <v>145</v>
      </c>
      <c r="BK175" s="213">
        <f>SUM(BK176:BK188)</f>
        <v>0</v>
      </c>
    </row>
    <row r="176" s="2" customFormat="1" ht="21.75" customHeight="1">
      <c r="A176" s="36"/>
      <c r="B176" s="37"/>
      <c r="C176" s="216" t="s">
        <v>243</v>
      </c>
      <c r="D176" s="216" t="s">
        <v>147</v>
      </c>
      <c r="E176" s="217" t="s">
        <v>244</v>
      </c>
      <c r="F176" s="218" t="s">
        <v>245</v>
      </c>
      <c r="G176" s="219" t="s">
        <v>150</v>
      </c>
      <c r="H176" s="220">
        <v>10.720000000000001</v>
      </c>
      <c r="I176" s="221"/>
      <c r="J176" s="222">
        <f>ROUND(I176*H176,2)</f>
        <v>0</v>
      </c>
      <c r="K176" s="218" t="s">
        <v>232</v>
      </c>
      <c r="L176" s="42"/>
      <c r="M176" s="223" t="s">
        <v>1</v>
      </c>
      <c r="N176" s="224" t="s">
        <v>43</v>
      </c>
      <c r="O176" s="89"/>
      <c r="P176" s="225">
        <f>O176*H176</f>
        <v>0</v>
      </c>
      <c r="Q176" s="225">
        <v>0.23000000000000001</v>
      </c>
      <c r="R176" s="225">
        <f>Q176*H176</f>
        <v>2.4656000000000002</v>
      </c>
      <c r="S176" s="225">
        <v>0</v>
      </c>
      <c r="T176" s="22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7" t="s">
        <v>152</v>
      </c>
      <c r="AT176" s="227" t="s">
        <v>147</v>
      </c>
      <c r="AU176" s="227" t="s">
        <v>88</v>
      </c>
      <c r="AY176" s="15" t="s">
        <v>145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15" t="s">
        <v>86</v>
      </c>
      <c r="BK176" s="228">
        <f>ROUND(I176*H176,2)</f>
        <v>0</v>
      </c>
      <c r="BL176" s="15" t="s">
        <v>152</v>
      </c>
      <c r="BM176" s="227" t="s">
        <v>305</v>
      </c>
    </row>
    <row r="177" s="2" customFormat="1">
      <c r="A177" s="36"/>
      <c r="B177" s="37"/>
      <c r="C177" s="38"/>
      <c r="D177" s="229" t="s">
        <v>154</v>
      </c>
      <c r="E177" s="38"/>
      <c r="F177" s="230" t="s">
        <v>247</v>
      </c>
      <c r="G177" s="38"/>
      <c r="H177" s="38"/>
      <c r="I177" s="231"/>
      <c r="J177" s="38"/>
      <c r="K177" s="38"/>
      <c r="L177" s="42"/>
      <c r="M177" s="232"/>
      <c r="N177" s="233"/>
      <c r="O177" s="89"/>
      <c r="P177" s="89"/>
      <c r="Q177" s="89"/>
      <c r="R177" s="89"/>
      <c r="S177" s="89"/>
      <c r="T177" s="90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154</v>
      </c>
      <c r="AU177" s="15" t="s">
        <v>88</v>
      </c>
    </row>
    <row r="178" s="13" customFormat="1">
      <c r="A178" s="13"/>
      <c r="B178" s="234"/>
      <c r="C178" s="235"/>
      <c r="D178" s="229" t="s">
        <v>156</v>
      </c>
      <c r="E178" s="236" t="s">
        <v>1</v>
      </c>
      <c r="F178" s="237" t="s">
        <v>235</v>
      </c>
      <c r="G178" s="235"/>
      <c r="H178" s="238">
        <v>10.720000000000001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156</v>
      </c>
      <c r="AU178" s="244" t="s">
        <v>88</v>
      </c>
      <c r="AV178" s="13" t="s">
        <v>88</v>
      </c>
      <c r="AW178" s="13" t="s">
        <v>34</v>
      </c>
      <c r="AX178" s="13" t="s">
        <v>86</v>
      </c>
      <c r="AY178" s="244" t="s">
        <v>145</v>
      </c>
    </row>
    <row r="179" s="2" customFormat="1" ht="21.75" customHeight="1">
      <c r="A179" s="36"/>
      <c r="B179" s="37"/>
      <c r="C179" s="216" t="s">
        <v>248</v>
      </c>
      <c r="D179" s="216" t="s">
        <v>147</v>
      </c>
      <c r="E179" s="217" t="s">
        <v>249</v>
      </c>
      <c r="F179" s="218" t="s">
        <v>250</v>
      </c>
      <c r="G179" s="219" t="s">
        <v>150</v>
      </c>
      <c r="H179" s="220">
        <v>11.981999999999999</v>
      </c>
      <c r="I179" s="221"/>
      <c r="J179" s="222">
        <f>ROUND(I179*H179,2)</f>
        <v>0</v>
      </c>
      <c r="K179" s="218" t="s">
        <v>151</v>
      </c>
      <c r="L179" s="42"/>
      <c r="M179" s="223" t="s">
        <v>1</v>
      </c>
      <c r="N179" s="224" t="s">
        <v>43</v>
      </c>
      <c r="O179" s="89"/>
      <c r="P179" s="225">
        <f>O179*H179</f>
        <v>0</v>
      </c>
      <c r="Q179" s="225">
        <v>0.68999999999999995</v>
      </c>
      <c r="R179" s="225">
        <f>Q179*H179</f>
        <v>8.2675799999999988</v>
      </c>
      <c r="S179" s="225">
        <v>0</v>
      </c>
      <c r="T179" s="22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7" t="s">
        <v>152</v>
      </c>
      <c r="AT179" s="227" t="s">
        <v>147</v>
      </c>
      <c r="AU179" s="227" t="s">
        <v>88</v>
      </c>
      <c r="AY179" s="15" t="s">
        <v>145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5" t="s">
        <v>86</v>
      </c>
      <c r="BK179" s="228">
        <f>ROUND(I179*H179,2)</f>
        <v>0</v>
      </c>
      <c r="BL179" s="15" t="s">
        <v>152</v>
      </c>
      <c r="BM179" s="227" t="s">
        <v>306</v>
      </c>
    </row>
    <row r="180" s="2" customFormat="1">
      <c r="A180" s="36"/>
      <c r="B180" s="37"/>
      <c r="C180" s="38"/>
      <c r="D180" s="229" t="s">
        <v>154</v>
      </c>
      <c r="E180" s="38"/>
      <c r="F180" s="230" t="s">
        <v>252</v>
      </c>
      <c r="G180" s="38"/>
      <c r="H180" s="38"/>
      <c r="I180" s="231"/>
      <c r="J180" s="38"/>
      <c r="K180" s="38"/>
      <c r="L180" s="42"/>
      <c r="M180" s="232"/>
      <c r="N180" s="233"/>
      <c r="O180" s="89"/>
      <c r="P180" s="89"/>
      <c r="Q180" s="89"/>
      <c r="R180" s="89"/>
      <c r="S180" s="89"/>
      <c r="T180" s="90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154</v>
      </c>
      <c r="AU180" s="15" t="s">
        <v>88</v>
      </c>
    </row>
    <row r="181" s="13" customFormat="1">
      <c r="A181" s="13"/>
      <c r="B181" s="234"/>
      <c r="C181" s="235"/>
      <c r="D181" s="229" t="s">
        <v>156</v>
      </c>
      <c r="E181" s="236" t="s">
        <v>1</v>
      </c>
      <c r="F181" s="237" t="s">
        <v>253</v>
      </c>
      <c r="G181" s="235"/>
      <c r="H181" s="238">
        <v>11.981999999999999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156</v>
      </c>
      <c r="AU181" s="244" t="s">
        <v>88</v>
      </c>
      <c r="AV181" s="13" t="s">
        <v>88</v>
      </c>
      <c r="AW181" s="13" t="s">
        <v>34</v>
      </c>
      <c r="AX181" s="13" t="s">
        <v>86</v>
      </c>
      <c r="AY181" s="244" t="s">
        <v>145</v>
      </c>
    </row>
    <row r="182" s="2" customFormat="1" ht="24.15" customHeight="1">
      <c r="A182" s="36"/>
      <c r="B182" s="37"/>
      <c r="C182" s="216" t="s">
        <v>254</v>
      </c>
      <c r="D182" s="216" t="s">
        <v>147</v>
      </c>
      <c r="E182" s="217" t="s">
        <v>255</v>
      </c>
      <c r="F182" s="218" t="s">
        <v>256</v>
      </c>
      <c r="G182" s="219" t="s">
        <v>150</v>
      </c>
      <c r="H182" s="220">
        <v>11.981999999999999</v>
      </c>
      <c r="I182" s="221"/>
      <c r="J182" s="222">
        <f>ROUND(I182*H182,2)</f>
        <v>0</v>
      </c>
      <c r="K182" s="218" t="s">
        <v>151</v>
      </c>
      <c r="L182" s="42"/>
      <c r="M182" s="223" t="s">
        <v>1</v>
      </c>
      <c r="N182" s="224" t="s">
        <v>43</v>
      </c>
      <c r="O182" s="89"/>
      <c r="P182" s="225">
        <f>O182*H182</f>
        <v>0</v>
      </c>
      <c r="Q182" s="225">
        <v>0.089219999999999994</v>
      </c>
      <c r="R182" s="225">
        <f>Q182*H182</f>
        <v>1.0690340399999998</v>
      </c>
      <c r="S182" s="225">
        <v>0</v>
      </c>
      <c r="T182" s="22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7" t="s">
        <v>152</v>
      </c>
      <c r="AT182" s="227" t="s">
        <v>147</v>
      </c>
      <c r="AU182" s="227" t="s">
        <v>88</v>
      </c>
      <c r="AY182" s="15" t="s">
        <v>145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5" t="s">
        <v>86</v>
      </c>
      <c r="BK182" s="228">
        <f>ROUND(I182*H182,2)</f>
        <v>0</v>
      </c>
      <c r="BL182" s="15" t="s">
        <v>152</v>
      </c>
      <c r="BM182" s="227" t="s">
        <v>307</v>
      </c>
    </row>
    <row r="183" s="2" customFormat="1">
      <c r="A183" s="36"/>
      <c r="B183" s="37"/>
      <c r="C183" s="38"/>
      <c r="D183" s="229" t="s">
        <v>154</v>
      </c>
      <c r="E183" s="38"/>
      <c r="F183" s="230" t="s">
        <v>258</v>
      </c>
      <c r="G183" s="38"/>
      <c r="H183" s="38"/>
      <c r="I183" s="231"/>
      <c r="J183" s="38"/>
      <c r="K183" s="38"/>
      <c r="L183" s="42"/>
      <c r="M183" s="232"/>
      <c r="N183" s="233"/>
      <c r="O183" s="89"/>
      <c r="P183" s="89"/>
      <c r="Q183" s="89"/>
      <c r="R183" s="89"/>
      <c r="S183" s="89"/>
      <c r="T183" s="90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5" t="s">
        <v>154</v>
      </c>
      <c r="AU183" s="15" t="s">
        <v>88</v>
      </c>
    </row>
    <row r="184" s="13" customFormat="1">
      <c r="A184" s="13"/>
      <c r="B184" s="234"/>
      <c r="C184" s="235"/>
      <c r="D184" s="229" t="s">
        <v>156</v>
      </c>
      <c r="E184" s="236" t="s">
        <v>1</v>
      </c>
      <c r="F184" s="237" t="s">
        <v>253</v>
      </c>
      <c r="G184" s="235"/>
      <c r="H184" s="238">
        <v>11.981999999999999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156</v>
      </c>
      <c r="AU184" s="244" t="s">
        <v>88</v>
      </c>
      <c r="AV184" s="13" t="s">
        <v>88</v>
      </c>
      <c r="AW184" s="13" t="s">
        <v>34</v>
      </c>
      <c r="AX184" s="13" t="s">
        <v>86</v>
      </c>
      <c r="AY184" s="244" t="s">
        <v>145</v>
      </c>
    </row>
    <row r="185" s="2" customFormat="1" ht="21.75" customHeight="1">
      <c r="A185" s="36"/>
      <c r="B185" s="37"/>
      <c r="C185" s="245" t="s">
        <v>259</v>
      </c>
      <c r="D185" s="245" t="s">
        <v>209</v>
      </c>
      <c r="E185" s="246" t="s">
        <v>260</v>
      </c>
      <c r="F185" s="247" t="s">
        <v>261</v>
      </c>
      <c r="G185" s="248" t="s">
        <v>150</v>
      </c>
      <c r="H185" s="249">
        <v>12.340999999999999</v>
      </c>
      <c r="I185" s="250"/>
      <c r="J185" s="251">
        <f>ROUND(I185*H185,2)</f>
        <v>0</v>
      </c>
      <c r="K185" s="247" t="s">
        <v>151</v>
      </c>
      <c r="L185" s="252"/>
      <c r="M185" s="253" t="s">
        <v>1</v>
      </c>
      <c r="N185" s="254" t="s">
        <v>43</v>
      </c>
      <c r="O185" s="89"/>
      <c r="P185" s="225">
        <f>O185*H185</f>
        <v>0</v>
      </c>
      <c r="Q185" s="225">
        <v>0.13100000000000001</v>
      </c>
      <c r="R185" s="225">
        <f>Q185*H185</f>
        <v>1.616671</v>
      </c>
      <c r="S185" s="225">
        <v>0</v>
      </c>
      <c r="T185" s="22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7" t="s">
        <v>190</v>
      </c>
      <c r="AT185" s="227" t="s">
        <v>209</v>
      </c>
      <c r="AU185" s="227" t="s">
        <v>88</v>
      </c>
      <c r="AY185" s="15" t="s">
        <v>145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5" t="s">
        <v>86</v>
      </c>
      <c r="BK185" s="228">
        <f>ROUND(I185*H185,2)</f>
        <v>0</v>
      </c>
      <c r="BL185" s="15" t="s">
        <v>152</v>
      </c>
      <c r="BM185" s="227" t="s">
        <v>308</v>
      </c>
    </row>
    <row r="186" s="2" customFormat="1">
      <c r="A186" s="36"/>
      <c r="B186" s="37"/>
      <c r="C186" s="38"/>
      <c r="D186" s="229" t="s">
        <v>154</v>
      </c>
      <c r="E186" s="38"/>
      <c r="F186" s="230" t="s">
        <v>261</v>
      </c>
      <c r="G186" s="38"/>
      <c r="H186" s="38"/>
      <c r="I186" s="231"/>
      <c r="J186" s="38"/>
      <c r="K186" s="38"/>
      <c r="L186" s="42"/>
      <c r="M186" s="232"/>
      <c r="N186" s="233"/>
      <c r="O186" s="89"/>
      <c r="P186" s="89"/>
      <c r="Q186" s="89"/>
      <c r="R186" s="89"/>
      <c r="S186" s="89"/>
      <c r="T186" s="90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5" t="s">
        <v>154</v>
      </c>
      <c r="AU186" s="15" t="s">
        <v>88</v>
      </c>
    </row>
    <row r="187" s="13" customFormat="1">
      <c r="A187" s="13"/>
      <c r="B187" s="234"/>
      <c r="C187" s="235"/>
      <c r="D187" s="229" t="s">
        <v>156</v>
      </c>
      <c r="E187" s="236" t="s">
        <v>1</v>
      </c>
      <c r="F187" s="237" t="s">
        <v>253</v>
      </c>
      <c r="G187" s="235"/>
      <c r="H187" s="238">
        <v>11.981999999999999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156</v>
      </c>
      <c r="AU187" s="244" t="s">
        <v>88</v>
      </c>
      <c r="AV187" s="13" t="s">
        <v>88</v>
      </c>
      <c r="AW187" s="13" t="s">
        <v>34</v>
      </c>
      <c r="AX187" s="13" t="s">
        <v>86</v>
      </c>
      <c r="AY187" s="244" t="s">
        <v>145</v>
      </c>
    </row>
    <row r="188" s="13" customFormat="1">
      <c r="A188" s="13"/>
      <c r="B188" s="234"/>
      <c r="C188" s="235"/>
      <c r="D188" s="229" t="s">
        <v>156</v>
      </c>
      <c r="E188" s="235"/>
      <c r="F188" s="237" t="s">
        <v>263</v>
      </c>
      <c r="G188" s="235"/>
      <c r="H188" s="238">
        <v>12.340999999999999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156</v>
      </c>
      <c r="AU188" s="244" t="s">
        <v>88</v>
      </c>
      <c r="AV188" s="13" t="s">
        <v>88</v>
      </c>
      <c r="AW188" s="13" t="s">
        <v>4</v>
      </c>
      <c r="AX188" s="13" t="s">
        <v>86</v>
      </c>
      <c r="AY188" s="244" t="s">
        <v>145</v>
      </c>
    </row>
    <row r="189" s="12" customFormat="1" ht="22.8" customHeight="1">
      <c r="A189" s="12"/>
      <c r="B189" s="200"/>
      <c r="C189" s="201"/>
      <c r="D189" s="202" t="s">
        <v>77</v>
      </c>
      <c r="E189" s="214" t="s">
        <v>197</v>
      </c>
      <c r="F189" s="214" t="s">
        <v>264</v>
      </c>
      <c r="G189" s="201"/>
      <c r="H189" s="201"/>
      <c r="I189" s="204"/>
      <c r="J189" s="215">
        <f>BK189</f>
        <v>0</v>
      </c>
      <c r="K189" s="201"/>
      <c r="L189" s="206"/>
      <c r="M189" s="207"/>
      <c r="N189" s="208"/>
      <c r="O189" s="208"/>
      <c r="P189" s="209">
        <f>SUM(P190:P199)</f>
        <v>0</v>
      </c>
      <c r="Q189" s="208"/>
      <c r="R189" s="209">
        <f>SUM(R190:R199)</f>
        <v>13.431603759999998</v>
      </c>
      <c r="S189" s="208"/>
      <c r="T189" s="210">
        <f>SUM(T190:T199)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1" t="s">
        <v>86</v>
      </c>
      <c r="AT189" s="212" t="s">
        <v>77</v>
      </c>
      <c r="AU189" s="212" t="s">
        <v>86</v>
      </c>
      <c r="AY189" s="211" t="s">
        <v>145</v>
      </c>
      <c r="BK189" s="213">
        <f>SUM(BK190:BK199)</f>
        <v>0</v>
      </c>
    </row>
    <row r="190" s="2" customFormat="1" ht="33" customHeight="1">
      <c r="A190" s="36"/>
      <c r="B190" s="37"/>
      <c r="C190" s="216" t="s">
        <v>7</v>
      </c>
      <c r="D190" s="216" t="s">
        <v>147</v>
      </c>
      <c r="E190" s="217" t="s">
        <v>265</v>
      </c>
      <c r="F190" s="218" t="s">
        <v>266</v>
      </c>
      <c r="G190" s="219" t="s">
        <v>267</v>
      </c>
      <c r="H190" s="220">
        <v>20.600000000000001</v>
      </c>
      <c r="I190" s="221"/>
      <c r="J190" s="222">
        <f>ROUND(I190*H190,2)</f>
        <v>0</v>
      </c>
      <c r="K190" s="218" t="s">
        <v>151</v>
      </c>
      <c r="L190" s="42"/>
      <c r="M190" s="223" t="s">
        <v>1</v>
      </c>
      <c r="N190" s="224" t="s">
        <v>43</v>
      </c>
      <c r="O190" s="89"/>
      <c r="P190" s="225">
        <f>O190*H190</f>
        <v>0</v>
      </c>
      <c r="Q190" s="225">
        <v>0.12949959999999999</v>
      </c>
      <c r="R190" s="225">
        <f>Q190*H190</f>
        <v>2.6676917599999999</v>
      </c>
      <c r="S190" s="225">
        <v>0</v>
      </c>
      <c r="T190" s="22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7" t="s">
        <v>152</v>
      </c>
      <c r="AT190" s="227" t="s">
        <v>147</v>
      </c>
      <c r="AU190" s="227" t="s">
        <v>88</v>
      </c>
      <c r="AY190" s="15" t="s">
        <v>145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15" t="s">
        <v>86</v>
      </c>
      <c r="BK190" s="228">
        <f>ROUND(I190*H190,2)</f>
        <v>0</v>
      </c>
      <c r="BL190" s="15" t="s">
        <v>152</v>
      </c>
      <c r="BM190" s="227" t="s">
        <v>309</v>
      </c>
    </row>
    <row r="191" s="2" customFormat="1">
      <c r="A191" s="36"/>
      <c r="B191" s="37"/>
      <c r="C191" s="38"/>
      <c r="D191" s="229" t="s">
        <v>154</v>
      </c>
      <c r="E191" s="38"/>
      <c r="F191" s="230" t="s">
        <v>269</v>
      </c>
      <c r="G191" s="38"/>
      <c r="H191" s="38"/>
      <c r="I191" s="231"/>
      <c r="J191" s="38"/>
      <c r="K191" s="38"/>
      <c r="L191" s="42"/>
      <c r="M191" s="232"/>
      <c r="N191" s="233"/>
      <c r="O191" s="89"/>
      <c r="P191" s="89"/>
      <c r="Q191" s="89"/>
      <c r="R191" s="89"/>
      <c r="S191" s="89"/>
      <c r="T191" s="90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5" t="s">
        <v>154</v>
      </c>
      <c r="AU191" s="15" t="s">
        <v>88</v>
      </c>
    </row>
    <row r="192" s="13" customFormat="1">
      <c r="A192" s="13"/>
      <c r="B192" s="234"/>
      <c r="C192" s="235"/>
      <c r="D192" s="229" t="s">
        <v>156</v>
      </c>
      <c r="E192" s="236" t="s">
        <v>1</v>
      </c>
      <c r="F192" s="237" t="s">
        <v>270</v>
      </c>
      <c r="G192" s="235"/>
      <c r="H192" s="238">
        <v>20.600000000000001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156</v>
      </c>
      <c r="AU192" s="244" t="s">
        <v>88</v>
      </c>
      <c r="AV192" s="13" t="s">
        <v>88</v>
      </c>
      <c r="AW192" s="13" t="s">
        <v>34</v>
      </c>
      <c r="AX192" s="13" t="s">
        <v>86</v>
      </c>
      <c r="AY192" s="244" t="s">
        <v>145</v>
      </c>
    </row>
    <row r="193" s="2" customFormat="1" ht="16.5" customHeight="1">
      <c r="A193" s="36"/>
      <c r="B193" s="37"/>
      <c r="C193" s="245" t="s">
        <v>271</v>
      </c>
      <c r="D193" s="245" t="s">
        <v>209</v>
      </c>
      <c r="E193" s="246" t="s">
        <v>272</v>
      </c>
      <c r="F193" s="247" t="s">
        <v>273</v>
      </c>
      <c r="G193" s="248" t="s">
        <v>267</v>
      </c>
      <c r="H193" s="249">
        <v>21.012</v>
      </c>
      <c r="I193" s="250"/>
      <c r="J193" s="251">
        <f>ROUND(I193*H193,2)</f>
        <v>0</v>
      </c>
      <c r="K193" s="247" t="s">
        <v>151</v>
      </c>
      <c r="L193" s="252"/>
      <c r="M193" s="253" t="s">
        <v>1</v>
      </c>
      <c r="N193" s="254" t="s">
        <v>43</v>
      </c>
      <c r="O193" s="89"/>
      <c r="P193" s="225">
        <f>O193*H193</f>
        <v>0</v>
      </c>
      <c r="Q193" s="225">
        <v>0.035999999999999997</v>
      </c>
      <c r="R193" s="225">
        <f>Q193*H193</f>
        <v>0.75643199999999999</v>
      </c>
      <c r="S193" s="225">
        <v>0</v>
      </c>
      <c r="T193" s="22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7" t="s">
        <v>274</v>
      </c>
      <c r="AT193" s="227" t="s">
        <v>209</v>
      </c>
      <c r="AU193" s="227" t="s">
        <v>88</v>
      </c>
      <c r="AY193" s="15" t="s">
        <v>145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15" t="s">
        <v>86</v>
      </c>
      <c r="BK193" s="228">
        <f>ROUND(I193*H193,2)</f>
        <v>0</v>
      </c>
      <c r="BL193" s="15" t="s">
        <v>274</v>
      </c>
      <c r="BM193" s="227" t="s">
        <v>310</v>
      </c>
    </row>
    <row r="194" s="2" customFormat="1">
      <c r="A194" s="36"/>
      <c r="B194" s="37"/>
      <c r="C194" s="38"/>
      <c r="D194" s="229" t="s">
        <v>154</v>
      </c>
      <c r="E194" s="38"/>
      <c r="F194" s="230" t="s">
        <v>273</v>
      </c>
      <c r="G194" s="38"/>
      <c r="H194" s="38"/>
      <c r="I194" s="231"/>
      <c r="J194" s="38"/>
      <c r="K194" s="38"/>
      <c r="L194" s="42"/>
      <c r="M194" s="232"/>
      <c r="N194" s="233"/>
      <c r="O194" s="89"/>
      <c r="P194" s="89"/>
      <c r="Q194" s="89"/>
      <c r="R194" s="89"/>
      <c r="S194" s="89"/>
      <c r="T194" s="90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5" t="s">
        <v>154</v>
      </c>
      <c r="AU194" s="15" t="s">
        <v>88</v>
      </c>
    </row>
    <row r="195" s="13" customFormat="1">
      <c r="A195" s="13"/>
      <c r="B195" s="234"/>
      <c r="C195" s="235"/>
      <c r="D195" s="229" t="s">
        <v>156</v>
      </c>
      <c r="E195" s="236" t="s">
        <v>1</v>
      </c>
      <c r="F195" s="237" t="s">
        <v>270</v>
      </c>
      <c r="G195" s="235"/>
      <c r="H195" s="238">
        <v>20.600000000000001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156</v>
      </c>
      <c r="AU195" s="244" t="s">
        <v>88</v>
      </c>
      <c r="AV195" s="13" t="s">
        <v>88</v>
      </c>
      <c r="AW195" s="13" t="s">
        <v>34</v>
      </c>
      <c r="AX195" s="13" t="s">
        <v>86</v>
      </c>
      <c r="AY195" s="244" t="s">
        <v>145</v>
      </c>
    </row>
    <row r="196" s="13" customFormat="1">
      <c r="A196" s="13"/>
      <c r="B196" s="234"/>
      <c r="C196" s="235"/>
      <c r="D196" s="229" t="s">
        <v>156</v>
      </c>
      <c r="E196" s="235"/>
      <c r="F196" s="237" t="s">
        <v>276</v>
      </c>
      <c r="G196" s="235"/>
      <c r="H196" s="238">
        <v>21.012</v>
      </c>
      <c r="I196" s="239"/>
      <c r="J196" s="235"/>
      <c r="K196" s="235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156</v>
      </c>
      <c r="AU196" s="244" t="s">
        <v>88</v>
      </c>
      <c r="AV196" s="13" t="s">
        <v>88</v>
      </c>
      <c r="AW196" s="13" t="s">
        <v>4</v>
      </c>
      <c r="AX196" s="13" t="s">
        <v>86</v>
      </c>
      <c r="AY196" s="244" t="s">
        <v>145</v>
      </c>
    </row>
    <row r="197" s="2" customFormat="1" ht="24.15" customHeight="1">
      <c r="A197" s="36"/>
      <c r="B197" s="37"/>
      <c r="C197" s="216" t="s">
        <v>277</v>
      </c>
      <c r="D197" s="216" t="s">
        <v>147</v>
      </c>
      <c r="E197" s="217" t="s">
        <v>278</v>
      </c>
      <c r="F197" s="218" t="s">
        <v>279</v>
      </c>
      <c r="G197" s="219" t="s">
        <v>160</v>
      </c>
      <c r="H197" s="220">
        <v>4</v>
      </c>
      <c r="I197" s="221"/>
      <c r="J197" s="222">
        <f>ROUND(I197*H197,2)</f>
        <v>0</v>
      </c>
      <c r="K197" s="218" t="s">
        <v>151</v>
      </c>
      <c r="L197" s="42"/>
      <c r="M197" s="223" t="s">
        <v>1</v>
      </c>
      <c r="N197" s="224" t="s">
        <v>43</v>
      </c>
      <c r="O197" s="89"/>
      <c r="P197" s="225">
        <f>O197*H197</f>
        <v>0</v>
      </c>
      <c r="Q197" s="225">
        <v>2.5018699999999998</v>
      </c>
      <c r="R197" s="225">
        <f>Q197*H197</f>
        <v>10.007479999999999</v>
      </c>
      <c r="S197" s="225">
        <v>0</v>
      </c>
      <c r="T197" s="22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7" t="s">
        <v>152</v>
      </c>
      <c r="AT197" s="227" t="s">
        <v>147</v>
      </c>
      <c r="AU197" s="227" t="s">
        <v>88</v>
      </c>
      <c r="AY197" s="15" t="s">
        <v>145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5" t="s">
        <v>86</v>
      </c>
      <c r="BK197" s="228">
        <f>ROUND(I197*H197,2)</f>
        <v>0</v>
      </c>
      <c r="BL197" s="15" t="s">
        <v>152</v>
      </c>
      <c r="BM197" s="227" t="s">
        <v>311</v>
      </c>
    </row>
    <row r="198" s="2" customFormat="1">
      <c r="A198" s="36"/>
      <c r="B198" s="37"/>
      <c r="C198" s="38"/>
      <c r="D198" s="229" t="s">
        <v>154</v>
      </c>
      <c r="E198" s="38"/>
      <c r="F198" s="230" t="s">
        <v>281</v>
      </c>
      <c r="G198" s="38"/>
      <c r="H198" s="38"/>
      <c r="I198" s="231"/>
      <c r="J198" s="38"/>
      <c r="K198" s="38"/>
      <c r="L198" s="42"/>
      <c r="M198" s="232"/>
      <c r="N198" s="233"/>
      <c r="O198" s="89"/>
      <c r="P198" s="89"/>
      <c r="Q198" s="89"/>
      <c r="R198" s="89"/>
      <c r="S198" s="89"/>
      <c r="T198" s="90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5" t="s">
        <v>154</v>
      </c>
      <c r="AU198" s="15" t="s">
        <v>88</v>
      </c>
    </row>
    <row r="199" s="13" customFormat="1">
      <c r="A199" s="13"/>
      <c r="B199" s="234"/>
      <c r="C199" s="235"/>
      <c r="D199" s="229" t="s">
        <v>156</v>
      </c>
      <c r="E199" s="236" t="s">
        <v>1</v>
      </c>
      <c r="F199" s="237" t="s">
        <v>152</v>
      </c>
      <c r="G199" s="235"/>
      <c r="H199" s="238">
        <v>4</v>
      </c>
      <c r="I199" s="239"/>
      <c r="J199" s="235"/>
      <c r="K199" s="235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156</v>
      </c>
      <c r="AU199" s="244" t="s">
        <v>88</v>
      </c>
      <c r="AV199" s="13" t="s">
        <v>88</v>
      </c>
      <c r="AW199" s="13" t="s">
        <v>34</v>
      </c>
      <c r="AX199" s="13" t="s">
        <v>86</v>
      </c>
      <c r="AY199" s="244" t="s">
        <v>145</v>
      </c>
    </row>
    <row r="200" s="12" customFormat="1" ht="22.8" customHeight="1">
      <c r="A200" s="12"/>
      <c r="B200" s="200"/>
      <c r="C200" s="201"/>
      <c r="D200" s="202" t="s">
        <v>77</v>
      </c>
      <c r="E200" s="214" t="s">
        <v>282</v>
      </c>
      <c r="F200" s="214" t="s">
        <v>283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f>SUM(P201:P202)</f>
        <v>0</v>
      </c>
      <c r="Q200" s="208"/>
      <c r="R200" s="209">
        <f>SUM(R201:R202)</f>
        <v>0</v>
      </c>
      <c r="S200" s="208"/>
      <c r="T200" s="210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86</v>
      </c>
      <c r="AT200" s="212" t="s">
        <v>77</v>
      </c>
      <c r="AU200" s="212" t="s">
        <v>86</v>
      </c>
      <c r="AY200" s="211" t="s">
        <v>145</v>
      </c>
      <c r="BK200" s="213">
        <f>SUM(BK201:BK202)</f>
        <v>0</v>
      </c>
    </row>
    <row r="201" s="2" customFormat="1" ht="24.15" customHeight="1">
      <c r="A201" s="36"/>
      <c r="B201" s="37"/>
      <c r="C201" s="216" t="s">
        <v>202</v>
      </c>
      <c r="D201" s="216" t="s">
        <v>147</v>
      </c>
      <c r="E201" s="217" t="s">
        <v>284</v>
      </c>
      <c r="F201" s="218" t="s">
        <v>285</v>
      </c>
      <c r="G201" s="219" t="s">
        <v>193</v>
      </c>
      <c r="H201" s="220">
        <v>53.005000000000003</v>
      </c>
      <c r="I201" s="221"/>
      <c r="J201" s="222">
        <f>ROUND(I201*H201,2)</f>
        <v>0</v>
      </c>
      <c r="K201" s="218" t="s">
        <v>151</v>
      </c>
      <c r="L201" s="42"/>
      <c r="M201" s="223" t="s">
        <v>1</v>
      </c>
      <c r="N201" s="224" t="s">
        <v>43</v>
      </c>
      <c r="O201" s="89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27" t="s">
        <v>152</v>
      </c>
      <c r="AT201" s="227" t="s">
        <v>147</v>
      </c>
      <c r="AU201" s="227" t="s">
        <v>88</v>
      </c>
      <c r="AY201" s="15" t="s">
        <v>145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5" t="s">
        <v>86</v>
      </c>
      <c r="BK201" s="228">
        <f>ROUND(I201*H201,2)</f>
        <v>0</v>
      </c>
      <c r="BL201" s="15" t="s">
        <v>152</v>
      </c>
      <c r="BM201" s="227" t="s">
        <v>312</v>
      </c>
    </row>
    <row r="202" s="2" customFormat="1">
      <c r="A202" s="36"/>
      <c r="B202" s="37"/>
      <c r="C202" s="38"/>
      <c r="D202" s="229" t="s">
        <v>154</v>
      </c>
      <c r="E202" s="38"/>
      <c r="F202" s="230" t="s">
        <v>287</v>
      </c>
      <c r="G202" s="38"/>
      <c r="H202" s="38"/>
      <c r="I202" s="231"/>
      <c r="J202" s="38"/>
      <c r="K202" s="38"/>
      <c r="L202" s="42"/>
      <c r="M202" s="255"/>
      <c r="N202" s="256"/>
      <c r="O202" s="257"/>
      <c r="P202" s="257"/>
      <c r="Q202" s="257"/>
      <c r="R202" s="257"/>
      <c r="S202" s="257"/>
      <c r="T202" s="258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154</v>
      </c>
      <c r="AU202" s="15" t="s">
        <v>88</v>
      </c>
    </row>
    <row r="203" s="2" customFormat="1" ht="6.96" customHeight="1">
      <c r="A203" s="36"/>
      <c r="B203" s="64"/>
      <c r="C203" s="65"/>
      <c r="D203" s="65"/>
      <c r="E203" s="65"/>
      <c r="F203" s="65"/>
      <c r="G203" s="65"/>
      <c r="H203" s="65"/>
      <c r="I203" s="65"/>
      <c r="J203" s="65"/>
      <c r="K203" s="65"/>
      <c r="L203" s="42"/>
      <c r="M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</row>
  </sheetData>
  <sheetProtection sheet="1" autoFilter="0" formatColumns="0" formatRows="0" objects="1" scenarios="1" spinCount="100000" saltValue="vjKwhhaaCtO/HVwQ3NLShoY1MOrRykjQptH4fHToIOLPFPJ8ixfjZSS2uQZp6QRR1wZLLB8cC6ZnYW67MPhV/A==" hashValue="KQWix3CKVH4+wjh3P2Tl6pLS8BqBgGHKmMFqIAVnBTM4QB2udTAC5y8ltLtcnGVgGpnWSHj6g5VbXaAqg0/RqA==" algorithmName="SHA-512" password="CC35"/>
  <autoFilter ref="C121:K20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94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88</v>
      </c>
    </row>
    <row r="4" s="1" customFormat="1" ht="24.96" customHeight="1">
      <c r="B4" s="18"/>
      <c r="D4" s="136" t="s">
        <v>116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Polopodzemní kontejnery II - Český Brod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117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313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13. 12. 2023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1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29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31</v>
      </c>
      <c r="E20" s="36"/>
      <c r="F20" s="36"/>
      <c r="G20" s="36"/>
      <c r="H20" s="36"/>
      <c r="I20" s="138" t="s">
        <v>25</v>
      </c>
      <c r="J20" s="141" t="s">
        <v>32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33</v>
      </c>
      <c r="F21" s="36"/>
      <c r="G21" s="36"/>
      <c r="H21" s="36"/>
      <c r="I21" s="138" t="s">
        <v>28</v>
      </c>
      <c r="J21" s="141" t="s">
        <v>1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35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28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37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38</v>
      </c>
      <c r="E30" s="36"/>
      <c r="F30" s="36"/>
      <c r="G30" s="36"/>
      <c r="H30" s="36"/>
      <c r="I30" s="36"/>
      <c r="J30" s="149">
        <f>ROUND(J122,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40</v>
      </c>
      <c r="G32" s="36"/>
      <c r="H32" s="36"/>
      <c r="I32" s="150" t="s">
        <v>39</v>
      </c>
      <c r="J32" s="150" t="s">
        <v>41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42</v>
      </c>
      <c r="E33" s="138" t="s">
        <v>43</v>
      </c>
      <c r="F33" s="152">
        <f>ROUND((SUM(BE122:BE202)),  2)</f>
        <v>0</v>
      </c>
      <c r="G33" s="36"/>
      <c r="H33" s="36"/>
      <c r="I33" s="153">
        <v>0.20999999999999999</v>
      </c>
      <c r="J33" s="152">
        <f>ROUND(((SUM(BE122:BE202))*I33),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44</v>
      </c>
      <c r="F34" s="152">
        <f>ROUND((SUM(BF122:BF202)),  2)</f>
        <v>0</v>
      </c>
      <c r="G34" s="36"/>
      <c r="H34" s="36"/>
      <c r="I34" s="153">
        <v>0.14999999999999999</v>
      </c>
      <c r="J34" s="152">
        <f>ROUND(((SUM(BF122:BF202))*I34),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45</v>
      </c>
      <c r="F35" s="152">
        <f>ROUND((SUM(BG122:BG202)),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46</v>
      </c>
      <c r="F36" s="152">
        <f>ROUND((SUM(BH122:BH202)),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47</v>
      </c>
      <c r="F37" s="152">
        <f>ROUND((SUM(BI122:BI202)),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51</v>
      </c>
      <c r="E50" s="162"/>
      <c r="F50" s="162"/>
      <c r="G50" s="161" t="s">
        <v>52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53</v>
      </c>
      <c r="E61" s="164"/>
      <c r="F61" s="165" t="s">
        <v>54</v>
      </c>
      <c r="G61" s="163" t="s">
        <v>53</v>
      </c>
      <c r="H61" s="164"/>
      <c r="I61" s="164"/>
      <c r="J61" s="166" t="s">
        <v>54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55</v>
      </c>
      <c r="E65" s="167"/>
      <c r="F65" s="167"/>
      <c r="G65" s="161" t="s">
        <v>56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53</v>
      </c>
      <c r="E76" s="164"/>
      <c r="F76" s="165" t="s">
        <v>54</v>
      </c>
      <c r="G76" s="163" t="s">
        <v>53</v>
      </c>
      <c r="H76" s="164"/>
      <c r="I76" s="164"/>
      <c r="J76" s="166" t="s">
        <v>54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119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Polopodzemní kontejnery II - Český Brod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SO 03 - Ulice Slovenská - Český Brod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Český Brod</v>
      </c>
      <c r="G89" s="38"/>
      <c r="H89" s="38"/>
      <c r="I89" s="30" t="s">
        <v>22</v>
      </c>
      <c r="J89" s="77" t="str">
        <f>IF(J12="","",J12)</f>
        <v>13. 12. 2023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8"/>
      <c r="E91" s="38"/>
      <c r="F91" s="25" t="str">
        <f>E15</f>
        <v xml:space="preserve">Město Český Brod, Náměstí Husovo 70, 282 01 Český </v>
      </c>
      <c r="G91" s="38"/>
      <c r="H91" s="38"/>
      <c r="I91" s="30" t="s">
        <v>31</v>
      </c>
      <c r="J91" s="34" t="str">
        <f>E21</f>
        <v>LNConsult s.r.o., U hřiště 250, 250 83 Škvorec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35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120</v>
      </c>
      <c r="D94" s="174"/>
      <c r="E94" s="174"/>
      <c r="F94" s="174"/>
      <c r="G94" s="174"/>
      <c r="H94" s="174"/>
      <c r="I94" s="174"/>
      <c r="J94" s="175" t="s">
        <v>121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122</v>
      </c>
      <c r="D96" s="38"/>
      <c r="E96" s="38"/>
      <c r="F96" s="38"/>
      <c r="G96" s="38"/>
      <c r="H96" s="38"/>
      <c r="I96" s="38"/>
      <c r="J96" s="108">
        <f>J122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77"/>
      <c r="C97" s="178"/>
      <c r="D97" s="179" t="s">
        <v>124</v>
      </c>
      <c r="E97" s="180"/>
      <c r="F97" s="180"/>
      <c r="G97" s="180"/>
      <c r="H97" s="180"/>
      <c r="I97" s="180"/>
      <c r="J97" s="181">
        <f>J123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125</v>
      </c>
      <c r="E98" s="186"/>
      <c r="F98" s="186"/>
      <c r="G98" s="186"/>
      <c r="H98" s="186"/>
      <c r="I98" s="186"/>
      <c r="J98" s="187">
        <f>J124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126</v>
      </c>
      <c r="E99" s="186"/>
      <c r="F99" s="186"/>
      <c r="G99" s="186"/>
      <c r="H99" s="186"/>
      <c r="I99" s="186"/>
      <c r="J99" s="187">
        <f>J168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127</v>
      </c>
      <c r="E100" s="186"/>
      <c r="F100" s="186"/>
      <c r="G100" s="186"/>
      <c r="H100" s="186"/>
      <c r="I100" s="186"/>
      <c r="J100" s="187">
        <f>J175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128</v>
      </c>
      <c r="E101" s="186"/>
      <c r="F101" s="186"/>
      <c r="G101" s="186"/>
      <c r="H101" s="186"/>
      <c r="I101" s="186"/>
      <c r="J101" s="187">
        <f>J189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129</v>
      </c>
      <c r="E102" s="186"/>
      <c r="F102" s="186"/>
      <c r="G102" s="186"/>
      <c r="H102" s="186"/>
      <c r="I102" s="186"/>
      <c r="J102" s="187">
        <f>J200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61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64"/>
      <c r="C104" s="65"/>
      <c r="D104" s="65"/>
      <c r="E104" s="65"/>
      <c r="F104" s="65"/>
      <c r="G104" s="65"/>
      <c r="H104" s="65"/>
      <c r="I104" s="65"/>
      <c r="J104" s="65"/>
      <c r="K104" s="65"/>
      <c r="L104" s="61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130</v>
      </c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16</v>
      </c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172" t="str">
        <f>E7</f>
        <v>Polopodzemní kontejnery II - Český Brod</v>
      </c>
      <c r="F112" s="30"/>
      <c r="G112" s="30"/>
      <c r="H112" s="30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117</v>
      </c>
      <c r="D113" s="38"/>
      <c r="E113" s="38"/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74" t="str">
        <f>E9</f>
        <v>SO 03 - Ulice Slovenská - Český Brod</v>
      </c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20</v>
      </c>
      <c r="D116" s="38"/>
      <c r="E116" s="38"/>
      <c r="F116" s="25" t="str">
        <f>F12</f>
        <v>Český Brod</v>
      </c>
      <c r="G116" s="38"/>
      <c r="H116" s="38"/>
      <c r="I116" s="30" t="s">
        <v>22</v>
      </c>
      <c r="J116" s="77" t="str">
        <f>IF(J12="","",J12)</f>
        <v>13. 12. 2023</v>
      </c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40.05" customHeight="1">
      <c r="A118" s="36"/>
      <c r="B118" s="37"/>
      <c r="C118" s="30" t="s">
        <v>24</v>
      </c>
      <c r="D118" s="38"/>
      <c r="E118" s="38"/>
      <c r="F118" s="25" t="str">
        <f>E15</f>
        <v xml:space="preserve">Město Český Brod, Náměstí Husovo 70, 282 01 Český </v>
      </c>
      <c r="G118" s="38"/>
      <c r="H118" s="38"/>
      <c r="I118" s="30" t="s">
        <v>31</v>
      </c>
      <c r="J118" s="34" t="str">
        <f>E21</f>
        <v>LNConsult s.r.o., U hřiště 250, 250 83 Škvorec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29</v>
      </c>
      <c r="D119" s="38"/>
      <c r="E119" s="38"/>
      <c r="F119" s="25" t="str">
        <f>IF(E18="","",E18)</f>
        <v>Vyplň údaj</v>
      </c>
      <c r="G119" s="38"/>
      <c r="H119" s="38"/>
      <c r="I119" s="30" t="s">
        <v>35</v>
      </c>
      <c r="J119" s="34" t="str">
        <f>E24</f>
        <v xml:space="preserve"> </v>
      </c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89"/>
      <c r="B121" s="190"/>
      <c r="C121" s="191" t="s">
        <v>131</v>
      </c>
      <c r="D121" s="192" t="s">
        <v>63</v>
      </c>
      <c r="E121" s="192" t="s">
        <v>59</v>
      </c>
      <c r="F121" s="192" t="s">
        <v>60</v>
      </c>
      <c r="G121" s="192" t="s">
        <v>132</v>
      </c>
      <c r="H121" s="192" t="s">
        <v>133</v>
      </c>
      <c r="I121" s="192" t="s">
        <v>134</v>
      </c>
      <c r="J121" s="192" t="s">
        <v>121</v>
      </c>
      <c r="K121" s="193" t="s">
        <v>135</v>
      </c>
      <c r="L121" s="194"/>
      <c r="M121" s="98" t="s">
        <v>1</v>
      </c>
      <c r="N121" s="99" t="s">
        <v>42</v>
      </c>
      <c r="O121" s="99" t="s">
        <v>136</v>
      </c>
      <c r="P121" s="99" t="s">
        <v>137</v>
      </c>
      <c r="Q121" s="99" t="s">
        <v>138</v>
      </c>
      <c r="R121" s="99" t="s">
        <v>139</v>
      </c>
      <c r="S121" s="99" t="s">
        <v>140</v>
      </c>
      <c r="T121" s="100" t="s">
        <v>141</v>
      </c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</row>
    <row r="122" s="2" customFormat="1" ht="22.8" customHeight="1">
      <c r="A122" s="36"/>
      <c r="B122" s="37"/>
      <c r="C122" s="105" t="s">
        <v>142</v>
      </c>
      <c r="D122" s="38"/>
      <c r="E122" s="38"/>
      <c r="F122" s="38"/>
      <c r="G122" s="38"/>
      <c r="H122" s="38"/>
      <c r="I122" s="38"/>
      <c r="J122" s="195">
        <f>BK122</f>
        <v>0</v>
      </c>
      <c r="K122" s="38"/>
      <c r="L122" s="42"/>
      <c r="M122" s="101"/>
      <c r="N122" s="196"/>
      <c r="O122" s="102"/>
      <c r="P122" s="197">
        <f>P123</f>
        <v>0</v>
      </c>
      <c r="Q122" s="102"/>
      <c r="R122" s="197">
        <f>R123</f>
        <v>53.761350649999997</v>
      </c>
      <c r="S122" s="102"/>
      <c r="T122" s="198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5" t="s">
        <v>77</v>
      </c>
      <c r="AU122" s="15" t="s">
        <v>123</v>
      </c>
      <c r="BK122" s="199">
        <f>BK123</f>
        <v>0</v>
      </c>
    </row>
    <row r="123" s="12" customFormat="1" ht="25.92" customHeight="1">
      <c r="A123" s="12"/>
      <c r="B123" s="200"/>
      <c r="C123" s="201"/>
      <c r="D123" s="202" t="s">
        <v>77</v>
      </c>
      <c r="E123" s="203" t="s">
        <v>143</v>
      </c>
      <c r="F123" s="203" t="s">
        <v>144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P124+P168+P175+P189+P200</f>
        <v>0</v>
      </c>
      <c r="Q123" s="208"/>
      <c r="R123" s="209">
        <f>R124+R168+R175+R189+R200</f>
        <v>53.761350649999997</v>
      </c>
      <c r="S123" s="208"/>
      <c r="T123" s="210">
        <f>T124+T168+T175+T189+T200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86</v>
      </c>
      <c r="AT123" s="212" t="s">
        <v>77</v>
      </c>
      <c r="AU123" s="212" t="s">
        <v>78</v>
      </c>
      <c r="AY123" s="211" t="s">
        <v>145</v>
      </c>
      <c r="BK123" s="213">
        <f>BK124+BK168+BK175+BK189+BK200</f>
        <v>0</v>
      </c>
    </row>
    <row r="124" s="12" customFormat="1" ht="22.8" customHeight="1">
      <c r="A124" s="12"/>
      <c r="B124" s="200"/>
      <c r="C124" s="201"/>
      <c r="D124" s="202" t="s">
        <v>77</v>
      </c>
      <c r="E124" s="214" t="s">
        <v>86</v>
      </c>
      <c r="F124" s="214" t="s">
        <v>146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SUM(P125:P167)</f>
        <v>0</v>
      </c>
      <c r="Q124" s="208"/>
      <c r="R124" s="209">
        <f>SUM(R125:R167)</f>
        <v>0.00048000000000000001</v>
      </c>
      <c r="S124" s="208"/>
      <c r="T124" s="210">
        <f>SUM(T125:T167)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86</v>
      </c>
      <c r="AT124" s="212" t="s">
        <v>77</v>
      </c>
      <c r="AU124" s="212" t="s">
        <v>86</v>
      </c>
      <c r="AY124" s="211" t="s">
        <v>145</v>
      </c>
      <c r="BK124" s="213">
        <f>SUM(BK125:BK167)</f>
        <v>0</v>
      </c>
    </row>
    <row r="125" s="2" customFormat="1" ht="24.15" customHeight="1">
      <c r="A125" s="36"/>
      <c r="B125" s="37"/>
      <c r="C125" s="216" t="s">
        <v>86</v>
      </c>
      <c r="D125" s="216" t="s">
        <v>147</v>
      </c>
      <c r="E125" s="217" t="s">
        <v>148</v>
      </c>
      <c r="F125" s="218" t="s">
        <v>149</v>
      </c>
      <c r="G125" s="219" t="s">
        <v>150</v>
      </c>
      <c r="H125" s="220">
        <v>24</v>
      </c>
      <c r="I125" s="221"/>
      <c r="J125" s="222">
        <f>ROUND(I125*H125,2)</f>
        <v>0</v>
      </c>
      <c r="K125" s="218" t="s">
        <v>151</v>
      </c>
      <c r="L125" s="42"/>
      <c r="M125" s="223" t="s">
        <v>1</v>
      </c>
      <c r="N125" s="224" t="s">
        <v>43</v>
      </c>
      <c r="O125" s="89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27" t="s">
        <v>152</v>
      </c>
      <c r="AT125" s="227" t="s">
        <v>147</v>
      </c>
      <c r="AU125" s="227" t="s">
        <v>88</v>
      </c>
      <c r="AY125" s="15" t="s">
        <v>145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15" t="s">
        <v>86</v>
      </c>
      <c r="BK125" s="228">
        <f>ROUND(I125*H125,2)</f>
        <v>0</v>
      </c>
      <c r="BL125" s="15" t="s">
        <v>152</v>
      </c>
      <c r="BM125" s="227" t="s">
        <v>314</v>
      </c>
    </row>
    <row r="126" s="2" customFormat="1">
      <c r="A126" s="36"/>
      <c r="B126" s="37"/>
      <c r="C126" s="38"/>
      <c r="D126" s="229" t="s">
        <v>154</v>
      </c>
      <c r="E126" s="38"/>
      <c r="F126" s="230" t="s">
        <v>155</v>
      </c>
      <c r="G126" s="38"/>
      <c r="H126" s="38"/>
      <c r="I126" s="231"/>
      <c r="J126" s="38"/>
      <c r="K126" s="38"/>
      <c r="L126" s="42"/>
      <c r="M126" s="232"/>
      <c r="N126" s="233"/>
      <c r="O126" s="89"/>
      <c r="P126" s="89"/>
      <c r="Q126" s="89"/>
      <c r="R126" s="89"/>
      <c r="S126" s="89"/>
      <c r="T126" s="90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5" t="s">
        <v>154</v>
      </c>
      <c r="AU126" s="15" t="s">
        <v>88</v>
      </c>
    </row>
    <row r="127" s="13" customFormat="1">
      <c r="A127" s="13"/>
      <c r="B127" s="234"/>
      <c r="C127" s="235"/>
      <c r="D127" s="229" t="s">
        <v>156</v>
      </c>
      <c r="E127" s="236" t="s">
        <v>1</v>
      </c>
      <c r="F127" s="237" t="s">
        <v>157</v>
      </c>
      <c r="G127" s="235"/>
      <c r="H127" s="238">
        <v>24</v>
      </c>
      <c r="I127" s="239"/>
      <c r="J127" s="235"/>
      <c r="K127" s="235"/>
      <c r="L127" s="240"/>
      <c r="M127" s="241"/>
      <c r="N127" s="242"/>
      <c r="O127" s="242"/>
      <c r="P127" s="242"/>
      <c r="Q127" s="242"/>
      <c r="R127" s="242"/>
      <c r="S127" s="242"/>
      <c r="T127" s="2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4" t="s">
        <v>156</v>
      </c>
      <c r="AU127" s="244" t="s">
        <v>88</v>
      </c>
      <c r="AV127" s="13" t="s">
        <v>88</v>
      </c>
      <c r="AW127" s="13" t="s">
        <v>34</v>
      </c>
      <c r="AX127" s="13" t="s">
        <v>86</v>
      </c>
      <c r="AY127" s="244" t="s">
        <v>145</v>
      </c>
    </row>
    <row r="128" s="2" customFormat="1" ht="24.15" customHeight="1">
      <c r="A128" s="36"/>
      <c r="B128" s="37"/>
      <c r="C128" s="216" t="s">
        <v>88</v>
      </c>
      <c r="D128" s="216" t="s">
        <v>147</v>
      </c>
      <c r="E128" s="217" t="s">
        <v>158</v>
      </c>
      <c r="F128" s="218" t="s">
        <v>159</v>
      </c>
      <c r="G128" s="219" t="s">
        <v>160</v>
      </c>
      <c r="H128" s="220">
        <v>1.5</v>
      </c>
      <c r="I128" s="221"/>
      <c r="J128" s="222">
        <f>ROUND(I128*H128,2)</f>
        <v>0</v>
      </c>
      <c r="K128" s="218" t="s">
        <v>151</v>
      </c>
      <c r="L128" s="42"/>
      <c r="M128" s="223" t="s">
        <v>1</v>
      </c>
      <c r="N128" s="224" t="s">
        <v>43</v>
      </c>
      <c r="O128" s="89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27" t="s">
        <v>152</v>
      </c>
      <c r="AT128" s="227" t="s">
        <v>147</v>
      </c>
      <c r="AU128" s="227" t="s">
        <v>88</v>
      </c>
      <c r="AY128" s="15" t="s">
        <v>145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15" t="s">
        <v>86</v>
      </c>
      <c r="BK128" s="228">
        <f>ROUND(I128*H128,2)</f>
        <v>0</v>
      </c>
      <c r="BL128" s="15" t="s">
        <v>152</v>
      </c>
      <c r="BM128" s="227" t="s">
        <v>315</v>
      </c>
    </row>
    <row r="129" s="2" customFormat="1">
      <c r="A129" s="36"/>
      <c r="B129" s="37"/>
      <c r="C129" s="38"/>
      <c r="D129" s="229" t="s">
        <v>154</v>
      </c>
      <c r="E129" s="38"/>
      <c r="F129" s="230" t="s">
        <v>162</v>
      </c>
      <c r="G129" s="38"/>
      <c r="H129" s="38"/>
      <c r="I129" s="231"/>
      <c r="J129" s="38"/>
      <c r="K129" s="38"/>
      <c r="L129" s="42"/>
      <c r="M129" s="232"/>
      <c r="N129" s="233"/>
      <c r="O129" s="89"/>
      <c r="P129" s="89"/>
      <c r="Q129" s="89"/>
      <c r="R129" s="89"/>
      <c r="S129" s="89"/>
      <c r="T129" s="90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5" t="s">
        <v>154</v>
      </c>
      <c r="AU129" s="15" t="s">
        <v>88</v>
      </c>
    </row>
    <row r="130" s="13" customFormat="1">
      <c r="A130" s="13"/>
      <c r="B130" s="234"/>
      <c r="C130" s="235"/>
      <c r="D130" s="229" t="s">
        <v>156</v>
      </c>
      <c r="E130" s="236" t="s">
        <v>1</v>
      </c>
      <c r="F130" s="237" t="s">
        <v>163</v>
      </c>
      <c r="G130" s="235"/>
      <c r="H130" s="238">
        <v>1.5</v>
      </c>
      <c r="I130" s="239"/>
      <c r="J130" s="235"/>
      <c r="K130" s="235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156</v>
      </c>
      <c r="AU130" s="244" t="s">
        <v>88</v>
      </c>
      <c r="AV130" s="13" t="s">
        <v>88</v>
      </c>
      <c r="AW130" s="13" t="s">
        <v>34</v>
      </c>
      <c r="AX130" s="13" t="s">
        <v>86</v>
      </c>
      <c r="AY130" s="244" t="s">
        <v>145</v>
      </c>
    </row>
    <row r="131" s="2" customFormat="1" ht="33" customHeight="1">
      <c r="A131" s="36"/>
      <c r="B131" s="37"/>
      <c r="C131" s="216" t="s">
        <v>164</v>
      </c>
      <c r="D131" s="216" t="s">
        <v>147</v>
      </c>
      <c r="E131" s="217" t="s">
        <v>165</v>
      </c>
      <c r="F131" s="218" t="s">
        <v>166</v>
      </c>
      <c r="G131" s="219" t="s">
        <v>160</v>
      </c>
      <c r="H131" s="220">
        <v>29.968</v>
      </c>
      <c r="I131" s="221"/>
      <c r="J131" s="222">
        <f>ROUND(I131*H131,2)</f>
        <v>0</v>
      </c>
      <c r="K131" s="218" t="s">
        <v>151</v>
      </c>
      <c r="L131" s="42"/>
      <c r="M131" s="223" t="s">
        <v>1</v>
      </c>
      <c r="N131" s="224" t="s">
        <v>43</v>
      </c>
      <c r="O131" s="89"/>
      <c r="P131" s="225">
        <f>O131*H131</f>
        <v>0</v>
      </c>
      <c r="Q131" s="225">
        <v>0</v>
      </c>
      <c r="R131" s="225">
        <f>Q131*H131</f>
        <v>0</v>
      </c>
      <c r="S131" s="225">
        <v>0</v>
      </c>
      <c r="T131" s="226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7" t="s">
        <v>152</v>
      </c>
      <c r="AT131" s="227" t="s">
        <v>147</v>
      </c>
      <c r="AU131" s="227" t="s">
        <v>88</v>
      </c>
      <c r="AY131" s="15" t="s">
        <v>145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15" t="s">
        <v>86</v>
      </c>
      <c r="BK131" s="228">
        <f>ROUND(I131*H131,2)</f>
        <v>0</v>
      </c>
      <c r="BL131" s="15" t="s">
        <v>152</v>
      </c>
      <c r="BM131" s="227" t="s">
        <v>316</v>
      </c>
    </row>
    <row r="132" s="2" customFormat="1">
      <c r="A132" s="36"/>
      <c r="B132" s="37"/>
      <c r="C132" s="38"/>
      <c r="D132" s="229" t="s">
        <v>154</v>
      </c>
      <c r="E132" s="38"/>
      <c r="F132" s="230" t="s">
        <v>168</v>
      </c>
      <c r="G132" s="38"/>
      <c r="H132" s="38"/>
      <c r="I132" s="231"/>
      <c r="J132" s="38"/>
      <c r="K132" s="38"/>
      <c r="L132" s="42"/>
      <c r="M132" s="232"/>
      <c r="N132" s="233"/>
      <c r="O132" s="89"/>
      <c r="P132" s="89"/>
      <c r="Q132" s="89"/>
      <c r="R132" s="89"/>
      <c r="S132" s="89"/>
      <c r="T132" s="90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5" t="s">
        <v>154</v>
      </c>
      <c r="AU132" s="15" t="s">
        <v>88</v>
      </c>
    </row>
    <row r="133" s="13" customFormat="1">
      <c r="A133" s="13"/>
      <c r="B133" s="234"/>
      <c r="C133" s="235"/>
      <c r="D133" s="229" t="s">
        <v>156</v>
      </c>
      <c r="E133" s="236" t="s">
        <v>1</v>
      </c>
      <c r="F133" s="237" t="s">
        <v>169</v>
      </c>
      <c r="G133" s="235"/>
      <c r="H133" s="238">
        <v>29.968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156</v>
      </c>
      <c r="AU133" s="244" t="s">
        <v>88</v>
      </c>
      <c r="AV133" s="13" t="s">
        <v>88</v>
      </c>
      <c r="AW133" s="13" t="s">
        <v>34</v>
      </c>
      <c r="AX133" s="13" t="s">
        <v>86</v>
      </c>
      <c r="AY133" s="244" t="s">
        <v>145</v>
      </c>
    </row>
    <row r="134" s="2" customFormat="1" ht="24.15" customHeight="1">
      <c r="A134" s="36"/>
      <c r="B134" s="37"/>
      <c r="C134" s="216" t="s">
        <v>152</v>
      </c>
      <c r="D134" s="216" t="s">
        <v>147</v>
      </c>
      <c r="E134" s="217" t="s">
        <v>170</v>
      </c>
      <c r="F134" s="218" t="s">
        <v>171</v>
      </c>
      <c r="G134" s="219" t="s">
        <v>160</v>
      </c>
      <c r="H134" s="220">
        <v>29.968</v>
      </c>
      <c r="I134" s="221"/>
      <c r="J134" s="222">
        <f>ROUND(I134*H134,2)</f>
        <v>0</v>
      </c>
      <c r="K134" s="218" t="s">
        <v>151</v>
      </c>
      <c r="L134" s="42"/>
      <c r="M134" s="223" t="s">
        <v>1</v>
      </c>
      <c r="N134" s="224" t="s">
        <v>43</v>
      </c>
      <c r="O134" s="89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27" t="s">
        <v>152</v>
      </c>
      <c r="AT134" s="227" t="s">
        <v>147</v>
      </c>
      <c r="AU134" s="227" t="s">
        <v>88</v>
      </c>
      <c r="AY134" s="15" t="s">
        <v>145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15" t="s">
        <v>86</v>
      </c>
      <c r="BK134" s="228">
        <f>ROUND(I134*H134,2)</f>
        <v>0</v>
      </c>
      <c r="BL134" s="15" t="s">
        <v>152</v>
      </c>
      <c r="BM134" s="227" t="s">
        <v>317</v>
      </c>
    </row>
    <row r="135" s="2" customFormat="1">
      <c r="A135" s="36"/>
      <c r="B135" s="37"/>
      <c r="C135" s="38"/>
      <c r="D135" s="229" t="s">
        <v>154</v>
      </c>
      <c r="E135" s="38"/>
      <c r="F135" s="230" t="s">
        <v>173</v>
      </c>
      <c r="G135" s="38"/>
      <c r="H135" s="38"/>
      <c r="I135" s="231"/>
      <c r="J135" s="38"/>
      <c r="K135" s="38"/>
      <c r="L135" s="42"/>
      <c r="M135" s="232"/>
      <c r="N135" s="233"/>
      <c r="O135" s="89"/>
      <c r="P135" s="89"/>
      <c r="Q135" s="89"/>
      <c r="R135" s="89"/>
      <c r="S135" s="89"/>
      <c r="T135" s="90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5" t="s">
        <v>154</v>
      </c>
      <c r="AU135" s="15" t="s">
        <v>88</v>
      </c>
    </row>
    <row r="136" s="13" customFormat="1">
      <c r="A136" s="13"/>
      <c r="B136" s="234"/>
      <c r="C136" s="235"/>
      <c r="D136" s="229" t="s">
        <v>156</v>
      </c>
      <c r="E136" s="236" t="s">
        <v>1</v>
      </c>
      <c r="F136" s="237" t="s">
        <v>169</v>
      </c>
      <c r="G136" s="235"/>
      <c r="H136" s="238">
        <v>29.968</v>
      </c>
      <c r="I136" s="239"/>
      <c r="J136" s="235"/>
      <c r="K136" s="235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156</v>
      </c>
      <c r="AU136" s="244" t="s">
        <v>88</v>
      </c>
      <c r="AV136" s="13" t="s">
        <v>88</v>
      </c>
      <c r="AW136" s="13" t="s">
        <v>34</v>
      </c>
      <c r="AX136" s="13" t="s">
        <v>86</v>
      </c>
      <c r="AY136" s="244" t="s">
        <v>145</v>
      </c>
    </row>
    <row r="137" s="2" customFormat="1" ht="37.8" customHeight="1">
      <c r="A137" s="36"/>
      <c r="B137" s="37"/>
      <c r="C137" s="216" t="s">
        <v>174</v>
      </c>
      <c r="D137" s="216" t="s">
        <v>147</v>
      </c>
      <c r="E137" s="217" t="s">
        <v>175</v>
      </c>
      <c r="F137" s="218" t="s">
        <v>176</v>
      </c>
      <c r="G137" s="219" t="s">
        <v>160</v>
      </c>
      <c r="H137" s="220">
        <v>29.968</v>
      </c>
      <c r="I137" s="221"/>
      <c r="J137" s="222">
        <f>ROUND(I137*H137,2)</f>
        <v>0</v>
      </c>
      <c r="K137" s="218" t="s">
        <v>151</v>
      </c>
      <c r="L137" s="42"/>
      <c r="M137" s="223" t="s">
        <v>1</v>
      </c>
      <c r="N137" s="224" t="s">
        <v>43</v>
      </c>
      <c r="O137" s="89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7" t="s">
        <v>152</v>
      </c>
      <c r="AT137" s="227" t="s">
        <v>147</v>
      </c>
      <c r="AU137" s="227" t="s">
        <v>88</v>
      </c>
      <c r="AY137" s="15" t="s">
        <v>145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15" t="s">
        <v>86</v>
      </c>
      <c r="BK137" s="228">
        <f>ROUND(I137*H137,2)</f>
        <v>0</v>
      </c>
      <c r="BL137" s="15" t="s">
        <v>152</v>
      </c>
      <c r="BM137" s="227" t="s">
        <v>318</v>
      </c>
    </row>
    <row r="138" s="2" customFormat="1">
      <c r="A138" s="36"/>
      <c r="B138" s="37"/>
      <c r="C138" s="38"/>
      <c r="D138" s="229" t="s">
        <v>154</v>
      </c>
      <c r="E138" s="38"/>
      <c r="F138" s="230" t="s">
        <v>178</v>
      </c>
      <c r="G138" s="38"/>
      <c r="H138" s="38"/>
      <c r="I138" s="231"/>
      <c r="J138" s="38"/>
      <c r="K138" s="38"/>
      <c r="L138" s="42"/>
      <c r="M138" s="232"/>
      <c r="N138" s="233"/>
      <c r="O138" s="89"/>
      <c r="P138" s="89"/>
      <c r="Q138" s="89"/>
      <c r="R138" s="89"/>
      <c r="S138" s="89"/>
      <c r="T138" s="90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5" t="s">
        <v>154</v>
      </c>
      <c r="AU138" s="15" t="s">
        <v>88</v>
      </c>
    </row>
    <row r="139" s="13" customFormat="1">
      <c r="A139" s="13"/>
      <c r="B139" s="234"/>
      <c r="C139" s="235"/>
      <c r="D139" s="229" t="s">
        <v>156</v>
      </c>
      <c r="E139" s="236" t="s">
        <v>1</v>
      </c>
      <c r="F139" s="237" t="s">
        <v>169</v>
      </c>
      <c r="G139" s="235"/>
      <c r="H139" s="238">
        <v>29.968</v>
      </c>
      <c r="I139" s="239"/>
      <c r="J139" s="235"/>
      <c r="K139" s="235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156</v>
      </c>
      <c r="AU139" s="244" t="s">
        <v>88</v>
      </c>
      <c r="AV139" s="13" t="s">
        <v>88</v>
      </c>
      <c r="AW139" s="13" t="s">
        <v>34</v>
      </c>
      <c r="AX139" s="13" t="s">
        <v>86</v>
      </c>
      <c r="AY139" s="244" t="s">
        <v>145</v>
      </c>
    </row>
    <row r="140" s="2" customFormat="1" ht="37.8" customHeight="1">
      <c r="A140" s="36"/>
      <c r="B140" s="37"/>
      <c r="C140" s="216" t="s">
        <v>179</v>
      </c>
      <c r="D140" s="216" t="s">
        <v>147</v>
      </c>
      <c r="E140" s="217" t="s">
        <v>180</v>
      </c>
      <c r="F140" s="218" t="s">
        <v>181</v>
      </c>
      <c r="G140" s="219" t="s">
        <v>160</v>
      </c>
      <c r="H140" s="220">
        <v>299.68000000000001</v>
      </c>
      <c r="I140" s="221"/>
      <c r="J140" s="222">
        <f>ROUND(I140*H140,2)</f>
        <v>0</v>
      </c>
      <c r="K140" s="218" t="s">
        <v>151</v>
      </c>
      <c r="L140" s="42"/>
      <c r="M140" s="223" t="s">
        <v>1</v>
      </c>
      <c r="N140" s="224" t="s">
        <v>43</v>
      </c>
      <c r="O140" s="89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27" t="s">
        <v>152</v>
      </c>
      <c r="AT140" s="227" t="s">
        <v>147</v>
      </c>
      <c r="AU140" s="227" t="s">
        <v>88</v>
      </c>
      <c r="AY140" s="15" t="s">
        <v>145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5" t="s">
        <v>86</v>
      </c>
      <c r="BK140" s="228">
        <f>ROUND(I140*H140,2)</f>
        <v>0</v>
      </c>
      <c r="BL140" s="15" t="s">
        <v>152</v>
      </c>
      <c r="BM140" s="227" t="s">
        <v>319</v>
      </c>
    </row>
    <row r="141" s="2" customFormat="1">
      <c r="A141" s="36"/>
      <c r="B141" s="37"/>
      <c r="C141" s="38"/>
      <c r="D141" s="229" t="s">
        <v>154</v>
      </c>
      <c r="E141" s="38"/>
      <c r="F141" s="230" t="s">
        <v>183</v>
      </c>
      <c r="G141" s="38"/>
      <c r="H141" s="38"/>
      <c r="I141" s="231"/>
      <c r="J141" s="38"/>
      <c r="K141" s="38"/>
      <c r="L141" s="42"/>
      <c r="M141" s="232"/>
      <c r="N141" s="233"/>
      <c r="O141" s="89"/>
      <c r="P141" s="89"/>
      <c r="Q141" s="89"/>
      <c r="R141" s="89"/>
      <c r="S141" s="89"/>
      <c r="T141" s="90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5" t="s">
        <v>154</v>
      </c>
      <c r="AU141" s="15" t="s">
        <v>88</v>
      </c>
    </row>
    <row r="142" s="13" customFormat="1">
      <c r="A142" s="13"/>
      <c r="B142" s="234"/>
      <c r="C142" s="235"/>
      <c r="D142" s="229" t="s">
        <v>156</v>
      </c>
      <c r="E142" s="236" t="s">
        <v>1</v>
      </c>
      <c r="F142" s="237" t="s">
        <v>184</v>
      </c>
      <c r="G142" s="235"/>
      <c r="H142" s="238">
        <v>299.68000000000001</v>
      </c>
      <c r="I142" s="239"/>
      <c r="J142" s="235"/>
      <c r="K142" s="235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156</v>
      </c>
      <c r="AU142" s="244" t="s">
        <v>88</v>
      </c>
      <c r="AV142" s="13" t="s">
        <v>88</v>
      </c>
      <c r="AW142" s="13" t="s">
        <v>34</v>
      </c>
      <c r="AX142" s="13" t="s">
        <v>86</v>
      </c>
      <c r="AY142" s="244" t="s">
        <v>145</v>
      </c>
    </row>
    <row r="143" s="2" customFormat="1" ht="24.15" customHeight="1">
      <c r="A143" s="36"/>
      <c r="B143" s="37"/>
      <c r="C143" s="216" t="s">
        <v>185</v>
      </c>
      <c r="D143" s="216" t="s">
        <v>147</v>
      </c>
      <c r="E143" s="217" t="s">
        <v>186</v>
      </c>
      <c r="F143" s="218" t="s">
        <v>187</v>
      </c>
      <c r="G143" s="219" t="s">
        <v>160</v>
      </c>
      <c r="H143" s="220">
        <v>29.968</v>
      </c>
      <c r="I143" s="221"/>
      <c r="J143" s="222">
        <f>ROUND(I143*H143,2)</f>
        <v>0</v>
      </c>
      <c r="K143" s="218" t="s">
        <v>151</v>
      </c>
      <c r="L143" s="42"/>
      <c r="M143" s="223" t="s">
        <v>1</v>
      </c>
      <c r="N143" s="224" t="s">
        <v>43</v>
      </c>
      <c r="O143" s="89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7" t="s">
        <v>152</v>
      </c>
      <c r="AT143" s="227" t="s">
        <v>147</v>
      </c>
      <c r="AU143" s="227" t="s">
        <v>88</v>
      </c>
      <c r="AY143" s="15" t="s">
        <v>145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5" t="s">
        <v>86</v>
      </c>
      <c r="BK143" s="228">
        <f>ROUND(I143*H143,2)</f>
        <v>0</v>
      </c>
      <c r="BL143" s="15" t="s">
        <v>152</v>
      </c>
      <c r="BM143" s="227" t="s">
        <v>320</v>
      </c>
    </row>
    <row r="144" s="2" customFormat="1">
      <c r="A144" s="36"/>
      <c r="B144" s="37"/>
      <c r="C144" s="38"/>
      <c r="D144" s="229" t="s">
        <v>154</v>
      </c>
      <c r="E144" s="38"/>
      <c r="F144" s="230" t="s">
        <v>189</v>
      </c>
      <c r="G144" s="38"/>
      <c r="H144" s="38"/>
      <c r="I144" s="231"/>
      <c r="J144" s="38"/>
      <c r="K144" s="38"/>
      <c r="L144" s="42"/>
      <c r="M144" s="232"/>
      <c r="N144" s="233"/>
      <c r="O144" s="89"/>
      <c r="P144" s="89"/>
      <c r="Q144" s="89"/>
      <c r="R144" s="89"/>
      <c r="S144" s="89"/>
      <c r="T144" s="90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154</v>
      </c>
      <c r="AU144" s="15" t="s">
        <v>88</v>
      </c>
    </row>
    <row r="145" s="13" customFormat="1">
      <c r="A145" s="13"/>
      <c r="B145" s="234"/>
      <c r="C145" s="235"/>
      <c r="D145" s="229" t="s">
        <v>156</v>
      </c>
      <c r="E145" s="236" t="s">
        <v>1</v>
      </c>
      <c r="F145" s="237" t="s">
        <v>169</v>
      </c>
      <c r="G145" s="235"/>
      <c r="H145" s="238">
        <v>29.968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156</v>
      </c>
      <c r="AU145" s="244" t="s">
        <v>88</v>
      </c>
      <c r="AV145" s="13" t="s">
        <v>88</v>
      </c>
      <c r="AW145" s="13" t="s">
        <v>34</v>
      </c>
      <c r="AX145" s="13" t="s">
        <v>86</v>
      </c>
      <c r="AY145" s="244" t="s">
        <v>145</v>
      </c>
    </row>
    <row r="146" s="2" customFormat="1" ht="24.15" customHeight="1">
      <c r="A146" s="36"/>
      <c r="B146" s="37"/>
      <c r="C146" s="216" t="s">
        <v>190</v>
      </c>
      <c r="D146" s="216" t="s">
        <v>147</v>
      </c>
      <c r="E146" s="217" t="s">
        <v>191</v>
      </c>
      <c r="F146" s="218" t="s">
        <v>192</v>
      </c>
      <c r="G146" s="219" t="s">
        <v>193</v>
      </c>
      <c r="H146" s="220">
        <v>53.942</v>
      </c>
      <c r="I146" s="221"/>
      <c r="J146" s="222">
        <f>ROUND(I146*H146,2)</f>
        <v>0</v>
      </c>
      <c r="K146" s="218" t="s">
        <v>151</v>
      </c>
      <c r="L146" s="42"/>
      <c r="M146" s="223" t="s">
        <v>1</v>
      </c>
      <c r="N146" s="224" t="s">
        <v>43</v>
      </c>
      <c r="O146" s="89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7" t="s">
        <v>152</v>
      </c>
      <c r="AT146" s="227" t="s">
        <v>147</v>
      </c>
      <c r="AU146" s="227" t="s">
        <v>88</v>
      </c>
      <c r="AY146" s="15" t="s">
        <v>145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15" t="s">
        <v>86</v>
      </c>
      <c r="BK146" s="228">
        <f>ROUND(I146*H146,2)</f>
        <v>0</v>
      </c>
      <c r="BL146" s="15" t="s">
        <v>152</v>
      </c>
      <c r="BM146" s="227" t="s">
        <v>321</v>
      </c>
    </row>
    <row r="147" s="2" customFormat="1">
      <c r="A147" s="36"/>
      <c r="B147" s="37"/>
      <c r="C147" s="38"/>
      <c r="D147" s="229" t="s">
        <v>154</v>
      </c>
      <c r="E147" s="38"/>
      <c r="F147" s="230" t="s">
        <v>195</v>
      </c>
      <c r="G147" s="38"/>
      <c r="H147" s="38"/>
      <c r="I147" s="231"/>
      <c r="J147" s="38"/>
      <c r="K147" s="38"/>
      <c r="L147" s="42"/>
      <c r="M147" s="232"/>
      <c r="N147" s="233"/>
      <c r="O147" s="89"/>
      <c r="P147" s="89"/>
      <c r="Q147" s="89"/>
      <c r="R147" s="89"/>
      <c r="S147" s="89"/>
      <c r="T147" s="90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5" t="s">
        <v>154</v>
      </c>
      <c r="AU147" s="15" t="s">
        <v>88</v>
      </c>
    </row>
    <row r="148" s="13" customFormat="1">
      <c r="A148" s="13"/>
      <c r="B148" s="234"/>
      <c r="C148" s="235"/>
      <c r="D148" s="229" t="s">
        <v>156</v>
      </c>
      <c r="E148" s="236" t="s">
        <v>1</v>
      </c>
      <c r="F148" s="237" t="s">
        <v>196</v>
      </c>
      <c r="G148" s="235"/>
      <c r="H148" s="238">
        <v>53.942</v>
      </c>
      <c r="I148" s="239"/>
      <c r="J148" s="235"/>
      <c r="K148" s="235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156</v>
      </c>
      <c r="AU148" s="244" t="s">
        <v>88</v>
      </c>
      <c r="AV148" s="13" t="s">
        <v>88</v>
      </c>
      <c r="AW148" s="13" t="s">
        <v>34</v>
      </c>
      <c r="AX148" s="13" t="s">
        <v>86</v>
      </c>
      <c r="AY148" s="244" t="s">
        <v>145</v>
      </c>
    </row>
    <row r="149" s="2" customFormat="1" ht="24.15" customHeight="1">
      <c r="A149" s="36"/>
      <c r="B149" s="37"/>
      <c r="C149" s="216" t="s">
        <v>197</v>
      </c>
      <c r="D149" s="216" t="s">
        <v>147</v>
      </c>
      <c r="E149" s="217" t="s">
        <v>198</v>
      </c>
      <c r="F149" s="218" t="s">
        <v>199</v>
      </c>
      <c r="G149" s="219" t="s">
        <v>150</v>
      </c>
      <c r="H149" s="220">
        <v>24</v>
      </c>
      <c r="I149" s="221"/>
      <c r="J149" s="222">
        <f>ROUND(I149*H149,2)</f>
        <v>0</v>
      </c>
      <c r="K149" s="218" t="s">
        <v>151</v>
      </c>
      <c r="L149" s="42"/>
      <c r="M149" s="223" t="s">
        <v>1</v>
      </c>
      <c r="N149" s="224" t="s">
        <v>43</v>
      </c>
      <c r="O149" s="89"/>
      <c r="P149" s="225">
        <f>O149*H149</f>
        <v>0</v>
      </c>
      <c r="Q149" s="225">
        <v>0</v>
      </c>
      <c r="R149" s="225">
        <f>Q149*H149</f>
        <v>0</v>
      </c>
      <c r="S149" s="225">
        <v>0</v>
      </c>
      <c r="T149" s="22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7" t="s">
        <v>152</v>
      </c>
      <c r="AT149" s="227" t="s">
        <v>147</v>
      </c>
      <c r="AU149" s="227" t="s">
        <v>88</v>
      </c>
      <c r="AY149" s="15" t="s">
        <v>145</v>
      </c>
      <c r="BE149" s="228">
        <f>IF(N149="základní",J149,0)</f>
        <v>0</v>
      </c>
      <c r="BF149" s="228">
        <f>IF(N149="snížená",J149,0)</f>
        <v>0</v>
      </c>
      <c r="BG149" s="228">
        <f>IF(N149="zákl. přenesená",J149,0)</f>
        <v>0</v>
      </c>
      <c r="BH149" s="228">
        <f>IF(N149="sníž. přenesená",J149,0)</f>
        <v>0</v>
      </c>
      <c r="BI149" s="228">
        <f>IF(N149="nulová",J149,0)</f>
        <v>0</v>
      </c>
      <c r="BJ149" s="15" t="s">
        <v>86</v>
      </c>
      <c r="BK149" s="228">
        <f>ROUND(I149*H149,2)</f>
        <v>0</v>
      </c>
      <c r="BL149" s="15" t="s">
        <v>152</v>
      </c>
      <c r="BM149" s="227" t="s">
        <v>322</v>
      </c>
    </row>
    <row r="150" s="2" customFormat="1">
      <c r="A150" s="36"/>
      <c r="B150" s="37"/>
      <c r="C150" s="38"/>
      <c r="D150" s="229" t="s">
        <v>154</v>
      </c>
      <c r="E150" s="38"/>
      <c r="F150" s="230" t="s">
        <v>201</v>
      </c>
      <c r="G150" s="38"/>
      <c r="H150" s="38"/>
      <c r="I150" s="231"/>
      <c r="J150" s="38"/>
      <c r="K150" s="38"/>
      <c r="L150" s="42"/>
      <c r="M150" s="232"/>
      <c r="N150" s="233"/>
      <c r="O150" s="89"/>
      <c r="P150" s="89"/>
      <c r="Q150" s="89"/>
      <c r="R150" s="89"/>
      <c r="S150" s="89"/>
      <c r="T150" s="90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154</v>
      </c>
      <c r="AU150" s="15" t="s">
        <v>88</v>
      </c>
    </row>
    <row r="151" s="13" customFormat="1">
      <c r="A151" s="13"/>
      <c r="B151" s="234"/>
      <c r="C151" s="235"/>
      <c r="D151" s="229" t="s">
        <v>156</v>
      </c>
      <c r="E151" s="236" t="s">
        <v>1</v>
      </c>
      <c r="F151" s="237" t="s">
        <v>202</v>
      </c>
      <c r="G151" s="235"/>
      <c r="H151" s="238">
        <v>24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4" t="s">
        <v>156</v>
      </c>
      <c r="AU151" s="244" t="s">
        <v>88</v>
      </c>
      <c r="AV151" s="13" t="s">
        <v>88</v>
      </c>
      <c r="AW151" s="13" t="s">
        <v>34</v>
      </c>
      <c r="AX151" s="13" t="s">
        <v>86</v>
      </c>
      <c r="AY151" s="244" t="s">
        <v>145</v>
      </c>
    </row>
    <row r="152" s="2" customFormat="1" ht="24.15" customHeight="1">
      <c r="A152" s="36"/>
      <c r="B152" s="37"/>
      <c r="C152" s="216" t="s">
        <v>203</v>
      </c>
      <c r="D152" s="216" t="s">
        <v>147</v>
      </c>
      <c r="E152" s="217" t="s">
        <v>204</v>
      </c>
      <c r="F152" s="218" t="s">
        <v>205</v>
      </c>
      <c r="G152" s="219" t="s">
        <v>150</v>
      </c>
      <c r="H152" s="220">
        <v>24</v>
      </c>
      <c r="I152" s="221"/>
      <c r="J152" s="222">
        <f>ROUND(I152*H152,2)</f>
        <v>0</v>
      </c>
      <c r="K152" s="218" t="s">
        <v>151</v>
      </c>
      <c r="L152" s="42"/>
      <c r="M152" s="223" t="s">
        <v>1</v>
      </c>
      <c r="N152" s="224" t="s">
        <v>43</v>
      </c>
      <c r="O152" s="89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27" t="s">
        <v>152</v>
      </c>
      <c r="AT152" s="227" t="s">
        <v>147</v>
      </c>
      <c r="AU152" s="227" t="s">
        <v>88</v>
      </c>
      <c r="AY152" s="15" t="s">
        <v>145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15" t="s">
        <v>86</v>
      </c>
      <c r="BK152" s="228">
        <f>ROUND(I152*H152,2)</f>
        <v>0</v>
      </c>
      <c r="BL152" s="15" t="s">
        <v>152</v>
      </c>
      <c r="BM152" s="227" t="s">
        <v>323</v>
      </c>
    </row>
    <row r="153" s="2" customFormat="1">
      <c r="A153" s="36"/>
      <c r="B153" s="37"/>
      <c r="C153" s="38"/>
      <c r="D153" s="229" t="s">
        <v>154</v>
      </c>
      <c r="E153" s="38"/>
      <c r="F153" s="230" t="s">
        <v>207</v>
      </c>
      <c r="G153" s="38"/>
      <c r="H153" s="38"/>
      <c r="I153" s="231"/>
      <c r="J153" s="38"/>
      <c r="K153" s="38"/>
      <c r="L153" s="42"/>
      <c r="M153" s="232"/>
      <c r="N153" s="233"/>
      <c r="O153" s="89"/>
      <c r="P153" s="89"/>
      <c r="Q153" s="89"/>
      <c r="R153" s="89"/>
      <c r="S153" s="89"/>
      <c r="T153" s="90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5" t="s">
        <v>154</v>
      </c>
      <c r="AU153" s="15" t="s">
        <v>88</v>
      </c>
    </row>
    <row r="154" s="13" customFormat="1">
      <c r="A154" s="13"/>
      <c r="B154" s="234"/>
      <c r="C154" s="235"/>
      <c r="D154" s="229" t="s">
        <v>156</v>
      </c>
      <c r="E154" s="236" t="s">
        <v>1</v>
      </c>
      <c r="F154" s="237" t="s">
        <v>202</v>
      </c>
      <c r="G154" s="235"/>
      <c r="H154" s="238">
        <v>24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156</v>
      </c>
      <c r="AU154" s="244" t="s">
        <v>88</v>
      </c>
      <c r="AV154" s="13" t="s">
        <v>88</v>
      </c>
      <c r="AW154" s="13" t="s">
        <v>34</v>
      </c>
      <c r="AX154" s="13" t="s">
        <v>86</v>
      </c>
      <c r="AY154" s="244" t="s">
        <v>145</v>
      </c>
    </row>
    <row r="155" s="2" customFormat="1" ht="16.5" customHeight="1">
      <c r="A155" s="36"/>
      <c r="B155" s="37"/>
      <c r="C155" s="245" t="s">
        <v>208</v>
      </c>
      <c r="D155" s="245" t="s">
        <v>209</v>
      </c>
      <c r="E155" s="246" t="s">
        <v>210</v>
      </c>
      <c r="F155" s="247" t="s">
        <v>211</v>
      </c>
      <c r="G155" s="248" t="s">
        <v>212</v>
      </c>
      <c r="H155" s="249">
        <v>0.47999999999999998</v>
      </c>
      <c r="I155" s="250"/>
      <c r="J155" s="251">
        <f>ROUND(I155*H155,2)</f>
        <v>0</v>
      </c>
      <c r="K155" s="247" t="s">
        <v>151</v>
      </c>
      <c r="L155" s="252"/>
      <c r="M155" s="253" t="s">
        <v>1</v>
      </c>
      <c r="N155" s="254" t="s">
        <v>43</v>
      </c>
      <c r="O155" s="89"/>
      <c r="P155" s="225">
        <f>O155*H155</f>
        <v>0</v>
      </c>
      <c r="Q155" s="225">
        <v>0.001</v>
      </c>
      <c r="R155" s="225">
        <f>Q155*H155</f>
        <v>0.00048000000000000001</v>
      </c>
      <c r="S155" s="225">
        <v>0</v>
      </c>
      <c r="T155" s="22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27" t="s">
        <v>190</v>
      </c>
      <c r="AT155" s="227" t="s">
        <v>209</v>
      </c>
      <c r="AU155" s="227" t="s">
        <v>88</v>
      </c>
      <c r="AY155" s="15" t="s">
        <v>145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15" t="s">
        <v>86</v>
      </c>
      <c r="BK155" s="228">
        <f>ROUND(I155*H155,2)</f>
        <v>0</v>
      </c>
      <c r="BL155" s="15" t="s">
        <v>152</v>
      </c>
      <c r="BM155" s="227" t="s">
        <v>324</v>
      </c>
    </row>
    <row r="156" s="2" customFormat="1">
      <c r="A156" s="36"/>
      <c r="B156" s="37"/>
      <c r="C156" s="38"/>
      <c r="D156" s="229" t="s">
        <v>154</v>
      </c>
      <c r="E156" s="38"/>
      <c r="F156" s="230" t="s">
        <v>211</v>
      </c>
      <c r="G156" s="38"/>
      <c r="H156" s="38"/>
      <c r="I156" s="231"/>
      <c r="J156" s="38"/>
      <c r="K156" s="38"/>
      <c r="L156" s="42"/>
      <c r="M156" s="232"/>
      <c r="N156" s="233"/>
      <c r="O156" s="89"/>
      <c r="P156" s="89"/>
      <c r="Q156" s="89"/>
      <c r="R156" s="89"/>
      <c r="S156" s="89"/>
      <c r="T156" s="90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5" t="s">
        <v>154</v>
      </c>
      <c r="AU156" s="15" t="s">
        <v>88</v>
      </c>
    </row>
    <row r="157" s="13" customFormat="1">
      <c r="A157" s="13"/>
      <c r="B157" s="234"/>
      <c r="C157" s="235"/>
      <c r="D157" s="229" t="s">
        <v>156</v>
      </c>
      <c r="E157" s="236" t="s">
        <v>1</v>
      </c>
      <c r="F157" s="237" t="s">
        <v>202</v>
      </c>
      <c r="G157" s="235"/>
      <c r="H157" s="238">
        <v>24</v>
      </c>
      <c r="I157" s="239"/>
      <c r="J157" s="235"/>
      <c r="K157" s="235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156</v>
      </c>
      <c r="AU157" s="244" t="s">
        <v>88</v>
      </c>
      <c r="AV157" s="13" t="s">
        <v>88</v>
      </c>
      <c r="AW157" s="13" t="s">
        <v>34</v>
      </c>
      <c r="AX157" s="13" t="s">
        <v>86</v>
      </c>
      <c r="AY157" s="244" t="s">
        <v>145</v>
      </c>
    </row>
    <row r="158" s="13" customFormat="1">
      <c r="A158" s="13"/>
      <c r="B158" s="234"/>
      <c r="C158" s="235"/>
      <c r="D158" s="229" t="s">
        <v>156</v>
      </c>
      <c r="E158" s="235"/>
      <c r="F158" s="237" t="s">
        <v>214</v>
      </c>
      <c r="G158" s="235"/>
      <c r="H158" s="238">
        <v>0.47999999999999998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156</v>
      </c>
      <c r="AU158" s="244" t="s">
        <v>88</v>
      </c>
      <c r="AV158" s="13" t="s">
        <v>88</v>
      </c>
      <c r="AW158" s="13" t="s">
        <v>4</v>
      </c>
      <c r="AX158" s="13" t="s">
        <v>86</v>
      </c>
      <c r="AY158" s="244" t="s">
        <v>145</v>
      </c>
    </row>
    <row r="159" s="2" customFormat="1" ht="16.5" customHeight="1">
      <c r="A159" s="36"/>
      <c r="B159" s="37"/>
      <c r="C159" s="216" t="s">
        <v>215</v>
      </c>
      <c r="D159" s="216" t="s">
        <v>147</v>
      </c>
      <c r="E159" s="217" t="s">
        <v>216</v>
      </c>
      <c r="F159" s="218" t="s">
        <v>217</v>
      </c>
      <c r="G159" s="219" t="s">
        <v>218</v>
      </c>
      <c r="H159" s="220">
        <v>4</v>
      </c>
      <c r="I159" s="221"/>
      <c r="J159" s="222">
        <f>ROUND(I159*H159,2)</f>
        <v>0</v>
      </c>
      <c r="K159" s="218" t="s">
        <v>1</v>
      </c>
      <c r="L159" s="42"/>
      <c r="M159" s="223" t="s">
        <v>1</v>
      </c>
      <c r="N159" s="224" t="s">
        <v>43</v>
      </c>
      <c r="O159" s="89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7" t="s">
        <v>152</v>
      </c>
      <c r="AT159" s="227" t="s">
        <v>147</v>
      </c>
      <c r="AU159" s="227" t="s">
        <v>88</v>
      </c>
      <c r="AY159" s="15" t="s">
        <v>145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5" t="s">
        <v>86</v>
      </c>
      <c r="BK159" s="228">
        <f>ROUND(I159*H159,2)</f>
        <v>0</v>
      </c>
      <c r="BL159" s="15" t="s">
        <v>152</v>
      </c>
      <c r="BM159" s="227" t="s">
        <v>325</v>
      </c>
    </row>
    <row r="160" s="2" customFormat="1">
      <c r="A160" s="36"/>
      <c r="B160" s="37"/>
      <c r="C160" s="38"/>
      <c r="D160" s="229" t="s">
        <v>154</v>
      </c>
      <c r="E160" s="38"/>
      <c r="F160" s="230" t="s">
        <v>220</v>
      </c>
      <c r="G160" s="38"/>
      <c r="H160" s="38"/>
      <c r="I160" s="231"/>
      <c r="J160" s="38"/>
      <c r="K160" s="38"/>
      <c r="L160" s="42"/>
      <c r="M160" s="232"/>
      <c r="N160" s="233"/>
      <c r="O160" s="89"/>
      <c r="P160" s="89"/>
      <c r="Q160" s="89"/>
      <c r="R160" s="89"/>
      <c r="S160" s="89"/>
      <c r="T160" s="90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5" t="s">
        <v>154</v>
      </c>
      <c r="AU160" s="15" t="s">
        <v>88</v>
      </c>
    </row>
    <row r="161" s="13" customFormat="1">
      <c r="A161" s="13"/>
      <c r="B161" s="234"/>
      <c r="C161" s="235"/>
      <c r="D161" s="229" t="s">
        <v>156</v>
      </c>
      <c r="E161" s="236" t="s">
        <v>1</v>
      </c>
      <c r="F161" s="237" t="s">
        <v>152</v>
      </c>
      <c r="G161" s="235"/>
      <c r="H161" s="238">
        <v>4</v>
      </c>
      <c r="I161" s="239"/>
      <c r="J161" s="235"/>
      <c r="K161" s="235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156</v>
      </c>
      <c r="AU161" s="244" t="s">
        <v>88</v>
      </c>
      <c r="AV161" s="13" t="s">
        <v>88</v>
      </c>
      <c r="AW161" s="13" t="s">
        <v>34</v>
      </c>
      <c r="AX161" s="13" t="s">
        <v>86</v>
      </c>
      <c r="AY161" s="244" t="s">
        <v>145</v>
      </c>
    </row>
    <row r="162" s="2" customFormat="1" ht="62.7" customHeight="1">
      <c r="A162" s="36"/>
      <c r="B162" s="37"/>
      <c r="C162" s="216" t="s">
        <v>221</v>
      </c>
      <c r="D162" s="216" t="s">
        <v>147</v>
      </c>
      <c r="E162" s="217" t="s">
        <v>222</v>
      </c>
      <c r="F162" s="218" t="s">
        <v>223</v>
      </c>
      <c r="G162" s="219" t="s">
        <v>218</v>
      </c>
      <c r="H162" s="220">
        <v>2</v>
      </c>
      <c r="I162" s="221"/>
      <c r="J162" s="222">
        <f>ROUND(I162*H162,2)</f>
        <v>0</v>
      </c>
      <c r="K162" s="218" t="s">
        <v>1</v>
      </c>
      <c r="L162" s="42"/>
      <c r="M162" s="223" t="s">
        <v>1</v>
      </c>
      <c r="N162" s="224" t="s">
        <v>43</v>
      </c>
      <c r="O162" s="89"/>
      <c r="P162" s="225">
        <f>O162*H162</f>
        <v>0</v>
      </c>
      <c r="Q162" s="225">
        <v>0</v>
      </c>
      <c r="R162" s="225">
        <f>Q162*H162</f>
        <v>0</v>
      </c>
      <c r="S162" s="225">
        <v>0</v>
      </c>
      <c r="T162" s="22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7" t="s">
        <v>152</v>
      </c>
      <c r="AT162" s="227" t="s">
        <v>147</v>
      </c>
      <c r="AU162" s="227" t="s">
        <v>88</v>
      </c>
      <c r="AY162" s="15" t="s">
        <v>145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15" t="s">
        <v>86</v>
      </c>
      <c r="BK162" s="228">
        <f>ROUND(I162*H162,2)</f>
        <v>0</v>
      </c>
      <c r="BL162" s="15" t="s">
        <v>152</v>
      </c>
      <c r="BM162" s="227" t="s">
        <v>326</v>
      </c>
    </row>
    <row r="163" s="2" customFormat="1">
      <c r="A163" s="36"/>
      <c r="B163" s="37"/>
      <c r="C163" s="38"/>
      <c r="D163" s="229" t="s">
        <v>154</v>
      </c>
      <c r="E163" s="38"/>
      <c r="F163" s="230" t="s">
        <v>223</v>
      </c>
      <c r="G163" s="38"/>
      <c r="H163" s="38"/>
      <c r="I163" s="231"/>
      <c r="J163" s="38"/>
      <c r="K163" s="38"/>
      <c r="L163" s="42"/>
      <c r="M163" s="232"/>
      <c r="N163" s="233"/>
      <c r="O163" s="89"/>
      <c r="P163" s="89"/>
      <c r="Q163" s="89"/>
      <c r="R163" s="89"/>
      <c r="S163" s="89"/>
      <c r="T163" s="90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5" t="s">
        <v>154</v>
      </c>
      <c r="AU163" s="15" t="s">
        <v>88</v>
      </c>
    </row>
    <row r="164" s="13" customFormat="1">
      <c r="A164" s="13"/>
      <c r="B164" s="234"/>
      <c r="C164" s="235"/>
      <c r="D164" s="229" t="s">
        <v>156</v>
      </c>
      <c r="E164" s="236" t="s">
        <v>1</v>
      </c>
      <c r="F164" s="237" t="s">
        <v>88</v>
      </c>
      <c r="G164" s="235"/>
      <c r="H164" s="238">
        <v>2</v>
      </c>
      <c r="I164" s="239"/>
      <c r="J164" s="235"/>
      <c r="K164" s="235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156</v>
      </c>
      <c r="AU164" s="244" t="s">
        <v>88</v>
      </c>
      <c r="AV164" s="13" t="s">
        <v>88</v>
      </c>
      <c r="AW164" s="13" t="s">
        <v>34</v>
      </c>
      <c r="AX164" s="13" t="s">
        <v>86</v>
      </c>
      <c r="AY164" s="244" t="s">
        <v>145</v>
      </c>
    </row>
    <row r="165" s="2" customFormat="1" ht="66.75" customHeight="1">
      <c r="A165" s="36"/>
      <c r="B165" s="37"/>
      <c r="C165" s="216" t="s">
        <v>225</v>
      </c>
      <c r="D165" s="216" t="s">
        <v>147</v>
      </c>
      <c r="E165" s="217" t="s">
        <v>226</v>
      </c>
      <c r="F165" s="218" t="s">
        <v>227</v>
      </c>
      <c r="G165" s="219" t="s">
        <v>218</v>
      </c>
      <c r="H165" s="220">
        <v>2</v>
      </c>
      <c r="I165" s="221"/>
      <c r="J165" s="222">
        <f>ROUND(I165*H165,2)</f>
        <v>0</v>
      </c>
      <c r="K165" s="218" t="s">
        <v>1</v>
      </c>
      <c r="L165" s="42"/>
      <c r="M165" s="223" t="s">
        <v>1</v>
      </c>
      <c r="N165" s="224" t="s">
        <v>43</v>
      </c>
      <c r="O165" s="89"/>
      <c r="P165" s="225">
        <f>O165*H165</f>
        <v>0</v>
      </c>
      <c r="Q165" s="225">
        <v>0</v>
      </c>
      <c r="R165" s="225">
        <f>Q165*H165</f>
        <v>0</v>
      </c>
      <c r="S165" s="225">
        <v>0</v>
      </c>
      <c r="T165" s="22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7" t="s">
        <v>152</v>
      </c>
      <c r="AT165" s="227" t="s">
        <v>147</v>
      </c>
      <c r="AU165" s="227" t="s">
        <v>88</v>
      </c>
      <c r="AY165" s="15" t="s">
        <v>145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15" t="s">
        <v>86</v>
      </c>
      <c r="BK165" s="228">
        <f>ROUND(I165*H165,2)</f>
        <v>0</v>
      </c>
      <c r="BL165" s="15" t="s">
        <v>152</v>
      </c>
      <c r="BM165" s="227" t="s">
        <v>327</v>
      </c>
    </row>
    <row r="166" s="2" customFormat="1">
      <c r="A166" s="36"/>
      <c r="B166" s="37"/>
      <c r="C166" s="38"/>
      <c r="D166" s="229" t="s">
        <v>154</v>
      </c>
      <c r="E166" s="38"/>
      <c r="F166" s="230" t="s">
        <v>227</v>
      </c>
      <c r="G166" s="38"/>
      <c r="H166" s="38"/>
      <c r="I166" s="231"/>
      <c r="J166" s="38"/>
      <c r="K166" s="38"/>
      <c r="L166" s="42"/>
      <c r="M166" s="232"/>
      <c r="N166" s="233"/>
      <c r="O166" s="89"/>
      <c r="P166" s="89"/>
      <c r="Q166" s="89"/>
      <c r="R166" s="89"/>
      <c r="S166" s="89"/>
      <c r="T166" s="90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5" t="s">
        <v>154</v>
      </c>
      <c r="AU166" s="15" t="s">
        <v>88</v>
      </c>
    </row>
    <row r="167" s="13" customFormat="1">
      <c r="A167" s="13"/>
      <c r="B167" s="234"/>
      <c r="C167" s="235"/>
      <c r="D167" s="229" t="s">
        <v>156</v>
      </c>
      <c r="E167" s="236" t="s">
        <v>1</v>
      </c>
      <c r="F167" s="237" t="s">
        <v>88</v>
      </c>
      <c r="G167" s="235"/>
      <c r="H167" s="238">
        <v>2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156</v>
      </c>
      <c r="AU167" s="244" t="s">
        <v>88</v>
      </c>
      <c r="AV167" s="13" t="s">
        <v>88</v>
      </c>
      <c r="AW167" s="13" t="s">
        <v>34</v>
      </c>
      <c r="AX167" s="13" t="s">
        <v>86</v>
      </c>
      <c r="AY167" s="244" t="s">
        <v>145</v>
      </c>
    </row>
    <row r="168" s="12" customFormat="1" ht="22.8" customHeight="1">
      <c r="A168" s="12"/>
      <c r="B168" s="200"/>
      <c r="C168" s="201"/>
      <c r="D168" s="202" t="s">
        <v>77</v>
      </c>
      <c r="E168" s="214" t="s">
        <v>88</v>
      </c>
      <c r="F168" s="214" t="s">
        <v>229</v>
      </c>
      <c r="G168" s="201"/>
      <c r="H168" s="201"/>
      <c r="I168" s="204"/>
      <c r="J168" s="215">
        <f>BK168</f>
        <v>0</v>
      </c>
      <c r="K168" s="201"/>
      <c r="L168" s="206"/>
      <c r="M168" s="207"/>
      <c r="N168" s="208"/>
      <c r="O168" s="208"/>
      <c r="P168" s="209">
        <f>SUM(P169:P174)</f>
        <v>0</v>
      </c>
      <c r="Q168" s="208"/>
      <c r="R168" s="209">
        <f>SUM(R169:R174)</f>
        <v>26.91038185</v>
      </c>
      <c r="S168" s="208"/>
      <c r="T168" s="210">
        <f>SUM(T169:T174)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1" t="s">
        <v>86</v>
      </c>
      <c r="AT168" s="212" t="s">
        <v>77</v>
      </c>
      <c r="AU168" s="212" t="s">
        <v>86</v>
      </c>
      <c r="AY168" s="211" t="s">
        <v>145</v>
      </c>
      <c r="BK168" s="213">
        <f>SUM(BK169:BK174)</f>
        <v>0</v>
      </c>
    </row>
    <row r="169" s="2" customFormat="1" ht="24.15" customHeight="1">
      <c r="A169" s="36"/>
      <c r="B169" s="37"/>
      <c r="C169" s="216" t="s">
        <v>8</v>
      </c>
      <c r="D169" s="216" t="s">
        <v>147</v>
      </c>
      <c r="E169" s="217" t="s">
        <v>230</v>
      </c>
      <c r="F169" s="218" t="s">
        <v>231</v>
      </c>
      <c r="G169" s="219" t="s">
        <v>160</v>
      </c>
      <c r="H169" s="220">
        <v>10.720000000000001</v>
      </c>
      <c r="I169" s="221"/>
      <c r="J169" s="222">
        <f>ROUND(I169*H169,2)</f>
        <v>0</v>
      </c>
      <c r="K169" s="218" t="s">
        <v>232</v>
      </c>
      <c r="L169" s="42"/>
      <c r="M169" s="223" t="s">
        <v>1</v>
      </c>
      <c r="N169" s="224" t="s">
        <v>43</v>
      </c>
      <c r="O169" s="89"/>
      <c r="P169" s="225">
        <f>O169*H169</f>
        <v>0</v>
      </c>
      <c r="Q169" s="225">
        <v>2.5018699999999998</v>
      </c>
      <c r="R169" s="225">
        <f>Q169*H169</f>
        <v>26.820046399999999</v>
      </c>
      <c r="S169" s="225">
        <v>0</v>
      </c>
      <c r="T169" s="22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7" t="s">
        <v>152</v>
      </c>
      <c r="AT169" s="227" t="s">
        <v>147</v>
      </c>
      <c r="AU169" s="227" t="s">
        <v>88</v>
      </c>
      <c r="AY169" s="15" t="s">
        <v>145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15" t="s">
        <v>86</v>
      </c>
      <c r="BK169" s="228">
        <f>ROUND(I169*H169,2)</f>
        <v>0</v>
      </c>
      <c r="BL169" s="15" t="s">
        <v>152</v>
      </c>
      <c r="BM169" s="227" t="s">
        <v>328</v>
      </c>
    </row>
    <row r="170" s="2" customFormat="1">
      <c r="A170" s="36"/>
      <c r="B170" s="37"/>
      <c r="C170" s="38"/>
      <c r="D170" s="229" t="s">
        <v>154</v>
      </c>
      <c r="E170" s="38"/>
      <c r="F170" s="230" t="s">
        <v>234</v>
      </c>
      <c r="G170" s="38"/>
      <c r="H170" s="38"/>
      <c r="I170" s="231"/>
      <c r="J170" s="38"/>
      <c r="K170" s="38"/>
      <c r="L170" s="42"/>
      <c r="M170" s="232"/>
      <c r="N170" s="233"/>
      <c r="O170" s="89"/>
      <c r="P170" s="89"/>
      <c r="Q170" s="89"/>
      <c r="R170" s="89"/>
      <c r="S170" s="89"/>
      <c r="T170" s="90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5" t="s">
        <v>154</v>
      </c>
      <c r="AU170" s="15" t="s">
        <v>88</v>
      </c>
    </row>
    <row r="171" s="13" customFormat="1">
      <c r="A171" s="13"/>
      <c r="B171" s="234"/>
      <c r="C171" s="235"/>
      <c r="D171" s="229" t="s">
        <v>156</v>
      </c>
      <c r="E171" s="236" t="s">
        <v>1</v>
      </c>
      <c r="F171" s="237" t="s">
        <v>235</v>
      </c>
      <c r="G171" s="235"/>
      <c r="H171" s="238">
        <v>10.720000000000001</v>
      </c>
      <c r="I171" s="239"/>
      <c r="J171" s="235"/>
      <c r="K171" s="235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156</v>
      </c>
      <c r="AU171" s="244" t="s">
        <v>88</v>
      </c>
      <c r="AV171" s="13" t="s">
        <v>88</v>
      </c>
      <c r="AW171" s="13" t="s">
        <v>34</v>
      </c>
      <c r="AX171" s="13" t="s">
        <v>86</v>
      </c>
      <c r="AY171" s="244" t="s">
        <v>145</v>
      </c>
    </row>
    <row r="172" s="2" customFormat="1" ht="24.15" customHeight="1">
      <c r="A172" s="36"/>
      <c r="B172" s="37"/>
      <c r="C172" s="216" t="s">
        <v>236</v>
      </c>
      <c r="D172" s="216" t="s">
        <v>147</v>
      </c>
      <c r="E172" s="217" t="s">
        <v>237</v>
      </c>
      <c r="F172" s="218" t="s">
        <v>238</v>
      </c>
      <c r="G172" s="219" t="s">
        <v>193</v>
      </c>
      <c r="H172" s="220">
        <v>0.085000000000000006</v>
      </c>
      <c r="I172" s="221"/>
      <c r="J172" s="222">
        <f>ROUND(I172*H172,2)</f>
        <v>0</v>
      </c>
      <c r="K172" s="218" t="s">
        <v>232</v>
      </c>
      <c r="L172" s="42"/>
      <c r="M172" s="223" t="s">
        <v>1</v>
      </c>
      <c r="N172" s="224" t="s">
        <v>43</v>
      </c>
      <c r="O172" s="89"/>
      <c r="P172" s="225">
        <f>O172*H172</f>
        <v>0</v>
      </c>
      <c r="Q172" s="225">
        <v>1.06277</v>
      </c>
      <c r="R172" s="225">
        <f>Q172*H172</f>
        <v>0.090335450000000012</v>
      </c>
      <c r="S172" s="225">
        <v>0</v>
      </c>
      <c r="T172" s="22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7" t="s">
        <v>152</v>
      </c>
      <c r="AT172" s="227" t="s">
        <v>147</v>
      </c>
      <c r="AU172" s="227" t="s">
        <v>88</v>
      </c>
      <c r="AY172" s="15" t="s">
        <v>145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5" t="s">
        <v>86</v>
      </c>
      <c r="BK172" s="228">
        <f>ROUND(I172*H172,2)</f>
        <v>0</v>
      </c>
      <c r="BL172" s="15" t="s">
        <v>152</v>
      </c>
      <c r="BM172" s="227" t="s">
        <v>329</v>
      </c>
    </row>
    <row r="173" s="2" customFormat="1">
      <c r="A173" s="36"/>
      <c r="B173" s="37"/>
      <c r="C173" s="38"/>
      <c r="D173" s="229" t="s">
        <v>154</v>
      </c>
      <c r="E173" s="38"/>
      <c r="F173" s="230" t="s">
        <v>240</v>
      </c>
      <c r="G173" s="38"/>
      <c r="H173" s="38"/>
      <c r="I173" s="231"/>
      <c r="J173" s="38"/>
      <c r="K173" s="38"/>
      <c r="L173" s="42"/>
      <c r="M173" s="232"/>
      <c r="N173" s="233"/>
      <c r="O173" s="89"/>
      <c r="P173" s="89"/>
      <c r="Q173" s="89"/>
      <c r="R173" s="89"/>
      <c r="S173" s="89"/>
      <c r="T173" s="90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154</v>
      </c>
      <c r="AU173" s="15" t="s">
        <v>88</v>
      </c>
    </row>
    <row r="174" s="13" customFormat="1">
      <c r="A174" s="13"/>
      <c r="B174" s="234"/>
      <c r="C174" s="235"/>
      <c r="D174" s="229" t="s">
        <v>156</v>
      </c>
      <c r="E174" s="236" t="s">
        <v>1</v>
      </c>
      <c r="F174" s="237" t="s">
        <v>241</v>
      </c>
      <c r="G174" s="235"/>
      <c r="H174" s="238">
        <v>0.085000000000000006</v>
      </c>
      <c r="I174" s="239"/>
      <c r="J174" s="235"/>
      <c r="K174" s="235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156</v>
      </c>
      <c r="AU174" s="244" t="s">
        <v>88</v>
      </c>
      <c r="AV174" s="13" t="s">
        <v>88</v>
      </c>
      <c r="AW174" s="13" t="s">
        <v>34</v>
      </c>
      <c r="AX174" s="13" t="s">
        <v>86</v>
      </c>
      <c r="AY174" s="244" t="s">
        <v>145</v>
      </c>
    </row>
    <row r="175" s="12" customFormat="1" ht="22.8" customHeight="1">
      <c r="A175" s="12"/>
      <c r="B175" s="200"/>
      <c r="C175" s="201"/>
      <c r="D175" s="202" t="s">
        <v>77</v>
      </c>
      <c r="E175" s="214" t="s">
        <v>174</v>
      </c>
      <c r="F175" s="214" t="s">
        <v>242</v>
      </c>
      <c r="G175" s="201"/>
      <c r="H175" s="201"/>
      <c r="I175" s="204"/>
      <c r="J175" s="215">
        <f>BK175</f>
        <v>0</v>
      </c>
      <c r="K175" s="201"/>
      <c r="L175" s="206"/>
      <c r="M175" s="207"/>
      <c r="N175" s="208"/>
      <c r="O175" s="208"/>
      <c r="P175" s="209">
        <f>SUM(P176:P188)</f>
        <v>0</v>
      </c>
      <c r="Q175" s="208"/>
      <c r="R175" s="209">
        <f>SUM(R176:R188)</f>
        <v>13.418885039999999</v>
      </c>
      <c r="S175" s="208"/>
      <c r="T175" s="210">
        <f>SUM(T176:T188)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1" t="s">
        <v>86</v>
      </c>
      <c r="AT175" s="212" t="s">
        <v>77</v>
      </c>
      <c r="AU175" s="212" t="s">
        <v>86</v>
      </c>
      <c r="AY175" s="211" t="s">
        <v>145</v>
      </c>
      <c r="BK175" s="213">
        <f>SUM(BK176:BK188)</f>
        <v>0</v>
      </c>
    </row>
    <row r="176" s="2" customFormat="1" ht="21.75" customHeight="1">
      <c r="A176" s="36"/>
      <c r="B176" s="37"/>
      <c r="C176" s="216" t="s">
        <v>243</v>
      </c>
      <c r="D176" s="216" t="s">
        <v>147</v>
      </c>
      <c r="E176" s="217" t="s">
        <v>244</v>
      </c>
      <c r="F176" s="218" t="s">
        <v>245</v>
      </c>
      <c r="G176" s="219" t="s">
        <v>150</v>
      </c>
      <c r="H176" s="220">
        <v>10.720000000000001</v>
      </c>
      <c r="I176" s="221"/>
      <c r="J176" s="222">
        <f>ROUND(I176*H176,2)</f>
        <v>0</v>
      </c>
      <c r="K176" s="218" t="s">
        <v>232</v>
      </c>
      <c r="L176" s="42"/>
      <c r="M176" s="223" t="s">
        <v>1</v>
      </c>
      <c r="N176" s="224" t="s">
        <v>43</v>
      </c>
      <c r="O176" s="89"/>
      <c r="P176" s="225">
        <f>O176*H176</f>
        <v>0</v>
      </c>
      <c r="Q176" s="225">
        <v>0.23000000000000001</v>
      </c>
      <c r="R176" s="225">
        <f>Q176*H176</f>
        <v>2.4656000000000002</v>
      </c>
      <c r="S176" s="225">
        <v>0</v>
      </c>
      <c r="T176" s="22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7" t="s">
        <v>152</v>
      </c>
      <c r="AT176" s="227" t="s">
        <v>147</v>
      </c>
      <c r="AU176" s="227" t="s">
        <v>88</v>
      </c>
      <c r="AY176" s="15" t="s">
        <v>145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15" t="s">
        <v>86</v>
      </c>
      <c r="BK176" s="228">
        <f>ROUND(I176*H176,2)</f>
        <v>0</v>
      </c>
      <c r="BL176" s="15" t="s">
        <v>152</v>
      </c>
      <c r="BM176" s="227" t="s">
        <v>330</v>
      </c>
    </row>
    <row r="177" s="2" customFormat="1">
      <c r="A177" s="36"/>
      <c r="B177" s="37"/>
      <c r="C177" s="38"/>
      <c r="D177" s="229" t="s">
        <v>154</v>
      </c>
      <c r="E177" s="38"/>
      <c r="F177" s="230" t="s">
        <v>247</v>
      </c>
      <c r="G177" s="38"/>
      <c r="H177" s="38"/>
      <c r="I177" s="231"/>
      <c r="J177" s="38"/>
      <c r="K177" s="38"/>
      <c r="L177" s="42"/>
      <c r="M177" s="232"/>
      <c r="N177" s="233"/>
      <c r="O177" s="89"/>
      <c r="P177" s="89"/>
      <c r="Q177" s="89"/>
      <c r="R177" s="89"/>
      <c r="S177" s="89"/>
      <c r="T177" s="90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154</v>
      </c>
      <c r="AU177" s="15" t="s">
        <v>88</v>
      </c>
    </row>
    <row r="178" s="13" customFormat="1">
      <c r="A178" s="13"/>
      <c r="B178" s="234"/>
      <c r="C178" s="235"/>
      <c r="D178" s="229" t="s">
        <v>156</v>
      </c>
      <c r="E178" s="236" t="s">
        <v>1</v>
      </c>
      <c r="F178" s="237" t="s">
        <v>235</v>
      </c>
      <c r="G178" s="235"/>
      <c r="H178" s="238">
        <v>10.720000000000001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156</v>
      </c>
      <c r="AU178" s="244" t="s">
        <v>88</v>
      </c>
      <c r="AV178" s="13" t="s">
        <v>88</v>
      </c>
      <c r="AW178" s="13" t="s">
        <v>34</v>
      </c>
      <c r="AX178" s="13" t="s">
        <v>86</v>
      </c>
      <c r="AY178" s="244" t="s">
        <v>145</v>
      </c>
    </row>
    <row r="179" s="2" customFormat="1" ht="21.75" customHeight="1">
      <c r="A179" s="36"/>
      <c r="B179" s="37"/>
      <c r="C179" s="216" t="s">
        <v>248</v>
      </c>
      <c r="D179" s="216" t="s">
        <v>147</v>
      </c>
      <c r="E179" s="217" t="s">
        <v>249</v>
      </c>
      <c r="F179" s="218" t="s">
        <v>250</v>
      </c>
      <c r="G179" s="219" t="s">
        <v>150</v>
      </c>
      <c r="H179" s="220">
        <v>11.981999999999999</v>
      </c>
      <c r="I179" s="221"/>
      <c r="J179" s="222">
        <f>ROUND(I179*H179,2)</f>
        <v>0</v>
      </c>
      <c r="K179" s="218" t="s">
        <v>151</v>
      </c>
      <c r="L179" s="42"/>
      <c r="M179" s="223" t="s">
        <v>1</v>
      </c>
      <c r="N179" s="224" t="s">
        <v>43</v>
      </c>
      <c r="O179" s="89"/>
      <c r="P179" s="225">
        <f>O179*H179</f>
        <v>0</v>
      </c>
      <c r="Q179" s="225">
        <v>0.68999999999999995</v>
      </c>
      <c r="R179" s="225">
        <f>Q179*H179</f>
        <v>8.2675799999999988</v>
      </c>
      <c r="S179" s="225">
        <v>0</v>
      </c>
      <c r="T179" s="22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7" t="s">
        <v>152</v>
      </c>
      <c r="AT179" s="227" t="s">
        <v>147</v>
      </c>
      <c r="AU179" s="227" t="s">
        <v>88</v>
      </c>
      <c r="AY179" s="15" t="s">
        <v>145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5" t="s">
        <v>86</v>
      </c>
      <c r="BK179" s="228">
        <f>ROUND(I179*H179,2)</f>
        <v>0</v>
      </c>
      <c r="BL179" s="15" t="s">
        <v>152</v>
      </c>
      <c r="BM179" s="227" t="s">
        <v>331</v>
      </c>
    </row>
    <row r="180" s="2" customFormat="1">
      <c r="A180" s="36"/>
      <c r="B180" s="37"/>
      <c r="C180" s="38"/>
      <c r="D180" s="229" t="s">
        <v>154</v>
      </c>
      <c r="E180" s="38"/>
      <c r="F180" s="230" t="s">
        <v>252</v>
      </c>
      <c r="G180" s="38"/>
      <c r="H180" s="38"/>
      <c r="I180" s="231"/>
      <c r="J180" s="38"/>
      <c r="K180" s="38"/>
      <c r="L180" s="42"/>
      <c r="M180" s="232"/>
      <c r="N180" s="233"/>
      <c r="O180" s="89"/>
      <c r="P180" s="89"/>
      <c r="Q180" s="89"/>
      <c r="R180" s="89"/>
      <c r="S180" s="89"/>
      <c r="T180" s="90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154</v>
      </c>
      <c r="AU180" s="15" t="s">
        <v>88</v>
      </c>
    </row>
    <row r="181" s="13" customFormat="1">
      <c r="A181" s="13"/>
      <c r="B181" s="234"/>
      <c r="C181" s="235"/>
      <c r="D181" s="229" t="s">
        <v>156</v>
      </c>
      <c r="E181" s="236" t="s">
        <v>1</v>
      </c>
      <c r="F181" s="237" t="s">
        <v>253</v>
      </c>
      <c r="G181" s="235"/>
      <c r="H181" s="238">
        <v>11.981999999999999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156</v>
      </c>
      <c r="AU181" s="244" t="s">
        <v>88</v>
      </c>
      <c r="AV181" s="13" t="s">
        <v>88</v>
      </c>
      <c r="AW181" s="13" t="s">
        <v>34</v>
      </c>
      <c r="AX181" s="13" t="s">
        <v>86</v>
      </c>
      <c r="AY181" s="244" t="s">
        <v>145</v>
      </c>
    </row>
    <row r="182" s="2" customFormat="1" ht="24.15" customHeight="1">
      <c r="A182" s="36"/>
      <c r="B182" s="37"/>
      <c r="C182" s="216" t="s">
        <v>254</v>
      </c>
      <c r="D182" s="216" t="s">
        <v>147</v>
      </c>
      <c r="E182" s="217" t="s">
        <v>255</v>
      </c>
      <c r="F182" s="218" t="s">
        <v>256</v>
      </c>
      <c r="G182" s="219" t="s">
        <v>150</v>
      </c>
      <c r="H182" s="220">
        <v>11.981999999999999</v>
      </c>
      <c r="I182" s="221"/>
      <c r="J182" s="222">
        <f>ROUND(I182*H182,2)</f>
        <v>0</v>
      </c>
      <c r="K182" s="218" t="s">
        <v>151</v>
      </c>
      <c r="L182" s="42"/>
      <c r="M182" s="223" t="s">
        <v>1</v>
      </c>
      <c r="N182" s="224" t="s">
        <v>43</v>
      </c>
      <c r="O182" s="89"/>
      <c r="P182" s="225">
        <f>O182*H182</f>
        <v>0</v>
      </c>
      <c r="Q182" s="225">
        <v>0.089219999999999994</v>
      </c>
      <c r="R182" s="225">
        <f>Q182*H182</f>
        <v>1.0690340399999998</v>
      </c>
      <c r="S182" s="225">
        <v>0</v>
      </c>
      <c r="T182" s="22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7" t="s">
        <v>152</v>
      </c>
      <c r="AT182" s="227" t="s">
        <v>147</v>
      </c>
      <c r="AU182" s="227" t="s">
        <v>88</v>
      </c>
      <c r="AY182" s="15" t="s">
        <v>145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5" t="s">
        <v>86</v>
      </c>
      <c r="BK182" s="228">
        <f>ROUND(I182*H182,2)</f>
        <v>0</v>
      </c>
      <c r="BL182" s="15" t="s">
        <v>152</v>
      </c>
      <c r="BM182" s="227" t="s">
        <v>332</v>
      </c>
    </row>
    <row r="183" s="2" customFormat="1">
      <c r="A183" s="36"/>
      <c r="B183" s="37"/>
      <c r="C183" s="38"/>
      <c r="D183" s="229" t="s">
        <v>154</v>
      </c>
      <c r="E183" s="38"/>
      <c r="F183" s="230" t="s">
        <v>258</v>
      </c>
      <c r="G183" s="38"/>
      <c r="H183" s="38"/>
      <c r="I183" s="231"/>
      <c r="J183" s="38"/>
      <c r="K183" s="38"/>
      <c r="L183" s="42"/>
      <c r="M183" s="232"/>
      <c r="N183" s="233"/>
      <c r="O183" s="89"/>
      <c r="P183" s="89"/>
      <c r="Q183" s="89"/>
      <c r="R183" s="89"/>
      <c r="S183" s="89"/>
      <c r="T183" s="90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5" t="s">
        <v>154</v>
      </c>
      <c r="AU183" s="15" t="s">
        <v>88</v>
      </c>
    </row>
    <row r="184" s="13" customFormat="1">
      <c r="A184" s="13"/>
      <c r="B184" s="234"/>
      <c r="C184" s="235"/>
      <c r="D184" s="229" t="s">
        <v>156</v>
      </c>
      <c r="E184" s="236" t="s">
        <v>1</v>
      </c>
      <c r="F184" s="237" t="s">
        <v>253</v>
      </c>
      <c r="G184" s="235"/>
      <c r="H184" s="238">
        <v>11.981999999999999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156</v>
      </c>
      <c r="AU184" s="244" t="s">
        <v>88</v>
      </c>
      <c r="AV184" s="13" t="s">
        <v>88</v>
      </c>
      <c r="AW184" s="13" t="s">
        <v>34</v>
      </c>
      <c r="AX184" s="13" t="s">
        <v>86</v>
      </c>
      <c r="AY184" s="244" t="s">
        <v>145</v>
      </c>
    </row>
    <row r="185" s="2" customFormat="1" ht="21.75" customHeight="1">
      <c r="A185" s="36"/>
      <c r="B185" s="37"/>
      <c r="C185" s="245" t="s">
        <v>259</v>
      </c>
      <c r="D185" s="245" t="s">
        <v>209</v>
      </c>
      <c r="E185" s="246" t="s">
        <v>260</v>
      </c>
      <c r="F185" s="247" t="s">
        <v>261</v>
      </c>
      <c r="G185" s="248" t="s">
        <v>150</v>
      </c>
      <c r="H185" s="249">
        <v>12.340999999999999</v>
      </c>
      <c r="I185" s="250"/>
      <c r="J185" s="251">
        <f>ROUND(I185*H185,2)</f>
        <v>0</v>
      </c>
      <c r="K185" s="247" t="s">
        <v>151</v>
      </c>
      <c r="L185" s="252"/>
      <c r="M185" s="253" t="s">
        <v>1</v>
      </c>
      <c r="N185" s="254" t="s">
        <v>43</v>
      </c>
      <c r="O185" s="89"/>
      <c r="P185" s="225">
        <f>O185*H185</f>
        <v>0</v>
      </c>
      <c r="Q185" s="225">
        <v>0.13100000000000001</v>
      </c>
      <c r="R185" s="225">
        <f>Q185*H185</f>
        <v>1.616671</v>
      </c>
      <c r="S185" s="225">
        <v>0</v>
      </c>
      <c r="T185" s="22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7" t="s">
        <v>190</v>
      </c>
      <c r="AT185" s="227" t="s">
        <v>209</v>
      </c>
      <c r="AU185" s="227" t="s">
        <v>88</v>
      </c>
      <c r="AY185" s="15" t="s">
        <v>145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5" t="s">
        <v>86</v>
      </c>
      <c r="BK185" s="228">
        <f>ROUND(I185*H185,2)</f>
        <v>0</v>
      </c>
      <c r="BL185" s="15" t="s">
        <v>152</v>
      </c>
      <c r="BM185" s="227" t="s">
        <v>333</v>
      </c>
    </row>
    <row r="186" s="2" customFormat="1">
      <c r="A186" s="36"/>
      <c r="B186" s="37"/>
      <c r="C186" s="38"/>
      <c r="D186" s="229" t="s">
        <v>154</v>
      </c>
      <c r="E186" s="38"/>
      <c r="F186" s="230" t="s">
        <v>261</v>
      </c>
      <c r="G186" s="38"/>
      <c r="H186" s="38"/>
      <c r="I186" s="231"/>
      <c r="J186" s="38"/>
      <c r="K186" s="38"/>
      <c r="L186" s="42"/>
      <c r="M186" s="232"/>
      <c r="N186" s="233"/>
      <c r="O186" s="89"/>
      <c r="P186" s="89"/>
      <c r="Q186" s="89"/>
      <c r="R186" s="89"/>
      <c r="S186" s="89"/>
      <c r="T186" s="90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5" t="s">
        <v>154</v>
      </c>
      <c r="AU186" s="15" t="s">
        <v>88</v>
      </c>
    </row>
    <row r="187" s="13" customFormat="1">
      <c r="A187" s="13"/>
      <c r="B187" s="234"/>
      <c r="C187" s="235"/>
      <c r="D187" s="229" t="s">
        <v>156</v>
      </c>
      <c r="E187" s="236" t="s">
        <v>1</v>
      </c>
      <c r="F187" s="237" t="s">
        <v>253</v>
      </c>
      <c r="G187" s="235"/>
      <c r="H187" s="238">
        <v>11.981999999999999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156</v>
      </c>
      <c r="AU187" s="244" t="s">
        <v>88</v>
      </c>
      <c r="AV187" s="13" t="s">
        <v>88</v>
      </c>
      <c r="AW187" s="13" t="s">
        <v>34</v>
      </c>
      <c r="AX187" s="13" t="s">
        <v>86</v>
      </c>
      <c r="AY187" s="244" t="s">
        <v>145</v>
      </c>
    </row>
    <row r="188" s="13" customFormat="1">
      <c r="A188" s="13"/>
      <c r="B188" s="234"/>
      <c r="C188" s="235"/>
      <c r="D188" s="229" t="s">
        <v>156</v>
      </c>
      <c r="E188" s="235"/>
      <c r="F188" s="237" t="s">
        <v>263</v>
      </c>
      <c r="G188" s="235"/>
      <c r="H188" s="238">
        <v>12.340999999999999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156</v>
      </c>
      <c r="AU188" s="244" t="s">
        <v>88</v>
      </c>
      <c r="AV188" s="13" t="s">
        <v>88</v>
      </c>
      <c r="AW188" s="13" t="s">
        <v>4</v>
      </c>
      <c r="AX188" s="13" t="s">
        <v>86</v>
      </c>
      <c r="AY188" s="244" t="s">
        <v>145</v>
      </c>
    </row>
    <row r="189" s="12" customFormat="1" ht="22.8" customHeight="1">
      <c r="A189" s="12"/>
      <c r="B189" s="200"/>
      <c r="C189" s="201"/>
      <c r="D189" s="202" t="s">
        <v>77</v>
      </c>
      <c r="E189" s="214" t="s">
        <v>197</v>
      </c>
      <c r="F189" s="214" t="s">
        <v>264</v>
      </c>
      <c r="G189" s="201"/>
      <c r="H189" s="201"/>
      <c r="I189" s="204"/>
      <c r="J189" s="215">
        <f>BK189</f>
        <v>0</v>
      </c>
      <c r="K189" s="201"/>
      <c r="L189" s="206"/>
      <c r="M189" s="207"/>
      <c r="N189" s="208"/>
      <c r="O189" s="208"/>
      <c r="P189" s="209">
        <f>SUM(P190:P199)</f>
        <v>0</v>
      </c>
      <c r="Q189" s="208"/>
      <c r="R189" s="209">
        <f>SUM(R190:R199)</f>
        <v>13.431603759999998</v>
      </c>
      <c r="S189" s="208"/>
      <c r="T189" s="210">
        <f>SUM(T190:T199)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1" t="s">
        <v>86</v>
      </c>
      <c r="AT189" s="212" t="s">
        <v>77</v>
      </c>
      <c r="AU189" s="212" t="s">
        <v>86</v>
      </c>
      <c r="AY189" s="211" t="s">
        <v>145</v>
      </c>
      <c r="BK189" s="213">
        <f>SUM(BK190:BK199)</f>
        <v>0</v>
      </c>
    </row>
    <row r="190" s="2" customFormat="1" ht="33" customHeight="1">
      <c r="A190" s="36"/>
      <c r="B190" s="37"/>
      <c r="C190" s="216" t="s">
        <v>7</v>
      </c>
      <c r="D190" s="216" t="s">
        <v>147</v>
      </c>
      <c r="E190" s="217" t="s">
        <v>265</v>
      </c>
      <c r="F190" s="218" t="s">
        <v>266</v>
      </c>
      <c r="G190" s="219" t="s">
        <v>267</v>
      </c>
      <c r="H190" s="220">
        <v>20.600000000000001</v>
      </c>
      <c r="I190" s="221"/>
      <c r="J190" s="222">
        <f>ROUND(I190*H190,2)</f>
        <v>0</v>
      </c>
      <c r="K190" s="218" t="s">
        <v>151</v>
      </c>
      <c r="L190" s="42"/>
      <c r="M190" s="223" t="s">
        <v>1</v>
      </c>
      <c r="N190" s="224" t="s">
        <v>43</v>
      </c>
      <c r="O190" s="89"/>
      <c r="P190" s="225">
        <f>O190*H190</f>
        <v>0</v>
      </c>
      <c r="Q190" s="225">
        <v>0.12949959999999999</v>
      </c>
      <c r="R190" s="225">
        <f>Q190*H190</f>
        <v>2.6676917599999999</v>
      </c>
      <c r="S190" s="225">
        <v>0</v>
      </c>
      <c r="T190" s="22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7" t="s">
        <v>152</v>
      </c>
      <c r="AT190" s="227" t="s">
        <v>147</v>
      </c>
      <c r="AU190" s="227" t="s">
        <v>88</v>
      </c>
      <c r="AY190" s="15" t="s">
        <v>145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15" t="s">
        <v>86</v>
      </c>
      <c r="BK190" s="228">
        <f>ROUND(I190*H190,2)</f>
        <v>0</v>
      </c>
      <c r="BL190" s="15" t="s">
        <v>152</v>
      </c>
      <c r="BM190" s="227" t="s">
        <v>334</v>
      </c>
    </row>
    <row r="191" s="2" customFormat="1">
      <c r="A191" s="36"/>
      <c r="B191" s="37"/>
      <c r="C191" s="38"/>
      <c r="D191" s="229" t="s">
        <v>154</v>
      </c>
      <c r="E191" s="38"/>
      <c r="F191" s="230" t="s">
        <v>269</v>
      </c>
      <c r="G191" s="38"/>
      <c r="H191" s="38"/>
      <c r="I191" s="231"/>
      <c r="J191" s="38"/>
      <c r="K191" s="38"/>
      <c r="L191" s="42"/>
      <c r="M191" s="232"/>
      <c r="N191" s="233"/>
      <c r="O191" s="89"/>
      <c r="P191" s="89"/>
      <c r="Q191" s="89"/>
      <c r="R191" s="89"/>
      <c r="S191" s="89"/>
      <c r="T191" s="90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5" t="s">
        <v>154</v>
      </c>
      <c r="AU191" s="15" t="s">
        <v>88</v>
      </c>
    </row>
    <row r="192" s="13" customFormat="1">
      <c r="A192" s="13"/>
      <c r="B192" s="234"/>
      <c r="C192" s="235"/>
      <c r="D192" s="229" t="s">
        <v>156</v>
      </c>
      <c r="E192" s="236" t="s">
        <v>1</v>
      </c>
      <c r="F192" s="237" t="s">
        <v>270</v>
      </c>
      <c r="G192" s="235"/>
      <c r="H192" s="238">
        <v>20.600000000000001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156</v>
      </c>
      <c r="AU192" s="244" t="s">
        <v>88</v>
      </c>
      <c r="AV192" s="13" t="s">
        <v>88</v>
      </c>
      <c r="AW192" s="13" t="s">
        <v>34</v>
      </c>
      <c r="AX192" s="13" t="s">
        <v>86</v>
      </c>
      <c r="AY192" s="244" t="s">
        <v>145</v>
      </c>
    </row>
    <row r="193" s="2" customFormat="1" ht="16.5" customHeight="1">
      <c r="A193" s="36"/>
      <c r="B193" s="37"/>
      <c r="C193" s="245" t="s">
        <v>271</v>
      </c>
      <c r="D193" s="245" t="s">
        <v>209</v>
      </c>
      <c r="E193" s="246" t="s">
        <v>272</v>
      </c>
      <c r="F193" s="247" t="s">
        <v>273</v>
      </c>
      <c r="G193" s="248" t="s">
        <v>267</v>
      </c>
      <c r="H193" s="249">
        <v>21.012</v>
      </c>
      <c r="I193" s="250"/>
      <c r="J193" s="251">
        <f>ROUND(I193*H193,2)</f>
        <v>0</v>
      </c>
      <c r="K193" s="247" t="s">
        <v>151</v>
      </c>
      <c r="L193" s="252"/>
      <c r="M193" s="253" t="s">
        <v>1</v>
      </c>
      <c r="N193" s="254" t="s">
        <v>43</v>
      </c>
      <c r="O193" s="89"/>
      <c r="P193" s="225">
        <f>O193*H193</f>
        <v>0</v>
      </c>
      <c r="Q193" s="225">
        <v>0.035999999999999997</v>
      </c>
      <c r="R193" s="225">
        <f>Q193*H193</f>
        <v>0.75643199999999999</v>
      </c>
      <c r="S193" s="225">
        <v>0</v>
      </c>
      <c r="T193" s="22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7" t="s">
        <v>274</v>
      </c>
      <c r="AT193" s="227" t="s">
        <v>209</v>
      </c>
      <c r="AU193" s="227" t="s">
        <v>88</v>
      </c>
      <c r="AY193" s="15" t="s">
        <v>145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15" t="s">
        <v>86</v>
      </c>
      <c r="BK193" s="228">
        <f>ROUND(I193*H193,2)</f>
        <v>0</v>
      </c>
      <c r="BL193" s="15" t="s">
        <v>274</v>
      </c>
      <c r="BM193" s="227" t="s">
        <v>335</v>
      </c>
    </row>
    <row r="194" s="2" customFormat="1">
      <c r="A194" s="36"/>
      <c r="B194" s="37"/>
      <c r="C194" s="38"/>
      <c r="D194" s="229" t="s">
        <v>154</v>
      </c>
      <c r="E194" s="38"/>
      <c r="F194" s="230" t="s">
        <v>273</v>
      </c>
      <c r="G194" s="38"/>
      <c r="H194" s="38"/>
      <c r="I194" s="231"/>
      <c r="J194" s="38"/>
      <c r="K194" s="38"/>
      <c r="L194" s="42"/>
      <c r="M194" s="232"/>
      <c r="N194" s="233"/>
      <c r="O194" s="89"/>
      <c r="P194" s="89"/>
      <c r="Q194" s="89"/>
      <c r="R194" s="89"/>
      <c r="S194" s="89"/>
      <c r="T194" s="90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5" t="s">
        <v>154</v>
      </c>
      <c r="AU194" s="15" t="s">
        <v>88</v>
      </c>
    </row>
    <row r="195" s="13" customFormat="1">
      <c r="A195" s="13"/>
      <c r="B195" s="234"/>
      <c r="C195" s="235"/>
      <c r="D195" s="229" t="s">
        <v>156</v>
      </c>
      <c r="E195" s="236" t="s">
        <v>1</v>
      </c>
      <c r="F195" s="237" t="s">
        <v>270</v>
      </c>
      <c r="G195" s="235"/>
      <c r="H195" s="238">
        <v>20.600000000000001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156</v>
      </c>
      <c r="AU195" s="244" t="s">
        <v>88</v>
      </c>
      <c r="AV195" s="13" t="s">
        <v>88</v>
      </c>
      <c r="AW195" s="13" t="s">
        <v>34</v>
      </c>
      <c r="AX195" s="13" t="s">
        <v>86</v>
      </c>
      <c r="AY195" s="244" t="s">
        <v>145</v>
      </c>
    </row>
    <row r="196" s="13" customFormat="1">
      <c r="A196" s="13"/>
      <c r="B196" s="234"/>
      <c r="C196" s="235"/>
      <c r="D196" s="229" t="s">
        <v>156</v>
      </c>
      <c r="E196" s="235"/>
      <c r="F196" s="237" t="s">
        <v>276</v>
      </c>
      <c r="G196" s="235"/>
      <c r="H196" s="238">
        <v>21.012</v>
      </c>
      <c r="I196" s="239"/>
      <c r="J196" s="235"/>
      <c r="K196" s="235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156</v>
      </c>
      <c r="AU196" s="244" t="s">
        <v>88</v>
      </c>
      <c r="AV196" s="13" t="s">
        <v>88</v>
      </c>
      <c r="AW196" s="13" t="s">
        <v>4</v>
      </c>
      <c r="AX196" s="13" t="s">
        <v>86</v>
      </c>
      <c r="AY196" s="244" t="s">
        <v>145</v>
      </c>
    </row>
    <row r="197" s="2" customFormat="1" ht="24.15" customHeight="1">
      <c r="A197" s="36"/>
      <c r="B197" s="37"/>
      <c r="C197" s="216" t="s">
        <v>277</v>
      </c>
      <c r="D197" s="216" t="s">
        <v>147</v>
      </c>
      <c r="E197" s="217" t="s">
        <v>278</v>
      </c>
      <c r="F197" s="218" t="s">
        <v>279</v>
      </c>
      <c r="G197" s="219" t="s">
        <v>160</v>
      </c>
      <c r="H197" s="220">
        <v>4</v>
      </c>
      <c r="I197" s="221"/>
      <c r="J197" s="222">
        <f>ROUND(I197*H197,2)</f>
        <v>0</v>
      </c>
      <c r="K197" s="218" t="s">
        <v>151</v>
      </c>
      <c r="L197" s="42"/>
      <c r="M197" s="223" t="s">
        <v>1</v>
      </c>
      <c r="N197" s="224" t="s">
        <v>43</v>
      </c>
      <c r="O197" s="89"/>
      <c r="P197" s="225">
        <f>O197*H197</f>
        <v>0</v>
      </c>
      <c r="Q197" s="225">
        <v>2.5018699999999998</v>
      </c>
      <c r="R197" s="225">
        <f>Q197*H197</f>
        <v>10.007479999999999</v>
      </c>
      <c r="S197" s="225">
        <v>0</v>
      </c>
      <c r="T197" s="22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7" t="s">
        <v>152</v>
      </c>
      <c r="AT197" s="227" t="s">
        <v>147</v>
      </c>
      <c r="AU197" s="227" t="s">
        <v>88</v>
      </c>
      <c r="AY197" s="15" t="s">
        <v>145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5" t="s">
        <v>86</v>
      </c>
      <c r="BK197" s="228">
        <f>ROUND(I197*H197,2)</f>
        <v>0</v>
      </c>
      <c r="BL197" s="15" t="s">
        <v>152</v>
      </c>
      <c r="BM197" s="227" t="s">
        <v>336</v>
      </c>
    </row>
    <row r="198" s="2" customFormat="1">
      <c r="A198" s="36"/>
      <c r="B198" s="37"/>
      <c r="C198" s="38"/>
      <c r="D198" s="229" t="s">
        <v>154</v>
      </c>
      <c r="E198" s="38"/>
      <c r="F198" s="230" t="s">
        <v>281</v>
      </c>
      <c r="G198" s="38"/>
      <c r="H198" s="38"/>
      <c r="I198" s="231"/>
      <c r="J198" s="38"/>
      <c r="K198" s="38"/>
      <c r="L198" s="42"/>
      <c r="M198" s="232"/>
      <c r="N198" s="233"/>
      <c r="O198" s="89"/>
      <c r="P198" s="89"/>
      <c r="Q198" s="89"/>
      <c r="R198" s="89"/>
      <c r="S198" s="89"/>
      <c r="T198" s="90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5" t="s">
        <v>154</v>
      </c>
      <c r="AU198" s="15" t="s">
        <v>88</v>
      </c>
    </row>
    <row r="199" s="13" customFormat="1">
      <c r="A199" s="13"/>
      <c r="B199" s="234"/>
      <c r="C199" s="235"/>
      <c r="D199" s="229" t="s">
        <v>156</v>
      </c>
      <c r="E199" s="236" t="s">
        <v>1</v>
      </c>
      <c r="F199" s="237" t="s">
        <v>152</v>
      </c>
      <c r="G199" s="235"/>
      <c r="H199" s="238">
        <v>4</v>
      </c>
      <c r="I199" s="239"/>
      <c r="J199" s="235"/>
      <c r="K199" s="235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156</v>
      </c>
      <c r="AU199" s="244" t="s">
        <v>88</v>
      </c>
      <c r="AV199" s="13" t="s">
        <v>88</v>
      </c>
      <c r="AW199" s="13" t="s">
        <v>34</v>
      </c>
      <c r="AX199" s="13" t="s">
        <v>86</v>
      </c>
      <c r="AY199" s="244" t="s">
        <v>145</v>
      </c>
    </row>
    <row r="200" s="12" customFormat="1" ht="22.8" customHeight="1">
      <c r="A200" s="12"/>
      <c r="B200" s="200"/>
      <c r="C200" s="201"/>
      <c r="D200" s="202" t="s">
        <v>77</v>
      </c>
      <c r="E200" s="214" t="s">
        <v>282</v>
      </c>
      <c r="F200" s="214" t="s">
        <v>283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f>SUM(P201:P202)</f>
        <v>0</v>
      </c>
      <c r="Q200" s="208"/>
      <c r="R200" s="209">
        <f>SUM(R201:R202)</f>
        <v>0</v>
      </c>
      <c r="S200" s="208"/>
      <c r="T200" s="210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86</v>
      </c>
      <c r="AT200" s="212" t="s">
        <v>77</v>
      </c>
      <c r="AU200" s="212" t="s">
        <v>86</v>
      </c>
      <c r="AY200" s="211" t="s">
        <v>145</v>
      </c>
      <c r="BK200" s="213">
        <f>SUM(BK201:BK202)</f>
        <v>0</v>
      </c>
    </row>
    <row r="201" s="2" customFormat="1" ht="24.15" customHeight="1">
      <c r="A201" s="36"/>
      <c r="B201" s="37"/>
      <c r="C201" s="216" t="s">
        <v>202</v>
      </c>
      <c r="D201" s="216" t="s">
        <v>147</v>
      </c>
      <c r="E201" s="217" t="s">
        <v>284</v>
      </c>
      <c r="F201" s="218" t="s">
        <v>285</v>
      </c>
      <c r="G201" s="219" t="s">
        <v>193</v>
      </c>
      <c r="H201" s="220">
        <v>53.005000000000003</v>
      </c>
      <c r="I201" s="221"/>
      <c r="J201" s="222">
        <f>ROUND(I201*H201,2)</f>
        <v>0</v>
      </c>
      <c r="K201" s="218" t="s">
        <v>151</v>
      </c>
      <c r="L201" s="42"/>
      <c r="M201" s="223" t="s">
        <v>1</v>
      </c>
      <c r="N201" s="224" t="s">
        <v>43</v>
      </c>
      <c r="O201" s="89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27" t="s">
        <v>152</v>
      </c>
      <c r="AT201" s="227" t="s">
        <v>147</v>
      </c>
      <c r="AU201" s="227" t="s">
        <v>88</v>
      </c>
      <c r="AY201" s="15" t="s">
        <v>145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5" t="s">
        <v>86</v>
      </c>
      <c r="BK201" s="228">
        <f>ROUND(I201*H201,2)</f>
        <v>0</v>
      </c>
      <c r="BL201" s="15" t="s">
        <v>152</v>
      </c>
      <c r="BM201" s="227" t="s">
        <v>337</v>
      </c>
    </row>
    <row r="202" s="2" customFormat="1">
      <c r="A202" s="36"/>
      <c r="B202" s="37"/>
      <c r="C202" s="38"/>
      <c r="D202" s="229" t="s">
        <v>154</v>
      </c>
      <c r="E202" s="38"/>
      <c r="F202" s="230" t="s">
        <v>287</v>
      </c>
      <c r="G202" s="38"/>
      <c r="H202" s="38"/>
      <c r="I202" s="231"/>
      <c r="J202" s="38"/>
      <c r="K202" s="38"/>
      <c r="L202" s="42"/>
      <c r="M202" s="255"/>
      <c r="N202" s="256"/>
      <c r="O202" s="257"/>
      <c r="P202" s="257"/>
      <c r="Q202" s="257"/>
      <c r="R202" s="257"/>
      <c r="S202" s="257"/>
      <c r="T202" s="258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154</v>
      </c>
      <c r="AU202" s="15" t="s">
        <v>88</v>
      </c>
    </row>
    <row r="203" s="2" customFormat="1" ht="6.96" customHeight="1">
      <c r="A203" s="36"/>
      <c r="B203" s="64"/>
      <c r="C203" s="65"/>
      <c r="D203" s="65"/>
      <c r="E203" s="65"/>
      <c r="F203" s="65"/>
      <c r="G203" s="65"/>
      <c r="H203" s="65"/>
      <c r="I203" s="65"/>
      <c r="J203" s="65"/>
      <c r="K203" s="65"/>
      <c r="L203" s="42"/>
      <c r="M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</row>
  </sheetData>
  <sheetProtection sheet="1" autoFilter="0" formatColumns="0" formatRows="0" objects="1" scenarios="1" spinCount="100000" saltValue="3b0F9C2Cqr55jQUwOIUxpTihYM1a/dsrqfeyNlnf3Rz/dGgQb+Y2epe445FLIiIXrERIZosJPQPIBgNtvJKQ5w==" hashValue="P6doqYEhz5DtqCHpNAVk8slnUnndOPNgSF6cTzuLqgyk+2Yd113apRjll6+P01H+wLpzObL9XXNbYDpzVOogTg==" algorithmName="SHA-512" password="CC35"/>
  <autoFilter ref="C121:K20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97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88</v>
      </c>
    </row>
    <row r="4" s="1" customFormat="1" ht="24.96" customHeight="1">
      <c r="B4" s="18"/>
      <c r="D4" s="136" t="s">
        <v>116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Polopodzemní kontejnery II - Český Brod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117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338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13. 12. 2023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1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29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31</v>
      </c>
      <c r="E20" s="36"/>
      <c r="F20" s="36"/>
      <c r="G20" s="36"/>
      <c r="H20" s="36"/>
      <c r="I20" s="138" t="s">
        <v>25</v>
      </c>
      <c r="J20" s="141" t="s">
        <v>32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33</v>
      </c>
      <c r="F21" s="36"/>
      <c r="G21" s="36"/>
      <c r="H21" s="36"/>
      <c r="I21" s="138" t="s">
        <v>28</v>
      </c>
      <c r="J21" s="141" t="s">
        <v>1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35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28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37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38</v>
      </c>
      <c r="E30" s="36"/>
      <c r="F30" s="36"/>
      <c r="G30" s="36"/>
      <c r="H30" s="36"/>
      <c r="I30" s="36"/>
      <c r="J30" s="149">
        <f>ROUND(J123,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40</v>
      </c>
      <c r="G32" s="36"/>
      <c r="H32" s="36"/>
      <c r="I32" s="150" t="s">
        <v>39</v>
      </c>
      <c r="J32" s="150" t="s">
        <v>41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42</v>
      </c>
      <c r="E33" s="138" t="s">
        <v>43</v>
      </c>
      <c r="F33" s="152">
        <f>ROUND((SUM(BE123:BE246)),  2)</f>
        <v>0</v>
      </c>
      <c r="G33" s="36"/>
      <c r="H33" s="36"/>
      <c r="I33" s="153">
        <v>0.20999999999999999</v>
      </c>
      <c r="J33" s="152">
        <f>ROUND(((SUM(BE123:BE246))*I33),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44</v>
      </c>
      <c r="F34" s="152">
        <f>ROUND((SUM(BF123:BF246)),  2)</f>
        <v>0</v>
      </c>
      <c r="G34" s="36"/>
      <c r="H34" s="36"/>
      <c r="I34" s="153">
        <v>0.14999999999999999</v>
      </c>
      <c r="J34" s="152">
        <f>ROUND(((SUM(BF123:BF246))*I34),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45</v>
      </c>
      <c r="F35" s="152">
        <f>ROUND((SUM(BG123:BG246)),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46</v>
      </c>
      <c r="F36" s="152">
        <f>ROUND((SUM(BH123:BH246)),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47</v>
      </c>
      <c r="F37" s="152">
        <f>ROUND((SUM(BI123:BI246)),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51</v>
      </c>
      <c r="E50" s="162"/>
      <c r="F50" s="162"/>
      <c r="G50" s="161" t="s">
        <v>52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53</v>
      </c>
      <c r="E61" s="164"/>
      <c r="F61" s="165" t="s">
        <v>54</v>
      </c>
      <c r="G61" s="163" t="s">
        <v>53</v>
      </c>
      <c r="H61" s="164"/>
      <c r="I61" s="164"/>
      <c r="J61" s="166" t="s">
        <v>54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55</v>
      </c>
      <c r="E65" s="167"/>
      <c r="F65" s="167"/>
      <c r="G65" s="161" t="s">
        <v>56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53</v>
      </c>
      <c r="E76" s="164"/>
      <c r="F76" s="165" t="s">
        <v>54</v>
      </c>
      <c r="G76" s="163" t="s">
        <v>53</v>
      </c>
      <c r="H76" s="164"/>
      <c r="I76" s="164"/>
      <c r="J76" s="166" t="s">
        <v>54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119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Polopodzemní kontejnery II - Český Brod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SO 04 - Ulice Štolmířská - Český Brod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Český Brod</v>
      </c>
      <c r="G89" s="38"/>
      <c r="H89" s="38"/>
      <c r="I89" s="30" t="s">
        <v>22</v>
      </c>
      <c r="J89" s="77" t="str">
        <f>IF(J12="","",J12)</f>
        <v>13. 12. 2023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8"/>
      <c r="E91" s="38"/>
      <c r="F91" s="25" t="str">
        <f>E15</f>
        <v xml:space="preserve">Město Český Brod, Náměstí Husovo 70, 282 01 Český </v>
      </c>
      <c r="G91" s="38"/>
      <c r="H91" s="38"/>
      <c r="I91" s="30" t="s">
        <v>31</v>
      </c>
      <c r="J91" s="34" t="str">
        <f>E21</f>
        <v>LNConsult s.r.o., U hřiště 250, 250 83 Škvorec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35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120</v>
      </c>
      <c r="D94" s="174"/>
      <c r="E94" s="174"/>
      <c r="F94" s="174"/>
      <c r="G94" s="174"/>
      <c r="H94" s="174"/>
      <c r="I94" s="174"/>
      <c r="J94" s="175" t="s">
        <v>121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122</v>
      </c>
      <c r="D96" s="38"/>
      <c r="E96" s="38"/>
      <c r="F96" s="38"/>
      <c r="G96" s="38"/>
      <c r="H96" s="38"/>
      <c r="I96" s="38"/>
      <c r="J96" s="108">
        <f>J123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77"/>
      <c r="C97" s="178"/>
      <c r="D97" s="179" t="s">
        <v>124</v>
      </c>
      <c r="E97" s="180"/>
      <c r="F97" s="180"/>
      <c r="G97" s="180"/>
      <c r="H97" s="180"/>
      <c r="I97" s="180"/>
      <c r="J97" s="181">
        <f>J124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125</v>
      </c>
      <c r="E98" s="186"/>
      <c r="F98" s="186"/>
      <c r="G98" s="186"/>
      <c r="H98" s="186"/>
      <c r="I98" s="186"/>
      <c r="J98" s="187">
        <f>J125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126</v>
      </c>
      <c r="E99" s="186"/>
      <c r="F99" s="186"/>
      <c r="G99" s="186"/>
      <c r="H99" s="186"/>
      <c r="I99" s="186"/>
      <c r="J99" s="187">
        <f>J178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127</v>
      </c>
      <c r="E100" s="186"/>
      <c r="F100" s="186"/>
      <c r="G100" s="186"/>
      <c r="H100" s="186"/>
      <c r="I100" s="186"/>
      <c r="J100" s="187">
        <f>J185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128</v>
      </c>
      <c r="E101" s="186"/>
      <c r="F101" s="186"/>
      <c r="G101" s="186"/>
      <c r="H101" s="186"/>
      <c r="I101" s="186"/>
      <c r="J101" s="187">
        <f>J214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339</v>
      </c>
      <c r="E102" s="186"/>
      <c r="F102" s="186"/>
      <c r="G102" s="186"/>
      <c r="H102" s="186"/>
      <c r="I102" s="186"/>
      <c r="J102" s="187">
        <f>J225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3"/>
      <c r="C103" s="184"/>
      <c r="D103" s="185" t="s">
        <v>129</v>
      </c>
      <c r="E103" s="186"/>
      <c r="F103" s="186"/>
      <c r="G103" s="186"/>
      <c r="H103" s="186"/>
      <c r="I103" s="186"/>
      <c r="J103" s="187">
        <f>J244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6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61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6.96" customHeight="1">
      <c r="A105" s="36"/>
      <c r="B105" s="64"/>
      <c r="C105" s="65"/>
      <c r="D105" s="65"/>
      <c r="E105" s="65"/>
      <c r="F105" s="65"/>
      <c r="G105" s="65"/>
      <c r="H105" s="65"/>
      <c r="I105" s="65"/>
      <c r="J105" s="65"/>
      <c r="K105" s="65"/>
      <c r="L105" s="6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9" s="2" customFormat="1" ht="6.96" customHeight="1">
      <c r="A109" s="36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4.96" customHeight="1">
      <c r="A110" s="36"/>
      <c r="B110" s="37"/>
      <c r="C110" s="21" t="s">
        <v>130</v>
      </c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16</v>
      </c>
      <c r="D112" s="38"/>
      <c r="E112" s="38"/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8"/>
      <c r="D113" s="38"/>
      <c r="E113" s="172" t="str">
        <f>E7</f>
        <v>Polopodzemní kontejnery II - Český Brod</v>
      </c>
      <c r="F113" s="30"/>
      <c r="G113" s="30"/>
      <c r="H113" s="30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117</v>
      </c>
      <c r="D114" s="38"/>
      <c r="E114" s="38"/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6.5" customHeight="1">
      <c r="A115" s="36"/>
      <c r="B115" s="37"/>
      <c r="C115" s="38"/>
      <c r="D115" s="38"/>
      <c r="E115" s="74" t="str">
        <f>E9</f>
        <v>SO 04 - Ulice Štolmířská - Český Brod</v>
      </c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2" customHeight="1">
      <c r="A117" s="36"/>
      <c r="B117" s="37"/>
      <c r="C117" s="30" t="s">
        <v>20</v>
      </c>
      <c r="D117" s="38"/>
      <c r="E117" s="38"/>
      <c r="F117" s="25" t="str">
        <f>F12</f>
        <v>Český Brod</v>
      </c>
      <c r="G117" s="38"/>
      <c r="H117" s="38"/>
      <c r="I117" s="30" t="s">
        <v>22</v>
      </c>
      <c r="J117" s="77" t="str">
        <f>IF(J12="","",J12)</f>
        <v>13. 12. 2023</v>
      </c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40.05" customHeight="1">
      <c r="A119" s="36"/>
      <c r="B119" s="37"/>
      <c r="C119" s="30" t="s">
        <v>24</v>
      </c>
      <c r="D119" s="38"/>
      <c r="E119" s="38"/>
      <c r="F119" s="25" t="str">
        <f>E15</f>
        <v xml:space="preserve">Město Český Brod, Náměstí Husovo 70, 282 01 Český </v>
      </c>
      <c r="G119" s="38"/>
      <c r="H119" s="38"/>
      <c r="I119" s="30" t="s">
        <v>31</v>
      </c>
      <c r="J119" s="34" t="str">
        <f>E21</f>
        <v>LNConsult s.r.o., U hřiště 250, 250 83 Škvorec</v>
      </c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5.15" customHeight="1">
      <c r="A120" s="36"/>
      <c r="B120" s="37"/>
      <c r="C120" s="30" t="s">
        <v>29</v>
      </c>
      <c r="D120" s="38"/>
      <c r="E120" s="38"/>
      <c r="F120" s="25" t="str">
        <f>IF(E18="","",E18)</f>
        <v>Vyplň údaj</v>
      </c>
      <c r="G120" s="38"/>
      <c r="H120" s="38"/>
      <c r="I120" s="30" t="s">
        <v>35</v>
      </c>
      <c r="J120" s="34" t="str">
        <f>E24</f>
        <v xml:space="preserve"> </v>
      </c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0.32" customHeight="1">
      <c r="A121" s="36"/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11" customFormat="1" ht="29.28" customHeight="1">
      <c r="A122" s="189"/>
      <c r="B122" s="190"/>
      <c r="C122" s="191" t="s">
        <v>131</v>
      </c>
      <c r="D122" s="192" t="s">
        <v>63</v>
      </c>
      <c r="E122" s="192" t="s">
        <v>59</v>
      </c>
      <c r="F122" s="192" t="s">
        <v>60</v>
      </c>
      <c r="G122" s="192" t="s">
        <v>132</v>
      </c>
      <c r="H122" s="192" t="s">
        <v>133</v>
      </c>
      <c r="I122" s="192" t="s">
        <v>134</v>
      </c>
      <c r="J122" s="192" t="s">
        <v>121</v>
      </c>
      <c r="K122" s="193" t="s">
        <v>135</v>
      </c>
      <c r="L122" s="194"/>
      <c r="M122" s="98" t="s">
        <v>1</v>
      </c>
      <c r="N122" s="99" t="s">
        <v>42</v>
      </c>
      <c r="O122" s="99" t="s">
        <v>136</v>
      </c>
      <c r="P122" s="99" t="s">
        <v>137</v>
      </c>
      <c r="Q122" s="99" t="s">
        <v>138</v>
      </c>
      <c r="R122" s="99" t="s">
        <v>139</v>
      </c>
      <c r="S122" s="99" t="s">
        <v>140</v>
      </c>
      <c r="T122" s="100" t="s">
        <v>141</v>
      </c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</row>
    <row r="123" s="2" customFormat="1" ht="22.8" customHeight="1">
      <c r="A123" s="36"/>
      <c r="B123" s="37"/>
      <c r="C123" s="105" t="s">
        <v>142</v>
      </c>
      <c r="D123" s="38"/>
      <c r="E123" s="38"/>
      <c r="F123" s="38"/>
      <c r="G123" s="38"/>
      <c r="H123" s="38"/>
      <c r="I123" s="38"/>
      <c r="J123" s="195">
        <f>BK123</f>
        <v>0</v>
      </c>
      <c r="K123" s="38"/>
      <c r="L123" s="42"/>
      <c r="M123" s="101"/>
      <c r="N123" s="196"/>
      <c r="O123" s="102"/>
      <c r="P123" s="197">
        <f>P124</f>
        <v>0</v>
      </c>
      <c r="Q123" s="102"/>
      <c r="R123" s="197">
        <f>R124</f>
        <v>52.262779079999994</v>
      </c>
      <c r="S123" s="102"/>
      <c r="T123" s="198">
        <f>T124</f>
        <v>20.510999999999999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5" t="s">
        <v>77</v>
      </c>
      <c r="AU123" s="15" t="s">
        <v>123</v>
      </c>
      <c r="BK123" s="199">
        <f>BK124</f>
        <v>0</v>
      </c>
    </row>
    <row r="124" s="12" customFormat="1" ht="25.92" customHeight="1">
      <c r="A124" s="12"/>
      <c r="B124" s="200"/>
      <c r="C124" s="201"/>
      <c r="D124" s="202" t="s">
        <v>77</v>
      </c>
      <c r="E124" s="203" t="s">
        <v>143</v>
      </c>
      <c r="F124" s="203" t="s">
        <v>144</v>
      </c>
      <c r="G124" s="201"/>
      <c r="H124" s="201"/>
      <c r="I124" s="204"/>
      <c r="J124" s="205">
        <f>BK124</f>
        <v>0</v>
      </c>
      <c r="K124" s="201"/>
      <c r="L124" s="206"/>
      <c r="M124" s="207"/>
      <c r="N124" s="208"/>
      <c r="O124" s="208"/>
      <c r="P124" s="209">
        <f>P125+P178+P185+P214+P225+P244</f>
        <v>0</v>
      </c>
      <c r="Q124" s="208"/>
      <c r="R124" s="209">
        <f>R125+R178+R185+R214+R225+R244</f>
        <v>52.262779079999994</v>
      </c>
      <c r="S124" s="208"/>
      <c r="T124" s="210">
        <f>T125+T178+T185+T214+T225+T244</f>
        <v>20.510999999999999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86</v>
      </c>
      <c r="AT124" s="212" t="s">
        <v>77</v>
      </c>
      <c r="AU124" s="212" t="s">
        <v>78</v>
      </c>
      <c r="AY124" s="211" t="s">
        <v>145</v>
      </c>
      <c r="BK124" s="213">
        <f>BK125+BK178+BK185+BK214+BK225+BK244</f>
        <v>0</v>
      </c>
    </row>
    <row r="125" s="12" customFormat="1" ht="22.8" customHeight="1">
      <c r="A125" s="12"/>
      <c r="B125" s="200"/>
      <c r="C125" s="201"/>
      <c r="D125" s="202" t="s">
        <v>77</v>
      </c>
      <c r="E125" s="214" t="s">
        <v>86</v>
      </c>
      <c r="F125" s="214" t="s">
        <v>146</v>
      </c>
      <c r="G125" s="201"/>
      <c r="H125" s="201"/>
      <c r="I125" s="204"/>
      <c r="J125" s="215">
        <f>BK125</f>
        <v>0</v>
      </c>
      <c r="K125" s="201"/>
      <c r="L125" s="206"/>
      <c r="M125" s="207"/>
      <c r="N125" s="208"/>
      <c r="O125" s="208"/>
      <c r="P125" s="209">
        <f>SUM(P126:P177)</f>
        <v>0</v>
      </c>
      <c r="Q125" s="208"/>
      <c r="R125" s="209">
        <f>SUM(R126:R177)</f>
        <v>0.000106</v>
      </c>
      <c r="S125" s="208"/>
      <c r="T125" s="210">
        <f>SUM(T126:T177)</f>
        <v>20.510999999999999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1" t="s">
        <v>86</v>
      </c>
      <c r="AT125" s="212" t="s">
        <v>77</v>
      </c>
      <c r="AU125" s="212" t="s">
        <v>86</v>
      </c>
      <c r="AY125" s="211" t="s">
        <v>145</v>
      </c>
      <c r="BK125" s="213">
        <f>SUM(BK126:BK177)</f>
        <v>0</v>
      </c>
    </row>
    <row r="126" s="2" customFormat="1" ht="24.15" customHeight="1">
      <c r="A126" s="36"/>
      <c r="B126" s="37"/>
      <c r="C126" s="216" t="s">
        <v>86</v>
      </c>
      <c r="D126" s="216" t="s">
        <v>147</v>
      </c>
      <c r="E126" s="217" t="s">
        <v>340</v>
      </c>
      <c r="F126" s="218" t="s">
        <v>341</v>
      </c>
      <c r="G126" s="219" t="s">
        <v>150</v>
      </c>
      <c r="H126" s="220">
        <v>22.789999999999999</v>
      </c>
      <c r="I126" s="221"/>
      <c r="J126" s="222">
        <f>ROUND(I126*H126,2)</f>
        <v>0</v>
      </c>
      <c r="K126" s="218" t="s">
        <v>232</v>
      </c>
      <c r="L126" s="42"/>
      <c r="M126" s="223" t="s">
        <v>1</v>
      </c>
      <c r="N126" s="224" t="s">
        <v>43</v>
      </c>
      <c r="O126" s="89"/>
      <c r="P126" s="225">
        <f>O126*H126</f>
        <v>0</v>
      </c>
      <c r="Q126" s="225">
        <v>0</v>
      </c>
      <c r="R126" s="225">
        <f>Q126*H126</f>
        <v>0</v>
      </c>
      <c r="S126" s="225">
        <v>0.44</v>
      </c>
      <c r="T126" s="226">
        <f>S126*H126</f>
        <v>10.0276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27" t="s">
        <v>152</v>
      </c>
      <c r="AT126" s="227" t="s">
        <v>147</v>
      </c>
      <c r="AU126" s="227" t="s">
        <v>88</v>
      </c>
      <c r="AY126" s="15" t="s">
        <v>145</v>
      </c>
      <c r="BE126" s="228">
        <f>IF(N126="základní",J126,0)</f>
        <v>0</v>
      </c>
      <c r="BF126" s="228">
        <f>IF(N126="snížená",J126,0)</f>
        <v>0</v>
      </c>
      <c r="BG126" s="228">
        <f>IF(N126="zákl. přenesená",J126,0)</f>
        <v>0</v>
      </c>
      <c r="BH126" s="228">
        <f>IF(N126="sníž. přenesená",J126,0)</f>
        <v>0</v>
      </c>
      <c r="BI126" s="228">
        <f>IF(N126="nulová",J126,0)</f>
        <v>0</v>
      </c>
      <c r="BJ126" s="15" t="s">
        <v>86</v>
      </c>
      <c r="BK126" s="228">
        <f>ROUND(I126*H126,2)</f>
        <v>0</v>
      </c>
      <c r="BL126" s="15" t="s">
        <v>152</v>
      </c>
      <c r="BM126" s="227" t="s">
        <v>342</v>
      </c>
    </row>
    <row r="127" s="2" customFormat="1">
      <c r="A127" s="36"/>
      <c r="B127" s="37"/>
      <c r="C127" s="38"/>
      <c r="D127" s="229" t="s">
        <v>154</v>
      </c>
      <c r="E127" s="38"/>
      <c r="F127" s="230" t="s">
        <v>343</v>
      </c>
      <c r="G127" s="38"/>
      <c r="H127" s="38"/>
      <c r="I127" s="231"/>
      <c r="J127" s="38"/>
      <c r="K127" s="38"/>
      <c r="L127" s="42"/>
      <c r="M127" s="232"/>
      <c r="N127" s="233"/>
      <c r="O127" s="89"/>
      <c r="P127" s="89"/>
      <c r="Q127" s="89"/>
      <c r="R127" s="89"/>
      <c r="S127" s="89"/>
      <c r="T127" s="90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5" t="s">
        <v>154</v>
      </c>
      <c r="AU127" s="15" t="s">
        <v>88</v>
      </c>
    </row>
    <row r="128" s="13" customFormat="1">
      <c r="A128" s="13"/>
      <c r="B128" s="234"/>
      <c r="C128" s="235"/>
      <c r="D128" s="229" t="s">
        <v>156</v>
      </c>
      <c r="E128" s="236" t="s">
        <v>1</v>
      </c>
      <c r="F128" s="237" t="s">
        <v>344</v>
      </c>
      <c r="G128" s="235"/>
      <c r="H128" s="238">
        <v>22.789999999999999</v>
      </c>
      <c r="I128" s="239"/>
      <c r="J128" s="235"/>
      <c r="K128" s="235"/>
      <c r="L128" s="240"/>
      <c r="M128" s="241"/>
      <c r="N128" s="242"/>
      <c r="O128" s="242"/>
      <c r="P128" s="242"/>
      <c r="Q128" s="242"/>
      <c r="R128" s="242"/>
      <c r="S128" s="242"/>
      <c r="T128" s="24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4" t="s">
        <v>156</v>
      </c>
      <c r="AU128" s="244" t="s">
        <v>88</v>
      </c>
      <c r="AV128" s="13" t="s">
        <v>88</v>
      </c>
      <c r="AW128" s="13" t="s">
        <v>34</v>
      </c>
      <c r="AX128" s="13" t="s">
        <v>86</v>
      </c>
      <c r="AY128" s="244" t="s">
        <v>145</v>
      </c>
    </row>
    <row r="129" s="2" customFormat="1" ht="24.15" customHeight="1">
      <c r="A129" s="36"/>
      <c r="B129" s="37"/>
      <c r="C129" s="216" t="s">
        <v>88</v>
      </c>
      <c r="D129" s="216" t="s">
        <v>147</v>
      </c>
      <c r="E129" s="217" t="s">
        <v>345</v>
      </c>
      <c r="F129" s="218" t="s">
        <v>346</v>
      </c>
      <c r="G129" s="219" t="s">
        <v>150</v>
      </c>
      <c r="H129" s="220">
        <v>22.789999999999999</v>
      </c>
      <c r="I129" s="221"/>
      <c r="J129" s="222">
        <f>ROUND(I129*H129,2)</f>
        <v>0</v>
      </c>
      <c r="K129" s="218" t="s">
        <v>232</v>
      </c>
      <c r="L129" s="42"/>
      <c r="M129" s="223" t="s">
        <v>1</v>
      </c>
      <c r="N129" s="224" t="s">
        <v>43</v>
      </c>
      <c r="O129" s="89"/>
      <c r="P129" s="225">
        <f>O129*H129</f>
        <v>0</v>
      </c>
      <c r="Q129" s="225">
        <v>0</v>
      </c>
      <c r="R129" s="225">
        <f>Q129*H129</f>
        <v>0</v>
      </c>
      <c r="S129" s="225">
        <v>0.23999999999999999</v>
      </c>
      <c r="T129" s="226">
        <f>S129*H129</f>
        <v>5.4695999999999998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27" t="s">
        <v>152</v>
      </c>
      <c r="AT129" s="227" t="s">
        <v>147</v>
      </c>
      <c r="AU129" s="227" t="s">
        <v>88</v>
      </c>
      <c r="AY129" s="15" t="s">
        <v>145</v>
      </c>
      <c r="BE129" s="228">
        <f>IF(N129="základní",J129,0)</f>
        <v>0</v>
      </c>
      <c r="BF129" s="228">
        <f>IF(N129="snížená",J129,0)</f>
        <v>0</v>
      </c>
      <c r="BG129" s="228">
        <f>IF(N129="zákl. přenesená",J129,0)</f>
        <v>0</v>
      </c>
      <c r="BH129" s="228">
        <f>IF(N129="sníž. přenesená",J129,0)</f>
        <v>0</v>
      </c>
      <c r="BI129" s="228">
        <f>IF(N129="nulová",J129,0)</f>
        <v>0</v>
      </c>
      <c r="BJ129" s="15" t="s">
        <v>86</v>
      </c>
      <c r="BK129" s="228">
        <f>ROUND(I129*H129,2)</f>
        <v>0</v>
      </c>
      <c r="BL129" s="15" t="s">
        <v>152</v>
      </c>
      <c r="BM129" s="227" t="s">
        <v>347</v>
      </c>
    </row>
    <row r="130" s="2" customFormat="1">
      <c r="A130" s="36"/>
      <c r="B130" s="37"/>
      <c r="C130" s="38"/>
      <c r="D130" s="229" t="s">
        <v>154</v>
      </c>
      <c r="E130" s="38"/>
      <c r="F130" s="230" t="s">
        <v>348</v>
      </c>
      <c r="G130" s="38"/>
      <c r="H130" s="38"/>
      <c r="I130" s="231"/>
      <c r="J130" s="38"/>
      <c r="K130" s="38"/>
      <c r="L130" s="42"/>
      <c r="M130" s="232"/>
      <c r="N130" s="233"/>
      <c r="O130" s="89"/>
      <c r="P130" s="89"/>
      <c r="Q130" s="89"/>
      <c r="R130" s="89"/>
      <c r="S130" s="89"/>
      <c r="T130" s="90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154</v>
      </c>
      <c r="AU130" s="15" t="s">
        <v>88</v>
      </c>
    </row>
    <row r="131" s="13" customFormat="1">
      <c r="A131" s="13"/>
      <c r="B131" s="234"/>
      <c r="C131" s="235"/>
      <c r="D131" s="229" t="s">
        <v>156</v>
      </c>
      <c r="E131" s="236" t="s">
        <v>1</v>
      </c>
      <c r="F131" s="237" t="s">
        <v>344</v>
      </c>
      <c r="G131" s="235"/>
      <c r="H131" s="238">
        <v>22.789999999999999</v>
      </c>
      <c r="I131" s="239"/>
      <c r="J131" s="235"/>
      <c r="K131" s="235"/>
      <c r="L131" s="240"/>
      <c r="M131" s="241"/>
      <c r="N131" s="242"/>
      <c r="O131" s="242"/>
      <c r="P131" s="242"/>
      <c r="Q131" s="242"/>
      <c r="R131" s="242"/>
      <c r="S131" s="242"/>
      <c r="T131" s="24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4" t="s">
        <v>156</v>
      </c>
      <c r="AU131" s="244" t="s">
        <v>88</v>
      </c>
      <c r="AV131" s="13" t="s">
        <v>88</v>
      </c>
      <c r="AW131" s="13" t="s">
        <v>34</v>
      </c>
      <c r="AX131" s="13" t="s">
        <v>86</v>
      </c>
      <c r="AY131" s="244" t="s">
        <v>145</v>
      </c>
    </row>
    <row r="132" s="2" customFormat="1" ht="24.15" customHeight="1">
      <c r="A132" s="36"/>
      <c r="B132" s="37"/>
      <c r="C132" s="216" t="s">
        <v>164</v>
      </c>
      <c r="D132" s="216" t="s">
        <v>147</v>
      </c>
      <c r="E132" s="217" t="s">
        <v>349</v>
      </c>
      <c r="F132" s="218" t="s">
        <v>350</v>
      </c>
      <c r="G132" s="219" t="s">
        <v>150</v>
      </c>
      <c r="H132" s="220">
        <v>22.789999999999999</v>
      </c>
      <c r="I132" s="221"/>
      <c r="J132" s="222">
        <f>ROUND(I132*H132,2)</f>
        <v>0</v>
      </c>
      <c r="K132" s="218" t="s">
        <v>232</v>
      </c>
      <c r="L132" s="42"/>
      <c r="M132" s="223" t="s">
        <v>1</v>
      </c>
      <c r="N132" s="224" t="s">
        <v>43</v>
      </c>
      <c r="O132" s="89"/>
      <c r="P132" s="225">
        <f>O132*H132</f>
        <v>0</v>
      </c>
      <c r="Q132" s="225">
        <v>0</v>
      </c>
      <c r="R132" s="225">
        <f>Q132*H132</f>
        <v>0</v>
      </c>
      <c r="S132" s="225">
        <v>0.22</v>
      </c>
      <c r="T132" s="226">
        <f>S132*H132</f>
        <v>5.0137999999999998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27" t="s">
        <v>152</v>
      </c>
      <c r="AT132" s="227" t="s">
        <v>147</v>
      </c>
      <c r="AU132" s="227" t="s">
        <v>88</v>
      </c>
      <c r="AY132" s="15" t="s">
        <v>145</v>
      </c>
      <c r="BE132" s="228">
        <f>IF(N132="základní",J132,0)</f>
        <v>0</v>
      </c>
      <c r="BF132" s="228">
        <f>IF(N132="snížená",J132,0)</f>
        <v>0</v>
      </c>
      <c r="BG132" s="228">
        <f>IF(N132="zákl. přenesená",J132,0)</f>
        <v>0</v>
      </c>
      <c r="BH132" s="228">
        <f>IF(N132="sníž. přenesená",J132,0)</f>
        <v>0</v>
      </c>
      <c r="BI132" s="228">
        <f>IF(N132="nulová",J132,0)</f>
        <v>0</v>
      </c>
      <c r="BJ132" s="15" t="s">
        <v>86</v>
      </c>
      <c r="BK132" s="228">
        <f>ROUND(I132*H132,2)</f>
        <v>0</v>
      </c>
      <c r="BL132" s="15" t="s">
        <v>152</v>
      </c>
      <c r="BM132" s="227" t="s">
        <v>351</v>
      </c>
    </row>
    <row r="133" s="2" customFormat="1">
      <c r="A133" s="36"/>
      <c r="B133" s="37"/>
      <c r="C133" s="38"/>
      <c r="D133" s="229" t="s">
        <v>154</v>
      </c>
      <c r="E133" s="38"/>
      <c r="F133" s="230" t="s">
        <v>352</v>
      </c>
      <c r="G133" s="38"/>
      <c r="H133" s="38"/>
      <c r="I133" s="231"/>
      <c r="J133" s="38"/>
      <c r="K133" s="38"/>
      <c r="L133" s="42"/>
      <c r="M133" s="232"/>
      <c r="N133" s="233"/>
      <c r="O133" s="89"/>
      <c r="P133" s="89"/>
      <c r="Q133" s="89"/>
      <c r="R133" s="89"/>
      <c r="S133" s="89"/>
      <c r="T133" s="90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5" t="s">
        <v>154</v>
      </c>
      <c r="AU133" s="15" t="s">
        <v>88</v>
      </c>
    </row>
    <row r="134" s="13" customFormat="1">
      <c r="A134" s="13"/>
      <c r="B134" s="234"/>
      <c r="C134" s="235"/>
      <c r="D134" s="229" t="s">
        <v>156</v>
      </c>
      <c r="E134" s="236" t="s">
        <v>1</v>
      </c>
      <c r="F134" s="237" t="s">
        <v>344</v>
      </c>
      <c r="G134" s="235"/>
      <c r="H134" s="238">
        <v>22.789999999999999</v>
      </c>
      <c r="I134" s="239"/>
      <c r="J134" s="235"/>
      <c r="K134" s="235"/>
      <c r="L134" s="240"/>
      <c r="M134" s="241"/>
      <c r="N134" s="242"/>
      <c r="O134" s="242"/>
      <c r="P134" s="242"/>
      <c r="Q134" s="242"/>
      <c r="R134" s="242"/>
      <c r="S134" s="242"/>
      <c r="T134" s="24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4" t="s">
        <v>156</v>
      </c>
      <c r="AU134" s="244" t="s">
        <v>88</v>
      </c>
      <c r="AV134" s="13" t="s">
        <v>88</v>
      </c>
      <c r="AW134" s="13" t="s">
        <v>34</v>
      </c>
      <c r="AX134" s="13" t="s">
        <v>86</v>
      </c>
      <c r="AY134" s="244" t="s">
        <v>145</v>
      </c>
    </row>
    <row r="135" s="2" customFormat="1" ht="24.15" customHeight="1">
      <c r="A135" s="36"/>
      <c r="B135" s="37"/>
      <c r="C135" s="216" t="s">
        <v>152</v>
      </c>
      <c r="D135" s="216" t="s">
        <v>147</v>
      </c>
      <c r="E135" s="217" t="s">
        <v>148</v>
      </c>
      <c r="F135" s="218" t="s">
        <v>149</v>
      </c>
      <c r="G135" s="219" t="s">
        <v>150</v>
      </c>
      <c r="H135" s="220">
        <v>5.2999999999999998</v>
      </c>
      <c r="I135" s="221"/>
      <c r="J135" s="222">
        <f>ROUND(I135*H135,2)</f>
        <v>0</v>
      </c>
      <c r="K135" s="218" t="s">
        <v>151</v>
      </c>
      <c r="L135" s="42"/>
      <c r="M135" s="223" t="s">
        <v>1</v>
      </c>
      <c r="N135" s="224" t="s">
        <v>43</v>
      </c>
      <c r="O135" s="89"/>
      <c r="P135" s="225">
        <f>O135*H135</f>
        <v>0</v>
      </c>
      <c r="Q135" s="225">
        <v>0</v>
      </c>
      <c r="R135" s="225">
        <f>Q135*H135</f>
        <v>0</v>
      </c>
      <c r="S135" s="225">
        <v>0</v>
      </c>
      <c r="T135" s="226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7" t="s">
        <v>152</v>
      </c>
      <c r="AT135" s="227" t="s">
        <v>147</v>
      </c>
      <c r="AU135" s="227" t="s">
        <v>88</v>
      </c>
      <c r="AY135" s="15" t="s">
        <v>145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15" t="s">
        <v>86</v>
      </c>
      <c r="BK135" s="228">
        <f>ROUND(I135*H135,2)</f>
        <v>0</v>
      </c>
      <c r="BL135" s="15" t="s">
        <v>152</v>
      </c>
      <c r="BM135" s="227" t="s">
        <v>353</v>
      </c>
    </row>
    <row r="136" s="2" customFormat="1">
      <c r="A136" s="36"/>
      <c r="B136" s="37"/>
      <c r="C136" s="38"/>
      <c r="D136" s="229" t="s">
        <v>154</v>
      </c>
      <c r="E136" s="38"/>
      <c r="F136" s="230" t="s">
        <v>155</v>
      </c>
      <c r="G136" s="38"/>
      <c r="H136" s="38"/>
      <c r="I136" s="231"/>
      <c r="J136" s="38"/>
      <c r="K136" s="38"/>
      <c r="L136" s="42"/>
      <c r="M136" s="232"/>
      <c r="N136" s="233"/>
      <c r="O136" s="89"/>
      <c r="P136" s="89"/>
      <c r="Q136" s="89"/>
      <c r="R136" s="89"/>
      <c r="S136" s="89"/>
      <c r="T136" s="90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5" t="s">
        <v>154</v>
      </c>
      <c r="AU136" s="15" t="s">
        <v>88</v>
      </c>
    </row>
    <row r="137" s="13" customFormat="1">
      <c r="A137" s="13"/>
      <c r="B137" s="234"/>
      <c r="C137" s="235"/>
      <c r="D137" s="229" t="s">
        <v>156</v>
      </c>
      <c r="E137" s="236" t="s">
        <v>1</v>
      </c>
      <c r="F137" s="237" t="s">
        <v>354</v>
      </c>
      <c r="G137" s="235"/>
      <c r="H137" s="238">
        <v>5.2999999999999998</v>
      </c>
      <c r="I137" s="239"/>
      <c r="J137" s="235"/>
      <c r="K137" s="235"/>
      <c r="L137" s="240"/>
      <c r="M137" s="241"/>
      <c r="N137" s="242"/>
      <c r="O137" s="242"/>
      <c r="P137" s="242"/>
      <c r="Q137" s="242"/>
      <c r="R137" s="242"/>
      <c r="S137" s="242"/>
      <c r="T137" s="24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4" t="s">
        <v>156</v>
      </c>
      <c r="AU137" s="244" t="s">
        <v>88</v>
      </c>
      <c r="AV137" s="13" t="s">
        <v>88</v>
      </c>
      <c r="AW137" s="13" t="s">
        <v>34</v>
      </c>
      <c r="AX137" s="13" t="s">
        <v>86</v>
      </c>
      <c r="AY137" s="244" t="s">
        <v>145</v>
      </c>
    </row>
    <row r="138" s="2" customFormat="1" ht="24.15" customHeight="1">
      <c r="A138" s="36"/>
      <c r="B138" s="37"/>
      <c r="C138" s="216" t="s">
        <v>174</v>
      </c>
      <c r="D138" s="216" t="s">
        <v>147</v>
      </c>
      <c r="E138" s="217" t="s">
        <v>158</v>
      </c>
      <c r="F138" s="218" t="s">
        <v>159</v>
      </c>
      <c r="G138" s="219" t="s">
        <v>160</v>
      </c>
      <c r="H138" s="220">
        <v>1.5</v>
      </c>
      <c r="I138" s="221"/>
      <c r="J138" s="222">
        <f>ROUND(I138*H138,2)</f>
        <v>0</v>
      </c>
      <c r="K138" s="218" t="s">
        <v>151</v>
      </c>
      <c r="L138" s="42"/>
      <c r="M138" s="223" t="s">
        <v>1</v>
      </c>
      <c r="N138" s="224" t="s">
        <v>43</v>
      </c>
      <c r="O138" s="89"/>
      <c r="P138" s="225">
        <f>O138*H138</f>
        <v>0</v>
      </c>
      <c r="Q138" s="225">
        <v>0</v>
      </c>
      <c r="R138" s="225">
        <f>Q138*H138</f>
        <v>0</v>
      </c>
      <c r="S138" s="225">
        <v>0</v>
      </c>
      <c r="T138" s="22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27" t="s">
        <v>152</v>
      </c>
      <c r="AT138" s="227" t="s">
        <v>147</v>
      </c>
      <c r="AU138" s="227" t="s">
        <v>88</v>
      </c>
      <c r="AY138" s="15" t="s">
        <v>145</v>
      </c>
      <c r="BE138" s="228">
        <f>IF(N138="základní",J138,0)</f>
        <v>0</v>
      </c>
      <c r="BF138" s="228">
        <f>IF(N138="snížená",J138,0)</f>
        <v>0</v>
      </c>
      <c r="BG138" s="228">
        <f>IF(N138="zákl. přenesená",J138,0)</f>
        <v>0</v>
      </c>
      <c r="BH138" s="228">
        <f>IF(N138="sníž. přenesená",J138,0)</f>
        <v>0</v>
      </c>
      <c r="BI138" s="228">
        <f>IF(N138="nulová",J138,0)</f>
        <v>0</v>
      </c>
      <c r="BJ138" s="15" t="s">
        <v>86</v>
      </c>
      <c r="BK138" s="228">
        <f>ROUND(I138*H138,2)</f>
        <v>0</v>
      </c>
      <c r="BL138" s="15" t="s">
        <v>152</v>
      </c>
      <c r="BM138" s="227" t="s">
        <v>355</v>
      </c>
    </row>
    <row r="139" s="2" customFormat="1">
      <c r="A139" s="36"/>
      <c r="B139" s="37"/>
      <c r="C139" s="38"/>
      <c r="D139" s="229" t="s">
        <v>154</v>
      </c>
      <c r="E139" s="38"/>
      <c r="F139" s="230" t="s">
        <v>162</v>
      </c>
      <c r="G139" s="38"/>
      <c r="H139" s="38"/>
      <c r="I139" s="231"/>
      <c r="J139" s="38"/>
      <c r="K139" s="38"/>
      <c r="L139" s="42"/>
      <c r="M139" s="232"/>
      <c r="N139" s="233"/>
      <c r="O139" s="89"/>
      <c r="P139" s="89"/>
      <c r="Q139" s="89"/>
      <c r="R139" s="89"/>
      <c r="S139" s="89"/>
      <c r="T139" s="90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5" t="s">
        <v>154</v>
      </c>
      <c r="AU139" s="15" t="s">
        <v>88</v>
      </c>
    </row>
    <row r="140" s="13" customFormat="1">
      <c r="A140" s="13"/>
      <c r="B140" s="234"/>
      <c r="C140" s="235"/>
      <c r="D140" s="229" t="s">
        <v>156</v>
      </c>
      <c r="E140" s="236" t="s">
        <v>1</v>
      </c>
      <c r="F140" s="237" t="s">
        <v>163</v>
      </c>
      <c r="G140" s="235"/>
      <c r="H140" s="238">
        <v>1.5</v>
      </c>
      <c r="I140" s="239"/>
      <c r="J140" s="235"/>
      <c r="K140" s="235"/>
      <c r="L140" s="240"/>
      <c r="M140" s="241"/>
      <c r="N140" s="242"/>
      <c r="O140" s="242"/>
      <c r="P140" s="242"/>
      <c r="Q140" s="242"/>
      <c r="R140" s="242"/>
      <c r="S140" s="242"/>
      <c r="T140" s="24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4" t="s">
        <v>156</v>
      </c>
      <c r="AU140" s="244" t="s">
        <v>88</v>
      </c>
      <c r="AV140" s="13" t="s">
        <v>88</v>
      </c>
      <c r="AW140" s="13" t="s">
        <v>34</v>
      </c>
      <c r="AX140" s="13" t="s">
        <v>86</v>
      </c>
      <c r="AY140" s="244" t="s">
        <v>145</v>
      </c>
    </row>
    <row r="141" s="2" customFormat="1" ht="33" customHeight="1">
      <c r="A141" s="36"/>
      <c r="B141" s="37"/>
      <c r="C141" s="216" t="s">
        <v>179</v>
      </c>
      <c r="D141" s="216" t="s">
        <v>147</v>
      </c>
      <c r="E141" s="217" t="s">
        <v>165</v>
      </c>
      <c r="F141" s="218" t="s">
        <v>166</v>
      </c>
      <c r="G141" s="219" t="s">
        <v>160</v>
      </c>
      <c r="H141" s="220">
        <v>28.087</v>
      </c>
      <c r="I141" s="221"/>
      <c r="J141" s="222">
        <f>ROUND(I141*H141,2)</f>
        <v>0</v>
      </c>
      <c r="K141" s="218" t="s">
        <v>151</v>
      </c>
      <c r="L141" s="42"/>
      <c r="M141" s="223" t="s">
        <v>1</v>
      </c>
      <c r="N141" s="224" t="s">
        <v>43</v>
      </c>
      <c r="O141" s="89"/>
      <c r="P141" s="225">
        <f>O141*H141</f>
        <v>0</v>
      </c>
      <c r="Q141" s="225">
        <v>0</v>
      </c>
      <c r="R141" s="225">
        <f>Q141*H141</f>
        <v>0</v>
      </c>
      <c r="S141" s="225">
        <v>0</v>
      </c>
      <c r="T141" s="22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7" t="s">
        <v>152</v>
      </c>
      <c r="AT141" s="227" t="s">
        <v>147</v>
      </c>
      <c r="AU141" s="227" t="s">
        <v>88</v>
      </c>
      <c r="AY141" s="15" t="s">
        <v>145</v>
      </c>
      <c r="BE141" s="228">
        <f>IF(N141="základní",J141,0)</f>
        <v>0</v>
      </c>
      <c r="BF141" s="228">
        <f>IF(N141="snížená",J141,0)</f>
        <v>0</v>
      </c>
      <c r="BG141" s="228">
        <f>IF(N141="zákl. přenesená",J141,0)</f>
        <v>0</v>
      </c>
      <c r="BH141" s="228">
        <f>IF(N141="sníž. přenesená",J141,0)</f>
        <v>0</v>
      </c>
      <c r="BI141" s="228">
        <f>IF(N141="nulová",J141,0)</f>
        <v>0</v>
      </c>
      <c r="BJ141" s="15" t="s">
        <v>86</v>
      </c>
      <c r="BK141" s="228">
        <f>ROUND(I141*H141,2)</f>
        <v>0</v>
      </c>
      <c r="BL141" s="15" t="s">
        <v>152</v>
      </c>
      <c r="BM141" s="227" t="s">
        <v>356</v>
      </c>
    </row>
    <row r="142" s="2" customFormat="1">
      <c r="A142" s="36"/>
      <c r="B142" s="37"/>
      <c r="C142" s="38"/>
      <c r="D142" s="229" t="s">
        <v>154</v>
      </c>
      <c r="E142" s="38"/>
      <c r="F142" s="230" t="s">
        <v>168</v>
      </c>
      <c r="G142" s="38"/>
      <c r="H142" s="38"/>
      <c r="I142" s="231"/>
      <c r="J142" s="38"/>
      <c r="K142" s="38"/>
      <c r="L142" s="42"/>
      <c r="M142" s="232"/>
      <c r="N142" s="233"/>
      <c r="O142" s="89"/>
      <c r="P142" s="89"/>
      <c r="Q142" s="89"/>
      <c r="R142" s="89"/>
      <c r="S142" s="89"/>
      <c r="T142" s="90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5" t="s">
        <v>154</v>
      </c>
      <c r="AU142" s="15" t="s">
        <v>88</v>
      </c>
    </row>
    <row r="143" s="13" customFormat="1">
      <c r="A143" s="13"/>
      <c r="B143" s="234"/>
      <c r="C143" s="235"/>
      <c r="D143" s="229" t="s">
        <v>156</v>
      </c>
      <c r="E143" s="236" t="s">
        <v>1</v>
      </c>
      <c r="F143" s="237" t="s">
        <v>357</v>
      </c>
      <c r="G143" s="235"/>
      <c r="H143" s="238">
        <v>28.087</v>
      </c>
      <c r="I143" s="239"/>
      <c r="J143" s="235"/>
      <c r="K143" s="235"/>
      <c r="L143" s="240"/>
      <c r="M143" s="241"/>
      <c r="N143" s="242"/>
      <c r="O143" s="242"/>
      <c r="P143" s="242"/>
      <c r="Q143" s="242"/>
      <c r="R143" s="242"/>
      <c r="S143" s="242"/>
      <c r="T143" s="2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4" t="s">
        <v>156</v>
      </c>
      <c r="AU143" s="244" t="s">
        <v>88</v>
      </c>
      <c r="AV143" s="13" t="s">
        <v>88</v>
      </c>
      <c r="AW143" s="13" t="s">
        <v>34</v>
      </c>
      <c r="AX143" s="13" t="s">
        <v>86</v>
      </c>
      <c r="AY143" s="244" t="s">
        <v>145</v>
      </c>
    </row>
    <row r="144" s="2" customFormat="1" ht="24.15" customHeight="1">
      <c r="A144" s="36"/>
      <c r="B144" s="37"/>
      <c r="C144" s="216" t="s">
        <v>185</v>
      </c>
      <c r="D144" s="216" t="s">
        <v>147</v>
      </c>
      <c r="E144" s="217" t="s">
        <v>170</v>
      </c>
      <c r="F144" s="218" t="s">
        <v>171</v>
      </c>
      <c r="G144" s="219" t="s">
        <v>160</v>
      </c>
      <c r="H144" s="220">
        <v>28.087</v>
      </c>
      <c r="I144" s="221"/>
      <c r="J144" s="222">
        <f>ROUND(I144*H144,2)</f>
        <v>0</v>
      </c>
      <c r="K144" s="218" t="s">
        <v>151</v>
      </c>
      <c r="L144" s="42"/>
      <c r="M144" s="223" t="s">
        <v>1</v>
      </c>
      <c r="N144" s="224" t="s">
        <v>43</v>
      </c>
      <c r="O144" s="89"/>
      <c r="P144" s="225">
        <f>O144*H144</f>
        <v>0</v>
      </c>
      <c r="Q144" s="225">
        <v>0</v>
      </c>
      <c r="R144" s="225">
        <f>Q144*H144</f>
        <v>0</v>
      </c>
      <c r="S144" s="225">
        <v>0</v>
      </c>
      <c r="T144" s="22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7" t="s">
        <v>152</v>
      </c>
      <c r="AT144" s="227" t="s">
        <v>147</v>
      </c>
      <c r="AU144" s="227" t="s">
        <v>88</v>
      </c>
      <c r="AY144" s="15" t="s">
        <v>145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15" t="s">
        <v>86</v>
      </c>
      <c r="BK144" s="228">
        <f>ROUND(I144*H144,2)</f>
        <v>0</v>
      </c>
      <c r="BL144" s="15" t="s">
        <v>152</v>
      </c>
      <c r="BM144" s="227" t="s">
        <v>358</v>
      </c>
    </row>
    <row r="145" s="2" customFormat="1">
      <c r="A145" s="36"/>
      <c r="B145" s="37"/>
      <c r="C145" s="38"/>
      <c r="D145" s="229" t="s">
        <v>154</v>
      </c>
      <c r="E145" s="38"/>
      <c r="F145" s="230" t="s">
        <v>173</v>
      </c>
      <c r="G145" s="38"/>
      <c r="H145" s="38"/>
      <c r="I145" s="231"/>
      <c r="J145" s="38"/>
      <c r="K145" s="38"/>
      <c r="L145" s="42"/>
      <c r="M145" s="232"/>
      <c r="N145" s="233"/>
      <c r="O145" s="89"/>
      <c r="P145" s="89"/>
      <c r="Q145" s="89"/>
      <c r="R145" s="89"/>
      <c r="S145" s="89"/>
      <c r="T145" s="90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5" t="s">
        <v>154</v>
      </c>
      <c r="AU145" s="15" t="s">
        <v>88</v>
      </c>
    </row>
    <row r="146" s="13" customFormat="1">
      <c r="A146" s="13"/>
      <c r="B146" s="234"/>
      <c r="C146" s="235"/>
      <c r="D146" s="229" t="s">
        <v>156</v>
      </c>
      <c r="E146" s="236" t="s">
        <v>1</v>
      </c>
      <c r="F146" s="237" t="s">
        <v>357</v>
      </c>
      <c r="G146" s="235"/>
      <c r="H146" s="238">
        <v>28.087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4" t="s">
        <v>156</v>
      </c>
      <c r="AU146" s="244" t="s">
        <v>88</v>
      </c>
      <c r="AV146" s="13" t="s">
        <v>88</v>
      </c>
      <c r="AW146" s="13" t="s">
        <v>34</v>
      </c>
      <c r="AX146" s="13" t="s">
        <v>86</v>
      </c>
      <c r="AY146" s="244" t="s">
        <v>145</v>
      </c>
    </row>
    <row r="147" s="2" customFormat="1" ht="37.8" customHeight="1">
      <c r="A147" s="36"/>
      <c r="B147" s="37"/>
      <c r="C147" s="216" t="s">
        <v>190</v>
      </c>
      <c r="D147" s="216" t="s">
        <v>147</v>
      </c>
      <c r="E147" s="217" t="s">
        <v>175</v>
      </c>
      <c r="F147" s="218" t="s">
        <v>176</v>
      </c>
      <c r="G147" s="219" t="s">
        <v>160</v>
      </c>
      <c r="H147" s="220">
        <v>28.087</v>
      </c>
      <c r="I147" s="221"/>
      <c r="J147" s="222">
        <f>ROUND(I147*H147,2)</f>
        <v>0</v>
      </c>
      <c r="K147" s="218" t="s">
        <v>151</v>
      </c>
      <c r="L147" s="42"/>
      <c r="M147" s="223" t="s">
        <v>1</v>
      </c>
      <c r="N147" s="224" t="s">
        <v>43</v>
      </c>
      <c r="O147" s="89"/>
      <c r="P147" s="225">
        <f>O147*H147</f>
        <v>0</v>
      </c>
      <c r="Q147" s="225">
        <v>0</v>
      </c>
      <c r="R147" s="225">
        <f>Q147*H147</f>
        <v>0</v>
      </c>
      <c r="S147" s="225">
        <v>0</v>
      </c>
      <c r="T147" s="22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27" t="s">
        <v>152</v>
      </c>
      <c r="AT147" s="227" t="s">
        <v>147</v>
      </c>
      <c r="AU147" s="227" t="s">
        <v>88</v>
      </c>
      <c r="AY147" s="15" t="s">
        <v>145</v>
      </c>
      <c r="BE147" s="228">
        <f>IF(N147="základní",J147,0)</f>
        <v>0</v>
      </c>
      <c r="BF147" s="228">
        <f>IF(N147="snížená",J147,0)</f>
        <v>0</v>
      </c>
      <c r="BG147" s="228">
        <f>IF(N147="zákl. přenesená",J147,0)</f>
        <v>0</v>
      </c>
      <c r="BH147" s="228">
        <f>IF(N147="sníž. přenesená",J147,0)</f>
        <v>0</v>
      </c>
      <c r="BI147" s="228">
        <f>IF(N147="nulová",J147,0)</f>
        <v>0</v>
      </c>
      <c r="BJ147" s="15" t="s">
        <v>86</v>
      </c>
      <c r="BK147" s="228">
        <f>ROUND(I147*H147,2)</f>
        <v>0</v>
      </c>
      <c r="BL147" s="15" t="s">
        <v>152</v>
      </c>
      <c r="BM147" s="227" t="s">
        <v>359</v>
      </c>
    </row>
    <row r="148" s="2" customFormat="1">
      <c r="A148" s="36"/>
      <c r="B148" s="37"/>
      <c r="C148" s="38"/>
      <c r="D148" s="229" t="s">
        <v>154</v>
      </c>
      <c r="E148" s="38"/>
      <c r="F148" s="230" t="s">
        <v>178</v>
      </c>
      <c r="G148" s="38"/>
      <c r="H148" s="38"/>
      <c r="I148" s="231"/>
      <c r="J148" s="38"/>
      <c r="K148" s="38"/>
      <c r="L148" s="42"/>
      <c r="M148" s="232"/>
      <c r="N148" s="233"/>
      <c r="O148" s="89"/>
      <c r="P148" s="89"/>
      <c r="Q148" s="89"/>
      <c r="R148" s="89"/>
      <c r="S148" s="89"/>
      <c r="T148" s="90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5" t="s">
        <v>154</v>
      </c>
      <c r="AU148" s="15" t="s">
        <v>88</v>
      </c>
    </row>
    <row r="149" s="13" customFormat="1">
      <c r="A149" s="13"/>
      <c r="B149" s="234"/>
      <c r="C149" s="235"/>
      <c r="D149" s="229" t="s">
        <v>156</v>
      </c>
      <c r="E149" s="236" t="s">
        <v>1</v>
      </c>
      <c r="F149" s="237" t="s">
        <v>357</v>
      </c>
      <c r="G149" s="235"/>
      <c r="H149" s="238">
        <v>28.087</v>
      </c>
      <c r="I149" s="239"/>
      <c r="J149" s="235"/>
      <c r="K149" s="235"/>
      <c r="L149" s="240"/>
      <c r="M149" s="241"/>
      <c r="N149" s="242"/>
      <c r="O149" s="242"/>
      <c r="P149" s="242"/>
      <c r="Q149" s="242"/>
      <c r="R149" s="242"/>
      <c r="S149" s="242"/>
      <c r="T149" s="24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4" t="s">
        <v>156</v>
      </c>
      <c r="AU149" s="244" t="s">
        <v>88</v>
      </c>
      <c r="AV149" s="13" t="s">
        <v>88</v>
      </c>
      <c r="AW149" s="13" t="s">
        <v>34</v>
      </c>
      <c r="AX149" s="13" t="s">
        <v>86</v>
      </c>
      <c r="AY149" s="244" t="s">
        <v>145</v>
      </c>
    </row>
    <row r="150" s="2" customFormat="1" ht="37.8" customHeight="1">
      <c r="A150" s="36"/>
      <c r="B150" s="37"/>
      <c r="C150" s="216" t="s">
        <v>197</v>
      </c>
      <c r="D150" s="216" t="s">
        <v>147</v>
      </c>
      <c r="E150" s="217" t="s">
        <v>180</v>
      </c>
      <c r="F150" s="218" t="s">
        <v>181</v>
      </c>
      <c r="G150" s="219" t="s">
        <v>160</v>
      </c>
      <c r="H150" s="220">
        <v>280.87</v>
      </c>
      <c r="I150" s="221"/>
      <c r="J150" s="222">
        <f>ROUND(I150*H150,2)</f>
        <v>0</v>
      </c>
      <c r="K150" s="218" t="s">
        <v>151</v>
      </c>
      <c r="L150" s="42"/>
      <c r="M150" s="223" t="s">
        <v>1</v>
      </c>
      <c r="N150" s="224" t="s">
        <v>43</v>
      </c>
      <c r="O150" s="89"/>
      <c r="P150" s="225">
        <f>O150*H150</f>
        <v>0</v>
      </c>
      <c r="Q150" s="225">
        <v>0</v>
      </c>
      <c r="R150" s="225">
        <f>Q150*H150</f>
        <v>0</v>
      </c>
      <c r="S150" s="225">
        <v>0</v>
      </c>
      <c r="T150" s="22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27" t="s">
        <v>152</v>
      </c>
      <c r="AT150" s="227" t="s">
        <v>147</v>
      </c>
      <c r="AU150" s="227" t="s">
        <v>88</v>
      </c>
      <c r="AY150" s="15" t="s">
        <v>145</v>
      </c>
      <c r="BE150" s="228">
        <f>IF(N150="základní",J150,0)</f>
        <v>0</v>
      </c>
      <c r="BF150" s="228">
        <f>IF(N150="snížená",J150,0)</f>
        <v>0</v>
      </c>
      <c r="BG150" s="228">
        <f>IF(N150="zákl. přenesená",J150,0)</f>
        <v>0</v>
      </c>
      <c r="BH150" s="228">
        <f>IF(N150="sníž. přenesená",J150,0)</f>
        <v>0</v>
      </c>
      <c r="BI150" s="228">
        <f>IF(N150="nulová",J150,0)</f>
        <v>0</v>
      </c>
      <c r="BJ150" s="15" t="s">
        <v>86</v>
      </c>
      <c r="BK150" s="228">
        <f>ROUND(I150*H150,2)</f>
        <v>0</v>
      </c>
      <c r="BL150" s="15" t="s">
        <v>152</v>
      </c>
      <c r="BM150" s="227" t="s">
        <v>360</v>
      </c>
    </row>
    <row r="151" s="2" customFormat="1">
      <c r="A151" s="36"/>
      <c r="B151" s="37"/>
      <c r="C151" s="38"/>
      <c r="D151" s="229" t="s">
        <v>154</v>
      </c>
      <c r="E151" s="38"/>
      <c r="F151" s="230" t="s">
        <v>183</v>
      </c>
      <c r="G151" s="38"/>
      <c r="H151" s="38"/>
      <c r="I151" s="231"/>
      <c r="J151" s="38"/>
      <c r="K151" s="38"/>
      <c r="L151" s="42"/>
      <c r="M151" s="232"/>
      <c r="N151" s="233"/>
      <c r="O151" s="89"/>
      <c r="P151" s="89"/>
      <c r="Q151" s="89"/>
      <c r="R151" s="89"/>
      <c r="S151" s="89"/>
      <c r="T151" s="90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5" t="s">
        <v>154</v>
      </c>
      <c r="AU151" s="15" t="s">
        <v>88</v>
      </c>
    </row>
    <row r="152" s="13" customFormat="1">
      <c r="A152" s="13"/>
      <c r="B152" s="234"/>
      <c r="C152" s="235"/>
      <c r="D152" s="229" t="s">
        <v>156</v>
      </c>
      <c r="E152" s="236" t="s">
        <v>1</v>
      </c>
      <c r="F152" s="237" t="s">
        <v>361</v>
      </c>
      <c r="G152" s="235"/>
      <c r="H152" s="238">
        <v>280.87</v>
      </c>
      <c r="I152" s="239"/>
      <c r="J152" s="235"/>
      <c r="K152" s="235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156</v>
      </c>
      <c r="AU152" s="244" t="s">
        <v>88</v>
      </c>
      <c r="AV152" s="13" t="s">
        <v>88</v>
      </c>
      <c r="AW152" s="13" t="s">
        <v>34</v>
      </c>
      <c r="AX152" s="13" t="s">
        <v>86</v>
      </c>
      <c r="AY152" s="244" t="s">
        <v>145</v>
      </c>
    </row>
    <row r="153" s="2" customFormat="1" ht="24.15" customHeight="1">
      <c r="A153" s="36"/>
      <c r="B153" s="37"/>
      <c r="C153" s="216" t="s">
        <v>203</v>
      </c>
      <c r="D153" s="216" t="s">
        <v>147</v>
      </c>
      <c r="E153" s="217" t="s">
        <v>186</v>
      </c>
      <c r="F153" s="218" t="s">
        <v>187</v>
      </c>
      <c r="G153" s="219" t="s">
        <v>160</v>
      </c>
      <c r="H153" s="220">
        <v>28.087</v>
      </c>
      <c r="I153" s="221"/>
      <c r="J153" s="222">
        <f>ROUND(I153*H153,2)</f>
        <v>0</v>
      </c>
      <c r="K153" s="218" t="s">
        <v>151</v>
      </c>
      <c r="L153" s="42"/>
      <c r="M153" s="223" t="s">
        <v>1</v>
      </c>
      <c r="N153" s="224" t="s">
        <v>43</v>
      </c>
      <c r="O153" s="89"/>
      <c r="P153" s="225">
        <f>O153*H153</f>
        <v>0</v>
      </c>
      <c r="Q153" s="225">
        <v>0</v>
      </c>
      <c r="R153" s="225">
        <f>Q153*H153</f>
        <v>0</v>
      </c>
      <c r="S153" s="225">
        <v>0</v>
      </c>
      <c r="T153" s="22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7" t="s">
        <v>152</v>
      </c>
      <c r="AT153" s="227" t="s">
        <v>147</v>
      </c>
      <c r="AU153" s="227" t="s">
        <v>88</v>
      </c>
      <c r="AY153" s="15" t="s">
        <v>145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15" t="s">
        <v>86</v>
      </c>
      <c r="BK153" s="228">
        <f>ROUND(I153*H153,2)</f>
        <v>0</v>
      </c>
      <c r="BL153" s="15" t="s">
        <v>152</v>
      </c>
      <c r="BM153" s="227" t="s">
        <v>362</v>
      </c>
    </row>
    <row r="154" s="2" customFormat="1">
      <c r="A154" s="36"/>
      <c r="B154" s="37"/>
      <c r="C154" s="38"/>
      <c r="D154" s="229" t="s">
        <v>154</v>
      </c>
      <c r="E154" s="38"/>
      <c r="F154" s="230" t="s">
        <v>189</v>
      </c>
      <c r="G154" s="38"/>
      <c r="H154" s="38"/>
      <c r="I154" s="231"/>
      <c r="J154" s="38"/>
      <c r="K154" s="38"/>
      <c r="L154" s="42"/>
      <c r="M154" s="232"/>
      <c r="N154" s="233"/>
      <c r="O154" s="89"/>
      <c r="P154" s="89"/>
      <c r="Q154" s="89"/>
      <c r="R154" s="89"/>
      <c r="S154" s="89"/>
      <c r="T154" s="90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5" t="s">
        <v>154</v>
      </c>
      <c r="AU154" s="15" t="s">
        <v>88</v>
      </c>
    </row>
    <row r="155" s="13" customFormat="1">
      <c r="A155" s="13"/>
      <c r="B155" s="234"/>
      <c r="C155" s="235"/>
      <c r="D155" s="229" t="s">
        <v>156</v>
      </c>
      <c r="E155" s="236" t="s">
        <v>1</v>
      </c>
      <c r="F155" s="237" t="s">
        <v>357</v>
      </c>
      <c r="G155" s="235"/>
      <c r="H155" s="238">
        <v>28.087</v>
      </c>
      <c r="I155" s="239"/>
      <c r="J155" s="235"/>
      <c r="K155" s="235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156</v>
      </c>
      <c r="AU155" s="244" t="s">
        <v>88</v>
      </c>
      <c r="AV155" s="13" t="s">
        <v>88</v>
      </c>
      <c r="AW155" s="13" t="s">
        <v>34</v>
      </c>
      <c r="AX155" s="13" t="s">
        <v>86</v>
      </c>
      <c r="AY155" s="244" t="s">
        <v>145</v>
      </c>
    </row>
    <row r="156" s="2" customFormat="1" ht="24.15" customHeight="1">
      <c r="A156" s="36"/>
      <c r="B156" s="37"/>
      <c r="C156" s="216" t="s">
        <v>208</v>
      </c>
      <c r="D156" s="216" t="s">
        <v>147</v>
      </c>
      <c r="E156" s="217" t="s">
        <v>191</v>
      </c>
      <c r="F156" s="218" t="s">
        <v>192</v>
      </c>
      <c r="G156" s="219" t="s">
        <v>193</v>
      </c>
      <c r="H156" s="220">
        <v>50.557000000000002</v>
      </c>
      <c r="I156" s="221"/>
      <c r="J156" s="222">
        <f>ROUND(I156*H156,2)</f>
        <v>0</v>
      </c>
      <c r="K156" s="218" t="s">
        <v>151</v>
      </c>
      <c r="L156" s="42"/>
      <c r="M156" s="223" t="s">
        <v>1</v>
      </c>
      <c r="N156" s="224" t="s">
        <v>43</v>
      </c>
      <c r="O156" s="89"/>
      <c r="P156" s="225">
        <f>O156*H156</f>
        <v>0</v>
      </c>
      <c r="Q156" s="225">
        <v>0</v>
      </c>
      <c r="R156" s="225">
        <f>Q156*H156</f>
        <v>0</v>
      </c>
      <c r="S156" s="225">
        <v>0</v>
      </c>
      <c r="T156" s="22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7" t="s">
        <v>152</v>
      </c>
      <c r="AT156" s="227" t="s">
        <v>147</v>
      </c>
      <c r="AU156" s="227" t="s">
        <v>88</v>
      </c>
      <c r="AY156" s="15" t="s">
        <v>145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15" t="s">
        <v>86</v>
      </c>
      <c r="BK156" s="228">
        <f>ROUND(I156*H156,2)</f>
        <v>0</v>
      </c>
      <c r="BL156" s="15" t="s">
        <v>152</v>
      </c>
      <c r="BM156" s="227" t="s">
        <v>363</v>
      </c>
    </row>
    <row r="157" s="2" customFormat="1">
      <c r="A157" s="36"/>
      <c r="B157" s="37"/>
      <c r="C157" s="38"/>
      <c r="D157" s="229" t="s">
        <v>154</v>
      </c>
      <c r="E157" s="38"/>
      <c r="F157" s="230" t="s">
        <v>195</v>
      </c>
      <c r="G157" s="38"/>
      <c r="H157" s="38"/>
      <c r="I157" s="231"/>
      <c r="J157" s="38"/>
      <c r="K157" s="38"/>
      <c r="L157" s="42"/>
      <c r="M157" s="232"/>
      <c r="N157" s="233"/>
      <c r="O157" s="89"/>
      <c r="P157" s="89"/>
      <c r="Q157" s="89"/>
      <c r="R157" s="89"/>
      <c r="S157" s="89"/>
      <c r="T157" s="90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5" t="s">
        <v>154</v>
      </c>
      <c r="AU157" s="15" t="s">
        <v>88</v>
      </c>
    </row>
    <row r="158" s="13" customFormat="1">
      <c r="A158" s="13"/>
      <c r="B158" s="234"/>
      <c r="C158" s="235"/>
      <c r="D158" s="229" t="s">
        <v>156</v>
      </c>
      <c r="E158" s="236" t="s">
        <v>1</v>
      </c>
      <c r="F158" s="237" t="s">
        <v>364</v>
      </c>
      <c r="G158" s="235"/>
      <c r="H158" s="238">
        <v>50.557000000000002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156</v>
      </c>
      <c r="AU158" s="244" t="s">
        <v>88</v>
      </c>
      <c r="AV158" s="13" t="s">
        <v>88</v>
      </c>
      <c r="AW158" s="13" t="s">
        <v>34</v>
      </c>
      <c r="AX158" s="13" t="s">
        <v>86</v>
      </c>
      <c r="AY158" s="244" t="s">
        <v>145</v>
      </c>
    </row>
    <row r="159" s="2" customFormat="1" ht="24.15" customHeight="1">
      <c r="A159" s="36"/>
      <c r="B159" s="37"/>
      <c r="C159" s="216" t="s">
        <v>215</v>
      </c>
      <c r="D159" s="216" t="s">
        <v>147</v>
      </c>
      <c r="E159" s="217" t="s">
        <v>198</v>
      </c>
      <c r="F159" s="218" t="s">
        <v>199</v>
      </c>
      <c r="G159" s="219" t="s">
        <v>150</v>
      </c>
      <c r="H159" s="220">
        <v>5.2999999999999998</v>
      </c>
      <c r="I159" s="221"/>
      <c r="J159" s="222">
        <f>ROUND(I159*H159,2)</f>
        <v>0</v>
      </c>
      <c r="K159" s="218" t="s">
        <v>151</v>
      </c>
      <c r="L159" s="42"/>
      <c r="M159" s="223" t="s">
        <v>1</v>
      </c>
      <c r="N159" s="224" t="s">
        <v>43</v>
      </c>
      <c r="O159" s="89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7" t="s">
        <v>152</v>
      </c>
      <c r="AT159" s="227" t="s">
        <v>147</v>
      </c>
      <c r="AU159" s="227" t="s">
        <v>88</v>
      </c>
      <c r="AY159" s="15" t="s">
        <v>145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5" t="s">
        <v>86</v>
      </c>
      <c r="BK159" s="228">
        <f>ROUND(I159*H159,2)</f>
        <v>0</v>
      </c>
      <c r="BL159" s="15" t="s">
        <v>152</v>
      </c>
      <c r="BM159" s="227" t="s">
        <v>365</v>
      </c>
    </row>
    <row r="160" s="2" customFormat="1">
      <c r="A160" s="36"/>
      <c r="B160" s="37"/>
      <c r="C160" s="38"/>
      <c r="D160" s="229" t="s">
        <v>154</v>
      </c>
      <c r="E160" s="38"/>
      <c r="F160" s="230" t="s">
        <v>201</v>
      </c>
      <c r="G160" s="38"/>
      <c r="H160" s="38"/>
      <c r="I160" s="231"/>
      <c r="J160" s="38"/>
      <c r="K160" s="38"/>
      <c r="L160" s="42"/>
      <c r="M160" s="232"/>
      <c r="N160" s="233"/>
      <c r="O160" s="89"/>
      <c r="P160" s="89"/>
      <c r="Q160" s="89"/>
      <c r="R160" s="89"/>
      <c r="S160" s="89"/>
      <c r="T160" s="90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5" t="s">
        <v>154</v>
      </c>
      <c r="AU160" s="15" t="s">
        <v>88</v>
      </c>
    </row>
    <row r="161" s="13" customFormat="1">
      <c r="A161" s="13"/>
      <c r="B161" s="234"/>
      <c r="C161" s="235"/>
      <c r="D161" s="229" t="s">
        <v>156</v>
      </c>
      <c r="E161" s="236" t="s">
        <v>1</v>
      </c>
      <c r="F161" s="237" t="s">
        <v>366</v>
      </c>
      <c r="G161" s="235"/>
      <c r="H161" s="238">
        <v>5.2999999999999998</v>
      </c>
      <c r="I161" s="239"/>
      <c r="J161" s="235"/>
      <c r="K161" s="235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156</v>
      </c>
      <c r="AU161" s="244" t="s">
        <v>88</v>
      </c>
      <c r="AV161" s="13" t="s">
        <v>88</v>
      </c>
      <c r="AW161" s="13" t="s">
        <v>34</v>
      </c>
      <c r="AX161" s="13" t="s">
        <v>86</v>
      </c>
      <c r="AY161" s="244" t="s">
        <v>145</v>
      </c>
    </row>
    <row r="162" s="2" customFormat="1" ht="24.15" customHeight="1">
      <c r="A162" s="36"/>
      <c r="B162" s="37"/>
      <c r="C162" s="216" t="s">
        <v>221</v>
      </c>
      <c r="D162" s="216" t="s">
        <v>147</v>
      </c>
      <c r="E162" s="217" t="s">
        <v>204</v>
      </c>
      <c r="F162" s="218" t="s">
        <v>205</v>
      </c>
      <c r="G162" s="219" t="s">
        <v>150</v>
      </c>
      <c r="H162" s="220">
        <v>5.2999999999999998</v>
      </c>
      <c r="I162" s="221"/>
      <c r="J162" s="222">
        <f>ROUND(I162*H162,2)</f>
        <v>0</v>
      </c>
      <c r="K162" s="218" t="s">
        <v>151</v>
      </c>
      <c r="L162" s="42"/>
      <c r="M162" s="223" t="s">
        <v>1</v>
      </c>
      <c r="N162" s="224" t="s">
        <v>43</v>
      </c>
      <c r="O162" s="89"/>
      <c r="P162" s="225">
        <f>O162*H162</f>
        <v>0</v>
      </c>
      <c r="Q162" s="225">
        <v>0</v>
      </c>
      <c r="R162" s="225">
        <f>Q162*H162</f>
        <v>0</v>
      </c>
      <c r="S162" s="225">
        <v>0</v>
      </c>
      <c r="T162" s="22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7" t="s">
        <v>152</v>
      </c>
      <c r="AT162" s="227" t="s">
        <v>147</v>
      </c>
      <c r="AU162" s="227" t="s">
        <v>88</v>
      </c>
      <c r="AY162" s="15" t="s">
        <v>145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15" t="s">
        <v>86</v>
      </c>
      <c r="BK162" s="228">
        <f>ROUND(I162*H162,2)</f>
        <v>0</v>
      </c>
      <c r="BL162" s="15" t="s">
        <v>152</v>
      </c>
      <c r="BM162" s="227" t="s">
        <v>367</v>
      </c>
    </row>
    <row r="163" s="2" customFormat="1">
      <c r="A163" s="36"/>
      <c r="B163" s="37"/>
      <c r="C163" s="38"/>
      <c r="D163" s="229" t="s">
        <v>154</v>
      </c>
      <c r="E163" s="38"/>
      <c r="F163" s="230" t="s">
        <v>207</v>
      </c>
      <c r="G163" s="38"/>
      <c r="H163" s="38"/>
      <c r="I163" s="231"/>
      <c r="J163" s="38"/>
      <c r="K163" s="38"/>
      <c r="L163" s="42"/>
      <c r="M163" s="232"/>
      <c r="N163" s="233"/>
      <c r="O163" s="89"/>
      <c r="P163" s="89"/>
      <c r="Q163" s="89"/>
      <c r="R163" s="89"/>
      <c r="S163" s="89"/>
      <c r="T163" s="90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5" t="s">
        <v>154</v>
      </c>
      <c r="AU163" s="15" t="s">
        <v>88</v>
      </c>
    </row>
    <row r="164" s="13" customFormat="1">
      <c r="A164" s="13"/>
      <c r="B164" s="234"/>
      <c r="C164" s="235"/>
      <c r="D164" s="229" t="s">
        <v>156</v>
      </c>
      <c r="E164" s="236" t="s">
        <v>1</v>
      </c>
      <c r="F164" s="237" t="s">
        <v>366</v>
      </c>
      <c r="G164" s="235"/>
      <c r="H164" s="238">
        <v>5.2999999999999998</v>
      </c>
      <c r="I164" s="239"/>
      <c r="J164" s="235"/>
      <c r="K164" s="235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156</v>
      </c>
      <c r="AU164" s="244" t="s">
        <v>88</v>
      </c>
      <c r="AV164" s="13" t="s">
        <v>88</v>
      </c>
      <c r="AW164" s="13" t="s">
        <v>34</v>
      </c>
      <c r="AX164" s="13" t="s">
        <v>86</v>
      </c>
      <c r="AY164" s="244" t="s">
        <v>145</v>
      </c>
    </row>
    <row r="165" s="2" customFormat="1" ht="16.5" customHeight="1">
      <c r="A165" s="36"/>
      <c r="B165" s="37"/>
      <c r="C165" s="245" t="s">
        <v>225</v>
      </c>
      <c r="D165" s="245" t="s">
        <v>209</v>
      </c>
      <c r="E165" s="246" t="s">
        <v>210</v>
      </c>
      <c r="F165" s="247" t="s">
        <v>211</v>
      </c>
      <c r="G165" s="248" t="s">
        <v>212</v>
      </c>
      <c r="H165" s="249">
        <v>0.106</v>
      </c>
      <c r="I165" s="250"/>
      <c r="J165" s="251">
        <f>ROUND(I165*H165,2)</f>
        <v>0</v>
      </c>
      <c r="K165" s="247" t="s">
        <v>151</v>
      </c>
      <c r="L165" s="252"/>
      <c r="M165" s="253" t="s">
        <v>1</v>
      </c>
      <c r="N165" s="254" t="s">
        <v>43</v>
      </c>
      <c r="O165" s="89"/>
      <c r="P165" s="225">
        <f>O165*H165</f>
        <v>0</v>
      </c>
      <c r="Q165" s="225">
        <v>0.001</v>
      </c>
      <c r="R165" s="225">
        <f>Q165*H165</f>
        <v>0.000106</v>
      </c>
      <c r="S165" s="225">
        <v>0</v>
      </c>
      <c r="T165" s="22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7" t="s">
        <v>190</v>
      </c>
      <c r="AT165" s="227" t="s">
        <v>209</v>
      </c>
      <c r="AU165" s="227" t="s">
        <v>88</v>
      </c>
      <c r="AY165" s="15" t="s">
        <v>145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15" t="s">
        <v>86</v>
      </c>
      <c r="BK165" s="228">
        <f>ROUND(I165*H165,2)</f>
        <v>0</v>
      </c>
      <c r="BL165" s="15" t="s">
        <v>152</v>
      </c>
      <c r="BM165" s="227" t="s">
        <v>368</v>
      </c>
    </row>
    <row r="166" s="2" customFormat="1">
      <c r="A166" s="36"/>
      <c r="B166" s="37"/>
      <c r="C166" s="38"/>
      <c r="D166" s="229" t="s">
        <v>154</v>
      </c>
      <c r="E166" s="38"/>
      <c r="F166" s="230" t="s">
        <v>211</v>
      </c>
      <c r="G166" s="38"/>
      <c r="H166" s="38"/>
      <c r="I166" s="231"/>
      <c r="J166" s="38"/>
      <c r="K166" s="38"/>
      <c r="L166" s="42"/>
      <c r="M166" s="232"/>
      <c r="N166" s="233"/>
      <c r="O166" s="89"/>
      <c r="P166" s="89"/>
      <c r="Q166" s="89"/>
      <c r="R166" s="89"/>
      <c r="S166" s="89"/>
      <c r="T166" s="90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5" t="s">
        <v>154</v>
      </c>
      <c r="AU166" s="15" t="s">
        <v>88</v>
      </c>
    </row>
    <row r="167" s="13" customFormat="1">
      <c r="A167" s="13"/>
      <c r="B167" s="234"/>
      <c r="C167" s="235"/>
      <c r="D167" s="229" t="s">
        <v>156</v>
      </c>
      <c r="E167" s="236" t="s">
        <v>1</v>
      </c>
      <c r="F167" s="237" t="s">
        <v>366</v>
      </c>
      <c r="G167" s="235"/>
      <c r="H167" s="238">
        <v>5.2999999999999998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156</v>
      </c>
      <c r="AU167" s="244" t="s">
        <v>88</v>
      </c>
      <c r="AV167" s="13" t="s">
        <v>88</v>
      </c>
      <c r="AW167" s="13" t="s">
        <v>34</v>
      </c>
      <c r="AX167" s="13" t="s">
        <v>86</v>
      </c>
      <c r="AY167" s="244" t="s">
        <v>145</v>
      </c>
    </row>
    <row r="168" s="13" customFormat="1">
      <c r="A168" s="13"/>
      <c r="B168" s="234"/>
      <c r="C168" s="235"/>
      <c r="D168" s="229" t="s">
        <v>156</v>
      </c>
      <c r="E168" s="235"/>
      <c r="F168" s="237" t="s">
        <v>369</v>
      </c>
      <c r="G168" s="235"/>
      <c r="H168" s="238">
        <v>0.106</v>
      </c>
      <c r="I168" s="239"/>
      <c r="J168" s="235"/>
      <c r="K168" s="235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156</v>
      </c>
      <c r="AU168" s="244" t="s">
        <v>88</v>
      </c>
      <c r="AV168" s="13" t="s">
        <v>88</v>
      </c>
      <c r="AW168" s="13" t="s">
        <v>4</v>
      </c>
      <c r="AX168" s="13" t="s">
        <v>86</v>
      </c>
      <c r="AY168" s="244" t="s">
        <v>145</v>
      </c>
    </row>
    <row r="169" s="2" customFormat="1" ht="16.5" customHeight="1">
      <c r="A169" s="36"/>
      <c r="B169" s="37"/>
      <c r="C169" s="216" t="s">
        <v>8</v>
      </c>
      <c r="D169" s="216" t="s">
        <v>147</v>
      </c>
      <c r="E169" s="217" t="s">
        <v>216</v>
      </c>
      <c r="F169" s="218" t="s">
        <v>217</v>
      </c>
      <c r="G169" s="219" t="s">
        <v>218</v>
      </c>
      <c r="H169" s="220">
        <v>4</v>
      </c>
      <c r="I169" s="221"/>
      <c r="J169" s="222">
        <f>ROUND(I169*H169,2)</f>
        <v>0</v>
      </c>
      <c r="K169" s="218" t="s">
        <v>1</v>
      </c>
      <c r="L169" s="42"/>
      <c r="M169" s="223" t="s">
        <v>1</v>
      </c>
      <c r="N169" s="224" t="s">
        <v>43</v>
      </c>
      <c r="O169" s="89"/>
      <c r="P169" s="225">
        <f>O169*H169</f>
        <v>0</v>
      </c>
      <c r="Q169" s="225">
        <v>0</v>
      </c>
      <c r="R169" s="225">
        <f>Q169*H169</f>
        <v>0</v>
      </c>
      <c r="S169" s="225">
        <v>0</v>
      </c>
      <c r="T169" s="22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7" t="s">
        <v>152</v>
      </c>
      <c r="AT169" s="227" t="s">
        <v>147</v>
      </c>
      <c r="AU169" s="227" t="s">
        <v>88</v>
      </c>
      <c r="AY169" s="15" t="s">
        <v>145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15" t="s">
        <v>86</v>
      </c>
      <c r="BK169" s="228">
        <f>ROUND(I169*H169,2)</f>
        <v>0</v>
      </c>
      <c r="BL169" s="15" t="s">
        <v>152</v>
      </c>
      <c r="BM169" s="227" t="s">
        <v>370</v>
      </c>
    </row>
    <row r="170" s="2" customFormat="1">
      <c r="A170" s="36"/>
      <c r="B170" s="37"/>
      <c r="C170" s="38"/>
      <c r="D170" s="229" t="s">
        <v>154</v>
      </c>
      <c r="E170" s="38"/>
      <c r="F170" s="230" t="s">
        <v>220</v>
      </c>
      <c r="G170" s="38"/>
      <c r="H170" s="38"/>
      <c r="I170" s="231"/>
      <c r="J170" s="38"/>
      <c r="K170" s="38"/>
      <c r="L170" s="42"/>
      <c r="M170" s="232"/>
      <c r="N170" s="233"/>
      <c r="O170" s="89"/>
      <c r="P170" s="89"/>
      <c r="Q170" s="89"/>
      <c r="R170" s="89"/>
      <c r="S170" s="89"/>
      <c r="T170" s="90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5" t="s">
        <v>154</v>
      </c>
      <c r="AU170" s="15" t="s">
        <v>88</v>
      </c>
    </row>
    <row r="171" s="13" customFormat="1">
      <c r="A171" s="13"/>
      <c r="B171" s="234"/>
      <c r="C171" s="235"/>
      <c r="D171" s="229" t="s">
        <v>156</v>
      </c>
      <c r="E171" s="236" t="s">
        <v>1</v>
      </c>
      <c r="F171" s="237" t="s">
        <v>152</v>
      </c>
      <c r="G171" s="235"/>
      <c r="H171" s="238">
        <v>4</v>
      </c>
      <c r="I171" s="239"/>
      <c r="J171" s="235"/>
      <c r="K171" s="235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156</v>
      </c>
      <c r="AU171" s="244" t="s">
        <v>88</v>
      </c>
      <c r="AV171" s="13" t="s">
        <v>88</v>
      </c>
      <c r="AW171" s="13" t="s">
        <v>34</v>
      </c>
      <c r="AX171" s="13" t="s">
        <v>86</v>
      </c>
      <c r="AY171" s="244" t="s">
        <v>145</v>
      </c>
    </row>
    <row r="172" s="2" customFormat="1" ht="66.75" customHeight="1">
      <c r="A172" s="36"/>
      <c r="B172" s="37"/>
      <c r="C172" s="216" t="s">
        <v>236</v>
      </c>
      <c r="D172" s="216" t="s">
        <v>147</v>
      </c>
      <c r="E172" s="217" t="s">
        <v>222</v>
      </c>
      <c r="F172" s="218" t="s">
        <v>371</v>
      </c>
      <c r="G172" s="219" t="s">
        <v>218</v>
      </c>
      <c r="H172" s="220">
        <v>2</v>
      </c>
      <c r="I172" s="221"/>
      <c r="J172" s="222">
        <f>ROUND(I172*H172,2)</f>
        <v>0</v>
      </c>
      <c r="K172" s="218" t="s">
        <v>1</v>
      </c>
      <c r="L172" s="42"/>
      <c r="M172" s="223" t="s">
        <v>1</v>
      </c>
      <c r="N172" s="224" t="s">
        <v>43</v>
      </c>
      <c r="O172" s="89"/>
      <c r="P172" s="225">
        <f>O172*H172</f>
        <v>0</v>
      </c>
      <c r="Q172" s="225">
        <v>0</v>
      </c>
      <c r="R172" s="225">
        <f>Q172*H172</f>
        <v>0</v>
      </c>
      <c r="S172" s="225">
        <v>0</v>
      </c>
      <c r="T172" s="22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7" t="s">
        <v>152</v>
      </c>
      <c r="AT172" s="227" t="s">
        <v>147</v>
      </c>
      <c r="AU172" s="227" t="s">
        <v>88</v>
      </c>
      <c r="AY172" s="15" t="s">
        <v>145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5" t="s">
        <v>86</v>
      </c>
      <c r="BK172" s="228">
        <f>ROUND(I172*H172,2)</f>
        <v>0</v>
      </c>
      <c r="BL172" s="15" t="s">
        <v>152</v>
      </c>
      <c r="BM172" s="227" t="s">
        <v>372</v>
      </c>
    </row>
    <row r="173" s="2" customFormat="1">
      <c r="A173" s="36"/>
      <c r="B173" s="37"/>
      <c r="C173" s="38"/>
      <c r="D173" s="229" t="s">
        <v>154</v>
      </c>
      <c r="E173" s="38"/>
      <c r="F173" s="230" t="s">
        <v>371</v>
      </c>
      <c r="G173" s="38"/>
      <c r="H173" s="38"/>
      <c r="I173" s="231"/>
      <c r="J173" s="38"/>
      <c r="K173" s="38"/>
      <c r="L173" s="42"/>
      <c r="M173" s="232"/>
      <c r="N173" s="233"/>
      <c r="O173" s="89"/>
      <c r="P173" s="89"/>
      <c r="Q173" s="89"/>
      <c r="R173" s="89"/>
      <c r="S173" s="89"/>
      <c r="T173" s="90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154</v>
      </c>
      <c r="AU173" s="15" t="s">
        <v>88</v>
      </c>
    </row>
    <row r="174" s="13" customFormat="1">
      <c r="A174" s="13"/>
      <c r="B174" s="234"/>
      <c r="C174" s="235"/>
      <c r="D174" s="229" t="s">
        <v>156</v>
      </c>
      <c r="E174" s="236" t="s">
        <v>1</v>
      </c>
      <c r="F174" s="237" t="s">
        <v>88</v>
      </c>
      <c r="G174" s="235"/>
      <c r="H174" s="238">
        <v>2</v>
      </c>
      <c r="I174" s="239"/>
      <c r="J174" s="235"/>
      <c r="K174" s="235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156</v>
      </c>
      <c r="AU174" s="244" t="s">
        <v>88</v>
      </c>
      <c r="AV174" s="13" t="s">
        <v>88</v>
      </c>
      <c r="AW174" s="13" t="s">
        <v>34</v>
      </c>
      <c r="AX174" s="13" t="s">
        <v>86</v>
      </c>
      <c r="AY174" s="244" t="s">
        <v>145</v>
      </c>
    </row>
    <row r="175" s="2" customFormat="1" ht="66.75" customHeight="1">
      <c r="A175" s="36"/>
      <c r="B175" s="37"/>
      <c r="C175" s="216" t="s">
        <v>243</v>
      </c>
      <c r="D175" s="216" t="s">
        <v>147</v>
      </c>
      <c r="E175" s="217" t="s">
        <v>226</v>
      </c>
      <c r="F175" s="218" t="s">
        <v>373</v>
      </c>
      <c r="G175" s="219" t="s">
        <v>218</v>
      </c>
      <c r="H175" s="220">
        <v>2</v>
      </c>
      <c r="I175" s="221"/>
      <c r="J175" s="222">
        <f>ROUND(I175*H175,2)</f>
        <v>0</v>
      </c>
      <c r="K175" s="218" t="s">
        <v>1</v>
      </c>
      <c r="L175" s="42"/>
      <c r="M175" s="223" t="s">
        <v>1</v>
      </c>
      <c r="N175" s="224" t="s">
        <v>43</v>
      </c>
      <c r="O175" s="89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227" t="s">
        <v>152</v>
      </c>
      <c r="AT175" s="227" t="s">
        <v>147</v>
      </c>
      <c r="AU175" s="227" t="s">
        <v>88</v>
      </c>
      <c r="AY175" s="15" t="s">
        <v>145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15" t="s">
        <v>86</v>
      </c>
      <c r="BK175" s="228">
        <f>ROUND(I175*H175,2)</f>
        <v>0</v>
      </c>
      <c r="BL175" s="15" t="s">
        <v>152</v>
      </c>
      <c r="BM175" s="227" t="s">
        <v>374</v>
      </c>
    </row>
    <row r="176" s="2" customFormat="1">
      <c r="A176" s="36"/>
      <c r="B176" s="37"/>
      <c r="C176" s="38"/>
      <c r="D176" s="229" t="s">
        <v>154</v>
      </c>
      <c r="E176" s="38"/>
      <c r="F176" s="230" t="s">
        <v>375</v>
      </c>
      <c r="G176" s="38"/>
      <c r="H176" s="38"/>
      <c r="I176" s="231"/>
      <c r="J176" s="38"/>
      <c r="K176" s="38"/>
      <c r="L176" s="42"/>
      <c r="M176" s="232"/>
      <c r="N176" s="233"/>
      <c r="O176" s="89"/>
      <c r="P176" s="89"/>
      <c r="Q176" s="89"/>
      <c r="R176" s="89"/>
      <c r="S176" s="89"/>
      <c r="T176" s="90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5" t="s">
        <v>154</v>
      </c>
      <c r="AU176" s="15" t="s">
        <v>88</v>
      </c>
    </row>
    <row r="177" s="13" customFormat="1">
      <c r="A177" s="13"/>
      <c r="B177" s="234"/>
      <c r="C177" s="235"/>
      <c r="D177" s="229" t="s">
        <v>156</v>
      </c>
      <c r="E177" s="236" t="s">
        <v>1</v>
      </c>
      <c r="F177" s="237" t="s">
        <v>88</v>
      </c>
      <c r="G177" s="235"/>
      <c r="H177" s="238">
        <v>2</v>
      </c>
      <c r="I177" s="239"/>
      <c r="J177" s="235"/>
      <c r="K177" s="235"/>
      <c r="L177" s="240"/>
      <c r="M177" s="241"/>
      <c r="N177" s="242"/>
      <c r="O177" s="242"/>
      <c r="P177" s="242"/>
      <c r="Q177" s="242"/>
      <c r="R177" s="242"/>
      <c r="S177" s="242"/>
      <c r="T177" s="24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4" t="s">
        <v>156</v>
      </c>
      <c r="AU177" s="244" t="s">
        <v>88</v>
      </c>
      <c r="AV177" s="13" t="s">
        <v>88</v>
      </c>
      <c r="AW177" s="13" t="s">
        <v>34</v>
      </c>
      <c r="AX177" s="13" t="s">
        <v>86</v>
      </c>
      <c r="AY177" s="244" t="s">
        <v>145</v>
      </c>
    </row>
    <row r="178" s="12" customFormat="1" ht="22.8" customHeight="1">
      <c r="A178" s="12"/>
      <c r="B178" s="200"/>
      <c r="C178" s="201"/>
      <c r="D178" s="202" t="s">
        <v>77</v>
      </c>
      <c r="E178" s="214" t="s">
        <v>88</v>
      </c>
      <c r="F178" s="214" t="s">
        <v>229</v>
      </c>
      <c r="G178" s="201"/>
      <c r="H178" s="201"/>
      <c r="I178" s="204"/>
      <c r="J178" s="215">
        <f>BK178</f>
        <v>0</v>
      </c>
      <c r="K178" s="201"/>
      <c r="L178" s="206"/>
      <c r="M178" s="207"/>
      <c r="N178" s="208"/>
      <c r="O178" s="208"/>
      <c r="P178" s="209">
        <f>SUM(P179:P184)</f>
        <v>0</v>
      </c>
      <c r="Q178" s="208"/>
      <c r="R178" s="209">
        <f>SUM(R179:R184)</f>
        <v>27.336762519999997</v>
      </c>
      <c r="S178" s="208"/>
      <c r="T178" s="210">
        <f>SUM(T179:T184)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11" t="s">
        <v>86</v>
      </c>
      <c r="AT178" s="212" t="s">
        <v>77</v>
      </c>
      <c r="AU178" s="212" t="s">
        <v>86</v>
      </c>
      <c r="AY178" s="211" t="s">
        <v>145</v>
      </c>
      <c r="BK178" s="213">
        <f>SUM(BK179:BK184)</f>
        <v>0</v>
      </c>
    </row>
    <row r="179" s="2" customFormat="1" ht="24.15" customHeight="1">
      <c r="A179" s="36"/>
      <c r="B179" s="37"/>
      <c r="C179" s="216" t="s">
        <v>248</v>
      </c>
      <c r="D179" s="216" t="s">
        <v>147</v>
      </c>
      <c r="E179" s="217" t="s">
        <v>230</v>
      </c>
      <c r="F179" s="218" t="s">
        <v>231</v>
      </c>
      <c r="G179" s="219" t="s">
        <v>160</v>
      </c>
      <c r="H179" s="220">
        <v>10.890000000000001</v>
      </c>
      <c r="I179" s="221"/>
      <c r="J179" s="222">
        <f>ROUND(I179*H179,2)</f>
        <v>0</v>
      </c>
      <c r="K179" s="218" t="s">
        <v>232</v>
      </c>
      <c r="L179" s="42"/>
      <c r="M179" s="223" t="s">
        <v>1</v>
      </c>
      <c r="N179" s="224" t="s">
        <v>43</v>
      </c>
      <c r="O179" s="89"/>
      <c r="P179" s="225">
        <f>O179*H179</f>
        <v>0</v>
      </c>
      <c r="Q179" s="225">
        <v>2.5018699999999998</v>
      </c>
      <c r="R179" s="225">
        <f>Q179*H179</f>
        <v>27.245364299999999</v>
      </c>
      <c r="S179" s="225">
        <v>0</v>
      </c>
      <c r="T179" s="22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7" t="s">
        <v>152</v>
      </c>
      <c r="AT179" s="227" t="s">
        <v>147</v>
      </c>
      <c r="AU179" s="227" t="s">
        <v>88</v>
      </c>
      <c r="AY179" s="15" t="s">
        <v>145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5" t="s">
        <v>86</v>
      </c>
      <c r="BK179" s="228">
        <f>ROUND(I179*H179,2)</f>
        <v>0</v>
      </c>
      <c r="BL179" s="15" t="s">
        <v>152</v>
      </c>
      <c r="BM179" s="227" t="s">
        <v>376</v>
      </c>
    </row>
    <row r="180" s="2" customFormat="1">
      <c r="A180" s="36"/>
      <c r="B180" s="37"/>
      <c r="C180" s="38"/>
      <c r="D180" s="229" t="s">
        <v>154</v>
      </c>
      <c r="E180" s="38"/>
      <c r="F180" s="230" t="s">
        <v>234</v>
      </c>
      <c r="G180" s="38"/>
      <c r="H180" s="38"/>
      <c r="I180" s="231"/>
      <c r="J180" s="38"/>
      <c r="K180" s="38"/>
      <c r="L180" s="42"/>
      <c r="M180" s="232"/>
      <c r="N180" s="233"/>
      <c r="O180" s="89"/>
      <c r="P180" s="89"/>
      <c r="Q180" s="89"/>
      <c r="R180" s="89"/>
      <c r="S180" s="89"/>
      <c r="T180" s="90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154</v>
      </c>
      <c r="AU180" s="15" t="s">
        <v>88</v>
      </c>
    </row>
    <row r="181" s="13" customFormat="1">
      <c r="A181" s="13"/>
      <c r="B181" s="234"/>
      <c r="C181" s="235"/>
      <c r="D181" s="229" t="s">
        <v>156</v>
      </c>
      <c r="E181" s="236" t="s">
        <v>1</v>
      </c>
      <c r="F181" s="237" t="s">
        <v>377</v>
      </c>
      <c r="G181" s="235"/>
      <c r="H181" s="238">
        <v>10.890000000000001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156</v>
      </c>
      <c r="AU181" s="244" t="s">
        <v>88</v>
      </c>
      <c r="AV181" s="13" t="s">
        <v>88</v>
      </c>
      <c r="AW181" s="13" t="s">
        <v>34</v>
      </c>
      <c r="AX181" s="13" t="s">
        <v>86</v>
      </c>
      <c r="AY181" s="244" t="s">
        <v>145</v>
      </c>
    </row>
    <row r="182" s="2" customFormat="1" ht="24.15" customHeight="1">
      <c r="A182" s="36"/>
      <c r="B182" s="37"/>
      <c r="C182" s="216" t="s">
        <v>254</v>
      </c>
      <c r="D182" s="216" t="s">
        <v>147</v>
      </c>
      <c r="E182" s="217" t="s">
        <v>237</v>
      </c>
      <c r="F182" s="218" t="s">
        <v>238</v>
      </c>
      <c r="G182" s="219" t="s">
        <v>193</v>
      </c>
      <c r="H182" s="220">
        <v>0.085999999999999993</v>
      </c>
      <c r="I182" s="221"/>
      <c r="J182" s="222">
        <f>ROUND(I182*H182,2)</f>
        <v>0</v>
      </c>
      <c r="K182" s="218" t="s">
        <v>232</v>
      </c>
      <c r="L182" s="42"/>
      <c r="M182" s="223" t="s">
        <v>1</v>
      </c>
      <c r="N182" s="224" t="s">
        <v>43</v>
      </c>
      <c r="O182" s="89"/>
      <c r="P182" s="225">
        <f>O182*H182</f>
        <v>0</v>
      </c>
      <c r="Q182" s="225">
        <v>1.06277</v>
      </c>
      <c r="R182" s="225">
        <f>Q182*H182</f>
        <v>0.091398219999999988</v>
      </c>
      <c r="S182" s="225">
        <v>0</v>
      </c>
      <c r="T182" s="22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7" t="s">
        <v>152</v>
      </c>
      <c r="AT182" s="227" t="s">
        <v>147</v>
      </c>
      <c r="AU182" s="227" t="s">
        <v>88</v>
      </c>
      <c r="AY182" s="15" t="s">
        <v>145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5" t="s">
        <v>86</v>
      </c>
      <c r="BK182" s="228">
        <f>ROUND(I182*H182,2)</f>
        <v>0</v>
      </c>
      <c r="BL182" s="15" t="s">
        <v>152</v>
      </c>
      <c r="BM182" s="227" t="s">
        <v>378</v>
      </c>
    </row>
    <row r="183" s="2" customFormat="1">
      <c r="A183" s="36"/>
      <c r="B183" s="37"/>
      <c r="C183" s="38"/>
      <c r="D183" s="229" t="s">
        <v>154</v>
      </c>
      <c r="E183" s="38"/>
      <c r="F183" s="230" t="s">
        <v>240</v>
      </c>
      <c r="G183" s="38"/>
      <c r="H183" s="38"/>
      <c r="I183" s="231"/>
      <c r="J183" s="38"/>
      <c r="K183" s="38"/>
      <c r="L183" s="42"/>
      <c r="M183" s="232"/>
      <c r="N183" s="233"/>
      <c r="O183" s="89"/>
      <c r="P183" s="89"/>
      <c r="Q183" s="89"/>
      <c r="R183" s="89"/>
      <c r="S183" s="89"/>
      <c r="T183" s="90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5" t="s">
        <v>154</v>
      </c>
      <c r="AU183" s="15" t="s">
        <v>88</v>
      </c>
    </row>
    <row r="184" s="13" customFormat="1">
      <c r="A184" s="13"/>
      <c r="B184" s="234"/>
      <c r="C184" s="235"/>
      <c r="D184" s="229" t="s">
        <v>156</v>
      </c>
      <c r="E184" s="236" t="s">
        <v>1</v>
      </c>
      <c r="F184" s="237" t="s">
        <v>379</v>
      </c>
      <c r="G184" s="235"/>
      <c r="H184" s="238">
        <v>0.085999999999999993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156</v>
      </c>
      <c r="AU184" s="244" t="s">
        <v>88</v>
      </c>
      <c r="AV184" s="13" t="s">
        <v>88</v>
      </c>
      <c r="AW184" s="13" t="s">
        <v>34</v>
      </c>
      <c r="AX184" s="13" t="s">
        <v>86</v>
      </c>
      <c r="AY184" s="244" t="s">
        <v>145</v>
      </c>
    </row>
    <row r="185" s="12" customFormat="1" ht="22.8" customHeight="1">
      <c r="A185" s="12"/>
      <c r="B185" s="200"/>
      <c r="C185" s="201"/>
      <c r="D185" s="202" t="s">
        <v>77</v>
      </c>
      <c r="E185" s="214" t="s">
        <v>174</v>
      </c>
      <c r="F185" s="214" t="s">
        <v>242</v>
      </c>
      <c r="G185" s="201"/>
      <c r="H185" s="201"/>
      <c r="I185" s="204"/>
      <c r="J185" s="215">
        <f>BK185</f>
        <v>0</v>
      </c>
      <c r="K185" s="201"/>
      <c r="L185" s="206"/>
      <c r="M185" s="207"/>
      <c r="N185" s="208"/>
      <c r="O185" s="208"/>
      <c r="P185" s="209">
        <f>SUM(P186:P213)</f>
        <v>0</v>
      </c>
      <c r="Q185" s="208"/>
      <c r="R185" s="209">
        <f>SUM(R186:R213)</f>
        <v>12.05945344</v>
      </c>
      <c r="S185" s="208"/>
      <c r="T185" s="210">
        <f>SUM(T186:T213)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11" t="s">
        <v>86</v>
      </c>
      <c r="AT185" s="212" t="s">
        <v>77</v>
      </c>
      <c r="AU185" s="212" t="s">
        <v>86</v>
      </c>
      <c r="AY185" s="211" t="s">
        <v>145</v>
      </c>
      <c r="BK185" s="213">
        <f>SUM(BK186:BK213)</f>
        <v>0</v>
      </c>
    </row>
    <row r="186" s="2" customFormat="1" ht="21.75" customHeight="1">
      <c r="A186" s="36"/>
      <c r="B186" s="37"/>
      <c r="C186" s="216" t="s">
        <v>259</v>
      </c>
      <c r="D186" s="216" t="s">
        <v>147</v>
      </c>
      <c r="E186" s="217" t="s">
        <v>244</v>
      </c>
      <c r="F186" s="218" t="s">
        <v>245</v>
      </c>
      <c r="G186" s="219" t="s">
        <v>150</v>
      </c>
      <c r="H186" s="220">
        <v>10.890000000000001</v>
      </c>
      <c r="I186" s="221"/>
      <c r="J186" s="222">
        <f>ROUND(I186*H186,2)</f>
        <v>0</v>
      </c>
      <c r="K186" s="218" t="s">
        <v>232</v>
      </c>
      <c r="L186" s="42"/>
      <c r="M186" s="223" t="s">
        <v>1</v>
      </c>
      <c r="N186" s="224" t="s">
        <v>43</v>
      </c>
      <c r="O186" s="89"/>
      <c r="P186" s="225">
        <f>O186*H186</f>
        <v>0</v>
      </c>
      <c r="Q186" s="225">
        <v>0.23000000000000001</v>
      </c>
      <c r="R186" s="225">
        <f>Q186*H186</f>
        <v>2.5047000000000001</v>
      </c>
      <c r="S186" s="225">
        <v>0</v>
      </c>
      <c r="T186" s="226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227" t="s">
        <v>152</v>
      </c>
      <c r="AT186" s="227" t="s">
        <v>147</v>
      </c>
      <c r="AU186" s="227" t="s">
        <v>88</v>
      </c>
      <c r="AY186" s="15" t="s">
        <v>145</v>
      </c>
      <c r="BE186" s="228">
        <f>IF(N186="základní",J186,0)</f>
        <v>0</v>
      </c>
      <c r="BF186" s="228">
        <f>IF(N186="snížená",J186,0)</f>
        <v>0</v>
      </c>
      <c r="BG186" s="228">
        <f>IF(N186="zákl. přenesená",J186,0)</f>
        <v>0</v>
      </c>
      <c r="BH186" s="228">
        <f>IF(N186="sníž. přenesená",J186,0)</f>
        <v>0</v>
      </c>
      <c r="BI186" s="228">
        <f>IF(N186="nulová",J186,0)</f>
        <v>0</v>
      </c>
      <c r="BJ186" s="15" t="s">
        <v>86</v>
      </c>
      <c r="BK186" s="228">
        <f>ROUND(I186*H186,2)</f>
        <v>0</v>
      </c>
      <c r="BL186" s="15" t="s">
        <v>152</v>
      </c>
      <c r="BM186" s="227" t="s">
        <v>380</v>
      </c>
    </row>
    <row r="187" s="2" customFormat="1">
      <c r="A187" s="36"/>
      <c r="B187" s="37"/>
      <c r="C187" s="38"/>
      <c r="D187" s="229" t="s">
        <v>154</v>
      </c>
      <c r="E187" s="38"/>
      <c r="F187" s="230" t="s">
        <v>247</v>
      </c>
      <c r="G187" s="38"/>
      <c r="H187" s="38"/>
      <c r="I187" s="231"/>
      <c r="J187" s="38"/>
      <c r="K187" s="38"/>
      <c r="L187" s="42"/>
      <c r="M187" s="232"/>
      <c r="N187" s="233"/>
      <c r="O187" s="89"/>
      <c r="P187" s="89"/>
      <c r="Q187" s="89"/>
      <c r="R187" s="89"/>
      <c r="S187" s="89"/>
      <c r="T187" s="90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5" t="s">
        <v>154</v>
      </c>
      <c r="AU187" s="15" t="s">
        <v>88</v>
      </c>
    </row>
    <row r="188" s="13" customFormat="1">
      <c r="A188" s="13"/>
      <c r="B188" s="234"/>
      <c r="C188" s="235"/>
      <c r="D188" s="229" t="s">
        <v>156</v>
      </c>
      <c r="E188" s="236" t="s">
        <v>1</v>
      </c>
      <c r="F188" s="237" t="s">
        <v>377</v>
      </c>
      <c r="G188" s="235"/>
      <c r="H188" s="238">
        <v>10.890000000000001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156</v>
      </c>
      <c r="AU188" s="244" t="s">
        <v>88</v>
      </c>
      <c r="AV188" s="13" t="s">
        <v>88</v>
      </c>
      <c r="AW188" s="13" t="s">
        <v>34</v>
      </c>
      <c r="AX188" s="13" t="s">
        <v>86</v>
      </c>
      <c r="AY188" s="244" t="s">
        <v>145</v>
      </c>
    </row>
    <row r="189" s="2" customFormat="1" ht="21.75" customHeight="1">
      <c r="A189" s="36"/>
      <c r="B189" s="37"/>
      <c r="C189" s="216" t="s">
        <v>7</v>
      </c>
      <c r="D189" s="216" t="s">
        <v>147</v>
      </c>
      <c r="E189" s="217" t="s">
        <v>249</v>
      </c>
      <c r="F189" s="218" t="s">
        <v>250</v>
      </c>
      <c r="G189" s="219" t="s">
        <v>150</v>
      </c>
      <c r="H189" s="220">
        <v>10.452</v>
      </c>
      <c r="I189" s="221"/>
      <c r="J189" s="222">
        <f>ROUND(I189*H189,2)</f>
        <v>0</v>
      </c>
      <c r="K189" s="218" t="s">
        <v>151</v>
      </c>
      <c r="L189" s="42"/>
      <c r="M189" s="223" t="s">
        <v>1</v>
      </c>
      <c r="N189" s="224" t="s">
        <v>43</v>
      </c>
      <c r="O189" s="89"/>
      <c r="P189" s="225">
        <f>O189*H189</f>
        <v>0</v>
      </c>
      <c r="Q189" s="225">
        <v>0.68999999999999995</v>
      </c>
      <c r="R189" s="225">
        <f>Q189*H189</f>
        <v>7.2118799999999998</v>
      </c>
      <c r="S189" s="225">
        <v>0</v>
      </c>
      <c r="T189" s="226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227" t="s">
        <v>152</v>
      </c>
      <c r="AT189" s="227" t="s">
        <v>147</v>
      </c>
      <c r="AU189" s="227" t="s">
        <v>88</v>
      </c>
      <c r="AY189" s="15" t="s">
        <v>145</v>
      </c>
      <c r="BE189" s="228">
        <f>IF(N189="základní",J189,0)</f>
        <v>0</v>
      </c>
      <c r="BF189" s="228">
        <f>IF(N189="snížená",J189,0)</f>
        <v>0</v>
      </c>
      <c r="BG189" s="228">
        <f>IF(N189="zákl. přenesená",J189,0)</f>
        <v>0</v>
      </c>
      <c r="BH189" s="228">
        <f>IF(N189="sníž. přenesená",J189,0)</f>
        <v>0</v>
      </c>
      <c r="BI189" s="228">
        <f>IF(N189="nulová",J189,0)</f>
        <v>0</v>
      </c>
      <c r="BJ189" s="15" t="s">
        <v>86</v>
      </c>
      <c r="BK189" s="228">
        <f>ROUND(I189*H189,2)</f>
        <v>0</v>
      </c>
      <c r="BL189" s="15" t="s">
        <v>152</v>
      </c>
      <c r="BM189" s="227" t="s">
        <v>381</v>
      </c>
    </row>
    <row r="190" s="2" customFormat="1">
      <c r="A190" s="36"/>
      <c r="B190" s="37"/>
      <c r="C190" s="38"/>
      <c r="D190" s="229" t="s">
        <v>154</v>
      </c>
      <c r="E190" s="38"/>
      <c r="F190" s="230" t="s">
        <v>252</v>
      </c>
      <c r="G190" s="38"/>
      <c r="H190" s="38"/>
      <c r="I190" s="231"/>
      <c r="J190" s="38"/>
      <c r="K190" s="38"/>
      <c r="L190" s="42"/>
      <c r="M190" s="232"/>
      <c r="N190" s="233"/>
      <c r="O190" s="89"/>
      <c r="P190" s="89"/>
      <c r="Q190" s="89"/>
      <c r="R190" s="89"/>
      <c r="S190" s="89"/>
      <c r="T190" s="90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5" t="s">
        <v>154</v>
      </c>
      <c r="AU190" s="15" t="s">
        <v>88</v>
      </c>
    </row>
    <row r="191" s="13" customFormat="1">
      <c r="A191" s="13"/>
      <c r="B191" s="234"/>
      <c r="C191" s="235"/>
      <c r="D191" s="229" t="s">
        <v>156</v>
      </c>
      <c r="E191" s="236" t="s">
        <v>1</v>
      </c>
      <c r="F191" s="237" t="s">
        <v>382</v>
      </c>
      <c r="G191" s="235"/>
      <c r="H191" s="238">
        <v>10.452</v>
      </c>
      <c r="I191" s="239"/>
      <c r="J191" s="235"/>
      <c r="K191" s="235"/>
      <c r="L191" s="240"/>
      <c r="M191" s="241"/>
      <c r="N191" s="242"/>
      <c r="O191" s="242"/>
      <c r="P191" s="242"/>
      <c r="Q191" s="242"/>
      <c r="R191" s="242"/>
      <c r="S191" s="242"/>
      <c r="T191" s="24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4" t="s">
        <v>156</v>
      </c>
      <c r="AU191" s="244" t="s">
        <v>88</v>
      </c>
      <c r="AV191" s="13" t="s">
        <v>88</v>
      </c>
      <c r="AW191" s="13" t="s">
        <v>34</v>
      </c>
      <c r="AX191" s="13" t="s">
        <v>86</v>
      </c>
      <c r="AY191" s="244" t="s">
        <v>145</v>
      </c>
    </row>
    <row r="192" s="2" customFormat="1" ht="24.15" customHeight="1">
      <c r="A192" s="36"/>
      <c r="B192" s="37"/>
      <c r="C192" s="216" t="s">
        <v>271</v>
      </c>
      <c r="D192" s="216" t="s">
        <v>147</v>
      </c>
      <c r="E192" s="217" t="s">
        <v>383</v>
      </c>
      <c r="F192" s="218" t="s">
        <v>384</v>
      </c>
      <c r="G192" s="219" t="s">
        <v>150</v>
      </c>
      <c r="H192" s="220">
        <v>13.9</v>
      </c>
      <c r="I192" s="221"/>
      <c r="J192" s="222">
        <f>ROUND(I192*H192,2)</f>
        <v>0</v>
      </c>
      <c r="K192" s="218" t="s">
        <v>232</v>
      </c>
      <c r="L192" s="42"/>
      <c r="M192" s="223" t="s">
        <v>1</v>
      </c>
      <c r="N192" s="224" t="s">
        <v>43</v>
      </c>
      <c r="O192" s="89"/>
      <c r="P192" s="225">
        <f>O192*H192</f>
        <v>0</v>
      </c>
      <c r="Q192" s="225">
        <v>0</v>
      </c>
      <c r="R192" s="225">
        <f>Q192*H192</f>
        <v>0</v>
      </c>
      <c r="S192" s="225">
        <v>0</v>
      </c>
      <c r="T192" s="226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227" t="s">
        <v>152</v>
      </c>
      <c r="AT192" s="227" t="s">
        <v>147</v>
      </c>
      <c r="AU192" s="227" t="s">
        <v>88</v>
      </c>
      <c r="AY192" s="15" t="s">
        <v>145</v>
      </c>
      <c r="BE192" s="228">
        <f>IF(N192="základní",J192,0)</f>
        <v>0</v>
      </c>
      <c r="BF192" s="228">
        <f>IF(N192="snížená",J192,0)</f>
        <v>0</v>
      </c>
      <c r="BG192" s="228">
        <f>IF(N192="zákl. přenesená",J192,0)</f>
        <v>0</v>
      </c>
      <c r="BH192" s="228">
        <f>IF(N192="sníž. přenesená",J192,0)</f>
        <v>0</v>
      </c>
      <c r="BI192" s="228">
        <f>IF(N192="nulová",J192,0)</f>
        <v>0</v>
      </c>
      <c r="BJ192" s="15" t="s">
        <v>86</v>
      </c>
      <c r="BK192" s="228">
        <f>ROUND(I192*H192,2)</f>
        <v>0</v>
      </c>
      <c r="BL192" s="15" t="s">
        <v>152</v>
      </c>
      <c r="BM192" s="227" t="s">
        <v>385</v>
      </c>
    </row>
    <row r="193" s="2" customFormat="1">
      <c r="A193" s="36"/>
      <c r="B193" s="37"/>
      <c r="C193" s="38"/>
      <c r="D193" s="229" t="s">
        <v>154</v>
      </c>
      <c r="E193" s="38"/>
      <c r="F193" s="230" t="s">
        <v>386</v>
      </c>
      <c r="G193" s="38"/>
      <c r="H193" s="38"/>
      <c r="I193" s="231"/>
      <c r="J193" s="38"/>
      <c r="K193" s="38"/>
      <c r="L193" s="42"/>
      <c r="M193" s="232"/>
      <c r="N193" s="233"/>
      <c r="O193" s="89"/>
      <c r="P193" s="89"/>
      <c r="Q193" s="89"/>
      <c r="R193" s="89"/>
      <c r="S193" s="89"/>
      <c r="T193" s="90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5" t="s">
        <v>154</v>
      </c>
      <c r="AU193" s="15" t="s">
        <v>88</v>
      </c>
    </row>
    <row r="194" s="13" customFormat="1">
      <c r="A194" s="13"/>
      <c r="B194" s="234"/>
      <c r="C194" s="235"/>
      <c r="D194" s="229" t="s">
        <v>156</v>
      </c>
      <c r="E194" s="236" t="s">
        <v>1</v>
      </c>
      <c r="F194" s="237" t="s">
        <v>387</v>
      </c>
      <c r="G194" s="235"/>
      <c r="H194" s="238">
        <v>13.9</v>
      </c>
      <c r="I194" s="239"/>
      <c r="J194" s="235"/>
      <c r="K194" s="235"/>
      <c r="L194" s="240"/>
      <c r="M194" s="241"/>
      <c r="N194" s="242"/>
      <c r="O194" s="242"/>
      <c r="P194" s="242"/>
      <c r="Q194" s="242"/>
      <c r="R194" s="242"/>
      <c r="S194" s="242"/>
      <c r="T194" s="24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4" t="s">
        <v>156</v>
      </c>
      <c r="AU194" s="244" t="s">
        <v>88</v>
      </c>
      <c r="AV194" s="13" t="s">
        <v>88</v>
      </c>
      <c r="AW194" s="13" t="s">
        <v>34</v>
      </c>
      <c r="AX194" s="13" t="s">
        <v>86</v>
      </c>
      <c r="AY194" s="244" t="s">
        <v>145</v>
      </c>
    </row>
    <row r="195" s="2" customFormat="1" ht="24.15" customHeight="1">
      <c r="A195" s="36"/>
      <c r="B195" s="37"/>
      <c r="C195" s="216" t="s">
        <v>277</v>
      </c>
      <c r="D195" s="216" t="s">
        <v>147</v>
      </c>
      <c r="E195" s="217" t="s">
        <v>388</v>
      </c>
      <c r="F195" s="218" t="s">
        <v>389</v>
      </c>
      <c r="G195" s="219" t="s">
        <v>150</v>
      </c>
      <c r="H195" s="220">
        <v>13.9</v>
      </c>
      <c r="I195" s="221"/>
      <c r="J195" s="222">
        <f>ROUND(I195*H195,2)</f>
        <v>0</v>
      </c>
      <c r="K195" s="218" t="s">
        <v>232</v>
      </c>
      <c r="L195" s="42"/>
      <c r="M195" s="223" t="s">
        <v>1</v>
      </c>
      <c r="N195" s="224" t="s">
        <v>43</v>
      </c>
      <c r="O195" s="89"/>
      <c r="P195" s="225">
        <f>O195*H195</f>
        <v>0</v>
      </c>
      <c r="Q195" s="225">
        <v>0</v>
      </c>
      <c r="R195" s="225">
        <f>Q195*H195</f>
        <v>0</v>
      </c>
      <c r="S195" s="225">
        <v>0</v>
      </c>
      <c r="T195" s="226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227" t="s">
        <v>152</v>
      </c>
      <c r="AT195" s="227" t="s">
        <v>147</v>
      </c>
      <c r="AU195" s="227" t="s">
        <v>88</v>
      </c>
      <c r="AY195" s="15" t="s">
        <v>145</v>
      </c>
      <c r="BE195" s="228">
        <f>IF(N195="základní",J195,0)</f>
        <v>0</v>
      </c>
      <c r="BF195" s="228">
        <f>IF(N195="snížená",J195,0)</f>
        <v>0</v>
      </c>
      <c r="BG195" s="228">
        <f>IF(N195="zákl. přenesená",J195,0)</f>
        <v>0</v>
      </c>
      <c r="BH195" s="228">
        <f>IF(N195="sníž. přenesená",J195,0)</f>
        <v>0</v>
      </c>
      <c r="BI195" s="228">
        <f>IF(N195="nulová",J195,0)</f>
        <v>0</v>
      </c>
      <c r="BJ195" s="15" t="s">
        <v>86</v>
      </c>
      <c r="BK195" s="228">
        <f>ROUND(I195*H195,2)</f>
        <v>0</v>
      </c>
      <c r="BL195" s="15" t="s">
        <v>152</v>
      </c>
      <c r="BM195" s="227" t="s">
        <v>390</v>
      </c>
    </row>
    <row r="196" s="2" customFormat="1">
      <c r="A196" s="36"/>
      <c r="B196" s="37"/>
      <c r="C196" s="38"/>
      <c r="D196" s="229" t="s">
        <v>154</v>
      </c>
      <c r="E196" s="38"/>
      <c r="F196" s="230" t="s">
        <v>391</v>
      </c>
      <c r="G196" s="38"/>
      <c r="H196" s="38"/>
      <c r="I196" s="231"/>
      <c r="J196" s="38"/>
      <c r="K196" s="38"/>
      <c r="L196" s="42"/>
      <c r="M196" s="232"/>
      <c r="N196" s="233"/>
      <c r="O196" s="89"/>
      <c r="P196" s="89"/>
      <c r="Q196" s="89"/>
      <c r="R196" s="89"/>
      <c r="S196" s="89"/>
      <c r="T196" s="90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5" t="s">
        <v>154</v>
      </c>
      <c r="AU196" s="15" t="s">
        <v>88</v>
      </c>
    </row>
    <row r="197" s="13" customFormat="1">
      <c r="A197" s="13"/>
      <c r="B197" s="234"/>
      <c r="C197" s="235"/>
      <c r="D197" s="229" t="s">
        <v>156</v>
      </c>
      <c r="E197" s="236" t="s">
        <v>1</v>
      </c>
      <c r="F197" s="237" t="s">
        <v>387</v>
      </c>
      <c r="G197" s="235"/>
      <c r="H197" s="238">
        <v>13.9</v>
      </c>
      <c r="I197" s="239"/>
      <c r="J197" s="235"/>
      <c r="K197" s="235"/>
      <c r="L197" s="240"/>
      <c r="M197" s="241"/>
      <c r="N197" s="242"/>
      <c r="O197" s="242"/>
      <c r="P197" s="242"/>
      <c r="Q197" s="242"/>
      <c r="R197" s="242"/>
      <c r="S197" s="242"/>
      <c r="T197" s="24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4" t="s">
        <v>156</v>
      </c>
      <c r="AU197" s="244" t="s">
        <v>88</v>
      </c>
      <c r="AV197" s="13" t="s">
        <v>88</v>
      </c>
      <c r="AW197" s="13" t="s">
        <v>34</v>
      </c>
      <c r="AX197" s="13" t="s">
        <v>86</v>
      </c>
      <c r="AY197" s="244" t="s">
        <v>145</v>
      </c>
    </row>
    <row r="198" s="2" customFormat="1" ht="33" customHeight="1">
      <c r="A198" s="36"/>
      <c r="B198" s="37"/>
      <c r="C198" s="216" t="s">
        <v>202</v>
      </c>
      <c r="D198" s="216" t="s">
        <v>147</v>
      </c>
      <c r="E198" s="217" t="s">
        <v>392</v>
      </c>
      <c r="F198" s="218" t="s">
        <v>393</v>
      </c>
      <c r="G198" s="219" t="s">
        <v>150</v>
      </c>
      <c r="H198" s="220">
        <v>13.9</v>
      </c>
      <c r="I198" s="221"/>
      <c r="J198" s="222">
        <f>ROUND(I198*H198,2)</f>
        <v>0</v>
      </c>
      <c r="K198" s="218" t="s">
        <v>232</v>
      </c>
      <c r="L198" s="42"/>
      <c r="M198" s="223" t="s">
        <v>1</v>
      </c>
      <c r="N198" s="224" t="s">
        <v>43</v>
      </c>
      <c r="O198" s="89"/>
      <c r="P198" s="225">
        <f>O198*H198</f>
        <v>0</v>
      </c>
      <c r="Q198" s="225">
        <v>0</v>
      </c>
      <c r="R198" s="225">
        <f>Q198*H198</f>
        <v>0</v>
      </c>
      <c r="S198" s="225">
        <v>0</v>
      </c>
      <c r="T198" s="226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27" t="s">
        <v>152</v>
      </c>
      <c r="AT198" s="227" t="s">
        <v>147</v>
      </c>
      <c r="AU198" s="227" t="s">
        <v>88</v>
      </c>
      <c r="AY198" s="15" t="s">
        <v>145</v>
      </c>
      <c r="BE198" s="228">
        <f>IF(N198="základní",J198,0)</f>
        <v>0</v>
      </c>
      <c r="BF198" s="228">
        <f>IF(N198="snížená",J198,0)</f>
        <v>0</v>
      </c>
      <c r="BG198" s="228">
        <f>IF(N198="zákl. přenesená",J198,0)</f>
        <v>0</v>
      </c>
      <c r="BH198" s="228">
        <f>IF(N198="sníž. přenesená",J198,0)</f>
        <v>0</v>
      </c>
      <c r="BI198" s="228">
        <f>IF(N198="nulová",J198,0)</f>
        <v>0</v>
      </c>
      <c r="BJ198" s="15" t="s">
        <v>86</v>
      </c>
      <c r="BK198" s="228">
        <f>ROUND(I198*H198,2)</f>
        <v>0</v>
      </c>
      <c r="BL198" s="15" t="s">
        <v>152</v>
      </c>
      <c r="BM198" s="227" t="s">
        <v>394</v>
      </c>
    </row>
    <row r="199" s="2" customFormat="1">
      <c r="A199" s="36"/>
      <c r="B199" s="37"/>
      <c r="C199" s="38"/>
      <c r="D199" s="229" t="s">
        <v>154</v>
      </c>
      <c r="E199" s="38"/>
      <c r="F199" s="230" t="s">
        <v>395</v>
      </c>
      <c r="G199" s="38"/>
      <c r="H199" s="38"/>
      <c r="I199" s="231"/>
      <c r="J199" s="38"/>
      <c r="K199" s="38"/>
      <c r="L199" s="42"/>
      <c r="M199" s="232"/>
      <c r="N199" s="233"/>
      <c r="O199" s="89"/>
      <c r="P199" s="89"/>
      <c r="Q199" s="89"/>
      <c r="R199" s="89"/>
      <c r="S199" s="89"/>
      <c r="T199" s="90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5" t="s">
        <v>154</v>
      </c>
      <c r="AU199" s="15" t="s">
        <v>88</v>
      </c>
    </row>
    <row r="200" s="13" customFormat="1">
      <c r="A200" s="13"/>
      <c r="B200" s="234"/>
      <c r="C200" s="235"/>
      <c r="D200" s="229" t="s">
        <v>156</v>
      </c>
      <c r="E200" s="236" t="s">
        <v>1</v>
      </c>
      <c r="F200" s="237" t="s">
        <v>387</v>
      </c>
      <c r="G200" s="235"/>
      <c r="H200" s="238">
        <v>13.9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4" t="s">
        <v>156</v>
      </c>
      <c r="AU200" s="244" t="s">
        <v>88</v>
      </c>
      <c r="AV200" s="13" t="s">
        <v>88</v>
      </c>
      <c r="AW200" s="13" t="s">
        <v>34</v>
      </c>
      <c r="AX200" s="13" t="s">
        <v>86</v>
      </c>
      <c r="AY200" s="244" t="s">
        <v>145</v>
      </c>
    </row>
    <row r="201" s="2" customFormat="1" ht="21.75" customHeight="1">
      <c r="A201" s="36"/>
      <c r="B201" s="37"/>
      <c r="C201" s="216" t="s">
        <v>396</v>
      </c>
      <c r="D201" s="216" t="s">
        <v>147</v>
      </c>
      <c r="E201" s="217" t="s">
        <v>397</v>
      </c>
      <c r="F201" s="218" t="s">
        <v>398</v>
      </c>
      <c r="G201" s="219" t="s">
        <v>150</v>
      </c>
      <c r="H201" s="220">
        <v>13.9</v>
      </c>
      <c r="I201" s="221"/>
      <c r="J201" s="222">
        <f>ROUND(I201*H201,2)</f>
        <v>0</v>
      </c>
      <c r="K201" s="218" t="s">
        <v>232</v>
      </c>
      <c r="L201" s="42"/>
      <c r="M201" s="223" t="s">
        <v>1</v>
      </c>
      <c r="N201" s="224" t="s">
        <v>43</v>
      </c>
      <c r="O201" s="89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27" t="s">
        <v>152</v>
      </c>
      <c r="AT201" s="227" t="s">
        <v>147</v>
      </c>
      <c r="AU201" s="227" t="s">
        <v>88</v>
      </c>
      <c r="AY201" s="15" t="s">
        <v>145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5" t="s">
        <v>86</v>
      </c>
      <c r="BK201" s="228">
        <f>ROUND(I201*H201,2)</f>
        <v>0</v>
      </c>
      <c r="BL201" s="15" t="s">
        <v>152</v>
      </c>
      <c r="BM201" s="227" t="s">
        <v>399</v>
      </c>
    </row>
    <row r="202" s="2" customFormat="1">
      <c r="A202" s="36"/>
      <c r="B202" s="37"/>
      <c r="C202" s="38"/>
      <c r="D202" s="229" t="s">
        <v>154</v>
      </c>
      <c r="E202" s="38"/>
      <c r="F202" s="230" t="s">
        <v>400</v>
      </c>
      <c r="G202" s="38"/>
      <c r="H202" s="38"/>
      <c r="I202" s="231"/>
      <c r="J202" s="38"/>
      <c r="K202" s="38"/>
      <c r="L202" s="42"/>
      <c r="M202" s="232"/>
      <c r="N202" s="233"/>
      <c r="O202" s="89"/>
      <c r="P202" s="89"/>
      <c r="Q202" s="89"/>
      <c r="R202" s="89"/>
      <c r="S202" s="89"/>
      <c r="T202" s="90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154</v>
      </c>
      <c r="AU202" s="15" t="s">
        <v>88</v>
      </c>
    </row>
    <row r="203" s="13" customFormat="1">
      <c r="A203" s="13"/>
      <c r="B203" s="234"/>
      <c r="C203" s="235"/>
      <c r="D203" s="229" t="s">
        <v>156</v>
      </c>
      <c r="E203" s="236" t="s">
        <v>1</v>
      </c>
      <c r="F203" s="237" t="s">
        <v>387</v>
      </c>
      <c r="G203" s="235"/>
      <c r="H203" s="238">
        <v>13.9</v>
      </c>
      <c r="I203" s="239"/>
      <c r="J203" s="235"/>
      <c r="K203" s="235"/>
      <c r="L203" s="240"/>
      <c r="M203" s="241"/>
      <c r="N203" s="242"/>
      <c r="O203" s="242"/>
      <c r="P203" s="242"/>
      <c r="Q203" s="242"/>
      <c r="R203" s="242"/>
      <c r="S203" s="242"/>
      <c r="T203" s="24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4" t="s">
        <v>156</v>
      </c>
      <c r="AU203" s="244" t="s">
        <v>88</v>
      </c>
      <c r="AV203" s="13" t="s">
        <v>88</v>
      </c>
      <c r="AW203" s="13" t="s">
        <v>34</v>
      </c>
      <c r="AX203" s="13" t="s">
        <v>86</v>
      </c>
      <c r="AY203" s="244" t="s">
        <v>145</v>
      </c>
    </row>
    <row r="204" s="2" customFormat="1" ht="33" customHeight="1">
      <c r="A204" s="36"/>
      <c r="B204" s="37"/>
      <c r="C204" s="216" t="s">
        <v>401</v>
      </c>
      <c r="D204" s="216" t="s">
        <v>147</v>
      </c>
      <c r="E204" s="217" t="s">
        <v>402</v>
      </c>
      <c r="F204" s="218" t="s">
        <v>403</v>
      </c>
      <c r="G204" s="219" t="s">
        <v>150</v>
      </c>
      <c r="H204" s="220">
        <v>13.9</v>
      </c>
      <c r="I204" s="221"/>
      <c r="J204" s="222">
        <f>ROUND(I204*H204,2)</f>
        <v>0</v>
      </c>
      <c r="K204" s="218" t="s">
        <v>232</v>
      </c>
      <c r="L204" s="42"/>
      <c r="M204" s="223" t="s">
        <v>1</v>
      </c>
      <c r="N204" s="224" t="s">
        <v>43</v>
      </c>
      <c r="O204" s="89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27" t="s">
        <v>152</v>
      </c>
      <c r="AT204" s="227" t="s">
        <v>147</v>
      </c>
      <c r="AU204" s="227" t="s">
        <v>88</v>
      </c>
      <c r="AY204" s="15" t="s">
        <v>145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15" t="s">
        <v>86</v>
      </c>
      <c r="BK204" s="228">
        <f>ROUND(I204*H204,2)</f>
        <v>0</v>
      </c>
      <c r="BL204" s="15" t="s">
        <v>152</v>
      </c>
      <c r="BM204" s="227" t="s">
        <v>404</v>
      </c>
    </row>
    <row r="205" s="2" customFormat="1">
      <c r="A205" s="36"/>
      <c r="B205" s="37"/>
      <c r="C205" s="38"/>
      <c r="D205" s="229" t="s">
        <v>154</v>
      </c>
      <c r="E205" s="38"/>
      <c r="F205" s="230" t="s">
        <v>405</v>
      </c>
      <c r="G205" s="38"/>
      <c r="H205" s="38"/>
      <c r="I205" s="231"/>
      <c r="J205" s="38"/>
      <c r="K205" s="38"/>
      <c r="L205" s="42"/>
      <c r="M205" s="232"/>
      <c r="N205" s="233"/>
      <c r="O205" s="89"/>
      <c r="P205" s="89"/>
      <c r="Q205" s="89"/>
      <c r="R205" s="89"/>
      <c r="S205" s="89"/>
      <c r="T205" s="90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5" t="s">
        <v>154</v>
      </c>
      <c r="AU205" s="15" t="s">
        <v>88</v>
      </c>
    </row>
    <row r="206" s="13" customFormat="1">
      <c r="A206" s="13"/>
      <c r="B206" s="234"/>
      <c r="C206" s="235"/>
      <c r="D206" s="229" t="s">
        <v>156</v>
      </c>
      <c r="E206" s="236" t="s">
        <v>1</v>
      </c>
      <c r="F206" s="237" t="s">
        <v>387</v>
      </c>
      <c r="G206" s="235"/>
      <c r="H206" s="238">
        <v>13.9</v>
      </c>
      <c r="I206" s="239"/>
      <c r="J206" s="235"/>
      <c r="K206" s="235"/>
      <c r="L206" s="240"/>
      <c r="M206" s="241"/>
      <c r="N206" s="242"/>
      <c r="O206" s="242"/>
      <c r="P206" s="242"/>
      <c r="Q206" s="242"/>
      <c r="R206" s="242"/>
      <c r="S206" s="242"/>
      <c r="T206" s="24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4" t="s">
        <v>156</v>
      </c>
      <c r="AU206" s="244" t="s">
        <v>88</v>
      </c>
      <c r="AV206" s="13" t="s">
        <v>88</v>
      </c>
      <c r="AW206" s="13" t="s">
        <v>34</v>
      </c>
      <c r="AX206" s="13" t="s">
        <v>86</v>
      </c>
      <c r="AY206" s="244" t="s">
        <v>145</v>
      </c>
    </row>
    <row r="207" s="2" customFormat="1" ht="24.15" customHeight="1">
      <c r="A207" s="36"/>
      <c r="B207" s="37"/>
      <c r="C207" s="216" t="s">
        <v>406</v>
      </c>
      <c r="D207" s="216" t="s">
        <v>147</v>
      </c>
      <c r="E207" s="217" t="s">
        <v>255</v>
      </c>
      <c r="F207" s="218" t="s">
        <v>256</v>
      </c>
      <c r="G207" s="219" t="s">
        <v>150</v>
      </c>
      <c r="H207" s="220">
        <v>10.452</v>
      </c>
      <c r="I207" s="221"/>
      <c r="J207" s="222">
        <f>ROUND(I207*H207,2)</f>
        <v>0</v>
      </c>
      <c r="K207" s="218" t="s">
        <v>151</v>
      </c>
      <c r="L207" s="42"/>
      <c r="M207" s="223" t="s">
        <v>1</v>
      </c>
      <c r="N207" s="224" t="s">
        <v>43</v>
      </c>
      <c r="O207" s="89"/>
      <c r="P207" s="225">
        <f>O207*H207</f>
        <v>0</v>
      </c>
      <c r="Q207" s="225">
        <v>0.089219999999999994</v>
      </c>
      <c r="R207" s="225">
        <f>Q207*H207</f>
        <v>0.93252743999999999</v>
      </c>
      <c r="S207" s="225">
        <v>0</v>
      </c>
      <c r="T207" s="226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27" t="s">
        <v>152</v>
      </c>
      <c r="AT207" s="227" t="s">
        <v>147</v>
      </c>
      <c r="AU207" s="227" t="s">
        <v>88</v>
      </c>
      <c r="AY207" s="15" t="s">
        <v>145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15" t="s">
        <v>86</v>
      </c>
      <c r="BK207" s="228">
        <f>ROUND(I207*H207,2)</f>
        <v>0</v>
      </c>
      <c r="BL207" s="15" t="s">
        <v>152</v>
      </c>
      <c r="BM207" s="227" t="s">
        <v>407</v>
      </c>
    </row>
    <row r="208" s="2" customFormat="1">
      <c r="A208" s="36"/>
      <c r="B208" s="37"/>
      <c r="C208" s="38"/>
      <c r="D208" s="229" t="s">
        <v>154</v>
      </c>
      <c r="E208" s="38"/>
      <c r="F208" s="230" t="s">
        <v>258</v>
      </c>
      <c r="G208" s="38"/>
      <c r="H208" s="38"/>
      <c r="I208" s="231"/>
      <c r="J208" s="38"/>
      <c r="K208" s="38"/>
      <c r="L208" s="42"/>
      <c r="M208" s="232"/>
      <c r="N208" s="233"/>
      <c r="O208" s="89"/>
      <c r="P208" s="89"/>
      <c r="Q208" s="89"/>
      <c r="R208" s="89"/>
      <c r="S208" s="89"/>
      <c r="T208" s="90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5" t="s">
        <v>154</v>
      </c>
      <c r="AU208" s="15" t="s">
        <v>88</v>
      </c>
    </row>
    <row r="209" s="13" customFormat="1">
      <c r="A209" s="13"/>
      <c r="B209" s="234"/>
      <c r="C209" s="235"/>
      <c r="D209" s="229" t="s">
        <v>156</v>
      </c>
      <c r="E209" s="236" t="s">
        <v>1</v>
      </c>
      <c r="F209" s="237" t="s">
        <v>382</v>
      </c>
      <c r="G209" s="235"/>
      <c r="H209" s="238">
        <v>10.452</v>
      </c>
      <c r="I209" s="239"/>
      <c r="J209" s="235"/>
      <c r="K209" s="235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156</v>
      </c>
      <c r="AU209" s="244" t="s">
        <v>88</v>
      </c>
      <c r="AV209" s="13" t="s">
        <v>88</v>
      </c>
      <c r="AW209" s="13" t="s">
        <v>34</v>
      </c>
      <c r="AX209" s="13" t="s">
        <v>86</v>
      </c>
      <c r="AY209" s="244" t="s">
        <v>145</v>
      </c>
    </row>
    <row r="210" s="2" customFormat="1" ht="21.75" customHeight="1">
      <c r="A210" s="36"/>
      <c r="B210" s="37"/>
      <c r="C210" s="245" t="s">
        <v>408</v>
      </c>
      <c r="D210" s="245" t="s">
        <v>209</v>
      </c>
      <c r="E210" s="246" t="s">
        <v>260</v>
      </c>
      <c r="F210" s="247" t="s">
        <v>261</v>
      </c>
      <c r="G210" s="248" t="s">
        <v>150</v>
      </c>
      <c r="H210" s="249">
        <v>10.766</v>
      </c>
      <c r="I210" s="250"/>
      <c r="J210" s="251">
        <f>ROUND(I210*H210,2)</f>
        <v>0</v>
      </c>
      <c r="K210" s="247" t="s">
        <v>151</v>
      </c>
      <c r="L210" s="252"/>
      <c r="M210" s="253" t="s">
        <v>1</v>
      </c>
      <c r="N210" s="254" t="s">
        <v>43</v>
      </c>
      <c r="O210" s="89"/>
      <c r="P210" s="225">
        <f>O210*H210</f>
        <v>0</v>
      </c>
      <c r="Q210" s="225">
        <v>0.13100000000000001</v>
      </c>
      <c r="R210" s="225">
        <f>Q210*H210</f>
        <v>1.4103460000000001</v>
      </c>
      <c r="S210" s="225">
        <v>0</v>
      </c>
      <c r="T210" s="226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27" t="s">
        <v>190</v>
      </c>
      <c r="AT210" s="227" t="s">
        <v>209</v>
      </c>
      <c r="AU210" s="227" t="s">
        <v>88</v>
      </c>
      <c r="AY210" s="15" t="s">
        <v>145</v>
      </c>
      <c r="BE210" s="228">
        <f>IF(N210="základní",J210,0)</f>
        <v>0</v>
      </c>
      <c r="BF210" s="228">
        <f>IF(N210="snížená",J210,0)</f>
        <v>0</v>
      </c>
      <c r="BG210" s="228">
        <f>IF(N210="zákl. přenesená",J210,0)</f>
        <v>0</v>
      </c>
      <c r="BH210" s="228">
        <f>IF(N210="sníž. přenesená",J210,0)</f>
        <v>0</v>
      </c>
      <c r="BI210" s="228">
        <f>IF(N210="nulová",J210,0)</f>
        <v>0</v>
      </c>
      <c r="BJ210" s="15" t="s">
        <v>86</v>
      </c>
      <c r="BK210" s="228">
        <f>ROUND(I210*H210,2)</f>
        <v>0</v>
      </c>
      <c r="BL210" s="15" t="s">
        <v>152</v>
      </c>
      <c r="BM210" s="227" t="s">
        <v>409</v>
      </c>
    </row>
    <row r="211" s="2" customFormat="1">
      <c r="A211" s="36"/>
      <c r="B211" s="37"/>
      <c r="C211" s="38"/>
      <c r="D211" s="229" t="s">
        <v>154</v>
      </c>
      <c r="E211" s="38"/>
      <c r="F211" s="230" t="s">
        <v>261</v>
      </c>
      <c r="G211" s="38"/>
      <c r="H211" s="38"/>
      <c r="I211" s="231"/>
      <c r="J211" s="38"/>
      <c r="K211" s="38"/>
      <c r="L211" s="42"/>
      <c r="M211" s="232"/>
      <c r="N211" s="233"/>
      <c r="O211" s="89"/>
      <c r="P211" s="89"/>
      <c r="Q211" s="89"/>
      <c r="R211" s="89"/>
      <c r="S211" s="89"/>
      <c r="T211" s="90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5" t="s">
        <v>154</v>
      </c>
      <c r="AU211" s="15" t="s">
        <v>88</v>
      </c>
    </row>
    <row r="212" s="13" customFormat="1">
      <c r="A212" s="13"/>
      <c r="B212" s="234"/>
      <c r="C212" s="235"/>
      <c r="D212" s="229" t="s">
        <v>156</v>
      </c>
      <c r="E212" s="236" t="s">
        <v>1</v>
      </c>
      <c r="F212" s="237" t="s">
        <v>382</v>
      </c>
      <c r="G212" s="235"/>
      <c r="H212" s="238">
        <v>10.452</v>
      </c>
      <c r="I212" s="239"/>
      <c r="J212" s="235"/>
      <c r="K212" s="235"/>
      <c r="L212" s="240"/>
      <c r="M212" s="241"/>
      <c r="N212" s="242"/>
      <c r="O212" s="242"/>
      <c r="P212" s="242"/>
      <c r="Q212" s="242"/>
      <c r="R212" s="242"/>
      <c r="S212" s="242"/>
      <c r="T212" s="24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4" t="s">
        <v>156</v>
      </c>
      <c r="AU212" s="244" t="s">
        <v>88</v>
      </c>
      <c r="AV212" s="13" t="s">
        <v>88</v>
      </c>
      <c r="AW212" s="13" t="s">
        <v>34</v>
      </c>
      <c r="AX212" s="13" t="s">
        <v>86</v>
      </c>
      <c r="AY212" s="244" t="s">
        <v>145</v>
      </c>
    </row>
    <row r="213" s="13" customFormat="1">
      <c r="A213" s="13"/>
      <c r="B213" s="234"/>
      <c r="C213" s="235"/>
      <c r="D213" s="229" t="s">
        <v>156</v>
      </c>
      <c r="E213" s="235"/>
      <c r="F213" s="237" t="s">
        <v>410</v>
      </c>
      <c r="G213" s="235"/>
      <c r="H213" s="238">
        <v>10.766</v>
      </c>
      <c r="I213" s="239"/>
      <c r="J213" s="235"/>
      <c r="K213" s="235"/>
      <c r="L213" s="240"/>
      <c r="M213" s="241"/>
      <c r="N213" s="242"/>
      <c r="O213" s="242"/>
      <c r="P213" s="242"/>
      <c r="Q213" s="242"/>
      <c r="R213" s="242"/>
      <c r="S213" s="242"/>
      <c r="T213" s="24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4" t="s">
        <v>156</v>
      </c>
      <c r="AU213" s="244" t="s">
        <v>88</v>
      </c>
      <c r="AV213" s="13" t="s">
        <v>88</v>
      </c>
      <c r="AW213" s="13" t="s">
        <v>4</v>
      </c>
      <c r="AX213" s="13" t="s">
        <v>86</v>
      </c>
      <c r="AY213" s="244" t="s">
        <v>145</v>
      </c>
    </row>
    <row r="214" s="12" customFormat="1" ht="22.8" customHeight="1">
      <c r="A214" s="12"/>
      <c r="B214" s="200"/>
      <c r="C214" s="201"/>
      <c r="D214" s="202" t="s">
        <v>77</v>
      </c>
      <c r="E214" s="214" t="s">
        <v>197</v>
      </c>
      <c r="F214" s="214" t="s">
        <v>264</v>
      </c>
      <c r="G214" s="201"/>
      <c r="H214" s="201"/>
      <c r="I214" s="204"/>
      <c r="J214" s="215">
        <f>BK214</f>
        <v>0</v>
      </c>
      <c r="K214" s="201"/>
      <c r="L214" s="206"/>
      <c r="M214" s="207"/>
      <c r="N214" s="208"/>
      <c r="O214" s="208"/>
      <c r="P214" s="209">
        <f>SUM(P215:P224)</f>
        <v>0</v>
      </c>
      <c r="Q214" s="208"/>
      <c r="R214" s="209">
        <f>SUM(R215:R224)</f>
        <v>12.86645712</v>
      </c>
      <c r="S214" s="208"/>
      <c r="T214" s="210">
        <f>SUM(T215:T224)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1" t="s">
        <v>86</v>
      </c>
      <c r="AT214" s="212" t="s">
        <v>77</v>
      </c>
      <c r="AU214" s="212" t="s">
        <v>86</v>
      </c>
      <c r="AY214" s="211" t="s">
        <v>145</v>
      </c>
      <c r="BK214" s="213">
        <f>SUM(BK215:BK224)</f>
        <v>0</v>
      </c>
    </row>
    <row r="215" s="2" customFormat="1" ht="33" customHeight="1">
      <c r="A215" s="36"/>
      <c r="B215" s="37"/>
      <c r="C215" s="216" t="s">
        <v>411</v>
      </c>
      <c r="D215" s="216" t="s">
        <v>147</v>
      </c>
      <c r="E215" s="217" t="s">
        <v>265</v>
      </c>
      <c r="F215" s="218" t="s">
        <v>266</v>
      </c>
      <c r="G215" s="219" t="s">
        <v>267</v>
      </c>
      <c r="H215" s="220">
        <v>17.199999999999999</v>
      </c>
      <c r="I215" s="221"/>
      <c r="J215" s="222">
        <f>ROUND(I215*H215,2)</f>
        <v>0</v>
      </c>
      <c r="K215" s="218" t="s">
        <v>151</v>
      </c>
      <c r="L215" s="42"/>
      <c r="M215" s="223" t="s">
        <v>1</v>
      </c>
      <c r="N215" s="224" t="s">
        <v>43</v>
      </c>
      <c r="O215" s="89"/>
      <c r="P215" s="225">
        <f>O215*H215</f>
        <v>0</v>
      </c>
      <c r="Q215" s="225">
        <v>0.12949959999999999</v>
      </c>
      <c r="R215" s="225">
        <f>Q215*H215</f>
        <v>2.2273931199999999</v>
      </c>
      <c r="S215" s="225">
        <v>0</v>
      </c>
      <c r="T215" s="226">
        <f>S215*H215</f>
        <v>0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227" t="s">
        <v>152</v>
      </c>
      <c r="AT215" s="227" t="s">
        <v>147</v>
      </c>
      <c r="AU215" s="227" t="s">
        <v>88</v>
      </c>
      <c r="AY215" s="15" t="s">
        <v>145</v>
      </c>
      <c r="BE215" s="228">
        <f>IF(N215="základní",J215,0)</f>
        <v>0</v>
      </c>
      <c r="BF215" s="228">
        <f>IF(N215="snížená",J215,0)</f>
        <v>0</v>
      </c>
      <c r="BG215" s="228">
        <f>IF(N215="zákl. přenesená",J215,0)</f>
        <v>0</v>
      </c>
      <c r="BH215" s="228">
        <f>IF(N215="sníž. přenesená",J215,0)</f>
        <v>0</v>
      </c>
      <c r="BI215" s="228">
        <f>IF(N215="nulová",J215,0)</f>
        <v>0</v>
      </c>
      <c r="BJ215" s="15" t="s">
        <v>86</v>
      </c>
      <c r="BK215" s="228">
        <f>ROUND(I215*H215,2)</f>
        <v>0</v>
      </c>
      <c r="BL215" s="15" t="s">
        <v>152</v>
      </c>
      <c r="BM215" s="227" t="s">
        <v>412</v>
      </c>
    </row>
    <row r="216" s="2" customFormat="1">
      <c r="A216" s="36"/>
      <c r="B216" s="37"/>
      <c r="C216" s="38"/>
      <c r="D216" s="229" t="s">
        <v>154</v>
      </c>
      <c r="E216" s="38"/>
      <c r="F216" s="230" t="s">
        <v>269</v>
      </c>
      <c r="G216" s="38"/>
      <c r="H216" s="38"/>
      <c r="I216" s="231"/>
      <c r="J216" s="38"/>
      <c r="K216" s="38"/>
      <c r="L216" s="42"/>
      <c r="M216" s="232"/>
      <c r="N216" s="233"/>
      <c r="O216" s="89"/>
      <c r="P216" s="89"/>
      <c r="Q216" s="89"/>
      <c r="R216" s="89"/>
      <c r="S216" s="89"/>
      <c r="T216" s="90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T216" s="15" t="s">
        <v>154</v>
      </c>
      <c r="AU216" s="15" t="s">
        <v>88</v>
      </c>
    </row>
    <row r="217" s="13" customFormat="1">
      <c r="A217" s="13"/>
      <c r="B217" s="234"/>
      <c r="C217" s="235"/>
      <c r="D217" s="229" t="s">
        <v>156</v>
      </c>
      <c r="E217" s="236" t="s">
        <v>1</v>
      </c>
      <c r="F217" s="237" t="s">
        <v>413</v>
      </c>
      <c r="G217" s="235"/>
      <c r="H217" s="238">
        <v>17.199999999999999</v>
      </c>
      <c r="I217" s="239"/>
      <c r="J217" s="235"/>
      <c r="K217" s="235"/>
      <c r="L217" s="240"/>
      <c r="M217" s="241"/>
      <c r="N217" s="242"/>
      <c r="O217" s="242"/>
      <c r="P217" s="242"/>
      <c r="Q217" s="242"/>
      <c r="R217" s="242"/>
      <c r="S217" s="242"/>
      <c r="T217" s="24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4" t="s">
        <v>156</v>
      </c>
      <c r="AU217" s="244" t="s">
        <v>88</v>
      </c>
      <c r="AV217" s="13" t="s">
        <v>88</v>
      </c>
      <c r="AW217" s="13" t="s">
        <v>34</v>
      </c>
      <c r="AX217" s="13" t="s">
        <v>86</v>
      </c>
      <c r="AY217" s="244" t="s">
        <v>145</v>
      </c>
    </row>
    <row r="218" s="2" customFormat="1" ht="16.5" customHeight="1">
      <c r="A218" s="36"/>
      <c r="B218" s="37"/>
      <c r="C218" s="245" t="s">
        <v>414</v>
      </c>
      <c r="D218" s="245" t="s">
        <v>209</v>
      </c>
      <c r="E218" s="246" t="s">
        <v>272</v>
      </c>
      <c r="F218" s="247" t="s">
        <v>273</v>
      </c>
      <c r="G218" s="248" t="s">
        <v>267</v>
      </c>
      <c r="H218" s="249">
        <v>17.544</v>
      </c>
      <c r="I218" s="250"/>
      <c r="J218" s="251">
        <f>ROUND(I218*H218,2)</f>
        <v>0</v>
      </c>
      <c r="K218" s="247" t="s">
        <v>151</v>
      </c>
      <c r="L218" s="252"/>
      <c r="M218" s="253" t="s">
        <v>1</v>
      </c>
      <c r="N218" s="254" t="s">
        <v>43</v>
      </c>
      <c r="O218" s="89"/>
      <c r="P218" s="225">
        <f>O218*H218</f>
        <v>0</v>
      </c>
      <c r="Q218" s="225">
        <v>0.035999999999999997</v>
      </c>
      <c r="R218" s="225">
        <f>Q218*H218</f>
        <v>0.63158399999999992</v>
      </c>
      <c r="S218" s="225">
        <v>0</v>
      </c>
      <c r="T218" s="226">
        <f>S218*H218</f>
        <v>0</v>
      </c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R218" s="227" t="s">
        <v>274</v>
      </c>
      <c r="AT218" s="227" t="s">
        <v>209</v>
      </c>
      <c r="AU218" s="227" t="s">
        <v>88</v>
      </c>
      <c r="AY218" s="15" t="s">
        <v>145</v>
      </c>
      <c r="BE218" s="228">
        <f>IF(N218="základní",J218,0)</f>
        <v>0</v>
      </c>
      <c r="BF218" s="228">
        <f>IF(N218="snížená",J218,0)</f>
        <v>0</v>
      </c>
      <c r="BG218" s="228">
        <f>IF(N218="zákl. přenesená",J218,0)</f>
        <v>0</v>
      </c>
      <c r="BH218" s="228">
        <f>IF(N218="sníž. přenesená",J218,0)</f>
        <v>0</v>
      </c>
      <c r="BI218" s="228">
        <f>IF(N218="nulová",J218,0)</f>
        <v>0</v>
      </c>
      <c r="BJ218" s="15" t="s">
        <v>86</v>
      </c>
      <c r="BK218" s="228">
        <f>ROUND(I218*H218,2)</f>
        <v>0</v>
      </c>
      <c r="BL218" s="15" t="s">
        <v>274</v>
      </c>
      <c r="BM218" s="227" t="s">
        <v>415</v>
      </c>
    </row>
    <row r="219" s="2" customFormat="1">
      <c r="A219" s="36"/>
      <c r="B219" s="37"/>
      <c r="C219" s="38"/>
      <c r="D219" s="229" t="s">
        <v>154</v>
      </c>
      <c r="E219" s="38"/>
      <c r="F219" s="230" t="s">
        <v>273</v>
      </c>
      <c r="G219" s="38"/>
      <c r="H219" s="38"/>
      <c r="I219" s="231"/>
      <c r="J219" s="38"/>
      <c r="K219" s="38"/>
      <c r="L219" s="42"/>
      <c r="M219" s="232"/>
      <c r="N219" s="233"/>
      <c r="O219" s="89"/>
      <c r="P219" s="89"/>
      <c r="Q219" s="89"/>
      <c r="R219" s="89"/>
      <c r="S219" s="89"/>
      <c r="T219" s="90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T219" s="15" t="s">
        <v>154</v>
      </c>
      <c r="AU219" s="15" t="s">
        <v>88</v>
      </c>
    </row>
    <row r="220" s="13" customFormat="1">
      <c r="A220" s="13"/>
      <c r="B220" s="234"/>
      <c r="C220" s="235"/>
      <c r="D220" s="229" t="s">
        <v>156</v>
      </c>
      <c r="E220" s="236" t="s">
        <v>1</v>
      </c>
      <c r="F220" s="237" t="s">
        <v>413</v>
      </c>
      <c r="G220" s="235"/>
      <c r="H220" s="238">
        <v>17.199999999999999</v>
      </c>
      <c r="I220" s="239"/>
      <c r="J220" s="235"/>
      <c r="K220" s="235"/>
      <c r="L220" s="240"/>
      <c r="M220" s="241"/>
      <c r="N220" s="242"/>
      <c r="O220" s="242"/>
      <c r="P220" s="242"/>
      <c r="Q220" s="242"/>
      <c r="R220" s="242"/>
      <c r="S220" s="242"/>
      <c r="T220" s="24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4" t="s">
        <v>156</v>
      </c>
      <c r="AU220" s="244" t="s">
        <v>88</v>
      </c>
      <c r="AV220" s="13" t="s">
        <v>88</v>
      </c>
      <c r="AW220" s="13" t="s">
        <v>34</v>
      </c>
      <c r="AX220" s="13" t="s">
        <v>86</v>
      </c>
      <c r="AY220" s="244" t="s">
        <v>145</v>
      </c>
    </row>
    <row r="221" s="13" customFormat="1">
      <c r="A221" s="13"/>
      <c r="B221" s="234"/>
      <c r="C221" s="235"/>
      <c r="D221" s="229" t="s">
        <v>156</v>
      </c>
      <c r="E221" s="235"/>
      <c r="F221" s="237" t="s">
        <v>416</v>
      </c>
      <c r="G221" s="235"/>
      <c r="H221" s="238">
        <v>17.544</v>
      </c>
      <c r="I221" s="239"/>
      <c r="J221" s="235"/>
      <c r="K221" s="235"/>
      <c r="L221" s="240"/>
      <c r="M221" s="241"/>
      <c r="N221" s="242"/>
      <c r="O221" s="242"/>
      <c r="P221" s="242"/>
      <c r="Q221" s="242"/>
      <c r="R221" s="242"/>
      <c r="S221" s="242"/>
      <c r="T221" s="24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4" t="s">
        <v>156</v>
      </c>
      <c r="AU221" s="244" t="s">
        <v>88</v>
      </c>
      <c r="AV221" s="13" t="s">
        <v>88</v>
      </c>
      <c r="AW221" s="13" t="s">
        <v>4</v>
      </c>
      <c r="AX221" s="13" t="s">
        <v>86</v>
      </c>
      <c r="AY221" s="244" t="s">
        <v>145</v>
      </c>
    </row>
    <row r="222" s="2" customFormat="1" ht="24.15" customHeight="1">
      <c r="A222" s="36"/>
      <c r="B222" s="37"/>
      <c r="C222" s="216" t="s">
        <v>417</v>
      </c>
      <c r="D222" s="216" t="s">
        <v>147</v>
      </c>
      <c r="E222" s="217" t="s">
        <v>278</v>
      </c>
      <c r="F222" s="218" t="s">
        <v>279</v>
      </c>
      <c r="G222" s="219" t="s">
        <v>160</v>
      </c>
      <c r="H222" s="220">
        <v>4</v>
      </c>
      <c r="I222" s="221"/>
      <c r="J222" s="222">
        <f>ROUND(I222*H222,2)</f>
        <v>0</v>
      </c>
      <c r="K222" s="218" t="s">
        <v>151</v>
      </c>
      <c r="L222" s="42"/>
      <c r="M222" s="223" t="s">
        <v>1</v>
      </c>
      <c r="N222" s="224" t="s">
        <v>43</v>
      </c>
      <c r="O222" s="89"/>
      <c r="P222" s="225">
        <f>O222*H222</f>
        <v>0</v>
      </c>
      <c r="Q222" s="225">
        <v>2.5018699999999998</v>
      </c>
      <c r="R222" s="225">
        <f>Q222*H222</f>
        <v>10.007479999999999</v>
      </c>
      <c r="S222" s="225">
        <v>0</v>
      </c>
      <c r="T222" s="226">
        <f>S222*H222</f>
        <v>0</v>
      </c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R222" s="227" t="s">
        <v>152</v>
      </c>
      <c r="AT222" s="227" t="s">
        <v>147</v>
      </c>
      <c r="AU222" s="227" t="s">
        <v>88</v>
      </c>
      <c r="AY222" s="15" t="s">
        <v>145</v>
      </c>
      <c r="BE222" s="228">
        <f>IF(N222="základní",J222,0)</f>
        <v>0</v>
      </c>
      <c r="BF222" s="228">
        <f>IF(N222="snížená",J222,0)</f>
        <v>0</v>
      </c>
      <c r="BG222" s="228">
        <f>IF(N222="zákl. přenesená",J222,0)</f>
        <v>0</v>
      </c>
      <c r="BH222" s="228">
        <f>IF(N222="sníž. přenesená",J222,0)</f>
        <v>0</v>
      </c>
      <c r="BI222" s="228">
        <f>IF(N222="nulová",J222,0)</f>
        <v>0</v>
      </c>
      <c r="BJ222" s="15" t="s">
        <v>86</v>
      </c>
      <c r="BK222" s="228">
        <f>ROUND(I222*H222,2)</f>
        <v>0</v>
      </c>
      <c r="BL222" s="15" t="s">
        <v>152</v>
      </c>
      <c r="BM222" s="227" t="s">
        <v>418</v>
      </c>
    </row>
    <row r="223" s="2" customFormat="1">
      <c r="A223" s="36"/>
      <c r="B223" s="37"/>
      <c r="C223" s="38"/>
      <c r="D223" s="229" t="s">
        <v>154</v>
      </c>
      <c r="E223" s="38"/>
      <c r="F223" s="230" t="s">
        <v>281</v>
      </c>
      <c r="G223" s="38"/>
      <c r="H223" s="38"/>
      <c r="I223" s="231"/>
      <c r="J223" s="38"/>
      <c r="K223" s="38"/>
      <c r="L223" s="42"/>
      <c r="M223" s="232"/>
      <c r="N223" s="233"/>
      <c r="O223" s="89"/>
      <c r="P223" s="89"/>
      <c r="Q223" s="89"/>
      <c r="R223" s="89"/>
      <c r="S223" s="89"/>
      <c r="T223" s="90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T223" s="15" t="s">
        <v>154</v>
      </c>
      <c r="AU223" s="15" t="s">
        <v>88</v>
      </c>
    </row>
    <row r="224" s="13" customFormat="1">
      <c r="A224" s="13"/>
      <c r="B224" s="234"/>
      <c r="C224" s="235"/>
      <c r="D224" s="229" t="s">
        <v>156</v>
      </c>
      <c r="E224" s="236" t="s">
        <v>1</v>
      </c>
      <c r="F224" s="237" t="s">
        <v>152</v>
      </c>
      <c r="G224" s="235"/>
      <c r="H224" s="238">
        <v>4</v>
      </c>
      <c r="I224" s="239"/>
      <c r="J224" s="235"/>
      <c r="K224" s="235"/>
      <c r="L224" s="240"/>
      <c r="M224" s="241"/>
      <c r="N224" s="242"/>
      <c r="O224" s="242"/>
      <c r="P224" s="242"/>
      <c r="Q224" s="242"/>
      <c r="R224" s="242"/>
      <c r="S224" s="242"/>
      <c r="T224" s="24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4" t="s">
        <v>156</v>
      </c>
      <c r="AU224" s="244" t="s">
        <v>88</v>
      </c>
      <c r="AV224" s="13" t="s">
        <v>88</v>
      </c>
      <c r="AW224" s="13" t="s">
        <v>34</v>
      </c>
      <c r="AX224" s="13" t="s">
        <v>86</v>
      </c>
      <c r="AY224" s="244" t="s">
        <v>145</v>
      </c>
    </row>
    <row r="225" s="12" customFormat="1" ht="22.8" customHeight="1">
      <c r="A225" s="12"/>
      <c r="B225" s="200"/>
      <c r="C225" s="201"/>
      <c r="D225" s="202" t="s">
        <v>77</v>
      </c>
      <c r="E225" s="214" t="s">
        <v>419</v>
      </c>
      <c r="F225" s="214" t="s">
        <v>420</v>
      </c>
      <c r="G225" s="201"/>
      <c r="H225" s="201"/>
      <c r="I225" s="204"/>
      <c r="J225" s="215">
        <f>BK225</f>
        <v>0</v>
      </c>
      <c r="K225" s="201"/>
      <c r="L225" s="206"/>
      <c r="M225" s="207"/>
      <c r="N225" s="208"/>
      <c r="O225" s="208"/>
      <c r="P225" s="209">
        <f>SUM(P226:P243)</f>
        <v>0</v>
      </c>
      <c r="Q225" s="208"/>
      <c r="R225" s="209">
        <f>SUM(R226:R243)</f>
        <v>0</v>
      </c>
      <c r="S225" s="208"/>
      <c r="T225" s="210">
        <f>SUM(T226:T243)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1" t="s">
        <v>86</v>
      </c>
      <c r="AT225" s="212" t="s">
        <v>77</v>
      </c>
      <c r="AU225" s="212" t="s">
        <v>86</v>
      </c>
      <c r="AY225" s="211" t="s">
        <v>145</v>
      </c>
      <c r="BK225" s="213">
        <f>SUM(BK226:BK243)</f>
        <v>0</v>
      </c>
    </row>
    <row r="226" s="2" customFormat="1" ht="24.15" customHeight="1">
      <c r="A226" s="36"/>
      <c r="B226" s="37"/>
      <c r="C226" s="216" t="s">
        <v>421</v>
      </c>
      <c r="D226" s="216" t="s">
        <v>147</v>
      </c>
      <c r="E226" s="217" t="s">
        <v>422</v>
      </c>
      <c r="F226" s="218" t="s">
        <v>423</v>
      </c>
      <c r="G226" s="219" t="s">
        <v>193</v>
      </c>
      <c r="H226" s="220">
        <v>20.510999999999999</v>
      </c>
      <c r="I226" s="221"/>
      <c r="J226" s="222">
        <f>ROUND(I226*H226,2)</f>
        <v>0</v>
      </c>
      <c r="K226" s="218" t="s">
        <v>232</v>
      </c>
      <c r="L226" s="42"/>
      <c r="M226" s="223" t="s">
        <v>1</v>
      </c>
      <c r="N226" s="224" t="s">
        <v>43</v>
      </c>
      <c r="O226" s="89"/>
      <c r="P226" s="225">
        <f>O226*H226</f>
        <v>0</v>
      </c>
      <c r="Q226" s="225">
        <v>0</v>
      </c>
      <c r="R226" s="225">
        <f>Q226*H226</f>
        <v>0</v>
      </c>
      <c r="S226" s="225">
        <v>0</v>
      </c>
      <c r="T226" s="226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227" t="s">
        <v>152</v>
      </c>
      <c r="AT226" s="227" t="s">
        <v>147</v>
      </c>
      <c r="AU226" s="227" t="s">
        <v>88</v>
      </c>
      <c r="AY226" s="15" t="s">
        <v>145</v>
      </c>
      <c r="BE226" s="228">
        <f>IF(N226="základní",J226,0)</f>
        <v>0</v>
      </c>
      <c r="BF226" s="228">
        <f>IF(N226="snížená",J226,0)</f>
        <v>0</v>
      </c>
      <c r="BG226" s="228">
        <f>IF(N226="zákl. přenesená",J226,0)</f>
        <v>0</v>
      </c>
      <c r="BH226" s="228">
        <f>IF(N226="sníž. přenesená",J226,0)</f>
        <v>0</v>
      </c>
      <c r="BI226" s="228">
        <f>IF(N226="nulová",J226,0)</f>
        <v>0</v>
      </c>
      <c r="BJ226" s="15" t="s">
        <v>86</v>
      </c>
      <c r="BK226" s="228">
        <f>ROUND(I226*H226,2)</f>
        <v>0</v>
      </c>
      <c r="BL226" s="15" t="s">
        <v>152</v>
      </c>
      <c r="BM226" s="227" t="s">
        <v>424</v>
      </c>
    </row>
    <row r="227" s="2" customFormat="1">
      <c r="A227" s="36"/>
      <c r="B227" s="37"/>
      <c r="C227" s="38"/>
      <c r="D227" s="229" t="s">
        <v>154</v>
      </c>
      <c r="E227" s="38"/>
      <c r="F227" s="230" t="s">
        <v>425</v>
      </c>
      <c r="G227" s="38"/>
      <c r="H227" s="38"/>
      <c r="I227" s="231"/>
      <c r="J227" s="38"/>
      <c r="K227" s="38"/>
      <c r="L227" s="42"/>
      <c r="M227" s="232"/>
      <c r="N227" s="233"/>
      <c r="O227" s="89"/>
      <c r="P227" s="89"/>
      <c r="Q227" s="89"/>
      <c r="R227" s="89"/>
      <c r="S227" s="89"/>
      <c r="T227" s="90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T227" s="15" t="s">
        <v>154</v>
      </c>
      <c r="AU227" s="15" t="s">
        <v>88</v>
      </c>
    </row>
    <row r="228" s="13" customFormat="1">
      <c r="A228" s="13"/>
      <c r="B228" s="234"/>
      <c r="C228" s="235"/>
      <c r="D228" s="229" t="s">
        <v>156</v>
      </c>
      <c r="E228" s="236" t="s">
        <v>1</v>
      </c>
      <c r="F228" s="237" t="s">
        <v>426</v>
      </c>
      <c r="G228" s="235"/>
      <c r="H228" s="238">
        <v>20.510999999999999</v>
      </c>
      <c r="I228" s="239"/>
      <c r="J228" s="235"/>
      <c r="K228" s="235"/>
      <c r="L228" s="240"/>
      <c r="M228" s="241"/>
      <c r="N228" s="242"/>
      <c r="O228" s="242"/>
      <c r="P228" s="242"/>
      <c r="Q228" s="242"/>
      <c r="R228" s="242"/>
      <c r="S228" s="242"/>
      <c r="T228" s="24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4" t="s">
        <v>156</v>
      </c>
      <c r="AU228" s="244" t="s">
        <v>88</v>
      </c>
      <c r="AV228" s="13" t="s">
        <v>88</v>
      </c>
      <c r="AW228" s="13" t="s">
        <v>34</v>
      </c>
      <c r="AX228" s="13" t="s">
        <v>86</v>
      </c>
      <c r="AY228" s="244" t="s">
        <v>145</v>
      </c>
    </row>
    <row r="229" s="2" customFormat="1" ht="16.5" customHeight="1">
      <c r="A229" s="36"/>
      <c r="B229" s="37"/>
      <c r="C229" s="216" t="s">
        <v>427</v>
      </c>
      <c r="D229" s="216" t="s">
        <v>147</v>
      </c>
      <c r="E229" s="217" t="s">
        <v>428</v>
      </c>
      <c r="F229" s="218" t="s">
        <v>429</v>
      </c>
      <c r="G229" s="219" t="s">
        <v>193</v>
      </c>
      <c r="H229" s="220">
        <v>20.510999999999999</v>
      </c>
      <c r="I229" s="221"/>
      <c r="J229" s="222">
        <f>ROUND(I229*H229,2)</f>
        <v>0</v>
      </c>
      <c r="K229" s="218" t="s">
        <v>232</v>
      </c>
      <c r="L229" s="42"/>
      <c r="M229" s="223" t="s">
        <v>1</v>
      </c>
      <c r="N229" s="224" t="s">
        <v>43</v>
      </c>
      <c r="O229" s="89"/>
      <c r="P229" s="225">
        <f>O229*H229</f>
        <v>0</v>
      </c>
      <c r="Q229" s="225">
        <v>0</v>
      </c>
      <c r="R229" s="225">
        <f>Q229*H229</f>
        <v>0</v>
      </c>
      <c r="S229" s="225">
        <v>0</v>
      </c>
      <c r="T229" s="226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227" t="s">
        <v>152</v>
      </c>
      <c r="AT229" s="227" t="s">
        <v>147</v>
      </c>
      <c r="AU229" s="227" t="s">
        <v>88</v>
      </c>
      <c r="AY229" s="15" t="s">
        <v>145</v>
      </c>
      <c r="BE229" s="228">
        <f>IF(N229="základní",J229,0)</f>
        <v>0</v>
      </c>
      <c r="BF229" s="228">
        <f>IF(N229="snížená",J229,0)</f>
        <v>0</v>
      </c>
      <c r="BG229" s="228">
        <f>IF(N229="zákl. přenesená",J229,0)</f>
        <v>0</v>
      </c>
      <c r="BH229" s="228">
        <f>IF(N229="sníž. přenesená",J229,0)</f>
        <v>0</v>
      </c>
      <c r="BI229" s="228">
        <f>IF(N229="nulová",J229,0)</f>
        <v>0</v>
      </c>
      <c r="BJ229" s="15" t="s">
        <v>86</v>
      </c>
      <c r="BK229" s="228">
        <f>ROUND(I229*H229,2)</f>
        <v>0</v>
      </c>
      <c r="BL229" s="15" t="s">
        <v>152</v>
      </c>
      <c r="BM229" s="227" t="s">
        <v>430</v>
      </c>
    </row>
    <row r="230" s="2" customFormat="1">
      <c r="A230" s="36"/>
      <c r="B230" s="37"/>
      <c r="C230" s="38"/>
      <c r="D230" s="229" t="s">
        <v>154</v>
      </c>
      <c r="E230" s="38"/>
      <c r="F230" s="230" t="s">
        <v>431</v>
      </c>
      <c r="G230" s="38"/>
      <c r="H230" s="38"/>
      <c r="I230" s="231"/>
      <c r="J230" s="38"/>
      <c r="K230" s="38"/>
      <c r="L230" s="42"/>
      <c r="M230" s="232"/>
      <c r="N230" s="233"/>
      <c r="O230" s="89"/>
      <c r="P230" s="89"/>
      <c r="Q230" s="89"/>
      <c r="R230" s="89"/>
      <c r="S230" s="89"/>
      <c r="T230" s="90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T230" s="15" t="s">
        <v>154</v>
      </c>
      <c r="AU230" s="15" t="s">
        <v>88</v>
      </c>
    </row>
    <row r="231" s="13" customFormat="1">
      <c r="A231" s="13"/>
      <c r="B231" s="234"/>
      <c r="C231" s="235"/>
      <c r="D231" s="229" t="s">
        <v>156</v>
      </c>
      <c r="E231" s="236" t="s">
        <v>1</v>
      </c>
      <c r="F231" s="237" t="s">
        <v>426</v>
      </c>
      <c r="G231" s="235"/>
      <c r="H231" s="238">
        <v>20.510999999999999</v>
      </c>
      <c r="I231" s="239"/>
      <c r="J231" s="235"/>
      <c r="K231" s="235"/>
      <c r="L231" s="240"/>
      <c r="M231" s="241"/>
      <c r="N231" s="242"/>
      <c r="O231" s="242"/>
      <c r="P231" s="242"/>
      <c r="Q231" s="242"/>
      <c r="R231" s="242"/>
      <c r="S231" s="242"/>
      <c r="T231" s="24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4" t="s">
        <v>156</v>
      </c>
      <c r="AU231" s="244" t="s">
        <v>88</v>
      </c>
      <c r="AV231" s="13" t="s">
        <v>88</v>
      </c>
      <c r="AW231" s="13" t="s">
        <v>34</v>
      </c>
      <c r="AX231" s="13" t="s">
        <v>86</v>
      </c>
      <c r="AY231" s="244" t="s">
        <v>145</v>
      </c>
    </row>
    <row r="232" s="2" customFormat="1" ht="24.15" customHeight="1">
      <c r="A232" s="36"/>
      <c r="B232" s="37"/>
      <c r="C232" s="216" t="s">
        <v>432</v>
      </c>
      <c r="D232" s="216" t="s">
        <v>147</v>
      </c>
      <c r="E232" s="217" t="s">
        <v>433</v>
      </c>
      <c r="F232" s="218" t="s">
        <v>434</v>
      </c>
      <c r="G232" s="219" t="s">
        <v>193</v>
      </c>
      <c r="H232" s="220">
        <v>184.59899999999999</v>
      </c>
      <c r="I232" s="221"/>
      <c r="J232" s="222">
        <f>ROUND(I232*H232,2)</f>
        <v>0</v>
      </c>
      <c r="K232" s="218" t="s">
        <v>232</v>
      </c>
      <c r="L232" s="42"/>
      <c r="M232" s="223" t="s">
        <v>1</v>
      </c>
      <c r="N232" s="224" t="s">
        <v>43</v>
      </c>
      <c r="O232" s="89"/>
      <c r="P232" s="225">
        <f>O232*H232</f>
        <v>0</v>
      </c>
      <c r="Q232" s="225">
        <v>0</v>
      </c>
      <c r="R232" s="225">
        <f>Q232*H232</f>
        <v>0</v>
      </c>
      <c r="S232" s="225">
        <v>0</v>
      </c>
      <c r="T232" s="226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227" t="s">
        <v>152</v>
      </c>
      <c r="AT232" s="227" t="s">
        <v>147</v>
      </c>
      <c r="AU232" s="227" t="s">
        <v>88</v>
      </c>
      <c r="AY232" s="15" t="s">
        <v>145</v>
      </c>
      <c r="BE232" s="228">
        <f>IF(N232="základní",J232,0)</f>
        <v>0</v>
      </c>
      <c r="BF232" s="228">
        <f>IF(N232="snížená",J232,0)</f>
        <v>0</v>
      </c>
      <c r="BG232" s="228">
        <f>IF(N232="zákl. přenesená",J232,0)</f>
        <v>0</v>
      </c>
      <c r="BH232" s="228">
        <f>IF(N232="sníž. přenesená",J232,0)</f>
        <v>0</v>
      </c>
      <c r="BI232" s="228">
        <f>IF(N232="nulová",J232,0)</f>
        <v>0</v>
      </c>
      <c r="BJ232" s="15" t="s">
        <v>86</v>
      </c>
      <c r="BK232" s="228">
        <f>ROUND(I232*H232,2)</f>
        <v>0</v>
      </c>
      <c r="BL232" s="15" t="s">
        <v>152</v>
      </c>
      <c r="BM232" s="227" t="s">
        <v>435</v>
      </c>
    </row>
    <row r="233" s="2" customFormat="1">
      <c r="A233" s="36"/>
      <c r="B233" s="37"/>
      <c r="C233" s="38"/>
      <c r="D233" s="229" t="s">
        <v>154</v>
      </c>
      <c r="E233" s="38"/>
      <c r="F233" s="230" t="s">
        <v>436</v>
      </c>
      <c r="G233" s="38"/>
      <c r="H233" s="38"/>
      <c r="I233" s="231"/>
      <c r="J233" s="38"/>
      <c r="K233" s="38"/>
      <c r="L233" s="42"/>
      <c r="M233" s="232"/>
      <c r="N233" s="233"/>
      <c r="O233" s="89"/>
      <c r="P233" s="89"/>
      <c r="Q233" s="89"/>
      <c r="R233" s="89"/>
      <c r="S233" s="89"/>
      <c r="T233" s="90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T233" s="15" t="s">
        <v>154</v>
      </c>
      <c r="AU233" s="15" t="s">
        <v>88</v>
      </c>
    </row>
    <row r="234" s="13" customFormat="1">
      <c r="A234" s="13"/>
      <c r="B234" s="234"/>
      <c r="C234" s="235"/>
      <c r="D234" s="229" t="s">
        <v>156</v>
      </c>
      <c r="E234" s="236" t="s">
        <v>1</v>
      </c>
      <c r="F234" s="237" t="s">
        <v>437</v>
      </c>
      <c r="G234" s="235"/>
      <c r="H234" s="238">
        <v>184.59899999999999</v>
      </c>
      <c r="I234" s="239"/>
      <c r="J234" s="235"/>
      <c r="K234" s="235"/>
      <c r="L234" s="240"/>
      <c r="M234" s="241"/>
      <c r="N234" s="242"/>
      <c r="O234" s="242"/>
      <c r="P234" s="242"/>
      <c r="Q234" s="242"/>
      <c r="R234" s="242"/>
      <c r="S234" s="242"/>
      <c r="T234" s="24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4" t="s">
        <v>156</v>
      </c>
      <c r="AU234" s="244" t="s">
        <v>88</v>
      </c>
      <c r="AV234" s="13" t="s">
        <v>88</v>
      </c>
      <c r="AW234" s="13" t="s">
        <v>34</v>
      </c>
      <c r="AX234" s="13" t="s">
        <v>86</v>
      </c>
      <c r="AY234" s="244" t="s">
        <v>145</v>
      </c>
    </row>
    <row r="235" s="2" customFormat="1" ht="33" customHeight="1">
      <c r="A235" s="36"/>
      <c r="B235" s="37"/>
      <c r="C235" s="216" t="s">
        <v>438</v>
      </c>
      <c r="D235" s="216" t="s">
        <v>147</v>
      </c>
      <c r="E235" s="217" t="s">
        <v>439</v>
      </c>
      <c r="F235" s="218" t="s">
        <v>440</v>
      </c>
      <c r="G235" s="219" t="s">
        <v>193</v>
      </c>
      <c r="H235" s="220">
        <v>5.4699999999999998</v>
      </c>
      <c r="I235" s="221"/>
      <c r="J235" s="222">
        <f>ROUND(I235*H235,2)</f>
        <v>0</v>
      </c>
      <c r="K235" s="218" t="s">
        <v>232</v>
      </c>
      <c r="L235" s="42"/>
      <c r="M235" s="223" t="s">
        <v>1</v>
      </c>
      <c r="N235" s="224" t="s">
        <v>43</v>
      </c>
      <c r="O235" s="89"/>
      <c r="P235" s="225">
        <f>O235*H235</f>
        <v>0</v>
      </c>
      <c r="Q235" s="225">
        <v>0</v>
      </c>
      <c r="R235" s="225">
        <f>Q235*H235</f>
        <v>0</v>
      </c>
      <c r="S235" s="225">
        <v>0</v>
      </c>
      <c r="T235" s="226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227" t="s">
        <v>152</v>
      </c>
      <c r="AT235" s="227" t="s">
        <v>147</v>
      </c>
      <c r="AU235" s="227" t="s">
        <v>88</v>
      </c>
      <c r="AY235" s="15" t="s">
        <v>145</v>
      </c>
      <c r="BE235" s="228">
        <f>IF(N235="základní",J235,0)</f>
        <v>0</v>
      </c>
      <c r="BF235" s="228">
        <f>IF(N235="snížená",J235,0)</f>
        <v>0</v>
      </c>
      <c r="BG235" s="228">
        <f>IF(N235="zákl. přenesená",J235,0)</f>
        <v>0</v>
      </c>
      <c r="BH235" s="228">
        <f>IF(N235="sníž. přenesená",J235,0)</f>
        <v>0</v>
      </c>
      <c r="BI235" s="228">
        <f>IF(N235="nulová",J235,0)</f>
        <v>0</v>
      </c>
      <c r="BJ235" s="15" t="s">
        <v>86</v>
      </c>
      <c r="BK235" s="228">
        <f>ROUND(I235*H235,2)</f>
        <v>0</v>
      </c>
      <c r="BL235" s="15" t="s">
        <v>152</v>
      </c>
      <c r="BM235" s="227" t="s">
        <v>441</v>
      </c>
    </row>
    <row r="236" s="2" customFormat="1">
      <c r="A236" s="36"/>
      <c r="B236" s="37"/>
      <c r="C236" s="38"/>
      <c r="D236" s="229" t="s">
        <v>154</v>
      </c>
      <c r="E236" s="38"/>
      <c r="F236" s="230" t="s">
        <v>442</v>
      </c>
      <c r="G236" s="38"/>
      <c r="H236" s="38"/>
      <c r="I236" s="231"/>
      <c r="J236" s="38"/>
      <c r="K236" s="38"/>
      <c r="L236" s="42"/>
      <c r="M236" s="232"/>
      <c r="N236" s="233"/>
      <c r="O236" s="89"/>
      <c r="P236" s="89"/>
      <c r="Q236" s="89"/>
      <c r="R236" s="89"/>
      <c r="S236" s="89"/>
      <c r="T236" s="90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T236" s="15" t="s">
        <v>154</v>
      </c>
      <c r="AU236" s="15" t="s">
        <v>88</v>
      </c>
    </row>
    <row r="237" s="13" customFormat="1">
      <c r="A237" s="13"/>
      <c r="B237" s="234"/>
      <c r="C237" s="235"/>
      <c r="D237" s="229" t="s">
        <v>156</v>
      </c>
      <c r="E237" s="236" t="s">
        <v>1</v>
      </c>
      <c r="F237" s="237" t="s">
        <v>443</v>
      </c>
      <c r="G237" s="235"/>
      <c r="H237" s="238">
        <v>5.4699999999999998</v>
      </c>
      <c r="I237" s="239"/>
      <c r="J237" s="235"/>
      <c r="K237" s="235"/>
      <c r="L237" s="240"/>
      <c r="M237" s="241"/>
      <c r="N237" s="242"/>
      <c r="O237" s="242"/>
      <c r="P237" s="242"/>
      <c r="Q237" s="242"/>
      <c r="R237" s="242"/>
      <c r="S237" s="242"/>
      <c r="T237" s="24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4" t="s">
        <v>156</v>
      </c>
      <c r="AU237" s="244" t="s">
        <v>88</v>
      </c>
      <c r="AV237" s="13" t="s">
        <v>88</v>
      </c>
      <c r="AW237" s="13" t="s">
        <v>34</v>
      </c>
      <c r="AX237" s="13" t="s">
        <v>86</v>
      </c>
      <c r="AY237" s="244" t="s">
        <v>145</v>
      </c>
    </row>
    <row r="238" s="2" customFormat="1" ht="33" customHeight="1">
      <c r="A238" s="36"/>
      <c r="B238" s="37"/>
      <c r="C238" s="216" t="s">
        <v>444</v>
      </c>
      <c r="D238" s="216" t="s">
        <v>147</v>
      </c>
      <c r="E238" s="217" t="s">
        <v>445</v>
      </c>
      <c r="F238" s="218" t="s">
        <v>446</v>
      </c>
      <c r="G238" s="219" t="s">
        <v>193</v>
      </c>
      <c r="H238" s="220">
        <v>5.0140000000000002</v>
      </c>
      <c r="I238" s="221"/>
      <c r="J238" s="222">
        <f>ROUND(I238*H238,2)</f>
        <v>0</v>
      </c>
      <c r="K238" s="218" t="s">
        <v>232</v>
      </c>
      <c r="L238" s="42"/>
      <c r="M238" s="223" t="s">
        <v>1</v>
      </c>
      <c r="N238" s="224" t="s">
        <v>43</v>
      </c>
      <c r="O238" s="89"/>
      <c r="P238" s="225">
        <f>O238*H238</f>
        <v>0</v>
      </c>
      <c r="Q238" s="225">
        <v>0</v>
      </c>
      <c r="R238" s="225">
        <f>Q238*H238</f>
        <v>0</v>
      </c>
      <c r="S238" s="225">
        <v>0</v>
      </c>
      <c r="T238" s="226">
        <f>S238*H238</f>
        <v>0</v>
      </c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R238" s="227" t="s">
        <v>152</v>
      </c>
      <c r="AT238" s="227" t="s">
        <v>147</v>
      </c>
      <c r="AU238" s="227" t="s">
        <v>88</v>
      </c>
      <c r="AY238" s="15" t="s">
        <v>145</v>
      </c>
      <c r="BE238" s="228">
        <f>IF(N238="základní",J238,0)</f>
        <v>0</v>
      </c>
      <c r="BF238" s="228">
        <f>IF(N238="snížená",J238,0)</f>
        <v>0</v>
      </c>
      <c r="BG238" s="228">
        <f>IF(N238="zákl. přenesená",J238,0)</f>
        <v>0</v>
      </c>
      <c r="BH238" s="228">
        <f>IF(N238="sníž. přenesená",J238,0)</f>
        <v>0</v>
      </c>
      <c r="BI238" s="228">
        <f>IF(N238="nulová",J238,0)</f>
        <v>0</v>
      </c>
      <c r="BJ238" s="15" t="s">
        <v>86</v>
      </c>
      <c r="BK238" s="228">
        <f>ROUND(I238*H238,2)</f>
        <v>0</v>
      </c>
      <c r="BL238" s="15" t="s">
        <v>152</v>
      </c>
      <c r="BM238" s="227" t="s">
        <v>447</v>
      </c>
    </row>
    <row r="239" s="2" customFormat="1">
      <c r="A239" s="36"/>
      <c r="B239" s="37"/>
      <c r="C239" s="38"/>
      <c r="D239" s="229" t="s">
        <v>154</v>
      </c>
      <c r="E239" s="38"/>
      <c r="F239" s="230" t="s">
        <v>448</v>
      </c>
      <c r="G239" s="38"/>
      <c r="H239" s="38"/>
      <c r="I239" s="231"/>
      <c r="J239" s="38"/>
      <c r="K239" s="38"/>
      <c r="L239" s="42"/>
      <c r="M239" s="232"/>
      <c r="N239" s="233"/>
      <c r="O239" s="89"/>
      <c r="P239" s="89"/>
      <c r="Q239" s="89"/>
      <c r="R239" s="89"/>
      <c r="S239" s="89"/>
      <c r="T239" s="90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T239" s="15" t="s">
        <v>154</v>
      </c>
      <c r="AU239" s="15" t="s">
        <v>88</v>
      </c>
    </row>
    <row r="240" s="13" customFormat="1">
      <c r="A240" s="13"/>
      <c r="B240" s="234"/>
      <c r="C240" s="235"/>
      <c r="D240" s="229" t="s">
        <v>156</v>
      </c>
      <c r="E240" s="236" t="s">
        <v>1</v>
      </c>
      <c r="F240" s="237" t="s">
        <v>449</v>
      </c>
      <c r="G240" s="235"/>
      <c r="H240" s="238">
        <v>5.0140000000000002</v>
      </c>
      <c r="I240" s="239"/>
      <c r="J240" s="235"/>
      <c r="K240" s="235"/>
      <c r="L240" s="240"/>
      <c r="M240" s="241"/>
      <c r="N240" s="242"/>
      <c r="O240" s="242"/>
      <c r="P240" s="242"/>
      <c r="Q240" s="242"/>
      <c r="R240" s="242"/>
      <c r="S240" s="242"/>
      <c r="T240" s="24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4" t="s">
        <v>156</v>
      </c>
      <c r="AU240" s="244" t="s">
        <v>88</v>
      </c>
      <c r="AV240" s="13" t="s">
        <v>88</v>
      </c>
      <c r="AW240" s="13" t="s">
        <v>34</v>
      </c>
      <c r="AX240" s="13" t="s">
        <v>86</v>
      </c>
      <c r="AY240" s="244" t="s">
        <v>145</v>
      </c>
    </row>
    <row r="241" s="2" customFormat="1" ht="24.15" customHeight="1">
      <c r="A241" s="36"/>
      <c r="B241" s="37"/>
      <c r="C241" s="216" t="s">
        <v>450</v>
      </c>
      <c r="D241" s="216" t="s">
        <v>147</v>
      </c>
      <c r="E241" s="217" t="s">
        <v>451</v>
      </c>
      <c r="F241" s="218" t="s">
        <v>192</v>
      </c>
      <c r="G241" s="219" t="s">
        <v>193</v>
      </c>
      <c r="H241" s="220">
        <v>10.028000000000001</v>
      </c>
      <c r="I241" s="221"/>
      <c r="J241" s="222">
        <f>ROUND(I241*H241,2)</f>
        <v>0</v>
      </c>
      <c r="K241" s="218" t="s">
        <v>232</v>
      </c>
      <c r="L241" s="42"/>
      <c r="M241" s="223" t="s">
        <v>1</v>
      </c>
      <c r="N241" s="224" t="s">
        <v>43</v>
      </c>
      <c r="O241" s="89"/>
      <c r="P241" s="225">
        <f>O241*H241</f>
        <v>0</v>
      </c>
      <c r="Q241" s="225">
        <v>0</v>
      </c>
      <c r="R241" s="225">
        <f>Q241*H241</f>
        <v>0</v>
      </c>
      <c r="S241" s="225">
        <v>0</v>
      </c>
      <c r="T241" s="226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227" t="s">
        <v>152</v>
      </c>
      <c r="AT241" s="227" t="s">
        <v>147</v>
      </c>
      <c r="AU241" s="227" t="s">
        <v>88</v>
      </c>
      <c r="AY241" s="15" t="s">
        <v>145</v>
      </c>
      <c r="BE241" s="228">
        <f>IF(N241="základní",J241,0)</f>
        <v>0</v>
      </c>
      <c r="BF241" s="228">
        <f>IF(N241="snížená",J241,0)</f>
        <v>0</v>
      </c>
      <c r="BG241" s="228">
        <f>IF(N241="zákl. přenesená",J241,0)</f>
        <v>0</v>
      </c>
      <c r="BH241" s="228">
        <f>IF(N241="sníž. přenesená",J241,0)</f>
        <v>0</v>
      </c>
      <c r="BI241" s="228">
        <f>IF(N241="nulová",J241,0)</f>
        <v>0</v>
      </c>
      <c r="BJ241" s="15" t="s">
        <v>86</v>
      </c>
      <c r="BK241" s="228">
        <f>ROUND(I241*H241,2)</f>
        <v>0</v>
      </c>
      <c r="BL241" s="15" t="s">
        <v>152</v>
      </c>
      <c r="BM241" s="227" t="s">
        <v>452</v>
      </c>
    </row>
    <row r="242" s="2" customFormat="1">
      <c r="A242" s="36"/>
      <c r="B242" s="37"/>
      <c r="C242" s="38"/>
      <c r="D242" s="229" t="s">
        <v>154</v>
      </c>
      <c r="E242" s="38"/>
      <c r="F242" s="230" t="s">
        <v>195</v>
      </c>
      <c r="G242" s="38"/>
      <c r="H242" s="38"/>
      <c r="I242" s="231"/>
      <c r="J242" s="38"/>
      <c r="K242" s="38"/>
      <c r="L242" s="42"/>
      <c r="M242" s="232"/>
      <c r="N242" s="233"/>
      <c r="O242" s="89"/>
      <c r="P242" s="89"/>
      <c r="Q242" s="89"/>
      <c r="R242" s="89"/>
      <c r="S242" s="89"/>
      <c r="T242" s="90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5" t="s">
        <v>154</v>
      </c>
      <c r="AU242" s="15" t="s">
        <v>88</v>
      </c>
    </row>
    <row r="243" s="13" customFormat="1">
      <c r="A243" s="13"/>
      <c r="B243" s="234"/>
      <c r="C243" s="235"/>
      <c r="D243" s="229" t="s">
        <v>156</v>
      </c>
      <c r="E243" s="236" t="s">
        <v>1</v>
      </c>
      <c r="F243" s="237" t="s">
        <v>453</v>
      </c>
      <c r="G243" s="235"/>
      <c r="H243" s="238">
        <v>10.028000000000001</v>
      </c>
      <c r="I243" s="239"/>
      <c r="J243" s="235"/>
      <c r="K243" s="235"/>
      <c r="L243" s="240"/>
      <c r="M243" s="241"/>
      <c r="N243" s="242"/>
      <c r="O243" s="242"/>
      <c r="P243" s="242"/>
      <c r="Q243" s="242"/>
      <c r="R243" s="242"/>
      <c r="S243" s="242"/>
      <c r="T243" s="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4" t="s">
        <v>156</v>
      </c>
      <c r="AU243" s="244" t="s">
        <v>88</v>
      </c>
      <c r="AV243" s="13" t="s">
        <v>88</v>
      </c>
      <c r="AW243" s="13" t="s">
        <v>34</v>
      </c>
      <c r="AX243" s="13" t="s">
        <v>86</v>
      </c>
      <c r="AY243" s="244" t="s">
        <v>145</v>
      </c>
    </row>
    <row r="244" s="12" customFormat="1" ht="22.8" customHeight="1">
      <c r="A244" s="12"/>
      <c r="B244" s="200"/>
      <c r="C244" s="201"/>
      <c r="D244" s="202" t="s">
        <v>77</v>
      </c>
      <c r="E244" s="214" t="s">
        <v>282</v>
      </c>
      <c r="F244" s="214" t="s">
        <v>283</v>
      </c>
      <c r="G244" s="201"/>
      <c r="H244" s="201"/>
      <c r="I244" s="204"/>
      <c r="J244" s="215">
        <f>BK244</f>
        <v>0</v>
      </c>
      <c r="K244" s="201"/>
      <c r="L244" s="206"/>
      <c r="M244" s="207"/>
      <c r="N244" s="208"/>
      <c r="O244" s="208"/>
      <c r="P244" s="209">
        <f>SUM(P245:P246)</f>
        <v>0</v>
      </c>
      <c r="Q244" s="208"/>
      <c r="R244" s="209">
        <f>SUM(R245:R246)</f>
        <v>0</v>
      </c>
      <c r="S244" s="208"/>
      <c r="T244" s="210">
        <f>SUM(T245:T246)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11" t="s">
        <v>86</v>
      </c>
      <c r="AT244" s="212" t="s">
        <v>77</v>
      </c>
      <c r="AU244" s="212" t="s">
        <v>86</v>
      </c>
      <c r="AY244" s="211" t="s">
        <v>145</v>
      </c>
      <c r="BK244" s="213">
        <f>SUM(BK245:BK246)</f>
        <v>0</v>
      </c>
    </row>
    <row r="245" s="2" customFormat="1" ht="24.15" customHeight="1">
      <c r="A245" s="36"/>
      <c r="B245" s="37"/>
      <c r="C245" s="216" t="s">
        <v>454</v>
      </c>
      <c r="D245" s="216" t="s">
        <v>147</v>
      </c>
      <c r="E245" s="217" t="s">
        <v>284</v>
      </c>
      <c r="F245" s="218" t="s">
        <v>285</v>
      </c>
      <c r="G245" s="219" t="s">
        <v>193</v>
      </c>
      <c r="H245" s="220">
        <v>51.631</v>
      </c>
      <c r="I245" s="221"/>
      <c r="J245" s="222">
        <f>ROUND(I245*H245,2)</f>
        <v>0</v>
      </c>
      <c r="K245" s="218" t="s">
        <v>151</v>
      </c>
      <c r="L245" s="42"/>
      <c r="M245" s="223" t="s">
        <v>1</v>
      </c>
      <c r="N245" s="224" t="s">
        <v>43</v>
      </c>
      <c r="O245" s="89"/>
      <c r="P245" s="225">
        <f>O245*H245</f>
        <v>0</v>
      </c>
      <c r="Q245" s="225">
        <v>0</v>
      </c>
      <c r="R245" s="225">
        <f>Q245*H245</f>
        <v>0</v>
      </c>
      <c r="S245" s="225">
        <v>0</v>
      </c>
      <c r="T245" s="226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227" t="s">
        <v>152</v>
      </c>
      <c r="AT245" s="227" t="s">
        <v>147</v>
      </c>
      <c r="AU245" s="227" t="s">
        <v>88</v>
      </c>
      <c r="AY245" s="15" t="s">
        <v>145</v>
      </c>
      <c r="BE245" s="228">
        <f>IF(N245="základní",J245,0)</f>
        <v>0</v>
      </c>
      <c r="BF245" s="228">
        <f>IF(N245="snížená",J245,0)</f>
        <v>0</v>
      </c>
      <c r="BG245" s="228">
        <f>IF(N245="zákl. přenesená",J245,0)</f>
        <v>0</v>
      </c>
      <c r="BH245" s="228">
        <f>IF(N245="sníž. přenesená",J245,0)</f>
        <v>0</v>
      </c>
      <c r="BI245" s="228">
        <f>IF(N245="nulová",J245,0)</f>
        <v>0</v>
      </c>
      <c r="BJ245" s="15" t="s">
        <v>86</v>
      </c>
      <c r="BK245" s="228">
        <f>ROUND(I245*H245,2)</f>
        <v>0</v>
      </c>
      <c r="BL245" s="15" t="s">
        <v>152</v>
      </c>
      <c r="BM245" s="227" t="s">
        <v>455</v>
      </c>
    </row>
    <row r="246" s="2" customFormat="1">
      <c r="A246" s="36"/>
      <c r="B246" s="37"/>
      <c r="C246" s="38"/>
      <c r="D246" s="229" t="s">
        <v>154</v>
      </c>
      <c r="E246" s="38"/>
      <c r="F246" s="230" t="s">
        <v>287</v>
      </c>
      <c r="G246" s="38"/>
      <c r="H246" s="38"/>
      <c r="I246" s="231"/>
      <c r="J246" s="38"/>
      <c r="K246" s="38"/>
      <c r="L246" s="42"/>
      <c r="M246" s="255"/>
      <c r="N246" s="256"/>
      <c r="O246" s="257"/>
      <c r="P246" s="257"/>
      <c r="Q246" s="257"/>
      <c r="R246" s="257"/>
      <c r="S246" s="257"/>
      <c r="T246" s="258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T246" s="15" t="s">
        <v>154</v>
      </c>
      <c r="AU246" s="15" t="s">
        <v>88</v>
      </c>
    </row>
    <row r="247" s="2" customFormat="1" ht="6.96" customHeight="1">
      <c r="A247" s="36"/>
      <c r="B247" s="64"/>
      <c r="C247" s="65"/>
      <c r="D247" s="65"/>
      <c r="E247" s="65"/>
      <c r="F247" s="65"/>
      <c r="G247" s="65"/>
      <c r="H247" s="65"/>
      <c r="I247" s="65"/>
      <c r="J247" s="65"/>
      <c r="K247" s="65"/>
      <c r="L247" s="42"/>
      <c r="M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</row>
  </sheetData>
  <sheetProtection sheet="1" autoFilter="0" formatColumns="0" formatRows="0" objects="1" scenarios="1" spinCount="100000" saltValue="2L2LhLMv2djxS/sRL7/Vun1bCSbrv1WkkESMe1ONiavaBwpc8dYQ0pX1wxBb6tlIItPxV5LrPilwP82S0VFt0Q==" hashValue="yvfASJBxkiQqi85S2zF4UN56++qCq3lPEOQBSVaB9vKjpq/hn51vGwfsfbs9Of3QImfSlWHnTiAFf1bcnxGGPA==" algorithmName="SHA-512" password="CC35"/>
  <autoFilter ref="C122:K246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100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88</v>
      </c>
    </row>
    <row r="4" s="1" customFormat="1" ht="24.96" customHeight="1">
      <c r="B4" s="18"/>
      <c r="D4" s="136" t="s">
        <v>116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Polopodzemní kontejnery II - Český Brod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117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456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13. 12. 2023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1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29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31</v>
      </c>
      <c r="E20" s="36"/>
      <c r="F20" s="36"/>
      <c r="G20" s="36"/>
      <c r="H20" s="36"/>
      <c r="I20" s="138" t="s">
        <v>25</v>
      </c>
      <c r="J20" s="141" t="s">
        <v>32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33</v>
      </c>
      <c r="F21" s="36"/>
      <c r="G21" s="36"/>
      <c r="H21" s="36"/>
      <c r="I21" s="138" t="s">
        <v>28</v>
      </c>
      <c r="J21" s="141" t="s">
        <v>1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35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28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37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38</v>
      </c>
      <c r="E30" s="36"/>
      <c r="F30" s="36"/>
      <c r="G30" s="36"/>
      <c r="H30" s="36"/>
      <c r="I30" s="36"/>
      <c r="J30" s="149">
        <f>ROUND(J122,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40</v>
      </c>
      <c r="G32" s="36"/>
      <c r="H32" s="36"/>
      <c r="I32" s="150" t="s">
        <v>39</v>
      </c>
      <c r="J32" s="150" t="s">
        <v>41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42</v>
      </c>
      <c r="E33" s="138" t="s">
        <v>43</v>
      </c>
      <c r="F33" s="152">
        <f>ROUND((SUM(BE122:BE202)),  2)</f>
        <v>0</v>
      </c>
      <c r="G33" s="36"/>
      <c r="H33" s="36"/>
      <c r="I33" s="153">
        <v>0.20999999999999999</v>
      </c>
      <c r="J33" s="152">
        <f>ROUND(((SUM(BE122:BE202))*I33),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44</v>
      </c>
      <c r="F34" s="152">
        <f>ROUND((SUM(BF122:BF202)),  2)</f>
        <v>0</v>
      </c>
      <c r="G34" s="36"/>
      <c r="H34" s="36"/>
      <c r="I34" s="153">
        <v>0.14999999999999999</v>
      </c>
      <c r="J34" s="152">
        <f>ROUND(((SUM(BF122:BF202))*I34),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45</v>
      </c>
      <c r="F35" s="152">
        <f>ROUND((SUM(BG122:BG202)),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46</v>
      </c>
      <c r="F36" s="152">
        <f>ROUND((SUM(BH122:BH202)),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47</v>
      </c>
      <c r="F37" s="152">
        <f>ROUND((SUM(BI122:BI202)),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51</v>
      </c>
      <c r="E50" s="162"/>
      <c r="F50" s="162"/>
      <c r="G50" s="161" t="s">
        <v>52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53</v>
      </c>
      <c r="E61" s="164"/>
      <c r="F61" s="165" t="s">
        <v>54</v>
      </c>
      <c r="G61" s="163" t="s">
        <v>53</v>
      </c>
      <c r="H61" s="164"/>
      <c r="I61" s="164"/>
      <c r="J61" s="166" t="s">
        <v>54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55</v>
      </c>
      <c r="E65" s="167"/>
      <c r="F65" s="167"/>
      <c r="G65" s="161" t="s">
        <v>56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53</v>
      </c>
      <c r="E76" s="164"/>
      <c r="F76" s="165" t="s">
        <v>54</v>
      </c>
      <c r="G76" s="163" t="s">
        <v>53</v>
      </c>
      <c r="H76" s="164"/>
      <c r="I76" s="164"/>
      <c r="J76" s="166" t="s">
        <v>54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119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Polopodzemní kontejnery II - Český Brod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SO 05 - Ulice Jiřího Wolkera - Český Brod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Český Brod</v>
      </c>
      <c r="G89" s="38"/>
      <c r="H89" s="38"/>
      <c r="I89" s="30" t="s">
        <v>22</v>
      </c>
      <c r="J89" s="77" t="str">
        <f>IF(J12="","",J12)</f>
        <v>13. 12. 2023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8"/>
      <c r="E91" s="38"/>
      <c r="F91" s="25" t="str">
        <f>E15</f>
        <v xml:space="preserve">Město Český Brod, Náměstí Husovo 70, 282 01 Český </v>
      </c>
      <c r="G91" s="38"/>
      <c r="H91" s="38"/>
      <c r="I91" s="30" t="s">
        <v>31</v>
      </c>
      <c r="J91" s="34" t="str">
        <f>E21</f>
        <v>LNConsult s.r.o., U hřiště 250, 250 83 Škvorec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35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120</v>
      </c>
      <c r="D94" s="174"/>
      <c r="E94" s="174"/>
      <c r="F94" s="174"/>
      <c r="G94" s="174"/>
      <c r="H94" s="174"/>
      <c r="I94" s="174"/>
      <c r="J94" s="175" t="s">
        <v>121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122</v>
      </c>
      <c r="D96" s="38"/>
      <c r="E96" s="38"/>
      <c r="F96" s="38"/>
      <c r="G96" s="38"/>
      <c r="H96" s="38"/>
      <c r="I96" s="38"/>
      <c r="J96" s="108">
        <f>J122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77"/>
      <c r="C97" s="178"/>
      <c r="D97" s="179" t="s">
        <v>124</v>
      </c>
      <c r="E97" s="180"/>
      <c r="F97" s="180"/>
      <c r="G97" s="180"/>
      <c r="H97" s="180"/>
      <c r="I97" s="180"/>
      <c r="J97" s="181">
        <f>J123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125</v>
      </c>
      <c r="E98" s="186"/>
      <c r="F98" s="186"/>
      <c r="G98" s="186"/>
      <c r="H98" s="186"/>
      <c r="I98" s="186"/>
      <c r="J98" s="187">
        <f>J124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126</v>
      </c>
      <c r="E99" s="186"/>
      <c r="F99" s="186"/>
      <c r="G99" s="186"/>
      <c r="H99" s="186"/>
      <c r="I99" s="186"/>
      <c r="J99" s="187">
        <f>J168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127</v>
      </c>
      <c r="E100" s="186"/>
      <c r="F100" s="186"/>
      <c r="G100" s="186"/>
      <c r="H100" s="186"/>
      <c r="I100" s="186"/>
      <c r="J100" s="187">
        <f>J175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128</v>
      </c>
      <c r="E101" s="186"/>
      <c r="F101" s="186"/>
      <c r="G101" s="186"/>
      <c r="H101" s="186"/>
      <c r="I101" s="186"/>
      <c r="J101" s="187">
        <f>J189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129</v>
      </c>
      <c r="E102" s="186"/>
      <c r="F102" s="186"/>
      <c r="G102" s="186"/>
      <c r="H102" s="186"/>
      <c r="I102" s="186"/>
      <c r="J102" s="187">
        <f>J200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61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64"/>
      <c r="C104" s="65"/>
      <c r="D104" s="65"/>
      <c r="E104" s="65"/>
      <c r="F104" s="65"/>
      <c r="G104" s="65"/>
      <c r="H104" s="65"/>
      <c r="I104" s="65"/>
      <c r="J104" s="65"/>
      <c r="K104" s="65"/>
      <c r="L104" s="61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130</v>
      </c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16</v>
      </c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172" t="str">
        <f>E7</f>
        <v>Polopodzemní kontejnery II - Český Brod</v>
      </c>
      <c r="F112" s="30"/>
      <c r="G112" s="30"/>
      <c r="H112" s="30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117</v>
      </c>
      <c r="D113" s="38"/>
      <c r="E113" s="38"/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74" t="str">
        <f>E9</f>
        <v>SO 05 - Ulice Jiřího Wolkera - Český Brod</v>
      </c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20</v>
      </c>
      <c r="D116" s="38"/>
      <c r="E116" s="38"/>
      <c r="F116" s="25" t="str">
        <f>F12</f>
        <v>Český Brod</v>
      </c>
      <c r="G116" s="38"/>
      <c r="H116" s="38"/>
      <c r="I116" s="30" t="s">
        <v>22</v>
      </c>
      <c r="J116" s="77" t="str">
        <f>IF(J12="","",J12)</f>
        <v>13. 12. 2023</v>
      </c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40.05" customHeight="1">
      <c r="A118" s="36"/>
      <c r="B118" s="37"/>
      <c r="C118" s="30" t="s">
        <v>24</v>
      </c>
      <c r="D118" s="38"/>
      <c r="E118" s="38"/>
      <c r="F118" s="25" t="str">
        <f>E15</f>
        <v xml:space="preserve">Město Český Brod, Náměstí Husovo 70, 282 01 Český </v>
      </c>
      <c r="G118" s="38"/>
      <c r="H118" s="38"/>
      <c r="I118" s="30" t="s">
        <v>31</v>
      </c>
      <c r="J118" s="34" t="str">
        <f>E21</f>
        <v>LNConsult s.r.o., U hřiště 250, 250 83 Škvorec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29</v>
      </c>
      <c r="D119" s="38"/>
      <c r="E119" s="38"/>
      <c r="F119" s="25" t="str">
        <f>IF(E18="","",E18)</f>
        <v>Vyplň údaj</v>
      </c>
      <c r="G119" s="38"/>
      <c r="H119" s="38"/>
      <c r="I119" s="30" t="s">
        <v>35</v>
      </c>
      <c r="J119" s="34" t="str">
        <f>E24</f>
        <v xml:space="preserve"> </v>
      </c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89"/>
      <c r="B121" s="190"/>
      <c r="C121" s="191" t="s">
        <v>131</v>
      </c>
      <c r="D121" s="192" t="s">
        <v>63</v>
      </c>
      <c r="E121" s="192" t="s">
        <v>59</v>
      </c>
      <c r="F121" s="192" t="s">
        <v>60</v>
      </c>
      <c r="G121" s="192" t="s">
        <v>132</v>
      </c>
      <c r="H121" s="192" t="s">
        <v>133</v>
      </c>
      <c r="I121" s="192" t="s">
        <v>134</v>
      </c>
      <c r="J121" s="192" t="s">
        <v>121</v>
      </c>
      <c r="K121" s="193" t="s">
        <v>135</v>
      </c>
      <c r="L121" s="194"/>
      <c r="M121" s="98" t="s">
        <v>1</v>
      </c>
      <c r="N121" s="99" t="s">
        <v>42</v>
      </c>
      <c r="O121" s="99" t="s">
        <v>136</v>
      </c>
      <c r="P121" s="99" t="s">
        <v>137</v>
      </c>
      <c r="Q121" s="99" t="s">
        <v>138</v>
      </c>
      <c r="R121" s="99" t="s">
        <v>139</v>
      </c>
      <c r="S121" s="99" t="s">
        <v>140</v>
      </c>
      <c r="T121" s="100" t="s">
        <v>141</v>
      </c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</row>
    <row r="122" s="2" customFormat="1" ht="22.8" customHeight="1">
      <c r="A122" s="36"/>
      <c r="B122" s="37"/>
      <c r="C122" s="105" t="s">
        <v>142</v>
      </c>
      <c r="D122" s="38"/>
      <c r="E122" s="38"/>
      <c r="F122" s="38"/>
      <c r="G122" s="38"/>
      <c r="H122" s="38"/>
      <c r="I122" s="38"/>
      <c r="J122" s="195">
        <f>BK122</f>
        <v>0</v>
      </c>
      <c r="K122" s="38"/>
      <c r="L122" s="42"/>
      <c r="M122" s="101"/>
      <c r="N122" s="196"/>
      <c r="O122" s="102"/>
      <c r="P122" s="197">
        <f>P123</f>
        <v>0</v>
      </c>
      <c r="Q122" s="102"/>
      <c r="R122" s="197">
        <f>R123</f>
        <v>53.761350649999997</v>
      </c>
      <c r="S122" s="102"/>
      <c r="T122" s="198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5" t="s">
        <v>77</v>
      </c>
      <c r="AU122" s="15" t="s">
        <v>123</v>
      </c>
      <c r="BK122" s="199">
        <f>BK123</f>
        <v>0</v>
      </c>
    </row>
    <row r="123" s="12" customFormat="1" ht="25.92" customHeight="1">
      <c r="A123" s="12"/>
      <c r="B123" s="200"/>
      <c r="C123" s="201"/>
      <c r="D123" s="202" t="s">
        <v>77</v>
      </c>
      <c r="E123" s="203" t="s">
        <v>143</v>
      </c>
      <c r="F123" s="203" t="s">
        <v>144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P124+P168+P175+P189+P200</f>
        <v>0</v>
      </c>
      <c r="Q123" s="208"/>
      <c r="R123" s="209">
        <f>R124+R168+R175+R189+R200</f>
        <v>53.761350649999997</v>
      </c>
      <c r="S123" s="208"/>
      <c r="T123" s="210">
        <f>T124+T168+T175+T189+T200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86</v>
      </c>
      <c r="AT123" s="212" t="s">
        <v>77</v>
      </c>
      <c r="AU123" s="212" t="s">
        <v>78</v>
      </c>
      <c r="AY123" s="211" t="s">
        <v>145</v>
      </c>
      <c r="BK123" s="213">
        <f>BK124+BK168+BK175+BK189+BK200</f>
        <v>0</v>
      </c>
    </row>
    <row r="124" s="12" customFormat="1" ht="22.8" customHeight="1">
      <c r="A124" s="12"/>
      <c r="B124" s="200"/>
      <c r="C124" s="201"/>
      <c r="D124" s="202" t="s">
        <v>77</v>
      </c>
      <c r="E124" s="214" t="s">
        <v>86</v>
      </c>
      <c r="F124" s="214" t="s">
        <v>146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SUM(P125:P167)</f>
        <v>0</v>
      </c>
      <c r="Q124" s="208"/>
      <c r="R124" s="209">
        <f>SUM(R125:R167)</f>
        <v>0.00048000000000000001</v>
      </c>
      <c r="S124" s="208"/>
      <c r="T124" s="210">
        <f>SUM(T125:T167)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86</v>
      </c>
      <c r="AT124" s="212" t="s">
        <v>77</v>
      </c>
      <c r="AU124" s="212" t="s">
        <v>86</v>
      </c>
      <c r="AY124" s="211" t="s">
        <v>145</v>
      </c>
      <c r="BK124" s="213">
        <f>SUM(BK125:BK167)</f>
        <v>0</v>
      </c>
    </row>
    <row r="125" s="2" customFormat="1" ht="24.15" customHeight="1">
      <c r="A125" s="36"/>
      <c r="B125" s="37"/>
      <c r="C125" s="216" t="s">
        <v>86</v>
      </c>
      <c r="D125" s="216" t="s">
        <v>147</v>
      </c>
      <c r="E125" s="217" t="s">
        <v>148</v>
      </c>
      <c r="F125" s="218" t="s">
        <v>149</v>
      </c>
      <c r="G125" s="219" t="s">
        <v>150</v>
      </c>
      <c r="H125" s="220">
        <v>24</v>
      </c>
      <c r="I125" s="221"/>
      <c r="J125" s="222">
        <f>ROUND(I125*H125,2)</f>
        <v>0</v>
      </c>
      <c r="K125" s="218" t="s">
        <v>151</v>
      </c>
      <c r="L125" s="42"/>
      <c r="M125" s="223" t="s">
        <v>1</v>
      </c>
      <c r="N125" s="224" t="s">
        <v>43</v>
      </c>
      <c r="O125" s="89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27" t="s">
        <v>152</v>
      </c>
      <c r="AT125" s="227" t="s">
        <v>147</v>
      </c>
      <c r="AU125" s="227" t="s">
        <v>88</v>
      </c>
      <c r="AY125" s="15" t="s">
        <v>145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15" t="s">
        <v>86</v>
      </c>
      <c r="BK125" s="228">
        <f>ROUND(I125*H125,2)</f>
        <v>0</v>
      </c>
      <c r="BL125" s="15" t="s">
        <v>152</v>
      </c>
      <c r="BM125" s="227" t="s">
        <v>457</v>
      </c>
    </row>
    <row r="126" s="2" customFormat="1">
      <c r="A126" s="36"/>
      <c r="B126" s="37"/>
      <c r="C126" s="38"/>
      <c r="D126" s="229" t="s">
        <v>154</v>
      </c>
      <c r="E126" s="38"/>
      <c r="F126" s="230" t="s">
        <v>155</v>
      </c>
      <c r="G126" s="38"/>
      <c r="H126" s="38"/>
      <c r="I126" s="231"/>
      <c r="J126" s="38"/>
      <c r="K126" s="38"/>
      <c r="L126" s="42"/>
      <c r="M126" s="232"/>
      <c r="N126" s="233"/>
      <c r="O126" s="89"/>
      <c r="P126" s="89"/>
      <c r="Q126" s="89"/>
      <c r="R126" s="89"/>
      <c r="S126" s="89"/>
      <c r="T126" s="90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5" t="s">
        <v>154</v>
      </c>
      <c r="AU126" s="15" t="s">
        <v>88</v>
      </c>
    </row>
    <row r="127" s="13" customFormat="1">
      <c r="A127" s="13"/>
      <c r="B127" s="234"/>
      <c r="C127" s="235"/>
      <c r="D127" s="229" t="s">
        <v>156</v>
      </c>
      <c r="E127" s="236" t="s">
        <v>1</v>
      </c>
      <c r="F127" s="237" t="s">
        <v>157</v>
      </c>
      <c r="G127" s="235"/>
      <c r="H127" s="238">
        <v>24</v>
      </c>
      <c r="I127" s="239"/>
      <c r="J127" s="235"/>
      <c r="K127" s="235"/>
      <c r="L127" s="240"/>
      <c r="M127" s="241"/>
      <c r="N127" s="242"/>
      <c r="O127" s="242"/>
      <c r="P127" s="242"/>
      <c r="Q127" s="242"/>
      <c r="R127" s="242"/>
      <c r="S127" s="242"/>
      <c r="T127" s="2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4" t="s">
        <v>156</v>
      </c>
      <c r="AU127" s="244" t="s">
        <v>88</v>
      </c>
      <c r="AV127" s="13" t="s">
        <v>88</v>
      </c>
      <c r="AW127" s="13" t="s">
        <v>34</v>
      </c>
      <c r="AX127" s="13" t="s">
        <v>86</v>
      </c>
      <c r="AY127" s="244" t="s">
        <v>145</v>
      </c>
    </row>
    <row r="128" s="2" customFormat="1" ht="24.15" customHeight="1">
      <c r="A128" s="36"/>
      <c r="B128" s="37"/>
      <c r="C128" s="216" t="s">
        <v>88</v>
      </c>
      <c r="D128" s="216" t="s">
        <v>147</v>
      </c>
      <c r="E128" s="217" t="s">
        <v>158</v>
      </c>
      <c r="F128" s="218" t="s">
        <v>159</v>
      </c>
      <c r="G128" s="219" t="s">
        <v>160</v>
      </c>
      <c r="H128" s="220">
        <v>1.5</v>
      </c>
      <c r="I128" s="221"/>
      <c r="J128" s="222">
        <f>ROUND(I128*H128,2)</f>
        <v>0</v>
      </c>
      <c r="K128" s="218" t="s">
        <v>151</v>
      </c>
      <c r="L128" s="42"/>
      <c r="M128" s="223" t="s">
        <v>1</v>
      </c>
      <c r="N128" s="224" t="s">
        <v>43</v>
      </c>
      <c r="O128" s="89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27" t="s">
        <v>152</v>
      </c>
      <c r="AT128" s="227" t="s">
        <v>147</v>
      </c>
      <c r="AU128" s="227" t="s">
        <v>88</v>
      </c>
      <c r="AY128" s="15" t="s">
        <v>145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15" t="s">
        <v>86</v>
      </c>
      <c r="BK128" s="228">
        <f>ROUND(I128*H128,2)</f>
        <v>0</v>
      </c>
      <c r="BL128" s="15" t="s">
        <v>152</v>
      </c>
      <c r="BM128" s="227" t="s">
        <v>458</v>
      </c>
    </row>
    <row r="129" s="2" customFormat="1">
      <c r="A129" s="36"/>
      <c r="B129" s="37"/>
      <c r="C129" s="38"/>
      <c r="D129" s="229" t="s">
        <v>154</v>
      </c>
      <c r="E129" s="38"/>
      <c r="F129" s="230" t="s">
        <v>162</v>
      </c>
      <c r="G129" s="38"/>
      <c r="H129" s="38"/>
      <c r="I129" s="231"/>
      <c r="J129" s="38"/>
      <c r="K129" s="38"/>
      <c r="L129" s="42"/>
      <c r="M129" s="232"/>
      <c r="N129" s="233"/>
      <c r="O129" s="89"/>
      <c r="P129" s="89"/>
      <c r="Q129" s="89"/>
      <c r="R129" s="89"/>
      <c r="S129" s="89"/>
      <c r="T129" s="90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5" t="s">
        <v>154</v>
      </c>
      <c r="AU129" s="15" t="s">
        <v>88</v>
      </c>
    </row>
    <row r="130" s="13" customFormat="1">
      <c r="A130" s="13"/>
      <c r="B130" s="234"/>
      <c r="C130" s="235"/>
      <c r="D130" s="229" t="s">
        <v>156</v>
      </c>
      <c r="E130" s="236" t="s">
        <v>1</v>
      </c>
      <c r="F130" s="237" t="s">
        <v>163</v>
      </c>
      <c r="G130" s="235"/>
      <c r="H130" s="238">
        <v>1.5</v>
      </c>
      <c r="I130" s="239"/>
      <c r="J130" s="235"/>
      <c r="K130" s="235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156</v>
      </c>
      <c r="AU130" s="244" t="s">
        <v>88</v>
      </c>
      <c r="AV130" s="13" t="s">
        <v>88</v>
      </c>
      <c r="AW130" s="13" t="s">
        <v>34</v>
      </c>
      <c r="AX130" s="13" t="s">
        <v>86</v>
      </c>
      <c r="AY130" s="244" t="s">
        <v>145</v>
      </c>
    </row>
    <row r="131" s="2" customFormat="1" ht="33" customHeight="1">
      <c r="A131" s="36"/>
      <c r="B131" s="37"/>
      <c r="C131" s="216" t="s">
        <v>164</v>
      </c>
      <c r="D131" s="216" t="s">
        <v>147</v>
      </c>
      <c r="E131" s="217" t="s">
        <v>165</v>
      </c>
      <c r="F131" s="218" t="s">
        <v>166</v>
      </c>
      <c r="G131" s="219" t="s">
        <v>160</v>
      </c>
      <c r="H131" s="220">
        <v>29.968</v>
      </c>
      <c r="I131" s="221"/>
      <c r="J131" s="222">
        <f>ROUND(I131*H131,2)</f>
        <v>0</v>
      </c>
      <c r="K131" s="218" t="s">
        <v>151</v>
      </c>
      <c r="L131" s="42"/>
      <c r="M131" s="223" t="s">
        <v>1</v>
      </c>
      <c r="N131" s="224" t="s">
        <v>43</v>
      </c>
      <c r="O131" s="89"/>
      <c r="P131" s="225">
        <f>O131*H131</f>
        <v>0</v>
      </c>
      <c r="Q131" s="225">
        <v>0</v>
      </c>
      <c r="R131" s="225">
        <f>Q131*H131</f>
        <v>0</v>
      </c>
      <c r="S131" s="225">
        <v>0</v>
      </c>
      <c r="T131" s="226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7" t="s">
        <v>152</v>
      </c>
      <c r="AT131" s="227" t="s">
        <v>147</v>
      </c>
      <c r="AU131" s="227" t="s">
        <v>88</v>
      </c>
      <c r="AY131" s="15" t="s">
        <v>145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15" t="s">
        <v>86</v>
      </c>
      <c r="BK131" s="228">
        <f>ROUND(I131*H131,2)</f>
        <v>0</v>
      </c>
      <c r="BL131" s="15" t="s">
        <v>152</v>
      </c>
      <c r="BM131" s="227" t="s">
        <v>459</v>
      </c>
    </row>
    <row r="132" s="2" customFormat="1">
      <c r="A132" s="36"/>
      <c r="B132" s="37"/>
      <c r="C132" s="38"/>
      <c r="D132" s="229" t="s">
        <v>154</v>
      </c>
      <c r="E132" s="38"/>
      <c r="F132" s="230" t="s">
        <v>168</v>
      </c>
      <c r="G132" s="38"/>
      <c r="H132" s="38"/>
      <c r="I132" s="231"/>
      <c r="J132" s="38"/>
      <c r="K132" s="38"/>
      <c r="L132" s="42"/>
      <c r="M132" s="232"/>
      <c r="N132" s="233"/>
      <c r="O132" s="89"/>
      <c r="P132" s="89"/>
      <c r="Q132" s="89"/>
      <c r="R132" s="89"/>
      <c r="S132" s="89"/>
      <c r="T132" s="90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5" t="s">
        <v>154</v>
      </c>
      <c r="AU132" s="15" t="s">
        <v>88</v>
      </c>
    </row>
    <row r="133" s="13" customFormat="1">
      <c r="A133" s="13"/>
      <c r="B133" s="234"/>
      <c r="C133" s="235"/>
      <c r="D133" s="229" t="s">
        <v>156</v>
      </c>
      <c r="E133" s="236" t="s">
        <v>1</v>
      </c>
      <c r="F133" s="237" t="s">
        <v>169</v>
      </c>
      <c r="G133" s="235"/>
      <c r="H133" s="238">
        <v>29.968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156</v>
      </c>
      <c r="AU133" s="244" t="s">
        <v>88</v>
      </c>
      <c r="AV133" s="13" t="s">
        <v>88</v>
      </c>
      <c r="AW133" s="13" t="s">
        <v>34</v>
      </c>
      <c r="AX133" s="13" t="s">
        <v>86</v>
      </c>
      <c r="AY133" s="244" t="s">
        <v>145</v>
      </c>
    </row>
    <row r="134" s="2" customFormat="1" ht="24.15" customHeight="1">
      <c r="A134" s="36"/>
      <c r="B134" s="37"/>
      <c r="C134" s="216" t="s">
        <v>152</v>
      </c>
      <c r="D134" s="216" t="s">
        <v>147</v>
      </c>
      <c r="E134" s="217" t="s">
        <v>170</v>
      </c>
      <c r="F134" s="218" t="s">
        <v>171</v>
      </c>
      <c r="G134" s="219" t="s">
        <v>160</v>
      </c>
      <c r="H134" s="220">
        <v>29.968</v>
      </c>
      <c r="I134" s="221"/>
      <c r="J134" s="222">
        <f>ROUND(I134*H134,2)</f>
        <v>0</v>
      </c>
      <c r="K134" s="218" t="s">
        <v>151</v>
      </c>
      <c r="L134" s="42"/>
      <c r="M134" s="223" t="s">
        <v>1</v>
      </c>
      <c r="N134" s="224" t="s">
        <v>43</v>
      </c>
      <c r="O134" s="89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27" t="s">
        <v>152</v>
      </c>
      <c r="AT134" s="227" t="s">
        <v>147</v>
      </c>
      <c r="AU134" s="227" t="s">
        <v>88</v>
      </c>
      <c r="AY134" s="15" t="s">
        <v>145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15" t="s">
        <v>86</v>
      </c>
      <c r="BK134" s="228">
        <f>ROUND(I134*H134,2)</f>
        <v>0</v>
      </c>
      <c r="BL134" s="15" t="s">
        <v>152</v>
      </c>
      <c r="BM134" s="227" t="s">
        <v>460</v>
      </c>
    </row>
    <row r="135" s="2" customFormat="1">
      <c r="A135" s="36"/>
      <c r="B135" s="37"/>
      <c r="C135" s="38"/>
      <c r="D135" s="229" t="s">
        <v>154</v>
      </c>
      <c r="E135" s="38"/>
      <c r="F135" s="230" t="s">
        <v>173</v>
      </c>
      <c r="G135" s="38"/>
      <c r="H135" s="38"/>
      <c r="I135" s="231"/>
      <c r="J135" s="38"/>
      <c r="K135" s="38"/>
      <c r="L135" s="42"/>
      <c r="M135" s="232"/>
      <c r="N135" s="233"/>
      <c r="O135" s="89"/>
      <c r="P135" s="89"/>
      <c r="Q135" s="89"/>
      <c r="R135" s="89"/>
      <c r="S135" s="89"/>
      <c r="T135" s="90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5" t="s">
        <v>154</v>
      </c>
      <c r="AU135" s="15" t="s">
        <v>88</v>
      </c>
    </row>
    <row r="136" s="13" customFormat="1">
      <c r="A136" s="13"/>
      <c r="B136" s="234"/>
      <c r="C136" s="235"/>
      <c r="D136" s="229" t="s">
        <v>156</v>
      </c>
      <c r="E136" s="236" t="s">
        <v>1</v>
      </c>
      <c r="F136" s="237" t="s">
        <v>169</v>
      </c>
      <c r="G136" s="235"/>
      <c r="H136" s="238">
        <v>29.968</v>
      </c>
      <c r="I136" s="239"/>
      <c r="J136" s="235"/>
      <c r="K136" s="235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156</v>
      </c>
      <c r="AU136" s="244" t="s">
        <v>88</v>
      </c>
      <c r="AV136" s="13" t="s">
        <v>88</v>
      </c>
      <c r="AW136" s="13" t="s">
        <v>34</v>
      </c>
      <c r="AX136" s="13" t="s">
        <v>86</v>
      </c>
      <c r="AY136" s="244" t="s">
        <v>145</v>
      </c>
    </row>
    <row r="137" s="2" customFormat="1" ht="37.8" customHeight="1">
      <c r="A137" s="36"/>
      <c r="B137" s="37"/>
      <c r="C137" s="216" t="s">
        <v>174</v>
      </c>
      <c r="D137" s="216" t="s">
        <v>147</v>
      </c>
      <c r="E137" s="217" t="s">
        <v>175</v>
      </c>
      <c r="F137" s="218" t="s">
        <v>176</v>
      </c>
      <c r="G137" s="219" t="s">
        <v>160</v>
      </c>
      <c r="H137" s="220">
        <v>29.968</v>
      </c>
      <c r="I137" s="221"/>
      <c r="J137" s="222">
        <f>ROUND(I137*H137,2)</f>
        <v>0</v>
      </c>
      <c r="K137" s="218" t="s">
        <v>151</v>
      </c>
      <c r="L137" s="42"/>
      <c r="M137" s="223" t="s">
        <v>1</v>
      </c>
      <c r="N137" s="224" t="s">
        <v>43</v>
      </c>
      <c r="O137" s="89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7" t="s">
        <v>152</v>
      </c>
      <c r="AT137" s="227" t="s">
        <v>147</v>
      </c>
      <c r="AU137" s="227" t="s">
        <v>88</v>
      </c>
      <c r="AY137" s="15" t="s">
        <v>145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15" t="s">
        <v>86</v>
      </c>
      <c r="BK137" s="228">
        <f>ROUND(I137*H137,2)</f>
        <v>0</v>
      </c>
      <c r="BL137" s="15" t="s">
        <v>152</v>
      </c>
      <c r="BM137" s="227" t="s">
        <v>461</v>
      </c>
    </row>
    <row r="138" s="2" customFormat="1">
      <c r="A138" s="36"/>
      <c r="B138" s="37"/>
      <c r="C138" s="38"/>
      <c r="D138" s="229" t="s">
        <v>154</v>
      </c>
      <c r="E138" s="38"/>
      <c r="F138" s="230" t="s">
        <v>178</v>
      </c>
      <c r="G138" s="38"/>
      <c r="H138" s="38"/>
      <c r="I138" s="231"/>
      <c r="J138" s="38"/>
      <c r="K138" s="38"/>
      <c r="L138" s="42"/>
      <c r="M138" s="232"/>
      <c r="N138" s="233"/>
      <c r="O138" s="89"/>
      <c r="P138" s="89"/>
      <c r="Q138" s="89"/>
      <c r="R138" s="89"/>
      <c r="S138" s="89"/>
      <c r="T138" s="90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5" t="s">
        <v>154</v>
      </c>
      <c r="AU138" s="15" t="s">
        <v>88</v>
      </c>
    </row>
    <row r="139" s="13" customFormat="1">
      <c r="A139" s="13"/>
      <c r="B139" s="234"/>
      <c r="C139" s="235"/>
      <c r="D139" s="229" t="s">
        <v>156</v>
      </c>
      <c r="E139" s="236" t="s">
        <v>1</v>
      </c>
      <c r="F139" s="237" t="s">
        <v>169</v>
      </c>
      <c r="G139" s="235"/>
      <c r="H139" s="238">
        <v>29.968</v>
      </c>
      <c r="I139" s="239"/>
      <c r="J139" s="235"/>
      <c r="K139" s="235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156</v>
      </c>
      <c r="AU139" s="244" t="s">
        <v>88</v>
      </c>
      <c r="AV139" s="13" t="s">
        <v>88</v>
      </c>
      <c r="AW139" s="13" t="s">
        <v>34</v>
      </c>
      <c r="AX139" s="13" t="s">
        <v>86</v>
      </c>
      <c r="AY139" s="244" t="s">
        <v>145</v>
      </c>
    </row>
    <row r="140" s="2" customFormat="1" ht="37.8" customHeight="1">
      <c r="A140" s="36"/>
      <c r="B140" s="37"/>
      <c r="C140" s="216" t="s">
        <v>179</v>
      </c>
      <c r="D140" s="216" t="s">
        <v>147</v>
      </c>
      <c r="E140" s="217" t="s">
        <v>180</v>
      </c>
      <c r="F140" s="218" t="s">
        <v>181</v>
      </c>
      <c r="G140" s="219" t="s">
        <v>160</v>
      </c>
      <c r="H140" s="220">
        <v>299.68000000000001</v>
      </c>
      <c r="I140" s="221"/>
      <c r="J140" s="222">
        <f>ROUND(I140*H140,2)</f>
        <v>0</v>
      </c>
      <c r="K140" s="218" t="s">
        <v>151</v>
      </c>
      <c r="L140" s="42"/>
      <c r="M140" s="223" t="s">
        <v>1</v>
      </c>
      <c r="N140" s="224" t="s">
        <v>43</v>
      </c>
      <c r="O140" s="89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27" t="s">
        <v>152</v>
      </c>
      <c r="AT140" s="227" t="s">
        <v>147</v>
      </c>
      <c r="AU140" s="227" t="s">
        <v>88</v>
      </c>
      <c r="AY140" s="15" t="s">
        <v>145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5" t="s">
        <v>86</v>
      </c>
      <c r="BK140" s="228">
        <f>ROUND(I140*H140,2)</f>
        <v>0</v>
      </c>
      <c r="BL140" s="15" t="s">
        <v>152</v>
      </c>
      <c r="BM140" s="227" t="s">
        <v>462</v>
      </c>
    </row>
    <row r="141" s="2" customFormat="1">
      <c r="A141" s="36"/>
      <c r="B141" s="37"/>
      <c r="C141" s="38"/>
      <c r="D141" s="229" t="s">
        <v>154</v>
      </c>
      <c r="E141" s="38"/>
      <c r="F141" s="230" t="s">
        <v>183</v>
      </c>
      <c r="G141" s="38"/>
      <c r="H141" s="38"/>
      <c r="I141" s="231"/>
      <c r="J141" s="38"/>
      <c r="K141" s="38"/>
      <c r="L141" s="42"/>
      <c r="M141" s="232"/>
      <c r="N141" s="233"/>
      <c r="O141" s="89"/>
      <c r="P141" s="89"/>
      <c r="Q141" s="89"/>
      <c r="R141" s="89"/>
      <c r="S141" s="89"/>
      <c r="T141" s="90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5" t="s">
        <v>154</v>
      </c>
      <c r="AU141" s="15" t="s">
        <v>88</v>
      </c>
    </row>
    <row r="142" s="13" customFormat="1">
      <c r="A142" s="13"/>
      <c r="B142" s="234"/>
      <c r="C142" s="235"/>
      <c r="D142" s="229" t="s">
        <v>156</v>
      </c>
      <c r="E142" s="236" t="s">
        <v>1</v>
      </c>
      <c r="F142" s="237" t="s">
        <v>184</v>
      </c>
      <c r="G142" s="235"/>
      <c r="H142" s="238">
        <v>299.68000000000001</v>
      </c>
      <c r="I142" s="239"/>
      <c r="J142" s="235"/>
      <c r="K142" s="235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156</v>
      </c>
      <c r="AU142" s="244" t="s">
        <v>88</v>
      </c>
      <c r="AV142" s="13" t="s">
        <v>88</v>
      </c>
      <c r="AW142" s="13" t="s">
        <v>34</v>
      </c>
      <c r="AX142" s="13" t="s">
        <v>86</v>
      </c>
      <c r="AY142" s="244" t="s">
        <v>145</v>
      </c>
    </row>
    <row r="143" s="2" customFormat="1" ht="24.15" customHeight="1">
      <c r="A143" s="36"/>
      <c r="B143" s="37"/>
      <c r="C143" s="216" t="s">
        <v>185</v>
      </c>
      <c r="D143" s="216" t="s">
        <v>147</v>
      </c>
      <c r="E143" s="217" t="s">
        <v>186</v>
      </c>
      <c r="F143" s="218" t="s">
        <v>187</v>
      </c>
      <c r="G143" s="219" t="s">
        <v>160</v>
      </c>
      <c r="H143" s="220">
        <v>29.968</v>
      </c>
      <c r="I143" s="221"/>
      <c r="J143" s="222">
        <f>ROUND(I143*H143,2)</f>
        <v>0</v>
      </c>
      <c r="K143" s="218" t="s">
        <v>151</v>
      </c>
      <c r="L143" s="42"/>
      <c r="M143" s="223" t="s">
        <v>1</v>
      </c>
      <c r="N143" s="224" t="s">
        <v>43</v>
      </c>
      <c r="O143" s="89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7" t="s">
        <v>152</v>
      </c>
      <c r="AT143" s="227" t="s">
        <v>147</v>
      </c>
      <c r="AU143" s="227" t="s">
        <v>88</v>
      </c>
      <c r="AY143" s="15" t="s">
        <v>145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5" t="s">
        <v>86</v>
      </c>
      <c r="BK143" s="228">
        <f>ROUND(I143*H143,2)</f>
        <v>0</v>
      </c>
      <c r="BL143" s="15" t="s">
        <v>152</v>
      </c>
      <c r="BM143" s="227" t="s">
        <v>463</v>
      </c>
    </row>
    <row r="144" s="2" customFormat="1">
      <c r="A144" s="36"/>
      <c r="B144" s="37"/>
      <c r="C144" s="38"/>
      <c r="D144" s="229" t="s">
        <v>154</v>
      </c>
      <c r="E144" s="38"/>
      <c r="F144" s="230" t="s">
        <v>189</v>
      </c>
      <c r="G144" s="38"/>
      <c r="H144" s="38"/>
      <c r="I144" s="231"/>
      <c r="J144" s="38"/>
      <c r="K144" s="38"/>
      <c r="L144" s="42"/>
      <c r="M144" s="232"/>
      <c r="N144" s="233"/>
      <c r="O144" s="89"/>
      <c r="P144" s="89"/>
      <c r="Q144" s="89"/>
      <c r="R144" s="89"/>
      <c r="S144" s="89"/>
      <c r="T144" s="90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154</v>
      </c>
      <c r="AU144" s="15" t="s">
        <v>88</v>
      </c>
    </row>
    <row r="145" s="13" customFormat="1">
      <c r="A145" s="13"/>
      <c r="B145" s="234"/>
      <c r="C145" s="235"/>
      <c r="D145" s="229" t="s">
        <v>156</v>
      </c>
      <c r="E145" s="236" t="s">
        <v>1</v>
      </c>
      <c r="F145" s="237" t="s">
        <v>169</v>
      </c>
      <c r="G145" s="235"/>
      <c r="H145" s="238">
        <v>29.968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156</v>
      </c>
      <c r="AU145" s="244" t="s">
        <v>88</v>
      </c>
      <c r="AV145" s="13" t="s">
        <v>88</v>
      </c>
      <c r="AW145" s="13" t="s">
        <v>34</v>
      </c>
      <c r="AX145" s="13" t="s">
        <v>86</v>
      </c>
      <c r="AY145" s="244" t="s">
        <v>145</v>
      </c>
    </row>
    <row r="146" s="2" customFormat="1" ht="24.15" customHeight="1">
      <c r="A146" s="36"/>
      <c r="B146" s="37"/>
      <c r="C146" s="216" t="s">
        <v>190</v>
      </c>
      <c r="D146" s="216" t="s">
        <v>147</v>
      </c>
      <c r="E146" s="217" t="s">
        <v>191</v>
      </c>
      <c r="F146" s="218" t="s">
        <v>192</v>
      </c>
      <c r="G146" s="219" t="s">
        <v>193</v>
      </c>
      <c r="H146" s="220">
        <v>53.942</v>
      </c>
      <c r="I146" s="221"/>
      <c r="J146" s="222">
        <f>ROUND(I146*H146,2)</f>
        <v>0</v>
      </c>
      <c r="K146" s="218" t="s">
        <v>151</v>
      </c>
      <c r="L146" s="42"/>
      <c r="M146" s="223" t="s">
        <v>1</v>
      </c>
      <c r="N146" s="224" t="s">
        <v>43</v>
      </c>
      <c r="O146" s="89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7" t="s">
        <v>152</v>
      </c>
      <c r="AT146" s="227" t="s">
        <v>147</v>
      </c>
      <c r="AU146" s="227" t="s">
        <v>88</v>
      </c>
      <c r="AY146" s="15" t="s">
        <v>145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15" t="s">
        <v>86</v>
      </c>
      <c r="BK146" s="228">
        <f>ROUND(I146*H146,2)</f>
        <v>0</v>
      </c>
      <c r="BL146" s="15" t="s">
        <v>152</v>
      </c>
      <c r="BM146" s="227" t="s">
        <v>464</v>
      </c>
    </row>
    <row r="147" s="2" customFormat="1">
      <c r="A147" s="36"/>
      <c r="B147" s="37"/>
      <c r="C147" s="38"/>
      <c r="D147" s="229" t="s">
        <v>154</v>
      </c>
      <c r="E147" s="38"/>
      <c r="F147" s="230" t="s">
        <v>195</v>
      </c>
      <c r="G147" s="38"/>
      <c r="H147" s="38"/>
      <c r="I147" s="231"/>
      <c r="J147" s="38"/>
      <c r="K147" s="38"/>
      <c r="L147" s="42"/>
      <c r="M147" s="232"/>
      <c r="N147" s="233"/>
      <c r="O147" s="89"/>
      <c r="P147" s="89"/>
      <c r="Q147" s="89"/>
      <c r="R147" s="89"/>
      <c r="S147" s="89"/>
      <c r="T147" s="90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5" t="s">
        <v>154</v>
      </c>
      <c r="AU147" s="15" t="s">
        <v>88</v>
      </c>
    </row>
    <row r="148" s="13" customFormat="1">
      <c r="A148" s="13"/>
      <c r="B148" s="234"/>
      <c r="C148" s="235"/>
      <c r="D148" s="229" t="s">
        <v>156</v>
      </c>
      <c r="E148" s="236" t="s">
        <v>1</v>
      </c>
      <c r="F148" s="237" t="s">
        <v>196</v>
      </c>
      <c r="G148" s="235"/>
      <c r="H148" s="238">
        <v>53.942</v>
      </c>
      <c r="I148" s="239"/>
      <c r="J148" s="235"/>
      <c r="K148" s="235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156</v>
      </c>
      <c r="AU148" s="244" t="s">
        <v>88</v>
      </c>
      <c r="AV148" s="13" t="s">
        <v>88</v>
      </c>
      <c r="AW148" s="13" t="s">
        <v>34</v>
      </c>
      <c r="AX148" s="13" t="s">
        <v>86</v>
      </c>
      <c r="AY148" s="244" t="s">
        <v>145</v>
      </c>
    </row>
    <row r="149" s="2" customFormat="1" ht="24.15" customHeight="1">
      <c r="A149" s="36"/>
      <c r="B149" s="37"/>
      <c r="C149" s="216" t="s">
        <v>197</v>
      </c>
      <c r="D149" s="216" t="s">
        <v>147</v>
      </c>
      <c r="E149" s="217" t="s">
        <v>198</v>
      </c>
      <c r="F149" s="218" t="s">
        <v>199</v>
      </c>
      <c r="G149" s="219" t="s">
        <v>150</v>
      </c>
      <c r="H149" s="220">
        <v>24</v>
      </c>
      <c r="I149" s="221"/>
      <c r="J149" s="222">
        <f>ROUND(I149*H149,2)</f>
        <v>0</v>
      </c>
      <c r="K149" s="218" t="s">
        <v>151</v>
      </c>
      <c r="L149" s="42"/>
      <c r="M149" s="223" t="s">
        <v>1</v>
      </c>
      <c r="N149" s="224" t="s">
        <v>43</v>
      </c>
      <c r="O149" s="89"/>
      <c r="P149" s="225">
        <f>O149*H149</f>
        <v>0</v>
      </c>
      <c r="Q149" s="225">
        <v>0</v>
      </c>
      <c r="R149" s="225">
        <f>Q149*H149</f>
        <v>0</v>
      </c>
      <c r="S149" s="225">
        <v>0</v>
      </c>
      <c r="T149" s="22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7" t="s">
        <v>152</v>
      </c>
      <c r="AT149" s="227" t="s">
        <v>147</v>
      </c>
      <c r="AU149" s="227" t="s">
        <v>88</v>
      </c>
      <c r="AY149" s="15" t="s">
        <v>145</v>
      </c>
      <c r="BE149" s="228">
        <f>IF(N149="základní",J149,0)</f>
        <v>0</v>
      </c>
      <c r="BF149" s="228">
        <f>IF(N149="snížená",J149,0)</f>
        <v>0</v>
      </c>
      <c r="BG149" s="228">
        <f>IF(N149="zákl. přenesená",J149,0)</f>
        <v>0</v>
      </c>
      <c r="BH149" s="228">
        <f>IF(N149="sníž. přenesená",J149,0)</f>
        <v>0</v>
      </c>
      <c r="BI149" s="228">
        <f>IF(N149="nulová",J149,0)</f>
        <v>0</v>
      </c>
      <c r="BJ149" s="15" t="s">
        <v>86</v>
      </c>
      <c r="BK149" s="228">
        <f>ROUND(I149*H149,2)</f>
        <v>0</v>
      </c>
      <c r="BL149" s="15" t="s">
        <v>152</v>
      </c>
      <c r="BM149" s="227" t="s">
        <v>465</v>
      </c>
    </row>
    <row r="150" s="2" customFormat="1">
      <c r="A150" s="36"/>
      <c r="B150" s="37"/>
      <c r="C150" s="38"/>
      <c r="D150" s="229" t="s">
        <v>154</v>
      </c>
      <c r="E150" s="38"/>
      <c r="F150" s="230" t="s">
        <v>201</v>
      </c>
      <c r="G150" s="38"/>
      <c r="H150" s="38"/>
      <c r="I150" s="231"/>
      <c r="J150" s="38"/>
      <c r="K150" s="38"/>
      <c r="L150" s="42"/>
      <c r="M150" s="232"/>
      <c r="N150" s="233"/>
      <c r="O150" s="89"/>
      <c r="P150" s="89"/>
      <c r="Q150" s="89"/>
      <c r="R150" s="89"/>
      <c r="S150" s="89"/>
      <c r="T150" s="90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154</v>
      </c>
      <c r="AU150" s="15" t="s">
        <v>88</v>
      </c>
    </row>
    <row r="151" s="13" customFormat="1">
      <c r="A151" s="13"/>
      <c r="B151" s="234"/>
      <c r="C151" s="235"/>
      <c r="D151" s="229" t="s">
        <v>156</v>
      </c>
      <c r="E151" s="236" t="s">
        <v>1</v>
      </c>
      <c r="F151" s="237" t="s">
        <v>202</v>
      </c>
      <c r="G151" s="235"/>
      <c r="H151" s="238">
        <v>24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4" t="s">
        <v>156</v>
      </c>
      <c r="AU151" s="244" t="s">
        <v>88</v>
      </c>
      <c r="AV151" s="13" t="s">
        <v>88</v>
      </c>
      <c r="AW151" s="13" t="s">
        <v>34</v>
      </c>
      <c r="AX151" s="13" t="s">
        <v>86</v>
      </c>
      <c r="AY151" s="244" t="s">
        <v>145</v>
      </c>
    </row>
    <row r="152" s="2" customFormat="1" ht="24.15" customHeight="1">
      <c r="A152" s="36"/>
      <c r="B152" s="37"/>
      <c r="C152" s="216" t="s">
        <v>203</v>
      </c>
      <c r="D152" s="216" t="s">
        <v>147</v>
      </c>
      <c r="E152" s="217" t="s">
        <v>204</v>
      </c>
      <c r="F152" s="218" t="s">
        <v>205</v>
      </c>
      <c r="G152" s="219" t="s">
        <v>150</v>
      </c>
      <c r="H152" s="220">
        <v>24</v>
      </c>
      <c r="I152" s="221"/>
      <c r="J152" s="222">
        <f>ROUND(I152*H152,2)</f>
        <v>0</v>
      </c>
      <c r="K152" s="218" t="s">
        <v>151</v>
      </c>
      <c r="L152" s="42"/>
      <c r="M152" s="223" t="s">
        <v>1</v>
      </c>
      <c r="N152" s="224" t="s">
        <v>43</v>
      </c>
      <c r="O152" s="89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27" t="s">
        <v>152</v>
      </c>
      <c r="AT152" s="227" t="s">
        <v>147</v>
      </c>
      <c r="AU152" s="227" t="s">
        <v>88</v>
      </c>
      <c r="AY152" s="15" t="s">
        <v>145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15" t="s">
        <v>86</v>
      </c>
      <c r="BK152" s="228">
        <f>ROUND(I152*H152,2)</f>
        <v>0</v>
      </c>
      <c r="BL152" s="15" t="s">
        <v>152</v>
      </c>
      <c r="BM152" s="227" t="s">
        <v>466</v>
      </c>
    </row>
    <row r="153" s="2" customFormat="1">
      <c r="A153" s="36"/>
      <c r="B153" s="37"/>
      <c r="C153" s="38"/>
      <c r="D153" s="229" t="s">
        <v>154</v>
      </c>
      <c r="E153" s="38"/>
      <c r="F153" s="230" t="s">
        <v>207</v>
      </c>
      <c r="G153" s="38"/>
      <c r="H153" s="38"/>
      <c r="I153" s="231"/>
      <c r="J153" s="38"/>
      <c r="K153" s="38"/>
      <c r="L153" s="42"/>
      <c r="M153" s="232"/>
      <c r="N153" s="233"/>
      <c r="O153" s="89"/>
      <c r="P153" s="89"/>
      <c r="Q153" s="89"/>
      <c r="R153" s="89"/>
      <c r="S153" s="89"/>
      <c r="T153" s="90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5" t="s">
        <v>154</v>
      </c>
      <c r="AU153" s="15" t="s">
        <v>88</v>
      </c>
    </row>
    <row r="154" s="13" customFormat="1">
      <c r="A154" s="13"/>
      <c r="B154" s="234"/>
      <c r="C154" s="235"/>
      <c r="D154" s="229" t="s">
        <v>156</v>
      </c>
      <c r="E154" s="236" t="s">
        <v>1</v>
      </c>
      <c r="F154" s="237" t="s">
        <v>202</v>
      </c>
      <c r="G154" s="235"/>
      <c r="H154" s="238">
        <v>24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156</v>
      </c>
      <c r="AU154" s="244" t="s">
        <v>88</v>
      </c>
      <c r="AV154" s="13" t="s">
        <v>88</v>
      </c>
      <c r="AW154" s="13" t="s">
        <v>34</v>
      </c>
      <c r="AX154" s="13" t="s">
        <v>86</v>
      </c>
      <c r="AY154" s="244" t="s">
        <v>145</v>
      </c>
    </row>
    <row r="155" s="2" customFormat="1" ht="16.5" customHeight="1">
      <c r="A155" s="36"/>
      <c r="B155" s="37"/>
      <c r="C155" s="245" t="s">
        <v>208</v>
      </c>
      <c r="D155" s="245" t="s">
        <v>209</v>
      </c>
      <c r="E155" s="246" t="s">
        <v>210</v>
      </c>
      <c r="F155" s="247" t="s">
        <v>211</v>
      </c>
      <c r="G155" s="248" t="s">
        <v>212</v>
      </c>
      <c r="H155" s="249">
        <v>0.47999999999999998</v>
      </c>
      <c r="I155" s="250"/>
      <c r="J155" s="251">
        <f>ROUND(I155*H155,2)</f>
        <v>0</v>
      </c>
      <c r="K155" s="247" t="s">
        <v>151</v>
      </c>
      <c r="L155" s="252"/>
      <c r="M155" s="253" t="s">
        <v>1</v>
      </c>
      <c r="N155" s="254" t="s">
        <v>43</v>
      </c>
      <c r="O155" s="89"/>
      <c r="P155" s="225">
        <f>O155*H155</f>
        <v>0</v>
      </c>
      <c r="Q155" s="225">
        <v>0.001</v>
      </c>
      <c r="R155" s="225">
        <f>Q155*H155</f>
        <v>0.00048000000000000001</v>
      </c>
      <c r="S155" s="225">
        <v>0</v>
      </c>
      <c r="T155" s="22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27" t="s">
        <v>190</v>
      </c>
      <c r="AT155" s="227" t="s">
        <v>209</v>
      </c>
      <c r="AU155" s="227" t="s">
        <v>88</v>
      </c>
      <c r="AY155" s="15" t="s">
        <v>145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15" t="s">
        <v>86</v>
      </c>
      <c r="BK155" s="228">
        <f>ROUND(I155*H155,2)</f>
        <v>0</v>
      </c>
      <c r="BL155" s="15" t="s">
        <v>152</v>
      </c>
      <c r="BM155" s="227" t="s">
        <v>467</v>
      </c>
    </row>
    <row r="156" s="2" customFormat="1">
      <c r="A156" s="36"/>
      <c r="B156" s="37"/>
      <c r="C156" s="38"/>
      <c r="D156" s="229" t="s">
        <v>154</v>
      </c>
      <c r="E156" s="38"/>
      <c r="F156" s="230" t="s">
        <v>211</v>
      </c>
      <c r="G156" s="38"/>
      <c r="H156" s="38"/>
      <c r="I156" s="231"/>
      <c r="J156" s="38"/>
      <c r="K156" s="38"/>
      <c r="L156" s="42"/>
      <c r="M156" s="232"/>
      <c r="N156" s="233"/>
      <c r="O156" s="89"/>
      <c r="P156" s="89"/>
      <c r="Q156" s="89"/>
      <c r="R156" s="89"/>
      <c r="S156" s="89"/>
      <c r="T156" s="90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5" t="s">
        <v>154</v>
      </c>
      <c r="AU156" s="15" t="s">
        <v>88</v>
      </c>
    </row>
    <row r="157" s="13" customFormat="1">
      <c r="A157" s="13"/>
      <c r="B157" s="234"/>
      <c r="C157" s="235"/>
      <c r="D157" s="229" t="s">
        <v>156</v>
      </c>
      <c r="E157" s="236" t="s">
        <v>1</v>
      </c>
      <c r="F157" s="237" t="s">
        <v>202</v>
      </c>
      <c r="G157" s="235"/>
      <c r="H157" s="238">
        <v>24</v>
      </c>
      <c r="I157" s="239"/>
      <c r="J157" s="235"/>
      <c r="K157" s="235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156</v>
      </c>
      <c r="AU157" s="244" t="s">
        <v>88</v>
      </c>
      <c r="AV157" s="13" t="s">
        <v>88</v>
      </c>
      <c r="AW157" s="13" t="s">
        <v>34</v>
      </c>
      <c r="AX157" s="13" t="s">
        <v>86</v>
      </c>
      <c r="AY157" s="244" t="s">
        <v>145</v>
      </c>
    </row>
    <row r="158" s="13" customFormat="1">
      <c r="A158" s="13"/>
      <c r="B158" s="234"/>
      <c r="C158" s="235"/>
      <c r="D158" s="229" t="s">
        <v>156</v>
      </c>
      <c r="E158" s="235"/>
      <c r="F158" s="237" t="s">
        <v>214</v>
      </c>
      <c r="G158" s="235"/>
      <c r="H158" s="238">
        <v>0.47999999999999998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156</v>
      </c>
      <c r="AU158" s="244" t="s">
        <v>88</v>
      </c>
      <c r="AV158" s="13" t="s">
        <v>88</v>
      </c>
      <c r="AW158" s="13" t="s">
        <v>4</v>
      </c>
      <c r="AX158" s="13" t="s">
        <v>86</v>
      </c>
      <c r="AY158" s="244" t="s">
        <v>145</v>
      </c>
    </row>
    <row r="159" s="2" customFormat="1" ht="16.5" customHeight="1">
      <c r="A159" s="36"/>
      <c r="B159" s="37"/>
      <c r="C159" s="216" t="s">
        <v>215</v>
      </c>
      <c r="D159" s="216" t="s">
        <v>147</v>
      </c>
      <c r="E159" s="217" t="s">
        <v>216</v>
      </c>
      <c r="F159" s="218" t="s">
        <v>217</v>
      </c>
      <c r="G159" s="219" t="s">
        <v>218</v>
      </c>
      <c r="H159" s="220">
        <v>4</v>
      </c>
      <c r="I159" s="221"/>
      <c r="J159" s="222">
        <f>ROUND(I159*H159,2)</f>
        <v>0</v>
      </c>
      <c r="K159" s="218" t="s">
        <v>1</v>
      </c>
      <c r="L159" s="42"/>
      <c r="M159" s="223" t="s">
        <v>1</v>
      </c>
      <c r="N159" s="224" t="s">
        <v>43</v>
      </c>
      <c r="O159" s="89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7" t="s">
        <v>152</v>
      </c>
      <c r="AT159" s="227" t="s">
        <v>147</v>
      </c>
      <c r="AU159" s="227" t="s">
        <v>88</v>
      </c>
      <c r="AY159" s="15" t="s">
        <v>145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5" t="s">
        <v>86</v>
      </c>
      <c r="BK159" s="228">
        <f>ROUND(I159*H159,2)</f>
        <v>0</v>
      </c>
      <c r="BL159" s="15" t="s">
        <v>152</v>
      </c>
      <c r="BM159" s="227" t="s">
        <v>468</v>
      </c>
    </row>
    <row r="160" s="2" customFormat="1">
      <c r="A160" s="36"/>
      <c r="B160" s="37"/>
      <c r="C160" s="38"/>
      <c r="D160" s="229" t="s">
        <v>154</v>
      </c>
      <c r="E160" s="38"/>
      <c r="F160" s="230" t="s">
        <v>220</v>
      </c>
      <c r="G160" s="38"/>
      <c r="H160" s="38"/>
      <c r="I160" s="231"/>
      <c r="J160" s="38"/>
      <c r="K160" s="38"/>
      <c r="L160" s="42"/>
      <c r="M160" s="232"/>
      <c r="N160" s="233"/>
      <c r="O160" s="89"/>
      <c r="P160" s="89"/>
      <c r="Q160" s="89"/>
      <c r="R160" s="89"/>
      <c r="S160" s="89"/>
      <c r="T160" s="90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5" t="s">
        <v>154</v>
      </c>
      <c r="AU160" s="15" t="s">
        <v>88</v>
      </c>
    </row>
    <row r="161" s="13" customFormat="1">
      <c r="A161" s="13"/>
      <c r="B161" s="234"/>
      <c r="C161" s="235"/>
      <c r="D161" s="229" t="s">
        <v>156</v>
      </c>
      <c r="E161" s="236" t="s">
        <v>1</v>
      </c>
      <c r="F161" s="237" t="s">
        <v>152</v>
      </c>
      <c r="G161" s="235"/>
      <c r="H161" s="238">
        <v>4</v>
      </c>
      <c r="I161" s="239"/>
      <c r="J161" s="235"/>
      <c r="K161" s="235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156</v>
      </c>
      <c r="AU161" s="244" t="s">
        <v>88</v>
      </c>
      <c r="AV161" s="13" t="s">
        <v>88</v>
      </c>
      <c r="AW161" s="13" t="s">
        <v>34</v>
      </c>
      <c r="AX161" s="13" t="s">
        <v>86</v>
      </c>
      <c r="AY161" s="244" t="s">
        <v>145</v>
      </c>
    </row>
    <row r="162" s="2" customFormat="1" ht="62.7" customHeight="1">
      <c r="A162" s="36"/>
      <c r="B162" s="37"/>
      <c r="C162" s="216" t="s">
        <v>221</v>
      </c>
      <c r="D162" s="216" t="s">
        <v>147</v>
      </c>
      <c r="E162" s="217" t="s">
        <v>222</v>
      </c>
      <c r="F162" s="218" t="s">
        <v>223</v>
      </c>
      <c r="G162" s="219" t="s">
        <v>218</v>
      </c>
      <c r="H162" s="220">
        <v>2</v>
      </c>
      <c r="I162" s="221"/>
      <c r="J162" s="222">
        <f>ROUND(I162*H162,2)</f>
        <v>0</v>
      </c>
      <c r="K162" s="218" t="s">
        <v>1</v>
      </c>
      <c r="L162" s="42"/>
      <c r="M162" s="223" t="s">
        <v>1</v>
      </c>
      <c r="N162" s="224" t="s">
        <v>43</v>
      </c>
      <c r="O162" s="89"/>
      <c r="P162" s="225">
        <f>O162*H162</f>
        <v>0</v>
      </c>
      <c r="Q162" s="225">
        <v>0</v>
      </c>
      <c r="R162" s="225">
        <f>Q162*H162</f>
        <v>0</v>
      </c>
      <c r="S162" s="225">
        <v>0</v>
      </c>
      <c r="T162" s="22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7" t="s">
        <v>152</v>
      </c>
      <c r="AT162" s="227" t="s">
        <v>147</v>
      </c>
      <c r="AU162" s="227" t="s">
        <v>88</v>
      </c>
      <c r="AY162" s="15" t="s">
        <v>145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15" t="s">
        <v>86</v>
      </c>
      <c r="BK162" s="228">
        <f>ROUND(I162*H162,2)</f>
        <v>0</v>
      </c>
      <c r="BL162" s="15" t="s">
        <v>152</v>
      </c>
      <c r="BM162" s="227" t="s">
        <v>469</v>
      </c>
    </row>
    <row r="163" s="2" customFormat="1">
      <c r="A163" s="36"/>
      <c r="B163" s="37"/>
      <c r="C163" s="38"/>
      <c r="D163" s="229" t="s">
        <v>154</v>
      </c>
      <c r="E163" s="38"/>
      <c r="F163" s="230" t="s">
        <v>223</v>
      </c>
      <c r="G163" s="38"/>
      <c r="H163" s="38"/>
      <c r="I163" s="231"/>
      <c r="J163" s="38"/>
      <c r="K163" s="38"/>
      <c r="L163" s="42"/>
      <c r="M163" s="232"/>
      <c r="N163" s="233"/>
      <c r="O163" s="89"/>
      <c r="P163" s="89"/>
      <c r="Q163" s="89"/>
      <c r="R163" s="89"/>
      <c r="S163" s="89"/>
      <c r="T163" s="90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5" t="s">
        <v>154</v>
      </c>
      <c r="AU163" s="15" t="s">
        <v>88</v>
      </c>
    </row>
    <row r="164" s="13" customFormat="1">
      <c r="A164" s="13"/>
      <c r="B164" s="234"/>
      <c r="C164" s="235"/>
      <c r="D164" s="229" t="s">
        <v>156</v>
      </c>
      <c r="E164" s="236" t="s">
        <v>1</v>
      </c>
      <c r="F164" s="237" t="s">
        <v>88</v>
      </c>
      <c r="G164" s="235"/>
      <c r="H164" s="238">
        <v>2</v>
      </c>
      <c r="I164" s="239"/>
      <c r="J164" s="235"/>
      <c r="K164" s="235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156</v>
      </c>
      <c r="AU164" s="244" t="s">
        <v>88</v>
      </c>
      <c r="AV164" s="13" t="s">
        <v>88</v>
      </c>
      <c r="AW164" s="13" t="s">
        <v>34</v>
      </c>
      <c r="AX164" s="13" t="s">
        <v>86</v>
      </c>
      <c r="AY164" s="244" t="s">
        <v>145</v>
      </c>
    </row>
    <row r="165" s="2" customFormat="1" ht="66.75" customHeight="1">
      <c r="A165" s="36"/>
      <c r="B165" s="37"/>
      <c r="C165" s="216" t="s">
        <v>225</v>
      </c>
      <c r="D165" s="216" t="s">
        <v>147</v>
      </c>
      <c r="E165" s="217" t="s">
        <v>226</v>
      </c>
      <c r="F165" s="218" t="s">
        <v>227</v>
      </c>
      <c r="G165" s="219" t="s">
        <v>218</v>
      </c>
      <c r="H165" s="220">
        <v>2</v>
      </c>
      <c r="I165" s="221"/>
      <c r="J165" s="222">
        <f>ROUND(I165*H165,2)</f>
        <v>0</v>
      </c>
      <c r="K165" s="218" t="s">
        <v>1</v>
      </c>
      <c r="L165" s="42"/>
      <c r="M165" s="223" t="s">
        <v>1</v>
      </c>
      <c r="N165" s="224" t="s">
        <v>43</v>
      </c>
      <c r="O165" s="89"/>
      <c r="P165" s="225">
        <f>O165*H165</f>
        <v>0</v>
      </c>
      <c r="Q165" s="225">
        <v>0</v>
      </c>
      <c r="R165" s="225">
        <f>Q165*H165</f>
        <v>0</v>
      </c>
      <c r="S165" s="225">
        <v>0</v>
      </c>
      <c r="T165" s="22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7" t="s">
        <v>152</v>
      </c>
      <c r="AT165" s="227" t="s">
        <v>147</v>
      </c>
      <c r="AU165" s="227" t="s">
        <v>88</v>
      </c>
      <c r="AY165" s="15" t="s">
        <v>145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15" t="s">
        <v>86</v>
      </c>
      <c r="BK165" s="228">
        <f>ROUND(I165*H165,2)</f>
        <v>0</v>
      </c>
      <c r="BL165" s="15" t="s">
        <v>152</v>
      </c>
      <c r="BM165" s="227" t="s">
        <v>470</v>
      </c>
    </row>
    <row r="166" s="2" customFormat="1">
      <c r="A166" s="36"/>
      <c r="B166" s="37"/>
      <c r="C166" s="38"/>
      <c r="D166" s="229" t="s">
        <v>154</v>
      </c>
      <c r="E166" s="38"/>
      <c r="F166" s="230" t="s">
        <v>227</v>
      </c>
      <c r="G166" s="38"/>
      <c r="H166" s="38"/>
      <c r="I166" s="231"/>
      <c r="J166" s="38"/>
      <c r="K166" s="38"/>
      <c r="L166" s="42"/>
      <c r="M166" s="232"/>
      <c r="N166" s="233"/>
      <c r="O166" s="89"/>
      <c r="P166" s="89"/>
      <c r="Q166" s="89"/>
      <c r="R166" s="89"/>
      <c r="S166" s="89"/>
      <c r="T166" s="90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5" t="s">
        <v>154</v>
      </c>
      <c r="AU166" s="15" t="s">
        <v>88</v>
      </c>
    </row>
    <row r="167" s="13" customFormat="1">
      <c r="A167" s="13"/>
      <c r="B167" s="234"/>
      <c r="C167" s="235"/>
      <c r="D167" s="229" t="s">
        <v>156</v>
      </c>
      <c r="E167" s="236" t="s">
        <v>1</v>
      </c>
      <c r="F167" s="237" t="s">
        <v>88</v>
      </c>
      <c r="G167" s="235"/>
      <c r="H167" s="238">
        <v>2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156</v>
      </c>
      <c r="AU167" s="244" t="s">
        <v>88</v>
      </c>
      <c r="AV167" s="13" t="s">
        <v>88</v>
      </c>
      <c r="AW167" s="13" t="s">
        <v>34</v>
      </c>
      <c r="AX167" s="13" t="s">
        <v>86</v>
      </c>
      <c r="AY167" s="244" t="s">
        <v>145</v>
      </c>
    </row>
    <row r="168" s="12" customFormat="1" ht="22.8" customHeight="1">
      <c r="A168" s="12"/>
      <c r="B168" s="200"/>
      <c r="C168" s="201"/>
      <c r="D168" s="202" t="s">
        <v>77</v>
      </c>
      <c r="E168" s="214" t="s">
        <v>88</v>
      </c>
      <c r="F168" s="214" t="s">
        <v>229</v>
      </c>
      <c r="G168" s="201"/>
      <c r="H168" s="201"/>
      <c r="I168" s="204"/>
      <c r="J168" s="215">
        <f>BK168</f>
        <v>0</v>
      </c>
      <c r="K168" s="201"/>
      <c r="L168" s="206"/>
      <c r="M168" s="207"/>
      <c r="N168" s="208"/>
      <c r="O168" s="208"/>
      <c r="P168" s="209">
        <f>SUM(P169:P174)</f>
        <v>0</v>
      </c>
      <c r="Q168" s="208"/>
      <c r="R168" s="209">
        <f>SUM(R169:R174)</f>
        <v>26.91038185</v>
      </c>
      <c r="S168" s="208"/>
      <c r="T168" s="210">
        <f>SUM(T169:T174)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1" t="s">
        <v>86</v>
      </c>
      <c r="AT168" s="212" t="s">
        <v>77</v>
      </c>
      <c r="AU168" s="212" t="s">
        <v>86</v>
      </c>
      <c r="AY168" s="211" t="s">
        <v>145</v>
      </c>
      <c r="BK168" s="213">
        <f>SUM(BK169:BK174)</f>
        <v>0</v>
      </c>
    </row>
    <row r="169" s="2" customFormat="1" ht="24.15" customHeight="1">
      <c r="A169" s="36"/>
      <c r="B169" s="37"/>
      <c r="C169" s="216" t="s">
        <v>8</v>
      </c>
      <c r="D169" s="216" t="s">
        <v>147</v>
      </c>
      <c r="E169" s="217" t="s">
        <v>230</v>
      </c>
      <c r="F169" s="218" t="s">
        <v>231</v>
      </c>
      <c r="G169" s="219" t="s">
        <v>160</v>
      </c>
      <c r="H169" s="220">
        <v>10.720000000000001</v>
      </c>
      <c r="I169" s="221"/>
      <c r="J169" s="222">
        <f>ROUND(I169*H169,2)</f>
        <v>0</v>
      </c>
      <c r="K169" s="218" t="s">
        <v>232</v>
      </c>
      <c r="L169" s="42"/>
      <c r="M169" s="223" t="s">
        <v>1</v>
      </c>
      <c r="N169" s="224" t="s">
        <v>43</v>
      </c>
      <c r="O169" s="89"/>
      <c r="P169" s="225">
        <f>O169*H169</f>
        <v>0</v>
      </c>
      <c r="Q169" s="225">
        <v>2.5018699999999998</v>
      </c>
      <c r="R169" s="225">
        <f>Q169*H169</f>
        <v>26.820046399999999</v>
      </c>
      <c r="S169" s="225">
        <v>0</v>
      </c>
      <c r="T169" s="22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7" t="s">
        <v>152</v>
      </c>
      <c r="AT169" s="227" t="s">
        <v>147</v>
      </c>
      <c r="AU169" s="227" t="s">
        <v>88</v>
      </c>
      <c r="AY169" s="15" t="s">
        <v>145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15" t="s">
        <v>86</v>
      </c>
      <c r="BK169" s="228">
        <f>ROUND(I169*H169,2)</f>
        <v>0</v>
      </c>
      <c r="BL169" s="15" t="s">
        <v>152</v>
      </c>
      <c r="BM169" s="227" t="s">
        <v>471</v>
      </c>
    </row>
    <row r="170" s="2" customFormat="1">
      <c r="A170" s="36"/>
      <c r="B170" s="37"/>
      <c r="C170" s="38"/>
      <c r="D170" s="229" t="s">
        <v>154</v>
      </c>
      <c r="E170" s="38"/>
      <c r="F170" s="230" t="s">
        <v>234</v>
      </c>
      <c r="G170" s="38"/>
      <c r="H170" s="38"/>
      <c r="I170" s="231"/>
      <c r="J170" s="38"/>
      <c r="K170" s="38"/>
      <c r="L170" s="42"/>
      <c r="M170" s="232"/>
      <c r="N170" s="233"/>
      <c r="O170" s="89"/>
      <c r="P170" s="89"/>
      <c r="Q170" s="89"/>
      <c r="R170" s="89"/>
      <c r="S170" s="89"/>
      <c r="T170" s="90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5" t="s">
        <v>154</v>
      </c>
      <c r="AU170" s="15" t="s">
        <v>88</v>
      </c>
    </row>
    <row r="171" s="13" customFormat="1">
      <c r="A171" s="13"/>
      <c r="B171" s="234"/>
      <c r="C171" s="235"/>
      <c r="D171" s="229" t="s">
        <v>156</v>
      </c>
      <c r="E171" s="236" t="s">
        <v>1</v>
      </c>
      <c r="F171" s="237" t="s">
        <v>235</v>
      </c>
      <c r="G171" s="235"/>
      <c r="H171" s="238">
        <v>10.720000000000001</v>
      </c>
      <c r="I171" s="239"/>
      <c r="J171" s="235"/>
      <c r="K171" s="235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156</v>
      </c>
      <c r="AU171" s="244" t="s">
        <v>88</v>
      </c>
      <c r="AV171" s="13" t="s">
        <v>88</v>
      </c>
      <c r="AW171" s="13" t="s">
        <v>34</v>
      </c>
      <c r="AX171" s="13" t="s">
        <v>86</v>
      </c>
      <c r="AY171" s="244" t="s">
        <v>145</v>
      </c>
    </row>
    <row r="172" s="2" customFormat="1" ht="24.15" customHeight="1">
      <c r="A172" s="36"/>
      <c r="B172" s="37"/>
      <c r="C172" s="216" t="s">
        <v>236</v>
      </c>
      <c r="D172" s="216" t="s">
        <v>147</v>
      </c>
      <c r="E172" s="217" t="s">
        <v>237</v>
      </c>
      <c r="F172" s="218" t="s">
        <v>238</v>
      </c>
      <c r="G172" s="219" t="s">
        <v>193</v>
      </c>
      <c r="H172" s="220">
        <v>0.085000000000000006</v>
      </c>
      <c r="I172" s="221"/>
      <c r="J172" s="222">
        <f>ROUND(I172*H172,2)</f>
        <v>0</v>
      </c>
      <c r="K172" s="218" t="s">
        <v>232</v>
      </c>
      <c r="L172" s="42"/>
      <c r="M172" s="223" t="s">
        <v>1</v>
      </c>
      <c r="N172" s="224" t="s">
        <v>43</v>
      </c>
      <c r="O172" s="89"/>
      <c r="P172" s="225">
        <f>O172*H172</f>
        <v>0</v>
      </c>
      <c r="Q172" s="225">
        <v>1.06277</v>
      </c>
      <c r="R172" s="225">
        <f>Q172*H172</f>
        <v>0.090335450000000012</v>
      </c>
      <c r="S172" s="225">
        <v>0</v>
      </c>
      <c r="T172" s="22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7" t="s">
        <v>152</v>
      </c>
      <c r="AT172" s="227" t="s">
        <v>147</v>
      </c>
      <c r="AU172" s="227" t="s">
        <v>88</v>
      </c>
      <c r="AY172" s="15" t="s">
        <v>145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5" t="s">
        <v>86</v>
      </c>
      <c r="BK172" s="228">
        <f>ROUND(I172*H172,2)</f>
        <v>0</v>
      </c>
      <c r="BL172" s="15" t="s">
        <v>152</v>
      </c>
      <c r="BM172" s="227" t="s">
        <v>472</v>
      </c>
    </row>
    <row r="173" s="2" customFormat="1">
      <c r="A173" s="36"/>
      <c r="B173" s="37"/>
      <c r="C173" s="38"/>
      <c r="D173" s="229" t="s">
        <v>154</v>
      </c>
      <c r="E173" s="38"/>
      <c r="F173" s="230" t="s">
        <v>240</v>
      </c>
      <c r="G173" s="38"/>
      <c r="H173" s="38"/>
      <c r="I173" s="231"/>
      <c r="J173" s="38"/>
      <c r="K173" s="38"/>
      <c r="L173" s="42"/>
      <c r="M173" s="232"/>
      <c r="N173" s="233"/>
      <c r="O173" s="89"/>
      <c r="P173" s="89"/>
      <c r="Q173" s="89"/>
      <c r="R173" s="89"/>
      <c r="S173" s="89"/>
      <c r="T173" s="90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154</v>
      </c>
      <c r="AU173" s="15" t="s">
        <v>88</v>
      </c>
    </row>
    <row r="174" s="13" customFormat="1">
      <c r="A174" s="13"/>
      <c r="B174" s="234"/>
      <c r="C174" s="235"/>
      <c r="D174" s="229" t="s">
        <v>156</v>
      </c>
      <c r="E174" s="236" t="s">
        <v>1</v>
      </c>
      <c r="F174" s="237" t="s">
        <v>241</v>
      </c>
      <c r="G174" s="235"/>
      <c r="H174" s="238">
        <v>0.085000000000000006</v>
      </c>
      <c r="I174" s="239"/>
      <c r="J174" s="235"/>
      <c r="K174" s="235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156</v>
      </c>
      <c r="AU174" s="244" t="s">
        <v>88</v>
      </c>
      <c r="AV174" s="13" t="s">
        <v>88</v>
      </c>
      <c r="AW174" s="13" t="s">
        <v>34</v>
      </c>
      <c r="AX174" s="13" t="s">
        <v>86</v>
      </c>
      <c r="AY174" s="244" t="s">
        <v>145</v>
      </c>
    </row>
    <row r="175" s="12" customFormat="1" ht="22.8" customHeight="1">
      <c r="A175" s="12"/>
      <c r="B175" s="200"/>
      <c r="C175" s="201"/>
      <c r="D175" s="202" t="s">
        <v>77</v>
      </c>
      <c r="E175" s="214" t="s">
        <v>174</v>
      </c>
      <c r="F175" s="214" t="s">
        <v>242</v>
      </c>
      <c r="G175" s="201"/>
      <c r="H175" s="201"/>
      <c r="I175" s="204"/>
      <c r="J175" s="215">
        <f>BK175</f>
        <v>0</v>
      </c>
      <c r="K175" s="201"/>
      <c r="L175" s="206"/>
      <c r="M175" s="207"/>
      <c r="N175" s="208"/>
      <c r="O175" s="208"/>
      <c r="P175" s="209">
        <f>SUM(P176:P188)</f>
        <v>0</v>
      </c>
      <c r="Q175" s="208"/>
      <c r="R175" s="209">
        <f>SUM(R176:R188)</f>
        <v>13.418885039999999</v>
      </c>
      <c r="S175" s="208"/>
      <c r="T175" s="210">
        <f>SUM(T176:T188)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1" t="s">
        <v>86</v>
      </c>
      <c r="AT175" s="212" t="s">
        <v>77</v>
      </c>
      <c r="AU175" s="212" t="s">
        <v>86</v>
      </c>
      <c r="AY175" s="211" t="s">
        <v>145</v>
      </c>
      <c r="BK175" s="213">
        <f>SUM(BK176:BK188)</f>
        <v>0</v>
      </c>
    </row>
    <row r="176" s="2" customFormat="1" ht="21.75" customHeight="1">
      <c r="A176" s="36"/>
      <c r="B176" s="37"/>
      <c r="C176" s="216" t="s">
        <v>243</v>
      </c>
      <c r="D176" s="216" t="s">
        <v>147</v>
      </c>
      <c r="E176" s="217" t="s">
        <v>244</v>
      </c>
      <c r="F176" s="218" t="s">
        <v>245</v>
      </c>
      <c r="G176" s="219" t="s">
        <v>150</v>
      </c>
      <c r="H176" s="220">
        <v>10.720000000000001</v>
      </c>
      <c r="I176" s="221"/>
      <c r="J176" s="222">
        <f>ROUND(I176*H176,2)</f>
        <v>0</v>
      </c>
      <c r="K176" s="218" t="s">
        <v>232</v>
      </c>
      <c r="L176" s="42"/>
      <c r="M176" s="223" t="s">
        <v>1</v>
      </c>
      <c r="N176" s="224" t="s">
        <v>43</v>
      </c>
      <c r="O176" s="89"/>
      <c r="P176" s="225">
        <f>O176*H176</f>
        <v>0</v>
      </c>
      <c r="Q176" s="225">
        <v>0.23000000000000001</v>
      </c>
      <c r="R176" s="225">
        <f>Q176*H176</f>
        <v>2.4656000000000002</v>
      </c>
      <c r="S176" s="225">
        <v>0</v>
      </c>
      <c r="T176" s="22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7" t="s">
        <v>152</v>
      </c>
      <c r="AT176" s="227" t="s">
        <v>147</v>
      </c>
      <c r="AU176" s="227" t="s">
        <v>88</v>
      </c>
      <c r="AY176" s="15" t="s">
        <v>145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15" t="s">
        <v>86</v>
      </c>
      <c r="BK176" s="228">
        <f>ROUND(I176*H176,2)</f>
        <v>0</v>
      </c>
      <c r="BL176" s="15" t="s">
        <v>152</v>
      </c>
      <c r="BM176" s="227" t="s">
        <v>473</v>
      </c>
    </row>
    <row r="177" s="2" customFormat="1">
      <c r="A177" s="36"/>
      <c r="B177" s="37"/>
      <c r="C177" s="38"/>
      <c r="D177" s="229" t="s">
        <v>154</v>
      </c>
      <c r="E177" s="38"/>
      <c r="F177" s="230" t="s">
        <v>247</v>
      </c>
      <c r="G177" s="38"/>
      <c r="H177" s="38"/>
      <c r="I177" s="231"/>
      <c r="J177" s="38"/>
      <c r="K177" s="38"/>
      <c r="L177" s="42"/>
      <c r="M177" s="232"/>
      <c r="N177" s="233"/>
      <c r="O177" s="89"/>
      <c r="P177" s="89"/>
      <c r="Q177" s="89"/>
      <c r="R177" s="89"/>
      <c r="S177" s="89"/>
      <c r="T177" s="90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154</v>
      </c>
      <c r="AU177" s="15" t="s">
        <v>88</v>
      </c>
    </row>
    <row r="178" s="13" customFormat="1">
      <c r="A178" s="13"/>
      <c r="B178" s="234"/>
      <c r="C178" s="235"/>
      <c r="D178" s="229" t="s">
        <v>156</v>
      </c>
      <c r="E178" s="236" t="s">
        <v>1</v>
      </c>
      <c r="F178" s="237" t="s">
        <v>235</v>
      </c>
      <c r="G178" s="235"/>
      <c r="H178" s="238">
        <v>10.720000000000001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156</v>
      </c>
      <c r="AU178" s="244" t="s">
        <v>88</v>
      </c>
      <c r="AV178" s="13" t="s">
        <v>88</v>
      </c>
      <c r="AW178" s="13" t="s">
        <v>34</v>
      </c>
      <c r="AX178" s="13" t="s">
        <v>86</v>
      </c>
      <c r="AY178" s="244" t="s">
        <v>145</v>
      </c>
    </row>
    <row r="179" s="2" customFormat="1" ht="21.75" customHeight="1">
      <c r="A179" s="36"/>
      <c r="B179" s="37"/>
      <c r="C179" s="216" t="s">
        <v>248</v>
      </c>
      <c r="D179" s="216" t="s">
        <v>147</v>
      </c>
      <c r="E179" s="217" t="s">
        <v>249</v>
      </c>
      <c r="F179" s="218" t="s">
        <v>250</v>
      </c>
      <c r="G179" s="219" t="s">
        <v>150</v>
      </c>
      <c r="H179" s="220">
        <v>11.981999999999999</v>
      </c>
      <c r="I179" s="221"/>
      <c r="J179" s="222">
        <f>ROUND(I179*H179,2)</f>
        <v>0</v>
      </c>
      <c r="K179" s="218" t="s">
        <v>151</v>
      </c>
      <c r="L179" s="42"/>
      <c r="M179" s="223" t="s">
        <v>1</v>
      </c>
      <c r="N179" s="224" t="s">
        <v>43</v>
      </c>
      <c r="O179" s="89"/>
      <c r="P179" s="225">
        <f>O179*H179</f>
        <v>0</v>
      </c>
      <c r="Q179" s="225">
        <v>0.68999999999999995</v>
      </c>
      <c r="R179" s="225">
        <f>Q179*H179</f>
        <v>8.2675799999999988</v>
      </c>
      <c r="S179" s="225">
        <v>0</v>
      </c>
      <c r="T179" s="22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7" t="s">
        <v>152</v>
      </c>
      <c r="AT179" s="227" t="s">
        <v>147</v>
      </c>
      <c r="AU179" s="227" t="s">
        <v>88</v>
      </c>
      <c r="AY179" s="15" t="s">
        <v>145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5" t="s">
        <v>86</v>
      </c>
      <c r="BK179" s="228">
        <f>ROUND(I179*H179,2)</f>
        <v>0</v>
      </c>
      <c r="BL179" s="15" t="s">
        <v>152</v>
      </c>
      <c r="BM179" s="227" t="s">
        <v>474</v>
      </c>
    </row>
    <row r="180" s="2" customFormat="1">
      <c r="A180" s="36"/>
      <c r="B180" s="37"/>
      <c r="C180" s="38"/>
      <c r="D180" s="229" t="s">
        <v>154</v>
      </c>
      <c r="E180" s="38"/>
      <c r="F180" s="230" t="s">
        <v>252</v>
      </c>
      <c r="G180" s="38"/>
      <c r="H180" s="38"/>
      <c r="I180" s="231"/>
      <c r="J180" s="38"/>
      <c r="K180" s="38"/>
      <c r="L180" s="42"/>
      <c r="M180" s="232"/>
      <c r="N180" s="233"/>
      <c r="O180" s="89"/>
      <c r="P180" s="89"/>
      <c r="Q180" s="89"/>
      <c r="R180" s="89"/>
      <c r="S180" s="89"/>
      <c r="T180" s="90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154</v>
      </c>
      <c r="AU180" s="15" t="s">
        <v>88</v>
      </c>
    </row>
    <row r="181" s="13" customFormat="1">
      <c r="A181" s="13"/>
      <c r="B181" s="234"/>
      <c r="C181" s="235"/>
      <c r="D181" s="229" t="s">
        <v>156</v>
      </c>
      <c r="E181" s="236" t="s">
        <v>1</v>
      </c>
      <c r="F181" s="237" t="s">
        <v>253</v>
      </c>
      <c r="G181" s="235"/>
      <c r="H181" s="238">
        <v>11.981999999999999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156</v>
      </c>
      <c r="AU181" s="244" t="s">
        <v>88</v>
      </c>
      <c r="AV181" s="13" t="s">
        <v>88</v>
      </c>
      <c r="AW181" s="13" t="s">
        <v>34</v>
      </c>
      <c r="AX181" s="13" t="s">
        <v>86</v>
      </c>
      <c r="AY181" s="244" t="s">
        <v>145</v>
      </c>
    </row>
    <row r="182" s="2" customFormat="1" ht="24.15" customHeight="1">
      <c r="A182" s="36"/>
      <c r="B182" s="37"/>
      <c r="C182" s="216" t="s">
        <v>254</v>
      </c>
      <c r="D182" s="216" t="s">
        <v>147</v>
      </c>
      <c r="E182" s="217" t="s">
        <v>255</v>
      </c>
      <c r="F182" s="218" t="s">
        <v>256</v>
      </c>
      <c r="G182" s="219" t="s">
        <v>150</v>
      </c>
      <c r="H182" s="220">
        <v>11.981999999999999</v>
      </c>
      <c r="I182" s="221"/>
      <c r="J182" s="222">
        <f>ROUND(I182*H182,2)</f>
        <v>0</v>
      </c>
      <c r="K182" s="218" t="s">
        <v>151</v>
      </c>
      <c r="L182" s="42"/>
      <c r="M182" s="223" t="s">
        <v>1</v>
      </c>
      <c r="N182" s="224" t="s">
        <v>43</v>
      </c>
      <c r="O182" s="89"/>
      <c r="P182" s="225">
        <f>O182*H182</f>
        <v>0</v>
      </c>
      <c r="Q182" s="225">
        <v>0.089219999999999994</v>
      </c>
      <c r="R182" s="225">
        <f>Q182*H182</f>
        <v>1.0690340399999998</v>
      </c>
      <c r="S182" s="225">
        <v>0</v>
      </c>
      <c r="T182" s="22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7" t="s">
        <v>152</v>
      </c>
      <c r="AT182" s="227" t="s">
        <v>147</v>
      </c>
      <c r="AU182" s="227" t="s">
        <v>88</v>
      </c>
      <c r="AY182" s="15" t="s">
        <v>145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5" t="s">
        <v>86</v>
      </c>
      <c r="BK182" s="228">
        <f>ROUND(I182*H182,2)</f>
        <v>0</v>
      </c>
      <c r="BL182" s="15" t="s">
        <v>152</v>
      </c>
      <c r="BM182" s="227" t="s">
        <v>475</v>
      </c>
    </row>
    <row r="183" s="2" customFormat="1">
      <c r="A183" s="36"/>
      <c r="B183" s="37"/>
      <c r="C183" s="38"/>
      <c r="D183" s="229" t="s">
        <v>154</v>
      </c>
      <c r="E183" s="38"/>
      <c r="F183" s="230" t="s">
        <v>258</v>
      </c>
      <c r="G183" s="38"/>
      <c r="H183" s="38"/>
      <c r="I183" s="231"/>
      <c r="J183" s="38"/>
      <c r="K183" s="38"/>
      <c r="L183" s="42"/>
      <c r="M183" s="232"/>
      <c r="N183" s="233"/>
      <c r="O183" s="89"/>
      <c r="P183" s="89"/>
      <c r="Q183" s="89"/>
      <c r="R183" s="89"/>
      <c r="S183" s="89"/>
      <c r="T183" s="90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5" t="s">
        <v>154</v>
      </c>
      <c r="AU183" s="15" t="s">
        <v>88</v>
      </c>
    </row>
    <row r="184" s="13" customFormat="1">
      <c r="A184" s="13"/>
      <c r="B184" s="234"/>
      <c r="C184" s="235"/>
      <c r="D184" s="229" t="s">
        <v>156</v>
      </c>
      <c r="E184" s="236" t="s">
        <v>1</v>
      </c>
      <c r="F184" s="237" t="s">
        <v>253</v>
      </c>
      <c r="G184" s="235"/>
      <c r="H184" s="238">
        <v>11.981999999999999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156</v>
      </c>
      <c r="AU184" s="244" t="s">
        <v>88</v>
      </c>
      <c r="AV184" s="13" t="s">
        <v>88</v>
      </c>
      <c r="AW184" s="13" t="s">
        <v>34</v>
      </c>
      <c r="AX184" s="13" t="s">
        <v>86</v>
      </c>
      <c r="AY184" s="244" t="s">
        <v>145</v>
      </c>
    </row>
    <row r="185" s="2" customFormat="1" ht="21.75" customHeight="1">
      <c r="A185" s="36"/>
      <c r="B185" s="37"/>
      <c r="C185" s="245" t="s">
        <v>259</v>
      </c>
      <c r="D185" s="245" t="s">
        <v>209</v>
      </c>
      <c r="E185" s="246" t="s">
        <v>260</v>
      </c>
      <c r="F185" s="247" t="s">
        <v>261</v>
      </c>
      <c r="G185" s="248" t="s">
        <v>150</v>
      </c>
      <c r="H185" s="249">
        <v>12.340999999999999</v>
      </c>
      <c r="I185" s="250"/>
      <c r="J185" s="251">
        <f>ROUND(I185*H185,2)</f>
        <v>0</v>
      </c>
      <c r="K185" s="247" t="s">
        <v>151</v>
      </c>
      <c r="L185" s="252"/>
      <c r="M185" s="253" t="s">
        <v>1</v>
      </c>
      <c r="N185" s="254" t="s">
        <v>43</v>
      </c>
      <c r="O185" s="89"/>
      <c r="P185" s="225">
        <f>O185*H185</f>
        <v>0</v>
      </c>
      <c r="Q185" s="225">
        <v>0.13100000000000001</v>
      </c>
      <c r="R185" s="225">
        <f>Q185*H185</f>
        <v>1.616671</v>
      </c>
      <c r="S185" s="225">
        <v>0</v>
      </c>
      <c r="T185" s="22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7" t="s">
        <v>190</v>
      </c>
      <c r="AT185" s="227" t="s">
        <v>209</v>
      </c>
      <c r="AU185" s="227" t="s">
        <v>88</v>
      </c>
      <c r="AY185" s="15" t="s">
        <v>145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5" t="s">
        <v>86</v>
      </c>
      <c r="BK185" s="228">
        <f>ROUND(I185*H185,2)</f>
        <v>0</v>
      </c>
      <c r="BL185" s="15" t="s">
        <v>152</v>
      </c>
      <c r="BM185" s="227" t="s">
        <v>476</v>
      </c>
    </row>
    <row r="186" s="2" customFormat="1">
      <c r="A186" s="36"/>
      <c r="B186" s="37"/>
      <c r="C186" s="38"/>
      <c r="D186" s="229" t="s">
        <v>154</v>
      </c>
      <c r="E186" s="38"/>
      <c r="F186" s="230" t="s">
        <v>261</v>
      </c>
      <c r="G186" s="38"/>
      <c r="H186" s="38"/>
      <c r="I186" s="231"/>
      <c r="J186" s="38"/>
      <c r="K186" s="38"/>
      <c r="L186" s="42"/>
      <c r="M186" s="232"/>
      <c r="N186" s="233"/>
      <c r="O186" s="89"/>
      <c r="P186" s="89"/>
      <c r="Q186" s="89"/>
      <c r="R186" s="89"/>
      <c r="S186" s="89"/>
      <c r="T186" s="90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5" t="s">
        <v>154</v>
      </c>
      <c r="AU186" s="15" t="s">
        <v>88</v>
      </c>
    </row>
    <row r="187" s="13" customFormat="1">
      <c r="A187" s="13"/>
      <c r="B187" s="234"/>
      <c r="C187" s="235"/>
      <c r="D187" s="229" t="s">
        <v>156</v>
      </c>
      <c r="E187" s="236" t="s">
        <v>1</v>
      </c>
      <c r="F187" s="237" t="s">
        <v>253</v>
      </c>
      <c r="G187" s="235"/>
      <c r="H187" s="238">
        <v>11.981999999999999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156</v>
      </c>
      <c r="AU187" s="244" t="s">
        <v>88</v>
      </c>
      <c r="AV187" s="13" t="s">
        <v>88</v>
      </c>
      <c r="AW187" s="13" t="s">
        <v>34</v>
      </c>
      <c r="AX187" s="13" t="s">
        <v>86</v>
      </c>
      <c r="AY187" s="244" t="s">
        <v>145</v>
      </c>
    </row>
    <row r="188" s="13" customFormat="1">
      <c r="A188" s="13"/>
      <c r="B188" s="234"/>
      <c r="C188" s="235"/>
      <c r="D188" s="229" t="s">
        <v>156</v>
      </c>
      <c r="E188" s="235"/>
      <c r="F188" s="237" t="s">
        <v>263</v>
      </c>
      <c r="G188" s="235"/>
      <c r="H188" s="238">
        <v>12.340999999999999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156</v>
      </c>
      <c r="AU188" s="244" t="s">
        <v>88</v>
      </c>
      <c r="AV188" s="13" t="s">
        <v>88</v>
      </c>
      <c r="AW188" s="13" t="s">
        <v>4</v>
      </c>
      <c r="AX188" s="13" t="s">
        <v>86</v>
      </c>
      <c r="AY188" s="244" t="s">
        <v>145</v>
      </c>
    </row>
    <row r="189" s="12" customFormat="1" ht="22.8" customHeight="1">
      <c r="A189" s="12"/>
      <c r="B189" s="200"/>
      <c r="C189" s="201"/>
      <c r="D189" s="202" t="s">
        <v>77</v>
      </c>
      <c r="E189" s="214" t="s">
        <v>197</v>
      </c>
      <c r="F189" s="214" t="s">
        <v>264</v>
      </c>
      <c r="G189" s="201"/>
      <c r="H189" s="201"/>
      <c r="I189" s="204"/>
      <c r="J189" s="215">
        <f>BK189</f>
        <v>0</v>
      </c>
      <c r="K189" s="201"/>
      <c r="L189" s="206"/>
      <c r="M189" s="207"/>
      <c r="N189" s="208"/>
      <c r="O189" s="208"/>
      <c r="P189" s="209">
        <f>SUM(P190:P199)</f>
        <v>0</v>
      </c>
      <c r="Q189" s="208"/>
      <c r="R189" s="209">
        <f>SUM(R190:R199)</f>
        <v>13.431603759999998</v>
      </c>
      <c r="S189" s="208"/>
      <c r="T189" s="210">
        <f>SUM(T190:T199)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1" t="s">
        <v>86</v>
      </c>
      <c r="AT189" s="212" t="s">
        <v>77</v>
      </c>
      <c r="AU189" s="212" t="s">
        <v>86</v>
      </c>
      <c r="AY189" s="211" t="s">
        <v>145</v>
      </c>
      <c r="BK189" s="213">
        <f>SUM(BK190:BK199)</f>
        <v>0</v>
      </c>
    </row>
    <row r="190" s="2" customFormat="1" ht="33" customHeight="1">
      <c r="A190" s="36"/>
      <c r="B190" s="37"/>
      <c r="C190" s="216" t="s">
        <v>7</v>
      </c>
      <c r="D190" s="216" t="s">
        <v>147</v>
      </c>
      <c r="E190" s="217" t="s">
        <v>265</v>
      </c>
      <c r="F190" s="218" t="s">
        <v>266</v>
      </c>
      <c r="G190" s="219" t="s">
        <v>267</v>
      </c>
      <c r="H190" s="220">
        <v>20.600000000000001</v>
      </c>
      <c r="I190" s="221"/>
      <c r="J190" s="222">
        <f>ROUND(I190*H190,2)</f>
        <v>0</v>
      </c>
      <c r="K190" s="218" t="s">
        <v>151</v>
      </c>
      <c r="L190" s="42"/>
      <c r="M190" s="223" t="s">
        <v>1</v>
      </c>
      <c r="N190" s="224" t="s">
        <v>43</v>
      </c>
      <c r="O190" s="89"/>
      <c r="P190" s="225">
        <f>O190*H190</f>
        <v>0</v>
      </c>
      <c r="Q190" s="225">
        <v>0.12949959999999999</v>
      </c>
      <c r="R190" s="225">
        <f>Q190*H190</f>
        <v>2.6676917599999999</v>
      </c>
      <c r="S190" s="225">
        <v>0</v>
      </c>
      <c r="T190" s="22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7" t="s">
        <v>152</v>
      </c>
      <c r="AT190" s="227" t="s">
        <v>147</v>
      </c>
      <c r="AU190" s="227" t="s">
        <v>88</v>
      </c>
      <c r="AY190" s="15" t="s">
        <v>145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15" t="s">
        <v>86</v>
      </c>
      <c r="BK190" s="228">
        <f>ROUND(I190*H190,2)</f>
        <v>0</v>
      </c>
      <c r="BL190" s="15" t="s">
        <v>152</v>
      </c>
      <c r="BM190" s="227" t="s">
        <v>477</v>
      </c>
    </row>
    <row r="191" s="2" customFormat="1">
      <c r="A191" s="36"/>
      <c r="B191" s="37"/>
      <c r="C191" s="38"/>
      <c r="D191" s="229" t="s">
        <v>154</v>
      </c>
      <c r="E191" s="38"/>
      <c r="F191" s="230" t="s">
        <v>269</v>
      </c>
      <c r="G191" s="38"/>
      <c r="H191" s="38"/>
      <c r="I191" s="231"/>
      <c r="J191" s="38"/>
      <c r="K191" s="38"/>
      <c r="L191" s="42"/>
      <c r="M191" s="232"/>
      <c r="N191" s="233"/>
      <c r="O191" s="89"/>
      <c r="P191" s="89"/>
      <c r="Q191" s="89"/>
      <c r="R191" s="89"/>
      <c r="S191" s="89"/>
      <c r="T191" s="90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5" t="s">
        <v>154</v>
      </c>
      <c r="AU191" s="15" t="s">
        <v>88</v>
      </c>
    </row>
    <row r="192" s="13" customFormat="1">
      <c r="A192" s="13"/>
      <c r="B192" s="234"/>
      <c r="C192" s="235"/>
      <c r="D192" s="229" t="s">
        <v>156</v>
      </c>
      <c r="E192" s="236" t="s">
        <v>1</v>
      </c>
      <c r="F192" s="237" t="s">
        <v>270</v>
      </c>
      <c r="G192" s="235"/>
      <c r="H192" s="238">
        <v>20.600000000000001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156</v>
      </c>
      <c r="AU192" s="244" t="s">
        <v>88</v>
      </c>
      <c r="AV192" s="13" t="s">
        <v>88</v>
      </c>
      <c r="AW192" s="13" t="s">
        <v>34</v>
      </c>
      <c r="AX192" s="13" t="s">
        <v>86</v>
      </c>
      <c r="AY192" s="244" t="s">
        <v>145</v>
      </c>
    </row>
    <row r="193" s="2" customFormat="1" ht="16.5" customHeight="1">
      <c r="A193" s="36"/>
      <c r="B193" s="37"/>
      <c r="C193" s="245" t="s">
        <v>271</v>
      </c>
      <c r="D193" s="245" t="s">
        <v>209</v>
      </c>
      <c r="E193" s="246" t="s">
        <v>272</v>
      </c>
      <c r="F193" s="247" t="s">
        <v>273</v>
      </c>
      <c r="G193" s="248" t="s">
        <v>267</v>
      </c>
      <c r="H193" s="249">
        <v>21.012</v>
      </c>
      <c r="I193" s="250"/>
      <c r="J193" s="251">
        <f>ROUND(I193*H193,2)</f>
        <v>0</v>
      </c>
      <c r="K193" s="247" t="s">
        <v>151</v>
      </c>
      <c r="L193" s="252"/>
      <c r="M193" s="253" t="s">
        <v>1</v>
      </c>
      <c r="N193" s="254" t="s">
        <v>43</v>
      </c>
      <c r="O193" s="89"/>
      <c r="P193" s="225">
        <f>O193*H193</f>
        <v>0</v>
      </c>
      <c r="Q193" s="225">
        <v>0.035999999999999997</v>
      </c>
      <c r="R193" s="225">
        <f>Q193*H193</f>
        <v>0.75643199999999999</v>
      </c>
      <c r="S193" s="225">
        <v>0</v>
      </c>
      <c r="T193" s="22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7" t="s">
        <v>274</v>
      </c>
      <c r="AT193" s="227" t="s">
        <v>209</v>
      </c>
      <c r="AU193" s="227" t="s">
        <v>88</v>
      </c>
      <c r="AY193" s="15" t="s">
        <v>145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15" t="s">
        <v>86</v>
      </c>
      <c r="BK193" s="228">
        <f>ROUND(I193*H193,2)</f>
        <v>0</v>
      </c>
      <c r="BL193" s="15" t="s">
        <v>274</v>
      </c>
      <c r="BM193" s="227" t="s">
        <v>478</v>
      </c>
    </row>
    <row r="194" s="2" customFormat="1">
      <c r="A194" s="36"/>
      <c r="B194" s="37"/>
      <c r="C194" s="38"/>
      <c r="D194" s="229" t="s">
        <v>154</v>
      </c>
      <c r="E194" s="38"/>
      <c r="F194" s="230" t="s">
        <v>273</v>
      </c>
      <c r="G194" s="38"/>
      <c r="H194" s="38"/>
      <c r="I194" s="231"/>
      <c r="J194" s="38"/>
      <c r="K194" s="38"/>
      <c r="L194" s="42"/>
      <c r="M194" s="232"/>
      <c r="N194" s="233"/>
      <c r="O194" s="89"/>
      <c r="P194" s="89"/>
      <c r="Q194" s="89"/>
      <c r="R194" s="89"/>
      <c r="S194" s="89"/>
      <c r="T194" s="90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5" t="s">
        <v>154</v>
      </c>
      <c r="AU194" s="15" t="s">
        <v>88</v>
      </c>
    </row>
    <row r="195" s="13" customFormat="1">
      <c r="A195" s="13"/>
      <c r="B195" s="234"/>
      <c r="C195" s="235"/>
      <c r="D195" s="229" t="s">
        <v>156</v>
      </c>
      <c r="E195" s="236" t="s">
        <v>1</v>
      </c>
      <c r="F195" s="237" t="s">
        <v>270</v>
      </c>
      <c r="G195" s="235"/>
      <c r="H195" s="238">
        <v>20.600000000000001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156</v>
      </c>
      <c r="AU195" s="244" t="s">
        <v>88</v>
      </c>
      <c r="AV195" s="13" t="s">
        <v>88</v>
      </c>
      <c r="AW195" s="13" t="s">
        <v>34</v>
      </c>
      <c r="AX195" s="13" t="s">
        <v>86</v>
      </c>
      <c r="AY195" s="244" t="s">
        <v>145</v>
      </c>
    </row>
    <row r="196" s="13" customFormat="1">
      <c r="A196" s="13"/>
      <c r="B196" s="234"/>
      <c r="C196" s="235"/>
      <c r="D196" s="229" t="s">
        <v>156</v>
      </c>
      <c r="E196" s="235"/>
      <c r="F196" s="237" t="s">
        <v>276</v>
      </c>
      <c r="G196" s="235"/>
      <c r="H196" s="238">
        <v>21.012</v>
      </c>
      <c r="I196" s="239"/>
      <c r="J196" s="235"/>
      <c r="K196" s="235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156</v>
      </c>
      <c r="AU196" s="244" t="s">
        <v>88</v>
      </c>
      <c r="AV196" s="13" t="s">
        <v>88</v>
      </c>
      <c r="AW196" s="13" t="s">
        <v>4</v>
      </c>
      <c r="AX196" s="13" t="s">
        <v>86</v>
      </c>
      <c r="AY196" s="244" t="s">
        <v>145</v>
      </c>
    </row>
    <row r="197" s="2" customFormat="1" ht="24.15" customHeight="1">
      <c r="A197" s="36"/>
      <c r="B197" s="37"/>
      <c r="C197" s="216" t="s">
        <v>277</v>
      </c>
      <c r="D197" s="216" t="s">
        <v>147</v>
      </c>
      <c r="E197" s="217" t="s">
        <v>278</v>
      </c>
      <c r="F197" s="218" t="s">
        <v>279</v>
      </c>
      <c r="G197" s="219" t="s">
        <v>160</v>
      </c>
      <c r="H197" s="220">
        <v>4</v>
      </c>
      <c r="I197" s="221"/>
      <c r="J197" s="222">
        <f>ROUND(I197*H197,2)</f>
        <v>0</v>
      </c>
      <c r="K197" s="218" t="s">
        <v>151</v>
      </c>
      <c r="L197" s="42"/>
      <c r="M197" s="223" t="s">
        <v>1</v>
      </c>
      <c r="N197" s="224" t="s">
        <v>43</v>
      </c>
      <c r="O197" s="89"/>
      <c r="P197" s="225">
        <f>O197*H197</f>
        <v>0</v>
      </c>
      <c r="Q197" s="225">
        <v>2.5018699999999998</v>
      </c>
      <c r="R197" s="225">
        <f>Q197*H197</f>
        <v>10.007479999999999</v>
      </c>
      <c r="S197" s="225">
        <v>0</v>
      </c>
      <c r="T197" s="22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7" t="s">
        <v>152</v>
      </c>
      <c r="AT197" s="227" t="s">
        <v>147</v>
      </c>
      <c r="AU197" s="227" t="s">
        <v>88</v>
      </c>
      <c r="AY197" s="15" t="s">
        <v>145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5" t="s">
        <v>86</v>
      </c>
      <c r="BK197" s="228">
        <f>ROUND(I197*H197,2)</f>
        <v>0</v>
      </c>
      <c r="BL197" s="15" t="s">
        <v>152</v>
      </c>
      <c r="BM197" s="227" t="s">
        <v>479</v>
      </c>
    </row>
    <row r="198" s="2" customFormat="1">
      <c r="A198" s="36"/>
      <c r="B198" s="37"/>
      <c r="C198" s="38"/>
      <c r="D198" s="229" t="s">
        <v>154</v>
      </c>
      <c r="E198" s="38"/>
      <c r="F198" s="230" t="s">
        <v>281</v>
      </c>
      <c r="G198" s="38"/>
      <c r="H198" s="38"/>
      <c r="I198" s="231"/>
      <c r="J198" s="38"/>
      <c r="K198" s="38"/>
      <c r="L198" s="42"/>
      <c r="M198" s="232"/>
      <c r="N198" s="233"/>
      <c r="O198" s="89"/>
      <c r="P198" s="89"/>
      <c r="Q198" s="89"/>
      <c r="R198" s="89"/>
      <c r="S198" s="89"/>
      <c r="T198" s="90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5" t="s">
        <v>154</v>
      </c>
      <c r="AU198" s="15" t="s">
        <v>88</v>
      </c>
    </row>
    <row r="199" s="13" customFormat="1">
      <c r="A199" s="13"/>
      <c r="B199" s="234"/>
      <c r="C199" s="235"/>
      <c r="D199" s="229" t="s">
        <v>156</v>
      </c>
      <c r="E199" s="236" t="s">
        <v>1</v>
      </c>
      <c r="F199" s="237" t="s">
        <v>152</v>
      </c>
      <c r="G199" s="235"/>
      <c r="H199" s="238">
        <v>4</v>
      </c>
      <c r="I199" s="239"/>
      <c r="J199" s="235"/>
      <c r="K199" s="235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156</v>
      </c>
      <c r="AU199" s="244" t="s">
        <v>88</v>
      </c>
      <c r="AV199" s="13" t="s">
        <v>88</v>
      </c>
      <c r="AW199" s="13" t="s">
        <v>34</v>
      </c>
      <c r="AX199" s="13" t="s">
        <v>86</v>
      </c>
      <c r="AY199" s="244" t="s">
        <v>145</v>
      </c>
    </row>
    <row r="200" s="12" customFormat="1" ht="22.8" customHeight="1">
      <c r="A200" s="12"/>
      <c r="B200" s="200"/>
      <c r="C200" s="201"/>
      <c r="D200" s="202" t="s">
        <v>77</v>
      </c>
      <c r="E200" s="214" t="s">
        <v>282</v>
      </c>
      <c r="F200" s="214" t="s">
        <v>283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f>SUM(P201:P202)</f>
        <v>0</v>
      </c>
      <c r="Q200" s="208"/>
      <c r="R200" s="209">
        <f>SUM(R201:R202)</f>
        <v>0</v>
      </c>
      <c r="S200" s="208"/>
      <c r="T200" s="210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86</v>
      </c>
      <c r="AT200" s="212" t="s">
        <v>77</v>
      </c>
      <c r="AU200" s="212" t="s">
        <v>86</v>
      </c>
      <c r="AY200" s="211" t="s">
        <v>145</v>
      </c>
      <c r="BK200" s="213">
        <f>SUM(BK201:BK202)</f>
        <v>0</v>
      </c>
    </row>
    <row r="201" s="2" customFormat="1" ht="24.15" customHeight="1">
      <c r="A201" s="36"/>
      <c r="B201" s="37"/>
      <c r="C201" s="216" t="s">
        <v>202</v>
      </c>
      <c r="D201" s="216" t="s">
        <v>147</v>
      </c>
      <c r="E201" s="217" t="s">
        <v>284</v>
      </c>
      <c r="F201" s="218" t="s">
        <v>285</v>
      </c>
      <c r="G201" s="219" t="s">
        <v>193</v>
      </c>
      <c r="H201" s="220">
        <v>53.005000000000003</v>
      </c>
      <c r="I201" s="221"/>
      <c r="J201" s="222">
        <f>ROUND(I201*H201,2)</f>
        <v>0</v>
      </c>
      <c r="K201" s="218" t="s">
        <v>151</v>
      </c>
      <c r="L201" s="42"/>
      <c r="M201" s="223" t="s">
        <v>1</v>
      </c>
      <c r="N201" s="224" t="s">
        <v>43</v>
      </c>
      <c r="O201" s="89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27" t="s">
        <v>152</v>
      </c>
      <c r="AT201" s="227" t="s">
        <v>147</v>
      </c>
      <c r="AU201" s="227" t="s">
        <v>88</v>
      </c>
      <c r="AY201" s="15" t="s">
        <v>145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5" t="s">
        <v>86</v>
      </c>
      <c r="BK201" s="228">
        <f>ROUND(I201*H201,2)</f>
        <v>0</v>
      </c>
      <c r="BL201" s="15" t="s">
        <v>152</v>
      </c>
      <c r="BM201" s="227" t="s">
        <v>480</v>
      </c>
    </row>
    <row r="202" s="2" customFormat="1">
      <c r="A202" s="36"/>
      <c r="B202" s="37"/>
      <c r="C202" s="38"/>
      <c r="D202" s="229" t="s">
        <v>154</v>
      </c>
      <c r="E202" s="38"/>
      <c r="F202" s="230" t="s">
        <v>287</v>
      </c>
      <c r="G202" s="38"/>
      <c r="H202" s="38"/>
      <c r="I202" s="231"/>
      <c r="J202" s="38"/>
      <c r="K202" s="38"/>
      <c r="L202" s="42"/>
      <c r="M202" s="255"/>
      <c r="N202" s="256"/>
      <c r="O202" s="257"/>
      <c r="P202" s="257"/>
      <c r="Q202" s="257"/>
      <c r="R202" s="257"/>
      <c r="S202" s="257"/>
      <c r="T202" s="258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154</v>
      </c>
      <c r="AU202" s="15" t="s">
        <v>88</v>
      </c>
    </row>
    <row r="203" s="2" customFormat="1" ht="6.96" customHeight="1">
      <c r="A203" s="36"/>
      <c r="B203" s="64"/>
      <c r="C203" s="65"/>
      <c r="D203" s="65"/>
      <c r="E203" s="65"/>
      <c r="F203" s="65"/>
      <c r="G203" s="65"/>
      <c r="H203" s="65"/>
      <c r="I203" s="65"/>
      <c r="J203" s="65"/>
      <c r="K203" s="65"/>
      <c r="L203" s="42"/>
      <c r="M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</row>
  </sheetData>
  <sheetProtection sheet="1" autoFilter="0" formatColumns="0" formatRows="0" objects="1" scenarios="1" spinCount="100000" saltValue="R09fXEVdZPfrdk2/tr3z/WWR81HPBSEG5muneSbSlKYzDfBykuh5hGP2+t6ci7KZxYSj0xmBwr7uIsfVWtsZvQ==" hashValue="iWvUXNwfQyIkvNK/7SOQrd8ieQuzCENrveWfe5JP8dk8XvS4poJ4y+f5WuS33tqctGFoO6REmqojEksizJZulA==" algorithmName="SHA-512" password="CC35"/>
  <autoFilter ref="C121:K20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103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88</v>
      </c>
    </row>
    <row r="4" s="1" customFormat="1" ht="24.96" customHeight="1">
      <c r="B4" s="18"/>
      <c r="D4" s="136" t="s">
        <v>116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Polopodzemní kontejnery II - Český Brod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117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481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13. 12. 2023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1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29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31</v>
      </c>
      <c r="E20" s="36"/>
      <c r="F20" s="36"/>
      <c r="G20" s="36"/>
      <c r="H20" s="36"/>
      <c r="I20" s="138" t="s">
        <v>25</v>
      </c>
      <c r="J20" s="141" t="s">
        <v>32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33</v>
      </c>
      <c r="F21" s="36"/>
      <c r="G21" s="36"/>
      <c r="H21" s="36"/>
      <c r="I21" s="138" t="s">
        <v>28</v>
      </c>
      <c r="J21" s="141" t="s">
        <v>1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35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28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37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38</v>
      </c>
      <c r="E30" s="36"/>
      <c r="F30" s="36"/>
      <c r="G30" s="36"/>
      <c r="H30" s="36"/>
      <c r="I30" s="36"/>
      <c r="J30" s="149">
        <f>ROUND(J122,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40</v>
      </c>
      <c r="G32" s="36"/>
      <c r="H32" s="36"/>
      <c r="I32" s="150" t="s">
        <v>39</v>
      </c>
      <c r="J32" s="150" t="s">
        <v>41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42</v>
      </c>
      <c r="E33" s="138" t="s">
        <v>43</v>
      </c>
      <c r="F33" s="152">
        <f>ROUND((SUM(BE122:BE202)),  2)</f>
        <v>0</v>
      </c>
      <c r="G33" s="36"/>
      <c r="H33" s="36"/>
      <c r="I33" s="153">
        <v>0.20999999999999999</v>
      </c>
      <c r="J33" s="152">
        <f>ROUND(((SUM(BE122:BE202))*I33),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44</v>
      </c>
      <c r="F34" s="152">
        <f>ROUND((SUM(BF122:BF202)),  2)</f>
        <v>0</v>
      </c>
      <c r="G34" s="36"/>
      <c r="H34" s="36"/>
      <c r="I34" s="153">
        <v>0.14999999999999999</v>
      </c>
      <c r="J34" s="152">
        <f>ROUND(((SUM(BF122:BF202))*I34),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45</v>
      </c>
      <c r="F35" s="152">
        <f>ROUND((SUM(BG122:BG202)),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46</v>
      </c>
      <c r="F36" s="152">
        <f>ROUND((SUM(BH122:BH202)),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47</v>
      </c>
      <c r="F37" s="152">
        <f>ROUND((SUM(BI122:BI202)),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51</v>
      </c>
      <c r="E50" s="162"/>
      <c r="F50" s="162"/>
      <c r="G50" s="161" t="s">
        <v>52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53</v>
      </c>
      <c r="E61" s="164"/>
      <c r="F61" s="165" t="s">
        <v>54</v>
      </c>
      <c r="G61" s="163" t="s">
        <v>53</v>
      </c>
      <c r="H61" s="164"/>
      <c r="I61" s="164"/>
      <c r="J61" s="166" t="s">
        <v>54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55</v>
      </c>
      <c r="E65" s="167"/>
      <c r="F65" s="167"/>
      <c r="G65" s="161" t="s">
        <v>56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53</v>
      </c>
      <c r="E76" s="164"/>
      <c r="F76" s="165" t="s">
        <v>54</v>
      </c>
      <c r="G76" s="163" t="s">
        <v>53</v>
      </c>
      <c r="H76" s="164"/>
      <c r="I76" s="164"/>
      <c r="J76" s="166" t="s">
        <v>54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119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Polopodzemní kontejnery II - Český Brod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SO 06 - Ulice Roháčova - Český Brod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Český Brod</v>
      </c>
      <c r="G89" s="38"/>
      <c r="H89" s="38"/>
      <c r="I89" s="30" t="s">
        <v>22</v>
      </c>
      <c r="J89" s="77" t="str">
        <f>IF(J12="","",J12)</f>
        <v>13. 12. 2023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8"/>
      <c r="E91" s="38"/>
      <c r="F91" s="25" t="str">
        <f>E15</f>
        <v xml:space="preserve">Město Český Brod, Náměstí Husovo 70, 282 01 Český </v>
      </c>
      <c r="G91" s="38"/>
      <c r="H91" s="38"/>
      <c r="I91" s="30" t="s">
        <v>31</v>
      </c>
      <c r="J91" s="34" t="str">
        <f>E21</f>
        <v>LNConsult s.r.o., U hřiště 250, 250 83 Škvorec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35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120</v>
      </c>
      <c r="D94" s="174"/>
      <c r="E94" s="174"/>
      <c r="F94" s="174"/>
      <c r="G94" s="174"/>
      <c r="H94" s="174"/>
      <c r="I94" s="174"/>
      <c r="J94" s="175" t="s">
        <v>121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122</v>
      </c>
      <c r="D96" s="38"/>
      <c r="E96" s="38"/>
      <c r="F96" s="38"/>
      <c r="G96" s="38"/>
      <c r="H96" s="38"/>
      <c r="I96" s="38"/>
      <c r="J96" s="108">
        <f>J122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77"/>
      <c r="C97" s="178"/>
      <c r="D97" s="179" t="s">
        <v>124</v>
      </c>
      <c r="E97" s="180"/>
      <c r="F97" s="180"/>
      <c r="G97" s="180"/>
      <c r="H97" s="180"/>
      <c r="I97" s="180"/>
      <c r="J97" s="181">
        <f>J123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125</v>
      </c>
      <c r="E98" s="186"/>
      <c r="F98" s="186"/>
      <c r="G98" s="186"/>
      <c r="H98" s="186"/>
      <c r="I98" s="186"/>
      <c r="J98" s="187">
        <f>J124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126</v>
      </c>
      <c r="E99" s="186"/>
      <c r="F99" s="186"/>
      <c r="G99" s="186"/>
      <c r="H99" s="186"/>
      <c r="I99" s="186"/>
      <c r="J99" s="187">
        <f>J168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127</v>
      </c>
      <c r="E100" s="186"/>
      <c r="F100" s="186"/>
      <c r="G100" s="186"/>
      <c r="H100" s="186"/>
      <c r="I100" s="186"/>
      <c r="J100" s="187">
        <f>J175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128</v>
      </c>
      <c r="E101" s="186"/>
      <c r="F101" s="186"/>
      <c r="G101" s="186"/>
      <c r="H101" s="186"/>
      <c r="I101" s="186"/>
      <c r="J101" s="187">
        <f>J189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129</v>
      </c>
      <c r="E102" s="186"/>
      <c r="F102" s="186"/>
      <c r="G102" s="186"/>
      <c r="H102" s="186"/>
      <c r="I102" s="186"/>
      <c r="J102" s="187">
        <f>J200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61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64"/>
      <c r="C104" s="65"/>
      <c r="D104" s="65"/>
      <c r="E104" s="65"/>
      <c r="F104" s="65"/>
      <c r="G104" s="65"/>
      <c r="H104" s="65"/>
      <c r="I104" s="65"/>
      <c r="J104" s="65"/>
      <c r="K104" s="65"/>
      <c r="L104" s="61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130</v>
      </c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16</v>
      </c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172" t="str">
        <f>E7</f>
        <v>Polopodzemní kontejnery II - Český Brod</v>
      </c>
      <c r="F112" s="30"/>
      <c r="G112" s="30"/>
      <c r="H112" s="30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117</v>
      </c>
      <c r="D113" s="38"/>
      <c r="E113" s="38"/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74" t="str">
        <f>E9</f>
        <v>SO 06 - Ulice Roháčova - Český Brod</v>
      </c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20</v>
      </c>
      <c r="D116" s="38"/>
      <c r="E116" s="38"/>
      <c r="F116" s="25" t="str">
        <f>F12</f>
        <v>Český Brod</v>
      </c>
      <c r="G116" s="38"/>
      <c r="H116" s="38"/>
      <c r="I116" s="30" t="s">
        <v>22</v>
      </c>
      <c r="J116" s="77" t="str">
        <f>IF(J12="","",J12)</f>
        <v>13. 12. 2023</v>
      </c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40.05" customHeight="1">
      <c r="A118" s="36"/>
      <c r="B118" s="37"/>
      <c r="C118" s="30" t="s">
        <v>24</v>
      </c>
      <c r="D118" s="38"/>
      <c r="E118" s="38"/>
      <c r="F118" s="25" t="str">
        <f>E15</f>
        <v xml:space="preserve">Město Český Brod, Náměstí Husovo 70, 282 01 Český </v>
      </c>
      <c r="G118" s="38"/>
      <c r="H118" s="38"/>
      <c r="I118" s="30" t="s">
        <v>31</v>
      </c>
      <c r="J118" s="34" t="str">
        <f>E21</f>
        <v>LNConsult s.r.o., U hřiště 250, 250 83 Škvorec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29</v>
      </c>
      <c r="D119" s="38"/>
      <c r="E119" s="38"/>
      <c r="F119" s="25" t="str">
        <f>IF(E18="","",E18)</f>
        <v>Vyplň údaj</v>
      </c>
      <c r="G119" s="38"/>
      <c r="H119" s="38"/>
      <c r="I119" s="30" t="s">
        <v>35</v>
      </c>
      <c r="J119" s="34" t="str">
        <f>E24</f>
        <v xml:space="preserve"> </v>
      </c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89"/>
      <c r="B121" s="190"/>
      <c r="C121" s="191" t="s">
        <v>131</v>
      </c>
      <c r="D121" s="192" t="s">
        <v>63</v>
      </c>
      <c r="E121" s="192" t="s">
        <v>59</v>
      </c>
      <c r="F121" s="192" t="s">
        <v>60</v>
      </c>
      <c r="G121" s="192" t="s">
        <v>132</v>
      </c>
      <c r="H121" s="192" t="s">
        <v>133</v>
      </c>
      <c r="I121" s="192" t="s">
        <v>134</v>
      </c>
      <c r="J121" s="192" t="s">
        <v>121</v>
      </c>
      <c r="K121" s="193" t="s">
        <v>135</v>
      </c>
      <c r="L121" s="194"/>
      <c r="M121" s="98" t="s">
        <v>1</v>
      </c>
      <c r="N121" s="99" t="s">
        <v>42</v>
      </c>
      <c r="O121" s="99" t="s">
        <v>136</v>
      </c>
      <c r="P121" s="99" t="s">
        <v>137</v>
      </c>
      <c r="Q121" s="99" t="s">
        <v>138</v>
      </c>
      <c r="R121" s="99" t="s">
        <v>139</v>
      </c>
      <c r="S121" s="99" t="s">
        <v>140</v>
      </c>
      <c r="T121" s="100" t="s">
        <v>141</v>
      </c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</row>
    <row r="122" s="2" customFormat="1" ht="22.8" customHeight="1">
      <c r="A122" s="36"/>
      <c r="B122" s="37"/>
      <c r="C122" s="105" t="s">
        <v>142</v>
      </c>
      <c r="D122" s="38"/>
      <c r="E122" s="38"/>
      <c r="F122" s="38"/>
      <c r="G122" s="38"/>
      <c r="H122" s="38"/>
      <c r="I122" s="38"/>
      <c r="J122" s="195">
        <f>BK122</f>
        <v>0</v>
      </c>
      <c r="K122" s="38"/>
      <c r="L122" s="42"/>
      <c r="M122" s="101"/>
      <c r="N122" s="196"/>
      <c r="O122" s="102"/>
      <c r="P122" s="197">
        <f>P123</f>
        <v>0</v>
      </c>
      <c r="Q122" s="102"/>
      <c r="R122" s="197">
        <f>R123</f>
        <v>66.755634180000001</v>
      </c>
      <c r="S122" s="102"/>
      <c r="T122" s="198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5" t="s">
        <v>77</v>
      </c>
      <c r="AU122" s="15" t="s">
        <v>123</v>
      </c>
      <c r="BK122" s="199">
        <f>BK123</f>
        <v>0</v>
      </c>
    </row>
    <row r="123" s="12" customFormat="1" ht="25.92" customHeight="1">
      <c r="A123" s="12"/>
      <c r="B123" s="200"/>
      <c r="C123" s="201"/>
      <c r="D123" s="202" t="s">
        <v>77</v>
      </c>
      <c r="E123" s="203" t="s">
        <v>143</v>
      </c>
      <c r="F123" s="203" t="s">
        <v>144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P124+P168+P175+P189+P200</f>
        <v>0</v>
      </c>
      <c r="Q123" s="208"/>
      <c r="R123" s="209">
        <f>R124+R168+R175+R189+R200</f>
        <v>66.755634180000001</v>
      </c>
      <c r="S123" s="208"/>
      <c r="T123" s="210">
        <f>T124+T168+T175+T189+T200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86</v>
      </c>
      <c r="AT123" s="212" t="s">
        <v>77</v>
      </c>
      <c r="AU123" s="212" t="s">
        <v>78</v>
      </c>
      <c r="AY123" s="211" t="s">
        <v>145</v>
      </c>
      <c r="BK123" s="213">
        <f>BK124+BK168+BK175+BK189+BK200</f>
        <v>0</v>
      </c>
    </row>
    <row r="124" s="12" customFormat="1" ht="22.8" customHeight="1">
      <c r="A124" s="12"/>
      <c r="B124" s="200"/>
      <c r="C124" s="201"/>
      <c r="D124" s="202" t="s">
        <v>77</v>
      </c>
      <c r="E124" s="214" t="s">
        <v>86</v>
      </c>
      <c r="F124" s="214" t="s">
        <v>146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SUM(P125:P167)</f>
        <v>0</v>
      </c>
      <c r="Q124" s="208"/>
      <c r="R124" s="209">
        <f>SUM(R125:R167)</f>
        <v>0.00059999999999999995</v>
      </c>
      <c r="S124" s="208"/>
      <c r="T124" s="210">
        <f>SUM(T125:T167)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86</v>
      </c>
      <c r="AT124" s="212" t="s">
        <v>77</v>
      </c>
      <c r="AU124" s="212" t="s">
        <v>86</v>
      </c>
      <c r="AY124" s="211" t="s">
        <v>145</v>
      </c>
      <c r="BK124" s="213">
        <f>SUM(BK125:BK167)</f>
        <v>0</v>
      </c>
    </row>
    <row r="125" s="2" customFormat="1" ht="24.15" customHeight="1">
      <c r="A125" s="36"/>
      <c r="B125" s="37"/>
      <c r="C125" s="216" t="s">
        <v>86</v>
      </c>
      <c r="D125" s="216" t="s">
        <v>147</v>
      </c>
      <c r="E125" s="217" t="s">
        <v>148</v>
      </c>
      <c r="F125" s="218" t="s">
        <v>149</v>
      </c>
      <c r="G125" s="219" t="s">
        <v>150</v>
      </c>
      <c r="H125" s="220">
        <v>30</v>
      </c>
      <c r="I125" s="221"/>
      <c r="J125" s="222">
        <f>ROUND(I125*H125,2)</f>
        <v>0</v>
      </c>
      <c r="K125" s="218" t="s">
        <v>151</v>
      </c>
      <c r="L125" s="42"/>
      <c r="M125" s="223" t="s">
        <v>1</v>
      </c>
      <c r="N125" s="224" t="s">
        <v>43</v>
      </c>
      <c r="O125" s="89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27" t="s">
        <v>152</v>
      </c>
      <c r="AT125" s="227" t="s">
        <v>147</v>
      </c>
      <c r="AU125" s="227" t="s">
        <v>88</v>
      </c>
      <c r="AY125" s="15" t="s">
        <v>145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15" t="s">
        <v>86</v>
      </c>
      <c r="BK125" s="228">
        <f>ROUND(I125*H125,2)</f>
        <v>0</v>
      </c>
      <c r="BL125" s="15" t="s">
        <v>152</v>
      </c>
      <c r="BM125" s="227" t="s">
        <v>482</v>
      </c>
    </row>
    <row r="126" s="2" customFormat="1">
      <c r="A126" s="36"/>
      <c r="B126" s="37"/>
      <c r="C126" s="38"/>
      <c r="D126" s="229" t="s">
        <v>154</v>
      </c>
      <c r="E126" s="38"/>
      <c r="F126" s="230" t="s">
        <v>155</v>
      </c>
      <c r="G126" s="38"/>
      <c r="H126" s="38"/>
      <c r="I126" s="231"/>
      <c r="J126" s="38"/>
      <c r="K126" s="38"/>
      <c r="L126" s="42"/>
      <c r="M126" s="232"/>
      <c r="N126" s="233"/>
      <c r="O126" s="89"/>
      <c r="P126" s="89"/>
      <c r="Q126" s="89"/>
      <c r="R126" s="89"/>
      <c r="S126" s="89"/>
      <c r="T126" s="90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5" t="s">
        <v>154</v>
      </c>
      <c r="AU126" s="15" t="s">
        <v>88</v>
      </c>
    </row>
    <row r="127" s="13" customFormat="1">
      <c r="A127" s="13"/>
      <c r="B127" s="234"/>
      <c r="C127" s="235"/>
      <c r="D127" s="229" t="s">
        <v>156</v>
      </c>
      <c r="E127" s="236" t="s">
        <v>1</v>
      </c>
      <c r="F127" s="237" t="s">
        <v>483</v>
      </c>
      <c r="G127" s="235"/>
      <c r="H127" s="238">
        <v>30</v>
      </c>
      <c r="I127" s="239"/>
      <c r="J127" s="235"/>
      <c r="K127" s="235"/>
      <c r="L127" s="240"/>
      <c r="M127" s="241"/>
      <c r="N127" s="242"/>
      <c r="O127" s="242"/>
      <c r="P127" s="242"/>
      <c r="Q127" s="242"/>
      <c r="R127" s="242"/>
      <c r="S127" s="242"/>
      <c r="T127" s="2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4" t="s">
        <v>156</v>
      </c>
      <c r="AU127" s="244" t="s">
        <v>88</v>
      </c>
      <c r="AV127" s="13" t="s">
        <v>88</v>
      </c>
      <c r="AW127" s="13" t="s">
        <v>34</v>
      </c>
      <c r="AX127" s="13" t="s">
        <v>86</v>
      </c>
      <c r="AY127" s="244" t="s">
        <v>145</v>
      </c>
    </row>
    <row r="128" s="2" customFormat="1" ht="24.15" customHeight="1">
      <c r="A128" s="36"/>
      <c r="B128" s="37"/>
      <c r="C128" s="216" t="s">
        <v>88</v>
      </c>
      <c r="D128" s="216" t="s">
        <v>147</v>
      </c>
      <c r="E128" s="217" t="s">
        <v>158</v>
      </c>
      <c r="F128" s="218" t="s">
        <v>159</v>
      </c>
      <c r="G128" s="219" t="s">
        <v>160</v>
      </c>
      <c r="H128" s="220">
        <v>1.5</v>
      </c>
      <c r="I128" s="221"/>
      <c r="J128" s="222">
        <f>ROUND(I128*H128,2)</f>
        <v>0</v>
      </c>
      <c r="K128" s="218" t="s">
        <v>151</v>
      </c>
      <c r="L128" s="42"/>
      <c r="M128" s="223" t="s">
        <v>1</v>
      </c>
      <c r="N128" s="224" t="s">
        <v>43</v>
      </c>
      <c r="O128" s="89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27" t="s">
        <v>152</v>
      </c>
      <c r="AT128" s="227" t="s">
        <v>147</v>
      </c>
      <c r="AU128" s="227" t="s">
        <v>88</v>
      </c>
      <c r="AY128" s="15" t="s">
        <v>145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15" t="s">
        <v>86</v>
      </c>
      <c r="BK128" s="228">
        <f>ROUND(I128*H128,2)</f>
        <v>0</v>
      </c>
      <c r="BL128" s="15" t="s">
        <v>152</v>
      </c>
      <c r="BM128" s="227" t="s">
        <v>484</v>
      </c>
    </row>
    <row r="129" s="2" customFormat="1">
      <c r="A129" s="36"/>
      <c r="B129" s="37"/>
      <c r="C129" s="38"/>
      <c r="D129" s="229" t="s">
        <v>154</v>
      </c>
      <c r="E129" s="38"/>
      <c r="F129" s="230" t="s">
        <v>162</v>
      </c>
      <c r="G129" s="38"/>
      <c r="H129" s="38"/>
      <c r="I129" s="231"/>
      <c r="J129" s="38"/>
      <c r="K129" s="38"/>
      <c r="L129" s="42"/>
      <c r="M129" s="232"/>
      <c r="N129" s="233"/>
      <c r="O129" s="89"/>
      <c r="P129" s="89"/>
      <c r="Q129" s="89"/>
      <c r="R129" s="89"/>
      <c r="S129" s="89"/>
      <c r="T129" s="90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5" t="s">
        <v>154</v>
      </c>
      <c r="AU129" s="15" t="s">
        <v>88</v>
      </c>
    </row>
    <row r="130" s="13" customFormat="1">
      <c r="A130" s="13"/>
      <c r="B130" s="234"/>
      <c r="C130" s="235"/>
      <c r="D130" s="229" t="s">
        <v>156</v>
      </c>
      <c r="E130" s="236" t="s">
        <v>1</v>
      </c>
      <c r="F130" s="237" t="s">
        <v>163</v>
      </c>
      <c r="G130" s="235"/>
      <c r="H130" s="238">
        <v>1.5</v>
      </c>
      <c r="I130" s="239"/>
      <c r="J130" s="235"/>
      <c r="K130" s="235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156</v>
      </c>
      <c r="AU130" s="244" t="s">
        <v>88</v>
      </c>
      <c r="AV130" s="13" t="s">
        <v>88</v>
      </c>
      <c r="AW130" s="13" t="s">
        <v>34</v>
      </c>
      <c r="AX130" s="13" t="s">
        <v>86</v>
      </c>
      <c r="AY130" s="244" t="s">
        <v>145</v>
      </c>
    </row>
    <row r="131" s="2" customFormat="1" ht="33" customHeight="1">
      <c r="A131" s="36"/>
      <c r="B131" s="37"/>
      <c r="C131" s="216" t="s">
        <v>164</v>
      </c>
      <c r="D131" s="216" t="s">
        <v>147</v>
      </c>
      <c r="E131" s="217" t="s">
        <v>165</v>
      </c>
      <c r="F131" s="218" t="s">
        <v>166</v>
      </c>
      <c r="G131" s="219" t="s">
        <v>160</v>
      </c>
      <c r="H131" s="220">
        <v>36.936</v>
      </c>
      <c r="I131" s="221"/>
      <c r="J131" s="222">
        <f>ROUND(I131*H131,2)</f>
        <v>0</v>
      </c>
      <c r="K131" s="218" t="s">
        <v>151</v>
      </c>
      <c r="L131" s="42"/>
      <c r="M131" s="223" t="s">
        <v>1</v>
      </c>
      <c r="N131" s="224" t="s">
        <v>43</v>
      </c>
      <c r="O131" s="89"/>
      <c r="P131" s="225">
        <f>O131*H131</f>
        <v>0</v>
      </c>
      <c r="Q131" s="225">
        <v>0</v>
      </c>
      <c r="R131" s="225">
        <f>Q131*H131</f>
        <v>0</v>
      </c>
      <c r="S131" s="225">
        <v>0</v>
      </c>
      <c r="T131" s="226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7" t="s">
        <v>152</v>
      </c>
      <c r="AT131" s="227" t="s">
        <v>147</v>
      </c>
      <c r="AU131" s="227" t="s">
        <v>88</v>
      </c>
      <c r="AY131" s="15" t="s">
        <v>145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15" t="s">
        <v>86</v>
      </c>
      <c r="BK131" s="228">
        <f>ROUND(I131*H131,2)</f>
        <v>0</v>
      </c>
      <c r="BL131" s="15" t="s">
        <v>152</v>
      </c>
      <c r="BM131" s="227" t="s">
        <v>485</v>
      </c>
    </row>
    <row r="132" s="2" customFormat="1">
      <c r="A132" s="36"/>
      <c r="B132" s="37"/>
      <c r="C132" s="38"/>
      <c r="D132" s="229" t="s">
        <v>154</v>
      </c>
      <c r="E132" s="38"/>
      <c r="F132" s="230" t="s">
        <v>168</v>
      </c>
      <c r="G132" s="38"/>
      <c r="H132" s="38"/>
      <c r="I132" s="231"/>
      <c r="J132" s="38"/>
      <c r="K132" s="38"/>
      <c r="L132" s="42"/>
      <c r="M132" s="232"/>
      <c r="N132" s="233"/>
      <c r="O132" s="89"/>
      <c r="P132" s="89"/>
      <c r="Q132" s="89"/>
      <c r="R132" s="89"/>
      <c r="S132" s="89"/>
      <c r="T132" s="90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5" t="s">
        <v>154</v>
      </c>
      <c r="AU132" s="15" t="s">
        <v>88</v>
      </c>
    </row>
    <row r="133" s="13" customFormat="1">
      <c r="A133" s="13"/>
      <c r="B133" s="234"/>
      <c r="C133" s="235"/>
      <c r="D133" s="229" t="s">
        <v>156</v>
      </c>
      <c r="E133" s="236" t="s">
        <v>1</v>
      </c>
      <c r="F133" s="237" t="s">
        <v>486</v>
      </c>
      <c r="G133" s="235"/>
      <c r="H133" s="238">
        <v>36.936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156</v>
      </c>
      <c r="AU133" s="244" t="s">
        <v>88</v>
      </c>
      <c r="AV133" s="13" t="s">
        <v>88</v>
      </c>
      <c r="AW133" s="13" t="s">
        <v>34</v>
      </c>
      <c r="AX133" s="13" t="s">
        <v>86</v>
      </c>
      <c r="AY133" s="244" t="s">
        <v>145</v>
      </c>
    </row>
    <row r="134" s="2" customFormat="1" ht="24.15" customHeight="1">
      <c r="A134" s="36"/>
      <c r="B134" s="37"/>
      <c r="C134" s="216" t="s">
        <v>152</v>
      </c>
      <c r="D134" s="216" t="s">
        <v>147</v>
      </c>
      <c r="E134" s="217" t="s">
        <v>170</v>
      </c>
      <c r="F134" s="218" t="s">
        <v>171</v>
      </c>
      <c r="G134" s="219" t="s">
        <v>160</v>
      </c>
      <c r="H134" s="220">
        <v>36.936</v>
      </c>
      <c r="I134" s="221"/>
      <c r="J134" s="222">
        <f>ROUND(I134*H134,2)</f>
        <v>0</v>
      </c>
      <c r="K134" s="218" t="s">
        <v>151</v>
      </c>
      <c r="L134" s="42"/>
      <c r="M134" s="223" t="s">
        <v>1</v>
      </c>
      <c r="N134" s="224" t="s">
        <v>43</v>
      </c>
      <c r="O134" s="89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27" t="s">
        <v>152</v>
      </c>
      <c r="AT134" s="227" t="s">
        <v>147</v>
      </c>
      <c r="AU134" s="227" t="s">
        <v>88</v>
      </c>
      <c r="AY134" s="15" t="s">
        <v>145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15" t="s">
        <v>86</v>
      </c>
      <c r="BK134" s="228">
        <f>ROUND(I134*H134,2)</f>
        <v>0</v>
      </c>
      <c r="BL134" s="15" t="s">
        <v>152</v>
      </c>
      <c r="BM134" s="227" t="s">
        <v>487</v>
      </c>
    </row>
    <row r="135" s="2" customFormat="1">
      <c r="A135" s="36"/>
      <c r="B135" s="37"/>
      <c r="C135" s="38"/>
      <c r="D135" s="229" t="s">
        <v>154</v>
      </c>
      <c r="E135" s="38"/>
      <c r="F135" s="230" t="s">
        <v>173</v>
      </c>
      <c r="G135" s="38"/>
      <c r="H135" s="38"/>
      <c r="I135" s="231"/>
      <c r="J135" s="38"/>
      <c r="K135" s="38"/>
      <c r="L135" s="42"/>
      <c r="M135" s="232"/>
      <c r="N135" s="233"/>
      <c r="O135" s="89"/>
      <c r="P135" s="89"/>
      <c r="Q135" s="89"/>
      <c r="R135" s="89"/>
      <c r="S135" s="89"/>
      <c r="T135" s="90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5" t="s">
        <v>154</v>
      </c>
      <c r="AU135" s="15" t="s">
        <v>88</v>
      </c>
    </row>
    <row r="136" s="13" customFormat="1">
      <c r="A136" s="13"/>
      <c r="B136" s="234"/>
      <c r="C136" s="235"/>
      <c r="D136" s="229" t="s">
        <v>156</v>
      </c>
      <c r="E136" s="236" t="s">
        <v>1</v>
      </c>
      <c r="F136" s="237" t="s">
        <v>486</v>
      </c>
      <c r="G136" s="235"/>
      <c r="H136" s="238">
        <v>36.936</v>
      </c>
      <c r="I136" s="239"/>
      <c r="J136" s="235"/>
      <c r="K136" s="235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156</v>
      </c>
      <c r="AU136" s="244" t="s">
        <v>88</v>
      </c>
      <c r="AV136" s="13" t="s">
        <v>88</v>
      </c>
      <c r="AW136" s="13" t="s">
        <v>34</v>
      </c>
      <c r="AX136" s="13" t="s">
        <v>86</v>
      </c>
      <c r="AY136" s="244" t="s">
        <v>145</v>
      </c>
    </row>
    <row r="137" s="2" customFormat="1" ht="37.8" customHeight="1">
      <c r="A137" s="36"/>
      <c r="B137" s="37"/>
      <c r="C137" s="216" t="s">
        <v>174</v>
      </c>
      <c r="D137" s="216" t="s">
        <v>147</v>
      </c>
      <c r="E137" s="217" t="s">
        <v>175</v>
      </c>
      <c r="F137" s="218" t="s">
        <v>176</v>
      </c>
      <c r="G137" s="219" t="s">
        <v>160</v>
      </c>
      <c r="H137" s="220">
        <v>36.936</v>
      </c>
      <c r="I137" s="221"/>
      <c r="J137" s="222">
        <f>ROUND(I137*H137,2)</f>
        <v>0</v>
      </c>
      <c r="K137" s="218" t="s">
        <v>151</v>
      </c>
      <c r="L137" s="42"/>
      <c r="M137" s="223" t="s">
        <v>1</v>
      </c>
      <c r="N137" s="224" t="s">
        <v>43</v>
      </c>
      <c r="O137" s="89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7" t="s">
        <v>152</v>
      </c>
      <c r="AT137" s="227" t="s">
        <v>147</v>
      </c>
      <c r="AU137" s="227" t="s">
        <v>88</v>
      </c>
      <c r="AY137" s="15" t="s">
        <v>145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15" t="s">
        <v>86</v>
      </c>
      <c r="BK137" s="228">
        <f>ROUND(I137*H137,2)</f>
        <v>0</v>
      </c>
      <c r="BL137" s="15" t="s">
        <v>152</v>
      </c>
      <c r="BM137" s="227" t="s">
        <v>488</v>
      </c>
    </row>
    <row r="138" s="2" customFormat="1">
      <c r="A138" s="36"/>
      <c r="B138" s="37"/>
      <c r="C138" s="38"/>
      <c r="D138" s="229" t="s">
        <v>154</v>
      </c>
      <c r="E138" s="38"/>
      <c r="F138" s="230" t="s">
        <v>178</v>
      </c>
      <c r="G138" s="38"/>
      <c r="H138" s="38"/>
      <c r="I138" s="231"/>
      <c r="J138" s="38"/>
      <c r="K138" s="38"/>
      <c r="L138" s="42"/>
      <c r="M138" s="232"/>
      <c r="N138" s="233"/>
      <c r="O138" s="89"/>
      <c r="P138" s="89"/>
      <c r="Q138" s="89"/>
      <c r="R138" s="89"/>
      <c r="S138" s="89"/>
      <c r="T138" s="90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5" t="s">
        <v>154</v>
      </c>
      <c r="AU138" s="15" t="s">
        <v>88</v>
      </c>
    </row>
    <row r="139" s="13" customFormat="1">
      <c r="A139" s="13"/>
      <c r="B139" s="234"/>
      <c r="C139" s="235"/>
      <c r="D139" s="229" t="s">
        <v>156</v>
      </c>
      <c r="E139" s="236" t="s">
        <v>1</v>
      </c>
      <c r="F139" s="237" t="s">
        <v>486</v>
      </c>
      <c r="G139" s="235"/>
      <c r="H139" s="238">
        <v>36.936</v>
      </c>
      <c r="I139" s="239"/>
      <c r="J139" s="235"/>
      <c r="K139" s="235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156</v>
      </c>
      <c r="AU139" s="244" t="s">
        <v>88</v>
      </c>
      <c r="AV139" s="13" t="s">
        <v>88</v>
      </c>
      <c r="AW139" s="13" t="s">
        <v>34</v>
      </c>
      <c r="AX139" s="13" t="s">
        <v>86</v>
      </c>
      <c r="AY139" s="244" t="s">
        <v>145</v>
      </c>
    </row>
    <row r="140" s="2" customFormat="1" ht="37.8" customHeight="1">
      <c r="A140" s="36"/>
      <c r="B140" s="37"/>
      <c r="C140" s="216" t="s">
        <v>179</v>
      </c>
      <c r="D140" s="216" t="s">
        <v>147</v>
      </c>
      <c r="E140" s="217" t="s">
        <v>180</v>
      </c>
      <c r="F140" s="218" t="s">
        <v>181</v>
      </c>
      <c r="G140" s="219" t="s">
        <v>160</v>
      </c>
      <c r="H140" s="220">
        <v>369.36000000000001</v>
      </c>
      <c r="I140" s="221"/>
      <c r="J140" s="222">
        <f>ROUND(I140*H140,2)</f>
        <v>0</v>
      </c>
      <c r="K140" s="218" t="s">
        <v>151</v>
      </c>
      <c r="L140" s="42"/>
      <c r="M140" s="223" t="s">
        <v>1</v>
      </c>
      <c r="N140" s="224" t="s">
        <v>43</v>
      </c>
      <c r="O140" s="89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27" t="s">
        <v>152</v>
      </c>
      <c r="AT140" s="227" t="s">
        <v>147</v>
      </c>
      <c r="AU140" s="227" t="s">
        <v>88</v>
      </c>
      <c r="AY140" s="15" t="s">
        <v>145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5" t="s">
        <v>86</v>
      </c>
      <c r="BK140" s="228">
        <f>ROUND(I140*H140,2)</f>
        <v>0</v>
      </c>
      <c r="BL140" s="15" t="s">
        <v>152</v>
      </c>
      <c r="BM140" s="227" t="s">
        <v>489</v>
      </c>
    </row>
    <row r="141" s="2" customFormat="1">
      <c r="A141" s="36"/>
      <c r="B141" s="37"/>
      <c r="C141" s="38"/>
      <c r="D141" s="229" t="s">
        <v>154</v>
      </c>
      <c r="E141" s="38"/>
      <c r="F141" s="230" t="s">
        <v>183</v>
      </c>
      <c r="G141" s="38"/>
      <c r="H141" s="38"/>
      <c r="I141" s="231"/>
      <c r="J141" s="38"/>
      <c r="K141" s="38"/>
      <c r="L141" s="42"/>
      <c r="M141" s="232"/>
      <c r="N141" s="233"/>
      <c r="O141" s="89"/>
      <c r="P141" s="89"/>
      <c r="Q141" s="89"/>
      <c r="R141" s="89"/>
      <c r="S141" s="89"/>
      <c r="T141" s="90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5" t="s">
        <v>154</v>
      </c>
      <c r="AU141" s="15" t="s">
        <v>88</v>
      </c>
    </row>
    <row r="142" s="13" customFormat="1">
      <c r="A142" s="13"/>
      <c r="B142" s="234"/>
      <c r="C142" s="235"/>
      <c r="D142" s="229" t="s">
        <v>156</v>
      </c>
      <c r="E142" s="236" t="s">
        <v>1</v>
      </c>
      <c r="F142" s="237" t="s">
        <v>490</v>
      </c>
      <c r="G142" s="235"/>
      <c r="H142" s="238">
        <v>369.36000000000001</v>
      </c>
      <c r="I142" s="239"/>
      <c r="J142" s="235"/>
      <c r="K142" s="235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156</v>
      </c>
      <c r="AU142" s="244" t="s">
        <v>88</v>
      </c>
      <c r="AV142" s="13" t="s">
        <v>88</v>
      </c>
      <c r="AW142" s="13" t="s">
        <v>34</v>
      </c>
      <c r="AX142" s="13" t="s">
        <v>86</v>
      </c>
      <c r="AY142" s="244" t="s">
        <v>145</v>
      </c>
    </row>
    <row r="143" s="2" customFormat="1" ht="24.15" customHeight="1">
      <c r="A143" s="36"/>
      <c r="B143" s="37"/>
      <c r="C143" s="216" t="s">
        <v>185</v>
      </c>
      <c r="D143" s="216" t="s">
        <v>147</v>
      </c>
      <c r="E143" s="217" t="s">
        <v>186</v>
      </c>
      <c r="F143" s="218" t="s">
        <v>187</v>
      </c>
      <c r="G143" s="219" t="s">
        <v>160</v>
      </c>
      <c r="H143" s="220">
        <v>36.936</v>
      </c>
      <c r="I143" s="221"/>
      <c r="J143" s="222">
        <f>ROUND(I143*H143,2)</f>
        <v>0</v>
      </c>
      <c r="K143" s="218" t="s">
        <v>151</v>
      </c>
      <c r="L143" s="42"/>
      <c r="M143" s="223" t="s">
        <v>1</v>
      </c>
      <c r="N143" s="224" t="s">
        <v>43</v>
      </c>
      <c r="O143" s="89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7" t="s">
        <v>152</v>
      </c>
      <c r="AT143" s="227" t="s">
        <v>147</v>
      </c>
      <c r="AU143" s="227" t="s">
        <v>88</v>
      </c>
      <c r="AY143" s="15" t="s">
        <v>145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5" t="s">
        <v>86</v>
      </c>
      <c r="BK143" s="228">
        <f>ROUND(I143*H143,2)</f>
        <v>0</v>
      </c>
      <c r="BL143" s="15" t="s">
        <v>152</v>
      </c>
      <c r="BM143" s="227" t="s">
        <v>491</v>
      </c>
    </row>
    <row r="144" s="2" customFormat="1">
      <c r="A144" s="36"/>
      <c r="B144" s="37"/>
      <c r="C144" s="38"/>
      <c r="D144" s="229" t="s">
        <v>154</v>
      </c>
      <c r="E144" s="38"/>
      <c r="F144" s="230" t="s">
        <v>189</v>
      </c>
      <c r="G144" s="38"/>
      <c r="H144" s="38"/>
      <c r="I144" s="231"/>
      <c r="J144" s="38"/>
      <c r="K144" s="38"/>
      <c r="L144" s="42"/>
      <c r="M144" s="232"/>
      <c r="N144" s="233"/>
      <c r="O144" s="89"/>
      <c r="P144" s="89"/>
      <c r="Q144" s="89"/>
      <c r="R144" s="89"/>
      <c r="S144" s="89"/>
      <c r="T144" s="90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154</v>
      </c>
      <c r="AU144" s="15" t="s">
        <v>88</v>
      </c>
    </row>
    <row r="145" s="13" customFormat="1">
      <c r="A145" s="13"/>
      <c r="B145" s="234"/>
      <c r="C145" s="235"/>
      <c r="D145" s="229" t="s">
        <v>156</v>
      </c>
      <c r="E145" s="236" t="s">
        <v>1</v>
      </c>
      <c r="F145" s="237" t="s">
        <v>486</v>
      </c>
      <c r="G145" s="235"/>
      <c r="H145" s="238">
        <v>36.936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156</v>
      </c>
      <c r="AU145" s="244" t="s">
        <v>88</v>
      </c>
      <c r="AV145" s="13" t="s">
        <v>88</v>
      </c>
      <c r="AW145" s="13" t="s">
        <v>34</v>
      </c>
      <c r="AX145" s="13" t="s">
        <v>86</v>
      </c>
      <c r="AY145" s="244" t="s">
        <v>145</v>
      </c>
    </row>
    <row r="146" s="2" customFormat="1" ht="24.15" customHeight="1">
      <c r="A146" s="36"/>
      <c r="B146" s="37"/>
      <c r="C146" s="216" t="s">
        <v>190</v>
      </c>
      <c r="D146" s="216" t="s">
        <v>147</v>
      </c>
      <c r="E146" s="217" t="s">
        <v>191</v>
      </c>
      <c r="F146" s="218" t="s">
        <v>192</v>
      </c>
      <c r="G146" s="219" t="s">
        <v>193</v>
      </c>
      <c r="H146" s="220">
        <v>66.484999999999999</v>
      </c>
      <c r="I146" s="221"/>
      <c r="J146" s="222">
        <f>ROUND(I146*H146,2)</f>
        <v>0</v>
      </c>
      <c r="K146" s="218" t="s">
        <v>151</v>
      </c>
      <c r="L146" s="42"/>
      <c r="M146" s="223" t="s">
        <v>1</v>
      </c>
      <c r="N146" s="224" t="s">
        <v>43</v>
      </c>
      <c r="O146" s="89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7" t="s">
        <v>152</v>
      </c>
      <c r="AT146" s="227" t="s">
        <v>147</v>
      </c>
      <c r="AU146" s="227" t="s">
        <v>88</v>
      </c>
      <c r="AY146" s="15" t="s">
        <v>145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15" t="s">
        <v>86</v>
      </c>
      <c r="BK146" s="228">
        <f>ROUND(I146*H146,2)</f>
        <v>0</v>
      </c>
      <c r="BL146" s="15" t="s">
        <v>152</v>
      </c>
      <c r="BM146" s="227" t="s">
        <v>492</v>
      </c>
    </row>
    <row r="147" s="2" customFormat="1">
      <c r="A147" s="36"/>
      <c r="B147" s="37"/>
      <c r="C147" s="38"/>
      <c r="D147" s="229" t="s">
        <v>154</v>
      </c>
      <c r="E147" s="38"/>
      <c r="F147" s="230" t="s">
        <v>195</v>
      </c>
      <c r="G147" s="38"/>
      <c r="H147" s="38"/>
      <c r="I147" s="231"/>
      <c r="J147" s="38"/>
      <c r="K147" s="38"/>
      <c r="L147" s="42"/>
      <c r="M147" s="232"/>
      <c r="N147" s="233"/>
      <c r="O147" s="89"/>
      <c r="P147" s="89"/>
      <c r="Q147" s="89"/>
      <c r="R147" s="89"/>
      <c r="S147" s="89"/>
      <c r="T147" s="90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5" t="s">
        <v>154</v>
      </c>
      <c r="AU147" s="15" t="s">
        <v>88</v>
      </c>
    </row>
    <row r="148" s="13" customFormat="1">
      <c r="A148" s="13"/>
      <c r="B148" s="234"/>
      <c r="C148" s="235"/>
      <c r="D148" s="229" t="s">
        <v>156</v>
      </c>
      <c r="E148" s="236" t="s">
        <v>1</v>
      </c>
      <c r="F148" s="237" t="s">
        <v>493</v>
      </c>
      <c r="G148" s="235"/>
      <c r="H148" s="238">
        <v>66.484999999999999</v>
      </c>
      <c r="I148" s="239"/>
      <c r="J148" s="235"/>
      <c r="K148" s="235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156</v>
      </c>
      <c r="AU148" s="244" t="s">
        <v>88</v>
      </c>
      <c r="AV148" s="13" t="s">
        <v>88</v>
      </c>
      <c r="AW148" s="13" t="s">
        <v>34</v>
      </c>
      <c r="AX148" s="13" t="s">
        <v>86</v>
      </c>
      <c r="AY148" s="244" t="s">
        <v>145</v>
      </c>
    </row>
    <row r="149" s="2" customFormat="1" ht="24.15" customHeight="1">
      <c r="A149" s="36"/>
      <c r="B149" s="37"/>
      <c r="C149" s="216" t="s">
        <v>197</v>
      </c>
      <c r="D149" s="216" t="s">
        <v>147</v>
      </c>
      <c r="E149" s="217" t="s">
        <v>198</v>
      </c>
      <c r="F149" s="218" t="s">
        <v>199</v>
      </c>
      <c r="G149" s="219" t="s">
        <v>150</v>
      </c>
      <c r="H149" s="220">
        <v>30</v>
      </c>
      <c r="I149" s="221"/>
      <c r="J149" s="222">
        <f>ROUND(I149*H149,2)</f>
        <v>0</v>
      </c>
      <c r="K149" s="218" t="s">
        <v>151</v>
      </c>
      <c r="L149" s="42"/>
      <c r="M149" s="223" t="s">
        <v>1</v>
      </c>
      <c r="N149" s="224" t="s">
        <v>43</v>
      </c>
      <c r="O149" s="89"/>
      <c r="P149" s="225">
        <f>O149*H149</f>
        <v>0</v>
      </c>
      <c r="Q149" s="225">
        <v>0</v>
      </c>
      <c r="R149" s="225">
        <f>Q149*H149</f>
        <v>0</v>
      </c>
      <c r="S149" s="225">
        <v>0</v>
      </c>
      <c r="T149" s="22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7" t="s">
        <v>152</v>
      </c>
      <c r="AT149" s="227" t="s">
        <v>147</v>
      </c>
      <c r="AU149" s="227" t="s">
        <v>88</v>
      </c>
      <c r="AY149" s="15" t="s">
        <v>145</v>
      </c>
      <c r="BE149" s="228">
        <f>IF(N149="základní",J149,0)</f>
        <v>0</v>
      </c>
      <c r="BF149" s="228">
        <f>IF(N149="snížená",J149,0)</f>
        <v>0</v>
      </c>
      <c r="BG149" s="228">
        <f>IF(N149="zákl. přenesená",J149,0)</f>
        <v>0</v>
      </c>
      <c r="BH149" s="228">
        <f>IF(N149="sníž. přenesená",J149,0)</f>
        <v>0</v>
      </c>
      <c r="BI149" s="228">
        <f>IF(N149="nulová",J149,0)</f>
        <v>0</v>
      </c>
      <c r="BJ149" s="15" t="s">
        <v>86</v>
      </c>
      <c r="BK149" s="228">
        <f>ROUND(I149*H149,2)</f>
        <v>0</v>
      </c>
      <c r="BL149" s="15" t="s">
        <v>152</v>
      </c>
      <c r="BM149" s="227" t="s">
        <v>494</v>
      </c>
    </row>
    <row r="150" s="2" customFormat="1">
      <c r="A150" s="36"/>
      <c r="B150" s="37"/>
      <c r="C150" s="38"/>
      <c r="D150" s="229" t="s">
        <v>154</v>
      </c>
      <c r="E150" s="38"/>
      <c r="F150" s="230" t="s">
        <v>201</v>
      </c>
      <c r="G150" s="38"/>
      <c r="H150" s="38"/>
      <c r="I150" s="231"/>
      <c r="J150" s="38"/>
      <c r="K150" s="38"/>
      <c r="L150" s="42"/>
      <c r="M150" s="232"/>
      <c r="N150" s="233"/>
      <c r="O150" s="89"/>
      <c r="P150" s="89"/>
      <c r="Q150" s="89"/>
      <c r="R150" s="89"/>
      <c r="S150" s="89"/>
      <c r="T150" s="90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154</v>
      </c>
      <c r="AU150" s="15" t="s">
        <v>88</v>
      </c>
    </row>
    <row r="151" s="13" customFormat="1">
      <c r="A151" s="13"/>
      <c r="B151" s="234"/>
      <c r="C151" s="235"/>
      <c r="D151" s="229" t="s">
        <v>156</v>
      </c>
      <c r="E151" s="236" t="s">
        <v>1</v>
      </c>
      <c r="F151" s="237" t="s">
        <v>414</v>
      </c>
      <c r="G151" s="235"/>
      <c r="H151" s="238">
        <v>30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4" t="s">
        <v>156</v>
      </c>
      <c r="AU151" s="244" t="s">
        <v>88</v>
      </c>
      <c r="AV151" s="13" t="s">
        <v>88</v>
      </c>
      <c r="AW151" s="13" t="s">
        <v>34</v>
      </c>
      <c r="AX151" s="13" t="s">
        <v>86</v>
      </c>
      <c r="AY151" s="244" t="s">
        <v>145</v>
      </c>
    </row>
    <row r="152" s="2" customFormat="1" ht="24.15" customHeight="1">
      <c r="A152" s="36"/>
      <c r="B152" s="37"/>
      <c r="C152" s="216" t="s">
        <v>203</v>
      </c>
      <c r="D152" s="216" t="s">
        <v>147</v>
      </c>
      <c r="E152" s="217" t="s">
        <v>204</v>
      </c>
      <c r="F152" s="218" t="s">
        <v>205</v>
      </c>
      <c r="G152" s="219" t="s">
        <v>150</v>
      </c>
      <c r="H152" s="220">
        <v>30</v>
      </c>
      <c r="I152" s="221"/>
      <c r="J152" s="222">
        <f>ROUND(I152*H152,2)</f>
        <v>0</v>
      </c>
      <c r="K152" s="218" t="s">
        <v>151</v>
      </c>
      <c r="L152" s="42"/>
      <c r="M152" s="223" t="s">
        <v>1</v>
      </c>
      <c r="N152" s="224" t="s">
        <v>43</v>
      </c>
      <c r="O152" s="89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27" t="s">
        <v>152</v>
      </c>
      <c r="AT152" s="227" t="s">
        <v>147</v>
      </c>
      <c r="AU152" s="227" t="s">
        <v>88</v>
      </c>
      <c r="AY152" s="15" t="s">
        <v>145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15" t="s">
        <v>86</v>
      </c>
      <c r="BK152" s="228">
        <f>ROUND(I152*H152,2)</f>
        <v>0</v>
      </c>
      <c r="BL152" s="15" t="s">
        <v>152</v>
      </c>
      <c r="BM152" s="227" t="s">
        <v>495</v>
      </c>
    </row>
    <row r="153" s="2" customFormat="1">
      <c r="A153" s="36"/>
      <c r="B153" s="37"/>
      <c r="C153" s="38"/>
      <c r="D153" s="229" t="s">
        <v>154</v>
      </c>
      <c r="E153" s="38"/>
      <c r="F153" s="230" t="s">
        <v>207</v>
      </c>
      <c r="G153" s="38"/>
      <c r="H153" s="38"/>
      <c r="I153" s="231"/>
      <c r="J153" s="38"/>
      <c r="K153" s="38"/>
      <c r="L153" s="42"/>
      <c r="M153" s="232"/>
      <c r="N153" s="233"/>
      <c r="O153" s="89"/>
      <c r="P153" s="89"/>
      <c r="Q153" s="89"/>
      <c r="R153" s="89"/>
      <c r="S153" s="89"/>
      <c r="T153" s="90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5" t="s">
        <v>154</v>
      </c>
      <c r="AU153" s="15" t="s">
        <v>88</v>
      </c>
    </row>
    <row r="154" s="13" customFormat="1">
      <c r="A154" s="13"/>
      <c r="B154" s="234"/>
      <c r="C154" s="235"/>
      <c r="D154" s="229" t="s">
        <v>156</v>
      </c>
      <c r="E154" s="236" t="s">
        <v>1</v>
      </c>
      <c r="F154" s="237" t="s">
        <v>414</v>
      </c>
      <c r="G154" s="235"/>
      <c r="H154" s="238">
        <v>30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156</v>
      </c>
      <c r="AU154" s="244" t="s">
        <v>88</v>
      </c>
      <c r="AV154" s="13" t="s">
        <v>88</v>
      </c>
      <c r="AW154" s="13" t="s">
        <v>34</v>
      </c>
      <c r="AX154" s="13" t="s">
        <v>86</v>
      </c>
      <c r="AY154" s="244" t="s">
        <v>145</v>
      </c>
    </row>
    <row r="155" s="2" customFormat="1" ht="16.5" customHeight="1">
      <c r="A155" s="36"/>
      <c r="B155" s="37"/>
      <c r="C155" s="245" t="s">
        <v>208</v>
      </c>
      <c r="D155" s="245" t="s">
        <v>209</v>
      </c>
      <c r="E155" s="246" t="s">
        <v>210</v>
      </c>
      <c r="F155" s="247" t="s">
        <v>211</v>
      </c>
      <c r="G155" s="248" t="s">
        <v>212</v>
      </c>
      <c r="H155" s="249">
        <v>0.59999999999999998</v>
      </c>
      <c r="I155" s="250"/>
      <c r="J155" s="251">
        <f>ROUND(I155*H155,2)</f>
        <v>0</v>
      </c>
      <c r="K155" s="247" t="s">
        <v>151</v>
      </c>
      <c r="L155" s="252"/>
      <c r="M155" s="253" t="s">
        <v>1</v>
      </c>
      <c r="N155" s="254" t="s">
        <v>43</v>
      </c>
      <c r="O155" s="89"/>
      <c r="P155" s="225">
        <f>O155*H155</f>
        <v>0</v>
      </c>
      <c r="Q155" s="225">
        <v>0.001</v>
      </c>
      <c r="R155" s="225">
        <f>Q155*H155</f>
        <v>0.00059999999999999995</v>
      </c>
      <c r="S155" s="225">
        <v>0</v>
      </c>
      <c r="T155" s="22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27" t="s">
        <v>190</v>
      </c>
      <c r="AT155" s="227" t="s">
        <v>209</v>
      </c>
      <c r="AU155" s="227" t="s">
        <v>88</v>
      </c>
      <c r="AY155" s="15" t="s">
        <v>145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15" t="s">
        <v>86</v>
      </c>
      <c r="BK155" s="228">
        <f>ROUND(I155*H155,2)</f>
        <v>0</v>
      </c>
      <c r="BL155" s="15" t="s">
        <v>152</v>
      </c>
      <c r="BM155" s="227" t="s">
        <v>496</v>
      </c>
    </row>
    <row r="156" s="2" customFormat="1">
      <c r="A156" s="36"/>
      <c r="B156" s="37"/>
      <c r="C156" s="38"/>
      <c r="D156" s="229" t="s">
        <v>154</v>
      </c>
      <c r="E156" s="38"/>
      <c r="F156" s="230" t="s">
        <v>211</v>
      </c>
      <c r="G156" s="38"/>
      <c r="H156" s="38"/>
      <c r="I156" s="231"/>
      <c r="J156" s="38"/>
      <c r="K156" s="38"/>
      <c r="L156" s="42"/>
      <c r="M156" s="232"/>
      <c r="N156" s="233"/>
      <c r="O156" s="89"/>
      <c r="P156" s="89"/>
      <c r="Q156" s="89"/>
      <c r="R156" s="89"/>
      <c r="S156" s="89"/>
      <c r="T156" s="90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5" t="s">
        <v>154</v>
      </c>
      <c r="AU156" s="15" t="s">
        <v>88</v>
      </c>
    </row>
    <row r="157" s="13" customFormat="1">
      <c r="A157" s="13"/>
      <c r="B157" s="234"/>
      <c r="C157" s="235"/>
      <c r="D157" s="229" t="s">
        <v>156</v>
      </c>
      <c r="E157" s="236" t="s">
        <v>1</v>
      </c>
      <c r="F157" s="237" t="s">
        <v>414</v>
      </c>
      <c r="G157" s="235"/>
      <c r="H157" s="238">
        <v>30</v>
      </c>
      <c r="I157" s="239"/>
      <c r="J157" s="235"/>
      <c r="K157" s="235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156</v>
      </c>
      <c r="AU157" s="244" t="s">
        <v>88</v>
      </c>
      <c r="AV157" s="13" t="s">
        <v>88</v>
      </c>
      <c r="AW157" s="13" t="s">
        <v>34</v>
      </c>
      <c r="AX157" s="13" t="s">
        <v>86</v>
      </c>
      <c r="AY157" s="244" t="s">
        <v>145</v>
      </c>
    </row>
    <row r="158" s="13" customFormat="1">
      <c r="A158" s="13"/>
      <c r="B158" s="234"/>
      <c r="C158" s="235"/>
      <c r="D158" s="229" t="s">
        <v>156</v>
      </c>
      <c r="E158" s="235"/>
      <c r="F158" s="237" t="s">
        <v>497</v>
      </c>
      <c r="G158" s="235"/>
      <c r="H158" s="238">
        <v>0.59999999999999998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156</v>
      </c>
      <c r="AU158" s="244" t="s">
        <v>88</v>
      </c>
      <c r="AV158" s="13" t="s">
        <v>88</v>
      </c>
      <c r="AW158" s="13" t="s">
        <v>4</v>
      </c>
      <c r="AX158" s="13" t="s">
        <v>86</v>
      </c>
      <c r="AY158" s="244" t="s">
        <v>145</v>
      </c>
    </row>
    <row r="159" s="2" customFormat="1" ht="16.5" customHeight="1">
      <c r="A159" s="36"/>
      <c r="B159" s="37"/>
      <c r="C159" s="216" t="s">
        <v>215</v>
      </c>
      <c r="D159" s="216" t="s">
        <v>147</v>
      </c>
      <c r="E159" s="217" t="s">
        <v>216</v>
      </c>
      <c r="F159" s="218" t="s">
        <v>217</v>
      </c>
      <c r="G159" s="219" t="s">
        <v>218</v>
      </c>
      <c r="H159" s="220">
        <v>5</v>
      </c>
      <c r="I159" s="221"/>
      <c r="J159" s="222">
        <f>ROUND(I159*H159,2)</f>
        <v>0</v>
      </c>
      <c r="K159" s="218" t="s">
        <v>1</v>
      </c>
      <c r="L159" s="42"/>
      <c r="M159" s="223" t="s">
        <v>1</v>
      </c>
      <c r="N159" s="224" t="s">
        <v>43</v>
      </c>
      <c r="O159" s="89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7" t="s">
        <v>152</v>
      </c>
      <c r="AT159" s="227" t="s">
        <v>147</v>
      </c>
      <c r="AU159" s="227" t="s">
        <v>88</v>
      </c>
      <c r="AY159" s="15" t="s">
        <v>145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5" t="s">
        <v>86</v>
      </c>
      <c r="BK159" s="228">
        <f>ROUND(I159*H159,2)</f>
        <v>0</v>
      </c>
      <c r="BL159" s="15" t="s">
        <v>152</v>
      </c>
      <c r="BM159" s="227" t="s">
        <v>498</v>
      </c>
    </row>
    <row r="160" s="2" customFormat="1">
      <c r="A160" s="36"/>
      <c r="B160" s="37"/>
      <c r="C160" s="38"/>
      <c r="D160" s="229" t="s">
        <v>154</v>
      </c>
      <c r="E160" s="38"/>
      <c r="F160" s="230" t="s">
        <v>220</v>
      </c>
      <c r="G160" s="38"/>
      <c r="H160" s="38"/>
      <c r="I160" s="231"/>
      <c r="J160" s="38"/>
      <c r="K160" s="38"/>
      <c r="L160" s="42"/>
      <c r="M160" s="232"/>
      <c r="N160" s="233"/>
      <c r="O160" s="89"/>
      <c r="P160" s="89"/>
      <c r="Q160" s="89"/>
      <c r="R160" s="89"/>
      <c r="S160" s="89"/>
      <c r="T160" s="90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5" t="s">
        <v>154</v>
      </c>
      <c r="AU160" s="15" t="s">
        <v>88</v>
      </c>
    </row>
    <row r="161" s="13" customFormat="1">
      <c r="A161" s="13"/>
      <c r="B161" s="234"/>
      <c r="C161" s="235"/>
      <c r="D161" s="229" t="s">
        <v>156</v>
      </c>
      <c r="E161" s="236" t="s">
        <v>1</v>
      </c>
      <c r="F161" s="237" t="s">
        <v>174</v>
      </c>
      <c r="G161" s="235"/>
      <c r="H161" s="238">
        <v>5</v>
      </c>
      <c r="I161" s="239"/>
      <c r="J161" s="235"/>
      <c r="K161" s="235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156</v>
      </c>
      <c r="AU161" s="244" t="s">
        <v>88</v>
      </c>
      <c r="AV161" s="13" t="s">
        <v>88</v>
      </c>
      <c r="AW161" s="13" t="s">
        <v>34</v>
      </c>
      <c r="AX161" s="13" t="s">
        <v>86</v>
      </c>
      <c r="AY161" s="244" t="s">
        <v>145</v>
      </c>
    </row>
    <row r="162" s="2" customFormat="1" ht="66.75" customHeight="1">
      <c r="A162" s="36"/>
      <c r="B162" s="37"/>
      <c r="C162" s="216" t="s">
        <v>221</v>
      </c>
      <c r="D162" s="216" t="s">
        <v>147</v>
      </c>
      <c r="E162" s="217" t="s">
        <v>222</v>
      </c>
      <c r="F162" s="218" t="s">
        <v>499</v>
      </c>
      <c r="G162" s="219" t="s">
        <v>218</v>
      </c>
      <c r="H162" s="220">
        <v>4</v>
      </c>
      <c r="I162" s="221"/>
      <c r="J162" s="222">
        <f>ROUND(I162*H162,2)</f>
        <v>0</v>
      </c>
      <c r="K162" s="218" t="s">
        <v>1</v>
      </c>
      <c r="L162" s="42"/>
      <c r="M162" s="223" t="s">
        <v>1</v>
      </c>
      <c r="N162" s="224" t="s">
        <v>43</v>
      </c>
      <c r="O162" s="89"/>
      <c r="P162" s="225">
        <f>O162*H162</f>
        <v>0</v>
      </c>
      <c r="Q162" s="225">
        <v>0</v>
      </c>
      <c r="R162" s="225">
        <f>Q162*H162</f>
        <v>0</v>
      </c>
      <c r="S162" s="225">
        <v>0</v>
      </c>
      <c r="T162" s="22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7" t="s">
        <v>152</v>
      </c>
      <c r="AT162" s="227" t="s">
        <v>147</v>
      </c>
      <c r="AU162" s="227" t="s">
        <v>88</v>
      </c>
      <c r="AY162" s="15" t="s">
        <v>145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15" t="s">
        <v>86</v>
      </c>
      <c r="BK162" s="228">
        <f>ROUND(I162*H162,2)</f>
        <v>0</v>
      </c>
      <c r="BL162" s="15" t="s">
        <v>152</v>
      </c>
      <c r="BM162" s="227" t="s">
        <v>500</v>
      </c>
    </row>
    <row r="163" s="2" customFormat="1">
      <c r="A163" s="36"/>
      <c r="B163" s="37"/>
      <c r="C163" s="38"/>
      <c r="D163" s="229" t="s">
        <v>154</v>
      </c>
      <c r="E163" s="38"/>
      <c r="F163" s="230" t="s">
        <v>499</v>
      </c>
      <c r="G163" s="38"/>
      <c r="H163" s="38"/>
      <c r="I163" s="231"/>
      <c r="J163" s="38"/>
      <c r="K163" s="38"/>
      <c r="L163" s="42"/>
      <c r="M163" s="232"/>
      <c r="N163" s="233"/>
      <c r="O163" s="89"/>
      <c r="P163" s="89"/>
      <c r="Q163" s="89"/>
      <c r="R163" s="89"/>
      <c r="S163" s="89"/>
      <c r="T163" s="90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5" t="s">
        <v>154</v>
      </c>
      <c r="AU163" s="15" t="s">
        <v>88</v>
      </c>
    </row>
    <row r="164" s="13" customFormat="1">
      <c r="A164" s="13"/>
      <c r="B164" s="234"/>
      <c r="C164" s="235"/>
      <c r="D164" s="229" t="s">
        <v>156</v>
      </c>
      <c r="E164" s="236" t="s">
        <v>1</v>
      </c>
      <c r="F164" s="237" t="s">
        <v>152</v>
      </c>
      <c r="G164" s="235"/>
      <c r="H164" s="238">
        <v>4</v>
      </c>
      <c r="I164" s="239"/>
      <c r="J164" s="235"/>
      <c r="K164" s="235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156</v>
      </c>
      <c r="AU164" s="244" t="s">
        <v>88</v>
      </c>
      <c r="AV164" s="13" t="s">
        <v>88</v>
      </c>
      <c r="AW164" s="13" t="s">
        <v>34</v>
      </c>
      <c r="AX164" s="13" t="s">
        <v>86</v>
      </c>
      <c r="AY164" s="244" t="s">
        <v>145</v>
      </c>
    </row>
    <row r="165" s="2" customFormat="1" ht="62.7" customHeight="1">
      <c r="A165" s="36"/>
      <c r="B165" s="37"/>
      <c r="C165" s="216" t="s">
        <v>225</v>
      </c>
      <c r="D165" s="216" t="s">
        <v>147</v>
      </c>
      <c r="E165" s="217" t="s">
        <v>226</v>
      </c>
      <c r="F165" s="218" t="s">
        <v>501</v>
      </c>
      <c r="G165" s="219" t="s">
        <v>218</v>
      </c>
      <c r="H165" s="220">
        <v>1</v>
      </c>
      <c r="I165" s="221"/>
      <c r="J165" s="222">
        <f>ROUND(I165*H165,2)</f>
        <v>0</v>
      </c>
      <c r="K165" s="218" t="s">
        <v>1</v>
      </c>
      <c r="L165" s="42"/>
      <c r="M165" s="223" t="s">
        <v>1</v>
      </c>
      <c r="N165" s="224" t="s">
        <v>43</v>
      </c>
      <c r="O165" s="89"/>
      <c r="P165" s="225">
        <f>O165*H165</f>
        <v>0</v>
      </c>
      <c r="Q165" s="225">
        <v>0</v>
      </c>
      <c r="R165" s="225">
        <f>Q165*H165</f>
        <v>0</v>
      </c>
      <c r="S165" s="225">
        <v>0</v>
      </c>
      <c r="T165" s="22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7" t="s">
        <v>152</v>
      </c>
      <c r="AT165" s="227" t="s">
        <v>147</v>
      </c>
      <c r="AU165" s="227" t="s">
        <v>88</v>
      </c>
      <c r="AY165" s="15" t="s">
        <v>145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15" t="s">
        <v>86</v>
      </c>
      <c r="BK165" s="228">
        <f>ROUND(I165*H165,2)</f>
        <v>0</v>
      </c>
      <c r="BL165" s="15" t="s">
        <v>152</v>
      </c>
      <c r="BM165" s="227" t="s">
        <v>502</v>
      </c>
    </row>
    <row r="166" s="2" customFormat="1">
      <c r="A166" s="36"/>
      <c r="B166" s="37"/>
      <c r="C166" s="38"/>
      <c r="D166" s="229" t="s">
        <v>154</v>
      </c>
      <c r="E166" s="38"/>
      <c r="F166" s="230" t="s">
        <v>501</v>
      </c>
      <c r="G166" s="38"/>
      <c r="H166" s="38"/>
      <c r="I166" s="231"/>
      <c r="J166" s="38"/>
      <c r="K166" s="38"/>
      <c r="L166" s="42"/>
      <c r="M166" s="232"/>
      <c r="N166" s="233"/>
      <c r="O166" s="89"/>
      <c r="P166" s="89"/>
      <c r="Q166" s="89"/>
      <c r="R166" s="89"/>
      <c r="S166" s="89"/>
      <c r="T166" s="90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5" t="s">
        <v>154</v>
      </c>
      <c r="AU166" s="15" t="s">
        <v>88</v>
      </c>
    </row>
    <row r="167" s="13" customFormat="1">
      <c r="A167" s="13"/>
      <c r="B167" s="234"/>
      <c r="C167" s="235"/>
      <c r="D167" s="229" t="s">
        <v>156</v>
      </c>
      <c r="E167" s="236" t="s">
        <v>1</v>
      </c>
      <c r="F167" s="237" t="s">
        <v>86</v>
      </c>
      <c r="G167" s="235"/>
      <c r="H167" s="238">
        <v>1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156</v>
      </c>
      <c r="AU167" s="244" t="s">
        <v>88</v>
      </c>
      <c r="AV167" s="13" t="s">
        <v>88</v>
      </c>
      <c r="AW167" s="13" t="s">
        <v>34</v>
      </c>
      <c r="AX167" s="13" t="s">
        <v>86</v>
      </c>
      <c r="AY167" s="244" t="s">
        <v>145</v>
      </c>
    </row>
    <row r="168" s="12" customFormat="1" ht="22.8" customHeight="1">
      <c r="A168" s="12"/>
      <c r="B168" s="200"/>
      <c r="C168" s="201"/>
      <c r="D168" s="202" t="s">
        <v>77</v>
      </c>
      <c r="E168" s="214" t="s">
        <v>88</v>
      </c>
      <c r="F168" s="214" t="s">
        <v>229</v>
      </c>
      <c r="G168" s="201"/>
      <c r="H168" s="201"/>
      <c r="I168" s="204"/>
      <c r="J168" s="215">
        <f>BK168</f>
        <v>0</v>
      </c>
      <c r="K168" s="201"/>
      <c r="L168" s="206"/>
      <c r="M168" s="207"/>
      <c r="N168" s="208"/>
      <c r="O168" s="208"/>
      <c r="P168" s="209">
        <f>SUM(P169:P174)</f>
        <v>0</v>
      </c>
      <c r="Q168" s="208"/>
      <c r="R168" s="209">
        <f>SUM(R169:R174)</f>
        <v>33.737786419999999</v>
      </c>
      <c r="S168" s="208"/>
      <c r="T168" s="210">
        <f>SUM(T169:T174)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1" t="s">
        <v>86</v>
      </c>
      <c r="AT168" s="212" t="s">
        <v>77</v>
      </c>
      <c r="AU168" s="212" t="s">
        <v>86</v>
      </c>
      <c r="AY168" s="211" t="s">
        <v>145</v>
      </c>
      <c r="BK168" s="213">
        <f>SUM(BK169:BK174)</f>
        <v>0</v>
      </c>
    </row>
    <row r="169" s="2" customFormat="1" ht="24.15" customHeight="1">
      <c r="A169" s="36"/>
      <c r="B169" s="37"/>
      <c r="C169" s="216" t="s">
        <v>8</v>
      </c>
      <c r="D169" s="216" t="s">
        <v>147</v>
      </c>
      <c r="E169" s="217" t="s">
        <v>230</v>
      </c>
      <c r="F169" s="218" t="s">
        <v>231</v>
      </c>
      <c r="G169" s="219" t="s">
        <v>160</v>
      </c>
      <c r="H169" s="220">
        <v>13.44</v>
      </c>
      <c r="I169" s="221"/>
      <c r="J169" s="222">
        <f>ROUND(I169*H169,2)</f>
        <v>0</v>
      </c>
      <c r="K169" s="218" t="s">
        <v>232</v>
      </c>
      <c r="L169" s="42"/>
      <c r="M169" s="223" t="s">
        <v>1</v>
      </c>
      <c r="N169" s="224" t="s">
        <v>43</v>
      </c>
      <c r="O169" s="89"/>
      <c r="P169" s="225">
        <f>O169*H169</f>
        <v>0</v>
      </c>
      <c r="Q169" s="225">
        <v>2.5018699999999998</v>
      </c>
      <c r="R169" s="225">
        <f>Q169*H169</f>
        <v>33.625132799999996</v>
      </c>
      <c r="S169" s="225">
        <v>0</v>
      </c>
      <c r="T169" s="22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7" t="s">
        <v>152</v>
      </c>
      <c r="AT169" s="227" t="s">
        <v>147</v>
      </c>
      <c r="AU169" s="227" t="s">
        <v>88</v>
      </c>
      <c r="AY169" s="15" t="s">
        <v>145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15" t="s">
        <v>86</v>
      </c>
      <c r="BK169" s="228">
        <f>ROUND(I169*H169,2)</f>
        <v>0</v>
      </c>
      <c r="BL169" s="15" t="s">
        <v>152</v>
      </c>
      <c r="BM169" s="227" t="s">
        <v>503</v>
      </c>
    </row>
    <row r="170" s="2" customFormat="1">
      <c r="A170" s="36"/>
      <c r="B170" s="37"/>
      <c r="C170" s="38"/>
      <c r="D170" s="229" t="s">
        <v>154</v>
      </c>
      <c r="E170" s="38"/>
      <c r="F170" s="230" t="s">
        <v>234</v>
      </c>
      <c r="G170" s="38"/>
      <c r="H170" s="38"/>
      <c r="I170" s="231"/>
      <c r="J170" s="38"/>
      <c r="K170" s="38"/>
      <c r="L170" s="42"/>
      <c r="M170" s="232"/>
      <c r="N170" s="233"/>
      <c r="O170" s="89"/>
      <c r="P170" s="89"/>
      <c r="Q170" s="89"/>
      <c r="R170" s="89"/>
      <c r="S170" s="89"/>
      <c r="T170" s="90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5" t="s">
        <v>154</v>
      </c>
      <c r="AU170" s="15" t="s">
        <v>88</v>
      </c>
    </row>
    <row r="171" s="13" customFormat="1">
      <c r="A171" s="13"/>
      <c r="B171" s="234"/>
      <c r="C171" s="235"/>
      <c r="D171" s="229" t="s">
        <v>156</v>
      </c>
      <c r="E171" s="236" t="s">
        <v>1</v>
      </c>
      <c r="F171" s="237" t="s">
        <v>504</v>
      </c>
      <c r="G171" s="235"/>
      <c r="H171" s="238">
        <v>13.44</v>
      </c>
      <c r="I171" s="239"/>
      <c r="J171" s="235"/>
      <c r="K171" s="235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156</v>
      </c>
      <c r="AU171" s="244" t="s">
        <v>88</v>
      </c>
      <c r="AV171" s="13" t="s">
        <v>88</v>
      </c>
      <c r="AW171" s="13" t="s">
        <v>34</v>
      </c>
      <c r="AX171" s="13" t="s">
        <v>86</v>
      </c>
      <c r="AY171" s="244" t="s">
        <v>145</v>
      </c>
    </row>
    <row r="172" s="2" customFormat="1" ht="24.15" customHeight="1">
      <c r="A172" s="36"/>
      <c r="B172" s="37"/>
      <c r="C172" s="216" t="s">
        <v>236</v>
      </c>
      <c r="D172" s="216" t="s">
        <v>147</v>
      </c>
      <c r="E172" s="217" t="s">
        <v>237</v>
      </c>
      <c r="F172" s="218" t="s">
        <v>238</v>
      </c>
      <c r="G172" s="219" t="s">
        <v>193</v>
      </c>
      <c r="H172" s="220">
        <v>0.106</v>
      </c>
      <c r="I172" s="221"/>
      <c r="J172" s="222">
        <f>ROUND(I172*H172,2)</f>
        <v>0</v>
      </c>
      <c r="K172" s="218" t="s">
        <v>232</v>
      </c>
      <c r="L172" s="42"/>
      <c r="M172" s="223" t="s">
        <v>1</v>
      </c>
      <c r="N172" s="224" t="s">
        <v>43</v>
      </c>
      <c r="O172" s="89"/>
      <c r="P172" s="225">
        <f>O172*H172</f>
        <v>0</v>
      </c>
      <c r="Q172" s="225">
        <v>1.06277</v>
      </c>
      <c r="R172" s="225">
        <f>Q172*H172</f>
        <v>0.11265362</v>
      </c>
      <c r="S172" s="225">
        <v>0</v>
      </c>
      <c r="T172" s="22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7" t="s">
        <v>152</v>
      </c>
      <c r="AT172" s="227" t="s">
        <v>147</v>
      </c>
      <c r="AU172" s="227" t="s">
        <v>88</v>
      </c>
      <c r="AY172" s="15" t="s">
        <v>145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5" t="s">
        <v>86</v>
      </c>
      <c r="BK172" s="228">
        <f>ROUND(I172*H172,2)</f>
        <v>0</v>
      </c>
      <c r="BL172" s="15" t="s">
        <v>152</v>
      </c>
      <c r="BM172" s="227" t="s">
        <v>505</v>
      </c>
    </row>
    <row r="173" s="2" customFormat="1">
      <c r="A173" s="36"/>
      <c r="B173" s="37"/>
      <c r="C173" s="38"/>
      <c r="D173" s="229" t="s">
        <v>154</v>
      </c>
      <c r="E173" s="38"/>
      <c r="F173" s="230" t="s">
        <v>240</v>
      </c>
      <c r="G173" s="38"/>
      <c r="H173" s="38"/>
      <c r="I173" s="231"/>
      <c r="J173" s="38"/>
      <c r="K173" s="38"/>
      <c r="L173" s="42"/>
      <c r="M173" s="232"/>
      <c r="N173" s="233"/>
      <c r="O173" s="89"/>
      <c r="P173" s="89"/>
      <c r="Q173" s="89"/>
      <c r="R173" s="89"/>
      <c r="S173" s="89"/>
      <c r="T173" s="90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154</v>
      </c>
      <c r="AU173" s="15" t="s">
        <v>88</v>
      </c>
    </row>
    <row r="174" s="13" customFormat="1">
      <c r="A174" s="13"/>
      <c r="B174" s="234"/>
      <c r="C174" s="235"/>
      <c r="D174" s="229" t="s">
        <v>156</v>
      </c>
      <c r="E174" s="236" t="s">
        <v>1</v>
      </c>
      <c r="F174" s="237" t="s">
        <v>506</v>
      </c>
      <c r="G174" s="235"/>
      <c r="H174" s="238">
        <v>0.106</v>
      </c>
      <c r="I174" s="239"/>
      <c r="J174" s="235"/>
      <c r="K174" s="235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156</v>
      </c>
      <c r="AU174" s="244" t="s">
        <v>88</v>
      </c>
      <c r="AV174" s="13" t="s">
        <v>88</v>
      </c>
      <c r="AW174" s="13" t="s">
        <v>34</v>
      </c>
      <c r="AX174" s="13" t="s">
        <v>86</v>
      </c>
      <c r="AY174" s="244" t="s">
        <v>145</v>
      </c>
    </row>
    <row r="175" s="12" customFormat="1" ht="22.8" customHeight="1">
      <c r="A175" s="12"/>
      <c r="B175" s="200"/>
      <c r="C175" s="201"/>
      <c r="D175" s="202" t="s">
        <v>77</v>
      </c>
      <c r="E175" s="214" t="s">
        <v>174</v>
      </c>
      <c r="F175" s="214" t="s">
        <v>242</v>
      </c>
      <c r="G175" s="201"/>
      <c r="H175" s="201"/>
      <c r="I175" s="204"/>
      <c r="J175" s="215">
        <f>BK175</f>
        <v>0</v>
      </c>
      <c r="K175" s="201"/>
      <c r="L175" s="206"/>
      <c r="M175" s="207"/>
      <c r="N175" s="208"/>
      <c r="O175" s="208"/>
      <c r="P175" s="209">
        <f>SUM(P176:P188)</f>
        <v>0</v>
      </c>
      <c r="Q175" s="208"/>
      <c r="R175" s="209">
        <f>SUM(R176:R188)</f>
        <v>16.48538344</v>
      </c>
      <c r="S175" s="208"/>
      <c r="T175" s="210">
        <f>SUM(T176:T188)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1" t="s">
        <v>86</v>
      </c>
      <c r="AT175" s="212" t="s">
        <v>77</v>
      </c>
      <c r="AU175" s="212" t="s">
        <v>86</v>
      </c>
      <c r="AY175" s="211" t="s">
        <v>145</v>
      </c>
      <c r="BK175" s="213">
        <f>SUM(BK176:BK188)</f>
        <v>0</v>
      </c>
    </row>
    <row r="176" s="2" customFormat="1" ht="21.75" customHeight="1">
      <c r="A176" s="36"/>
      <c r="B176" s="37"/>
      <c r="C176" s="216" t="s">
        <v>243</v>
      </c>
      <c r="D176" s="216" t="s">
        <v>147</v>
      </c>
      <c r="E176" s="217" t="s">
        <v>244</v>
      </c>
      <c r="F176" s="218" t="s">
        <v>245</v>
      </c>
      <c r="G176" s="219" t="s">
        <v>150</v>
      </c>
      <c r="H176" s="220">
        <v>13.44</v>
      </c>
      <c r="I176" s="221"/>
      <c r="J176" s="222">
        <f>ROUND(I176*H176,2)</f>
        <v>0</v>
      </c>
      <c r="K176" s="218" t="s">
        <v>232</v>
      </c>
      <c r="L176" s="42"/>
      <c r="M176" s="223" t="s">
        <v>1</v>
      </c>
      <c r="N176" s="224" t="s">
        <v>43</v>
      </c>
      <c r="O176" s="89"/>
      <c r="P176" s="225">
        <f>O176*H176</f>
        <v>0</v>
      </c>
      <c r="Q176" s="225">
        <v>0.23000000000000001</v>
      </c>
      <c r="R176" s="225">
        <f>Q176*H176</f>
        <v>3.0912000000000002</v>
      </c>
      <c r="S176" s="225">
        <v>0</v>
      </c>
      <c r="T176" s="22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7" t="s">
        <v>152</v>
      </c>
      <c r="AT176" s="227" t="s">
        <v>147</v>
      </c>
      <c r="AU176" s="227" t="s">
        <v>88</v>
      </c>
      <c r="AY176" s="15" t="s">
        <v>145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15" t="s">
        <v>86</v>
      </c>
      <c r="BK176" s="228">
        <f>ROUND(I176*H176,2)</f>
        <v>0</v>
      </c>
      <c r="BL176" s="15" t="s">
        <v>152</v>
      </c>
      <c r="BM176" s="227" t="s">
        <v>507</v>
      </c>
    </row>
    <row r="177" s="2" customFormat="1">
      <c r="A177" s="36"/>
      <c r="B177" s="37"/>
      <c r="C177" s="38"/>
      <c r="D177" s="229" t="s">
        <v>154</v>
      </c>
      <c r="E177" s="38"/>
      <c r="F177" s="230" t="s">
        <v>247</v>
      </c>
      <c r="G177" s="38"/>
      <c r="H177" s="38"/>
      <c r="I177" s="231"/>
      <c r="J177" s="38"/>
      <c r="K177" s="38"/>
      <c r="L177" s="42"/>
      <c r="M177" s="232"/>
      <c r="N177" s="233"/>
      <c r="O177" s="89"/>
      <c r="P177" s="89"/>
      <c r="Q177" s="89"/>
      <c r="R177" s="89"/>
      <c r="S177" s="89"/>
      <c r="T177" s="90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154</v>
      </c>
      <c r="AU177" s="15" t="s">
        <v>88</v>
      </c>
    </row>
    <row r="178" s="13" customFormat="1">
      <c r="A178" s="13"/>
      <c r="B178" s="234"/>
      <c r="C178" s="235"/>
      <c r="D178" s="229" t="s">
        <v>156</v>
      </c>
      <c r="E178" s="236" t="s">
        <v>1</v>
      </c>
      <c r="F178" s="237" t="s">
        <v>504</v>
      </c>
      <c r="G178" s="235"/>
      <c r="H178" s="238">
        <v>13.44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156</v>
      </c>
      <c r="AU178" s="244" t="s">
        <v>88</v>
      </c>
      <c r="AV178" s="13" t="s">
        <v>88</v>
      </c>
      <c r="AW178" s="13" t="s">
        <v>34</v>
      </c>
      <c r="AX178" s="13" t="s">
        <v>86</v>
      </c>
      <c r="AY178" s="244" t="s">
        <v>145</v>
      </c>
    </row>
    <row r="179" s="2" customFormat="1" ht="21.75" customHeight="1">
      <c r="A179" s="36"/>
      <c r="B179" s="37"/>
      <c r="C179" s="216" t="s">
        <v>248</v>
      </c>
      <c r="D179" s="216" t="s">
        <v>147</v>
      </c>
      <c r="E179" s="217" t="s">
        <v>249</v>
      </c>
      <c r="F179" s="218" t="s">
        <v>250</v>
      </c>
      <c r="G179" s="219" t="s">
        <v>150</v>
      </c>
      <c r="H179" s="220">
        <v>14.651999999999999</v>
      </c>
      <c r="I179" s="221"/>
      <c r="J179" s="222">
        <f>ROUND(I179*H179,2)</f>
        <v>0</v>
      </c>
      <c r="K179" s="218" t="s">
        <v>151</v>
      </c>
      <c r="L179" s="42"/>
      <c r="M179" s="223" t="s">
        <v>1</v>
      </c>
      <c r="N179" s="224" t="s">
        <v>43</v>
      </c>
      <c r="O179" s="89"/>
      <c r="P179" s="225">
        <f>O179*H179</f>
        <v>0</v>
      </c>
      <c r="Q179" s="225">
        <v>0.68999999999999995</v>
      </c>
      <c r="R179" s="225">
        <f>Q179*H179</f>
        <v>10.109879999999999</v>
      </c>
      <c r="S179" s="225">
        <v>0</v>
      </c>
      <c r="T179" s="22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7" t="s">
        <v>152</v>
      </c>
      <c r="AT179" s="227" t="s">
        <v>147</v>
      </c>
      <c r="AU179" s="227" t="s">
        <v>88</v>
      </c>
      <c r="AY179" s="15" t="s">
        <v>145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5" t="s">
        <v>86</v>
      </c>
      <c r="BK179" s="228">
        <f>ROUND(I179*H179,2)</f>
        <v>0</v>
      </c>
      <c r="BL179" s="15" t="s">
        <v>152</v>
      </c>
      <c r="BM179" s="227" t="s">
        <v>508</v>
      </c>
    </row>
    <row r="180" s="2" customFormat="1">
      <c r="A180" s="36"/>
      <c r="B180" s="37"/>
      <c r="C180" s="38"/>
      <c r="D180" s="229" t="s">
        <v>154</v>
      </c>
      <c r="E180" s="38"/>
      <c r="F180" s="230" t="s">
        <v>252</v>
      </c>
      <c r="G180" s="38"/>
      <c r="H180" s="38"/>
      <c r="I180" s="231"/>
      <c r="J180" s="38"/>
      <c r="K180" s="38"/>
      <c r="L180" s="42"/>
      <c r="M180" s="232"/>
      <c r="N180" s="233"/>
      <c r="O180" s="89"/>
      <c r="P180" s="89"/>
      <c r="Q180" s="89"/>
      <c r="R180" s="89"/>
      <c r="S180" s="89"/>
      <c r="T180" s="90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154</v>
      </c>
      <c r="AU180" s="15" t="s">
        <v>88</v>
      </c>
    </row>
    <row r="181" s="13" customFormat="1">
      <c r="A181" s="13"/>
      <c r="B181" s="234"/>
      <c r="C181" s="235"/>
      <c r="D181" s="229" t="s">
        <v>156</v>
      </c>
      <c r="E181" s="236" t="s">
        <v>1</v>
      </c>
      <c r="F181" s="237" t="s">
        <v>509</v>
      </c>
      <c r="G181" s="235"/>
      <c r="H181" s="238">
        <v>14.651999999999999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156</v>
      </c>
      <c r="AU181" s="244" t="s">
        <v>88</v>
      </c>
      <c r="AV181" s="13" t="s">
        <v>88</v>
      </c>
      <c r="AW181" s="13" t="s">
        <v>34</v>
      </c>
      <c r="AX181" s="13" t="s">
        <v>86</v>
      </c>
      <c r="AY181" s="244" t="s">
        <v>145</v>
      </c>
    </row>
    <row r="182" s="2" customFormat="1" ht="24.15" customHeight="1">
      <c r="A182" s="36"/>
      <c r="B182" s="37"/>
      <c r="C182" s="216" t="s">
        <v>254</v>
      </c>
      <c r="D182" s="216" t="s">
        <v>147</v>
      </c>
      <c r="E182" s="217" t="s">
        <v>255</v>
      </c>
      <c r="F182" s="218" t="s">
        <v>256</v>
      </c>
      <c r="G182" s="219" t="s">
        <v>150</v>
      </c>
      <c r="H182" s="220">
        <v>14.651999999999999</v>
      </c>
      <c r="I182" s="221"/>
      <c r="J182" s="222">
        <f>ROUND(I182*H182,2)</f>
        <v>0</v>
      </c>
      <c r="K182" s="218" t="s">
        <v>151</v>
      </c>
      <c r="L182" s="42"/>
      <c r="M182" s="223" t="s">
        <v>1</v>
      </c>
      <c r="N182" s="224" t="s">
        <v>43</v>
      </c>
      <c r="O182" s="89"/>
      <c r="P182" s="225">
        <f>O182*H182</f>
        <v>0</v>
      </c>
      <c r="Q182" s="225">
        <v>0.089219999999999994</v>
      </c>
      <c r="R182" s="225">
        <f>Q182*H182</f>
        <v>1.3072514399999999</v>
      </c>
      <c r="S182" s="225">
        <v>0</v>
      </c>
      <c r="T182" s="22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7" t="s">
        <v>152</v>
      </c>
      <c r="AT182" s="227" t="s">
        <v>147</v>
      </c>
      <c r="AU182" s="227" t="s">
        <v>88</v>
      </c>
      <c r="AY182" s="15" t="s">
        <v>145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5" t="s">
        <v>86</v>
      </c>
      <c r="BK182" s="228">
        <f>ROUND(I182*H182,2)</f>
        <v>0</v>
      </c>
      <c r="BL182" s="15" t="s">
        <v>152</v>
      </c>
      <c r="BM182" s="227" t="s">
        <v>510</v>
      </c>
    </row>
    <row r="183" s="2" customFormat="1">
      <c r="A183" s="36"/>
      <c r="B183" s="37"/>
      <c r="C183" s="38"/>
      <c r="D183" s="229" t="s">
        <v>154</v>
      </c>
      <c r="E183" s="38"/>
      <c r="F183" s="230" t="s">
        <v>258</v>
      </c>
      <c r="G183" s="38"/>
      <c r="H183" s="38"/>
      <c r="I183" s="231"/>
      <c r="J183" s="38"/>
      <c r="K183" s="38"/>
      <c r="L183" s="42"/>
      <c r="M183" s="232"/>
      <c r="N183" s="233"/>
      <c r="O183" s="89"/>
      <c r="P183" s="89"/>
      <c r="Q183" s="89"/>
      <c r="R183" s="89"/>
      <c r="S183" s="89"/>
      <c r="T183" s="90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5" t="s">
        <v>154</v>
      </c>
      <c r="AU183" s="15" t="s">
        <v>88</v>
      </c>
    </row>
    <row r="184" s="13" customFormat="1">
      <c r="A184" s="13"/>
      <c r="B184" s="234"/>
      <c r="C184" s="235"/>
      <c r="D184" s="229" t="s">
        <v>156</v>
      </c>
      <c r="E184" s="236" t="s">
        <v>1</v>
      </c>
      <c r="F184" s="237" t="s">
        <v>509</v>
      </c>
      <c r="G184" s="235"/>
      <c r="H184" s="238">
        <v>14.651999999999999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156</v>
      </c>
      <c r="AU184" s="244" t="s">
        <v>88</v>
      </c>
      <c r="AV184" s="13" t="s">
        <v>88</v>
      </c>
      <c r="AW184" s="13" t="s">
        <v>34</v>
      </c>
      <c r="AX184" s="13" t="s">
        <v>86</v>
      </c>
      <c r="AY184" s="244" t="s">
        <v>145</v>
      </c>
    </row>
    <row r="185" s="2" customFormat="1" ht="21.75" customHeight="1">
      <c r="A185" s="36"/>
      <c r="B185" s="37"/>
      <c r="C185" s="245" t="s">
        <v>259</v>
      </c>
      <c r="D185" s="245" t="s">
        <v>209</v>
      </c>
      <c r="E185" s="246" t="s">
        <v>260</v>
      </c>
      <c r="F185" s="247" t="s">
        <v>261</v>
      </c>
      <c r="G185" s="248" t="s">
        <v>150</v>
      </c>
      <c r="H185" s="249">
        <v>15.092000000000001</v>
      </c>
      <c r="I185" s="250"/>
      <c r="J185" s="251">
        <f>ROUND(I185*H185,2)</f>
        <v>0</v>
      </c>
      <c r="K185" s="247" t="s">
        <v>151</v>
      </c>
      <c r="L185" s="252"/>
      <c r="M185" s="253" t="s">
        <v>1</v>
      </c>
      <c r="N185" s="254" t="s">
        <v>43</v>
      </c>
      <c r="O185" s="89"/>
      <c r="P185" s="225">
        <f>O185*H185</f>
        <v>0</v>
      </c>
      <c r="Q185" s="225">
        <v>0.13100000000000001</v>
      </c>
      <c r="R185" s="225">
        <f>Q185*H185</f>
        <v>1.9770520000000003</v>
      </c>
      <c r="S185" s="225">
        <v>0</v>
      </c>
      <c r="T185" s="22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7" t="s">
        <v>190</v>
      </c>
      <c r="AT185" s="227" t="s">
        <v>209</v>
      </c>
      <c r="AU185" s="227" t="s">
        <v>88</v>
      </c>
      <c r="AY185" s="15" t="s">
        <v>145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5" t="s">
        <v>86</v>
      </c>
      <c r="BK185" s="228">
        <f>ROUND(I185*H185,2)</f>
        <v>0</v>
      </c>
      <c r="BL185" s="15" t="s">
        <v>152</v>
      </c>
      <c r="BM185" s="227" t="s">
        <v>511</v>
      </c>
    </row>
    <row r="186" s="2" customFormat="1">
      <c r="A186" s="36"/>
      <c r="B186" s="37"/>
      <c r="C186" s="38"/>
      <c r="D186" s="229" t="s">
        <v>154</v>
      </c>
      <c r="E186" s="38"/>
      <c r="F186" s="230" t="s">
        <v>261</v>
      </c>
      <c r="G186" s="38"/>
      <c r="H186" s="38"/>
      <c r="I186" s="231"/>
      <c r="J186" s="38"/>
      <c r="K186" s="38"/>
      <c r="L186" s="42"/>
      <c r="M186" s="232"/>
      <c r="N186" s="233"/>
      <c r="O186" s="89"/>
      <c r="P186" s="89"/>
      <c r="Q186" s="89"/>
      <c r="R186" s="89"/>
      <c r="S186" s="89"/>
      <c r="T186" s="90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5" t="s">
        <v>154</v>
      </c>
      <c r="AU186" s="15" t="s">
        <v>88</v>
      </c>
    </row>
    <row r="187" s="13" customFormat="1">
      <c r="A187" s="13"/>
      <c r="B187" s="234"/>
      <c r="C187" s="235"/>
      <c r="D187" s="229" t="s">
        <v>156</v>
      </c>
      <c r="E187" s="236" t="s">
        <v>1</v>
      </c>
      <c r="F187" s="237" t="s">
        <v>509</v>
      </c>
      <c r="G187" s="235"/>
      <c r="H187" s="238">
        <v>14.651999999999999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156</v>
      </c>
      <c r="AU187" s="244" t="s">
        <v>88</v>
      </c>
      <c r="AV187" s="13" t="s">
        <v>88</v>
      </c>
      <c r="AW187" s="13" t="s">
        <v>34</v>
      </c>
      <c r="AX187" s="13" t="s">
        <v>86</v>
      </c>
      <c r="AY187" s="244" t="s">
        <v>145</v>
      </c>
    </row>
    <row r="188" s="13" customFormat="1">
      <c r="A188" s="13"/>
      <c r="B188" s="234"/>
      <c r="C188" s="235"/>
      <c r="D188" s="229" t="s">
        <v>156</v>
      </c>
      <c r="E188" s="235"/>
      <c r="F188" s="237" t="s">
        <v>512</v>
      </c>
      <c r="G188" s="235"/>
      <c r="H188" s="238">
        <v>15.092000000000001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156</v>
      </c>
      <c r="AU188" s="244" t="s">
        <v>88</v>
      </c>
      <c r="AV188" s="13" t="s">
        <v>88</v>
      </c>
      <c r="AW188" s="13" t="s">
        <v>4</v>
      </c>
      <c r="AX188" s="13" t="s">
        <v>86</v>
      </c>
      <c r="AY188" s="244" t="s">
        <v>145</v>
      </c>
    </row>
    <row r="189" s="12" customFormat="1" ht="22.8" customHeight="1">
      <c r="A189" s="12"/>
      <c r="B189" s="200"/>
      <c r="C189" s="201"/>
      <c r="D189" s="202" t="s">
        <v>77</v>
      </c>
      <c r="E189" s="214" t="s">
        <v>197</v>
      </c>
      <c r="F189" s="214" t="s">
        <v>264</v>
      </c>
      <c r="G189" s="201"/>
      <c r="H189" s="201"/>
      <c r="I189" s="204"/>
      <c r="J189" s="215">
        <f>BK189</f>
        <v>0</v>
      </c>
      <c r="K189" s="201"/>
      <c r="L189" s="206"/>
      <c r="M189" s="207"/>
      <c r="N189" s="208"/>
      <c r="O189" s="208"/>
      <c r="P189" s="209">
        <f>SUM(P190:P199)</f>
        <v>0</v>
      </c>
      <c r="Q189" s="208"/>
      <c r="R189" s="209">
        <f>SUM(R190:R199)</f>
        <v>16.53186432</v>
      </c>
      <c r="S189" s="208"/>
      <c r="T189" s="210">
        <f>SUM(T190:T199)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1" t="s">
        <v>86</v>
      </c>
      <c r="AT189" s="212" t="s">
        <v>77</v>
      </c>
      <c r="AU189" s="212" t="s">
        <v>86</v>
      </c>
      <c r="AY189" s="211" t="s">
        <v>145</v>
      </c>
      <c r="BK189" s="213">
        <f>SUM(BK190:BK199)</f>
        <v>0</v>
      </c>
    </row>
    <row r="190" s="2" customFormat="1" ht="33" customHeight="1">
      <c r="A190" s="36"/>
      <c r="B190" s="37"/>
      <c r="C190" s="216" t="s">
        <v>7</v>
      </c>
      <c r="D190" s="216" t="s">
        <v>147</v>
      </c>
      <c r="E190" s="217" t="s">
        <v>265</v>
      </c>
      <c r="F190" s="218" t="s">
        <v>266</v>
      </c>
      <c r="G190" s="219" t="s">
        <v>267</v>
      </c>
      <c r="H190" s="220">
        <v>24.199999999999999</v>
      </c>
      <c r="I190" s="221"/>
      <c r="J190" s="222">
        <f>ROUND(I190*H190,2)</f>
        <v>0</v>
      </c>
      <c r="K190" s="218" t="s">
        <v>151</v>
      </c>
      <c r="L190" s="42"/>
      <c r="M190" s="223" t="s">
        <v>1</v>
      </c>
      <c r="N190" s="224" t="s">
        <v>43</v>
      </c>
      <c r="O190" s="89"/>
      <c r="P190" s="225">
        <f>O190*H190</f>
        <v>0</v>
      </c>
      <c r="Q190" s="225">
        <v>0.12949959999999999</v>
      </c>
      <c r="R190" s="225">
        <f>Q190*H190</f>
        <v>3.1338903199999999</v>
      </c>
      <c r="S190" s="225">
        <v>0</v>
      </c>
      <c r="T190" s="22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7" t="s">
        <v>152</v>
      </c>
      <c r="AT190" s="227" t="s">
        <v>147</v>
      </c>
      <c r="AU190" s="227" t="s">
        <v>88</v>
      </c>
      <c r="AY190" s="15" t="s">
        <v>145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15" t="s">
        <v>86</v>
      </c>
      <c r="BK190" s="228">
        <f>ROUND(I190*H190,2)</f>
        <v>0</v>
      </c>
      <c r="BL190" s="15" t="s">
        <v>152</v>
      </c>
      <c r="BM190" s="227" t="s">
        <v>513</v>
      </c>
    </row>
    <row r="191" s="2" customFormat="1">
      <c r="A191" s="36"/>
      <c r="B191" s="37"/>
      <c r="C191" s="38"/>
      <c r="D191" s="229" t="s">
        <v>154</v>
      </c>
      <c r="E191" s="38"/>
      <c r="F191" s="230" t="s">
        <v>269</v>
      </c>
      <c r="G191" s="38"/>
      <c r="H191" s="38"/>
      <c r="I191" s="231"/>
      <c r="J191" s="38"/>
      <c r="K191" s="38"/>
      <c r="L191" s="42"/>
      <c r="M191" s="232"/>
      <c r="N191" s="233"/>
      <c r="O191" s="89"/>
      <c r="P191" s="89"/>
      <c r="Q191" s="89"/>
      <c r="R191" s="89"/>
      <c r="S191" s="89"/>
      <c r="T191" s="90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5" t="s">
        <v>154</v>
      </c>
      <c r="AU191" s="15" t="s">
        <v>88</v>
      </c>
    </row>
    <row r="192" s="13" customFormat="1">
      <c r="A192" s="13"/>
      <c r="B192" s="234"/>
      <c r="C192" s="235"/>
      <c r="D192" s="229" t="s">
        <v>156</v>
      </c>
      <c r="E192" s="236" t="s">
        <v>1</v>
      </c>
      <c r="F192" s="237" t="s">
        <v>514</v>
      </c>
      <c r="G192" s="235"/>
      <c r="H192" s="238">
        <v>24.199999999999999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156</v>
      </c>
      <c r="AU192" s="244" t="s">
        <v>88</v>
      </c>
      <c r="AV192" s="13" t="s">
        <v>88</v>
      </c>
      <c r="AW192" s="13" t="s">
        <v>34</v>
      </c>
      <c r="AX192" s="13" t="s">
        <v>86</v>
      </c>
      <c r="AY192" s="244" t="s">
        <v>145</v>
      </c>
    </row>
    <row r="193" s="2" customFormat="1" ht="16.5" customHeight="1">
      <c r="A193" s="36"/>
      <c r="B193" s="37"/>
      <c r="C193" s="245" t="s">
        <v>271</v>
      </c>
      <c r="D193" s="245" t="s">
        <v>209</v>
      </c>
      <c r="E193" s="246" t="s">
        <v>272</v>
      </c>
      <c r="F193" s="247" t="s">
        <v>273</v>
      </c>
      <c r="G193" s="248" t="s">
        <v>267</v>
      </c>
      <c r="H193" s="249">
        <v>24.684000000000001</v>
      </c>
      <c r="I193" s="250"/>
      <c r="J193" s="251">
        <f>ROUND(I193*H193,2)</f>
        <v>0</v>
      </c>
      <c r="K193" s="247" t="s">
        <v>151</v>
      </c>
      <c r="L193" s="252"/>
      <c r="M193" s="253" t="s">
        <v>1</v>
      </c>
      <c r="N193" s="254" t="s">
        <v>43</v>
      </c>
      <c r="O193" s="89"/>
      <c r="P193" s="225">
        <f>O193*H193</f>
        <v>0</v>
      </c>
      <c r="Q193" s="225">
        <v>0.035999999999999997</v>
      </c>
      <c r="R193" s="225">
        <f>Q193*H193</f>
        <v>0.88862399999999997</v>
      </c>
      <c r="S193" s="225">
        <v>0</v>
      </c>
      <c r="T193" s="22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7" t="s">
        <v>274</v>
      </c>
      <c r="AT193" s="227" t="s">
        <v>209</v>
      </c>
      <c r="AU193" s="227" t="s">
        <v>88</v>
      </c>
      <c r="AY193" s="15" t="s">
        <v>145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15" t="s">
        <v>86</v>
      </c>
      <c r="BK193" s="228">
        <f>ROUND(I193*H193,2)</f>
        <v>0</v>
      </c>
      <c r="BL193" s="15" t="s">
        <v>274</v>
      </c>
      <c r="BM193" s="227" t="s">
        <v>515</v>
      </c>
    </row>
    <row r="194" s="2" customFormat="1">
      <c r="A194" s="36"/>
      <c r="B194" s="37"/>
      <c r="C194" s="38"/>
      <c r="D194" s="229" t="s">
        <v>154</v>
      </c>
      <c r="E194" s="38"/>
      <c r="F194" s="230" t="s">
        <v>273</v>
      </c>
      <c r="G194" s="38"/>
      <c r="H194" s="38"/>
      <c r="I194" s="231"/>
      <c r="J194" s="38"/>
      <c r="K194" s="38"/>
      <c r="L194" s="42"/>
      <c r="M194" s="232"/>
      <c r="N194" s="233"/>
      <c r="O194" s="89"/>
      <c r="P194" s="89"/>
      <c r="Q194" s="89"/>
      <c r="R194" s="89"/>
      <c r="S194" s="89"/>
      <c r="T194" s="90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5" t="s">
        <v>154</v>
      </c>
      <c r="AU194" s="15" t="s">
        <v>88</v>
      </c>
    </row>
    <row r="195" s="13" customFormat="1">
      <c r="A195" s="13"/>
      <c r="B195" s="234"/>
      <c r="C195" s="235"/>
      <c r="D195" s="229" t="s">
        <v>156</v>
      </c>
      <c r="E195" s="236" t="s">
        <v>1</v>
      </c>
      <c r="F195" s="237" t="s">
        <v>514</v>
      </c>
      <c r="G195" s="235"/>
      <c r="H195" s="238">
        <v>24.199999999999999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156</v>
      </c>
      <c r="AU195" s="244" t="s">
        <v>88</v>
      </c>
      <c r="AV195" s="13" t="s">
        <v>88</v>
      </c>
      <c r="AW195" s="13" t="s">
        <v>34</v>
      </c>
      <c r="AX195" s="13" t="s">
        <v>86</v>
      </c>
      <c r="AY195" s="244" t="s">
        <v>145</v>
      </c>
    </row>
    <row r="196" s="13" customFormat="1">
      <c r="A196" s="13"/>
      <c r="B196" s="234"/>
      <c r="C196" s="235"/>
      <c r="D196" s="229" t="s">
        <v>156</v>
      </c>
      <c r="E196" s="235"/>
      <c r="F196" s="237" t="s">
        <v>516</v>
      </c>
      <c r="G196" s="235"/>
      <c r="H196" s="238">
        <v>24.684000000000001</v>
      </c>
      <c r="I196" s="239"/>
      <c r="J196" s="235"/>
      <c r="K196" s="235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156</v>
      </c>
      <c r="AU196" s="244" t="s">
        <v>88</v>
      </c>
      <c r="AV196" s="13" t="s">
        <v>88</v>
      </c>
      <c r="AW196" s="13" t="s">
        <v>4</v>
      </c>
      <c r="AX196" s="13" t="s">
        <v>86</v>
      </c>
      <c r="AY196" s="244" t="s">
        <v>145</v>
      </c>
    </row>
    <row r="197" s="2" customFormat="1" ht="24.15" customHeight="1">
      <c r="A197" s="36"/>
      <c r="B197" s="37"/>
      <c r="C197" s="216" t="s">
        <v>277</v>
      </c>
      <c r="D197" s="216" t="s">
        <v>147</v>
      </c>
      <c r="E197" s="217" t="s">
        <v>278</v>
      </c>
      <c r="F197" s="218" t="s">
        <v>279</v>
      </c>
      <c r="G197" s="219" t="s">
        <v>160</v>
      </c>
      <c r="H197" s="220">
        <v>5</v>
      </c>
      <c r="I197" s="221"/>
      <c r="J197" s="222">
        <f>ROUND(I197*H197,2)</f>
        <v>0</v>
      </c>
      <c r="K197" s="218" t="s">
        <v>151</v>
      </c>
      <c r="L197" s="42"/>
      <c r="M197" s="223" t="s">
        <v>1</v>
      </c>
      <c r="N197" s="224" t="s">
        <v>43</v>
      </c>
      <c r="O197" s="89"/>
      <c r="P197" s="225">
        <f>O197*H197</f>
        <v>0</v>
      </c>
      <c r="Q197" s="225">
        <v>2.5018699999999998</v>
      </c>
      <c r="R197" s="225">
        <f>Q197*H197</f>
        <v>12.50935</v>
      </c>
      <c r="S197" s="225">
        <v>0</v>
      </c>
      <c r="T197" s="22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7" t="s">
        <v>152</v>
      </c>
      <c r="AT197" s="227" t="s">
        <v>147</v>
      </c>
      <c r="AU197" s="227" t="s">
        <v>88</v>
      </c>
      <c r="AY197" s="15" t="s">
        <v>145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5" t="s">
        <v>86</v>
      </c>
      <c r="BK197" s="228">
        <f>ROUND(I197*H197,2)</f>
        <v>0</v>
      </c>
      <c r="BL197" s="15" t="s">
        <v>152</v>
      </c>
      <c r="BM197" s="227" t="s">
        <v>517</v>
      </c>
    </row>
    <row r="198" s="2" customFormat="1">
      <c r="A198" s="36"/>
      <c r="B198" s="37"/>
      <c r="C198" s="38"/>
      <c r="D198" s="229" t="s">
        <v>154</v>
      </c>
      <c r="E198" s="38"/>
      <c r="F198" s="230" t="s">
        <v>281</v>
      </c>
      <c r="G198" s="38"/>
      <c r="H198" s="38"/>
      <c r="I198" s="231"/>
      <c r="J198" s="38"/>
      <c r="K198" s="38"/>
      <c r="L198" s="42"/>
      <c r="M198" s="232"/>
      <c r="N198" s="233"/>
      <c r="O198" s="89"/>
      <c r="P198" s="89"/>
      <c r="Q198" s="89"/>
      <c r="R198" s="89"/>
      <c r="S198" s="89"/>
      <c r="T198" s="90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5" t="s">
        <v>154</v>
      </c>
      <c r="AU198" s="15" t="s">
        <v>88</v>
      </c>
    </row>
    <row r="199" s="13" customFormat="1">
      <c r="A199" s="13"/>
      <c r="B199" s="234"/>
      <c r="C199" s="235"/>
      <c r="D199" s="229" t="s">
        <v>156</v>
      </c>
      <c r="E199" s="236" t="s">
        <v>1</v>
      </c>
      <c r="F199" s="237" t="s">
        <v>174</v>
      </c>
      <c r="G199" s="235"/>
      <c r="H199" s="238">
        <v>5</v>
      </c>
      <c r="I199" s="239"/>
      <c r="J199" s="235"/>
      <c r="K199" s="235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156</v>
      </c>
      <c r="AU199" s="244" t="s">
        <v>88</v>
      </c>
      <c r="AV199" s="13" t="s">
        <v>88</v>
      </c>
      <c r="AW199" s="13" t="s">
        <v>34</v>
      </c>
      <c r="AX199" s="13" t="s">
        <v>86</v>
      </c>
      <c r="AY199" s="244" t="s">
        <v>145</v>
      </c>
    </row>
    <row r="200" s="12" customFormat="1" ht="22.8" customHeight="1">
      <c r="A200" s="12"/>
      <c r="B200" s="200"/>
      <c r="C200" s="201"/>
      <c r="D200" s="202" t="s">
        <v>77</v>
      </c>
      <c r="E200" s="214" t="s">
        <v>282</v>
      </c>
      <c r="F200" s="214" t="s">
        <v>283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f>SUM(P201:P202)</f>
        <v>0</v>
      </c>
      <c r="Q200" s="208"/>
      <c r="R200" s="209">
        <f>SUM(R201:R202)</f>
        <v>0</v>
      </c>
      <c r="S200" s="208"/>
      <c r="T200" s="210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86</v>
      </c>
      <c r="AT200" s="212" t="s">
        <v>77</v>
      </c>
      <c r="AU200" s="212" t="s">
        <v>86</v>
      </c>
      <c r="AY200" s="211" t="s">
        <v>145</v>
      </c>
      <c r="BK200" s="213">
        <f>SUM(BK201:BK202)</f>
        <v>0</v>
      </c>
    </row>
    <row r="201" s="2" customFormat="1" ht="24.15" customHeight="1">
      <c r="A201" s="36"/>
      <c r="B201" s="37"/>
      <c r="C201" s="216" t="s">
        <v>202</v>
      </c>
      <c r="D201" s="216" t="s">
        <v>147</v>
      </c>
      <c r="E201" s="217" t="s">
        <v>284</v>
      </c>
      <c r="F201" s="218" t="s">
        <v>285</v>
      </c>
      <c r="G201" s="219" t="s">
        <v>193</v>
      </c>
      <c r="H201" s="220">
        <v>65.867000000000004</v>
      </c>
      <c r="I201" s="221"/>
      <c r="J201" s="222">
        <f>ROUND(I201*H201,2)</f>
        <v>0</v>
      </c>
      <c r="K201" s="218" t="s">
        <v>151</v>
      </c>
      <c r="L201" s="42"/>
      <c r="M201" s="223" t="s">
        <v>1</v>
      </c>
      <c r="N201" s="224" t="s">
        <v>43</v>
      </c>
      <c r="O201" s="89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27" t="s">
        <v>152</v>
      </c>
      <c r="AT201" s="227" t="s">
        <v>147</v>
      </c>
      <c r="AU201" s="227" t="s">
        <v>88</v>
      </c>
      <c r="AY201" s="15" t="s">
        <v>145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5" t="s">
        <v>86</v>
      </c>
      <c r="BK201" s="228">
        <f>ROUND(I201*H201,2)</f>
        <v>0</v>
      </c>
      <c r="BL201" s="15" t="s">
        <v>152</v>
      </c>
      <c r="BM201" s="227" t="s">
        <v>518</v>
      </c>
    </row>
    <row r="202" s="2" customFormat="1">
      <c r="A202" s="36"/>
      <c r="B202" s="37"/>
      <c r="C202" s="38"/>
      <c r="D202" s="229" t="s">
        <v>154</v>
      </c>
      <c r="E202" s="38"/>
      <c r="F202" s="230" t="s">
        <v>287</v>
      </c>
      <c r="G202" s="38"/>
      <c r="H202" s="38"/>
      <c r="I202" s="231"/>
      <c r="J202" s="38"/>
      <c r="K202" s="38"/>
      <c r="L202" s="42"/>
      <c r="M202" s="255"/>
      <c r="N202" s="256"/>
      <c r="O202" s="257"/>
      <c r="P202" s="257"/>
      <c r="Q202" s="257"/>
      <c r="R202" s="257"/>
      <c r="S202" s="257"/>
      <c r="T202" s="258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154</v>
      </c>
      <c r="AU202" s="15" t="s">
        <v>88</v>
      </c>
    </row>
    <row r="203" s="2" customFormat="1" ht="6.96" customHeight="1">
      <c r="A203" s="36"/>
      <c r="B203" s="64"/>
      <c r="C203" s="65"/>
      <c r="D203" s="65"/>
      <c r="E203" s="65"/>
      <c r="F203" s="65"/>
      <c r="G203" s="65"/>
      <c r="H203" s="65"/>
      <c r="I203" s="65"/>
      <c r="J203" s="65"/>
      <c r="K203" s="65"/>
      <c r="L203" s="42"/>
      <c r="M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</row>
  </sheetData>
  <sheetProtection sheet="1" autoFilter="0" formatColumns="0" formatRows="0" objects="1" scenarios="1" spinCount="100000" saltValue="6Y5Qq33a6mzMw7MQnj7Jk6eyzHDW+JNqrf3+nhnFdAgYJ40tTNL/zXw63H7TZX0p6ax80GqNVcIPibgum6cv4g==" hashValue="NDAd7WLwt2/jYJD4+7LRlAFblMSOjdRY1MKz8g02bsq+/PPvTOwEXeA5i5I/HwZuWAWhEbIp85EuJ3pX73W6WQ==" algorithmName="SHA-512" password="CC35"/>
  <autoFilter ref="C121:K20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106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88</v>
      </c>
    </row>
    <row r="4" s="1" customFormat="1" ht="24.96" customHeight="1">
      <c r="B4" s="18"/>
      <c r="D4" s="136" t="s">
        <v>116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Polopodzemní kontejnery II - Český Brod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117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519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13. 12. 2023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1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29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31</v>
      </c>
      <c r="E20" s="36"/>
      <c r="F20" s="36"/>
      <c r="G20" s="36"/>
      <c r="H20" s="36"/>
      <c r="I20" s="138" t="s">
        <v>25</v>
      </c>
      <c r="J20" s="141" t="s">
        <v>32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33</v>
      </c>
      <c r="F21" s="36"/>
      <c r="G21" s="36"/>
      <c r="H21" s="36"/>
      <c r="I21" s="138" t="s">
        <v>28</v>
      </c>
      <c r="J21" s="141" t="s">
        <v>1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35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28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37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38</v>
      </c>
      <c r="E30" s="36"/>
      <c r="F30" s="36"/>
      <c r="G30" s="36"/>
      <c r="H30" s="36"/>
      <c r="I30" s="36"/>
      <c r="J30" s="149">
        <f>ROUND(J122,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40</v>
      </c>
      <c r="G32" s="36"/>
      <c r="H32" s="36"/>
      <c r="I32" s="150" t="s">
        <v>39</v>
      </c>
      <c r="J32" s="150" t="s">
        <v>41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42</v>
      </c>
      <c r="E33" s="138" t="s">
        <v>43</v>
      </c>
      <c r="F33" s="152">
        <f>ROUND((SUM(BE122:BE202)),  2)</f>
        <v>0</v>
      </c>
      <c r="G33" s="36"/>
      <c r="H33" s="36"/>
      <c r="I33" s="153">
        <v>0.20999999999999999</v>
      </c>
      <c r="J33" s="152">
        <f>ROUND(((SUM(BE122:BE202))*I33),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44</v>
      </c>
      <c r="F34" s="152">
        <f>ROUND((SUM(BF122:BF202)),  2)</f>
        <v>0</v>
      </c>
      <c r="G34" s="36"/>
      <c r="H34" s="36"/>
      <c r="I34" s="153">
        <v>0.14999999999999999</v>
      </c>
      <c r="J34" s="152">
        <f>ROUND(((SUM(BF122:BF202))*I34),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45</v>
      </c>
      <c r="F35" s="152">
        <f>ROUND((SUM(BG122:BG202)),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46</v>
      </c>
      <c r="F36" s="152">
        <f>ROUND((SUM(BH122:BH202)),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47</v>
      </c>
      <c r="F37" s="152">
        <f>ROUND((SUM(BI122:BI202)),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51</v>
      </c>
      <c r="E50" s="162"/>
      <c r="F50" s="162"/>
      <c r="G50" s="161" t="s">
        <v>52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53</v>
      </c>
      <c r="E61" s="164"/>
      <c r="F61" s="165" t="s">
        <v>54</v>
      </c>
      <c r="G61" s="163" t="s">
        <v>53</v>
      </c>
      <c r="H61" s="164"/>
      <c r="I61" s="164"/>
      <c r="J61" s="166" t="s">
        <v>54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55</v>
      </c>
      <c r="E65" s="167"/>
      <c r="F65" s="167"/>
      <c r="G65" s="161" t="s">
        <v>56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53</v>
      </c>
      <c r="E76" s="164"/>
      <c r="F76" s="165" t="s">
        <v>54</v>
      </c>
      <c r="G76" s="163" t="s">
        <v>53</v>
      </c>
      <c r="H76" s="164"/>
      <c r="I76" s="164"/>
      <c r="J76" s="166" t="s">
        <v>54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119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Polopodzemní kontejnery II - Český Brod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SO 07 - Ulice Šafaříkova - Český Brod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Český Brod</v>
      </c>
      <c r="G89" s="38"/>
      <c r="H89" s="38"/>
      <c r="I89" s="30" t="s">
        <v>22</v>
      </c>
      <c r="J89" s="77" t="str">
        <f>IF(J12="","",J12)</f>
        <v>13. 12. 2023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8"/>
      <c r="E91" s="38"/>
      <c r="F91" s="25" t="str">
        <f>E15</f>
        <v xml:space="preserve">Město Český Brod, Náměstí Husovo 70, 282 01 Český </v>
      </c>
      <c r="G91" s="38"/>
      <c r="H91" s="38"/>
      <c r="I91" s="30" t="s">
        <v>31</v>
      </c>
      <c r="J91" s="34" t="str">
        <f>E21</f>
        <v>LNConsult s.r.o., U hřiště 250, 250 83 Škvorec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35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120</v>
      </c>
      <c r="D94" s="174"/>
      <c r="E94" s="174"/>
      <c r="F94" s="174"/>
      <c r="G94" s="174"/>
      <c r="H94" s="174"/>
      <c r="I94" s="174"/>
      <c r="J94" s="175" t="s">
        <v>121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122</v>
      </c>
      <c r="D96" s="38"/>
      <c r="E96" s="38"/>
      <c r="F96" s="38"/>
      <c r="G96" s="38"/>
      <c r="H96" s="38"/>
      <c r="I96" s="38"/>
      <c r="J96" s="108">
        <f>J122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77"/>
      <c r="C97" s="178"/>
      <c r="D97" s="179" t="s">
        <v>124</v>
      </c>
      <c r="E97" s="180"/>
      <c r="F97" s="180"/>
      <c r="G97" s="180"/>
      <c r="H97" s="180"/>
      <c r="I97" s="180"/>
      <c r="J97" s="181">
        <f>J123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125</v>
      </c>
      <c r="E98" s="186"/>
      <c r="F98" s="186"/>
      <c r="G98" s="186"/>
      <c r="H98" s="186"/>
      <c r="I98" s="186"/>
      <c r="J98" s="187">
        <f>J124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126</v>
      </c>
      <c r="E99" s="186"/>
      <c r="F99" s="186"/>
      <c r="G99" s="186"/>
      <c r="H99" s="186"/>
      <c r="I99" s="186"/>
      <c r="J99" s="187">
        <f>J168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127</v>
      </c>
      <c r="E100" s="186"/>
      <c r="F100" s="186"/>
      <c r="G100" s="186"/>
      <c r="H100" s="186"/>
      <c r="I100" s="186"/>
      <c r="J100" s="187">
        <f>J175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128</v>
      </c>
      <c r="E101" s="186"/>
      <c r="F101" s="186"/>
      <c r="G101" s="186"/>
      <c r="H101" s="186"/>
      <c r="I101" s="186"/>
      <c r="J101" s="187">
        <f>J189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129</v>
      </c>
      <c r="E102" s="186"/>
      <c r="F102" s="186"/>
      <c r="G102" s="186"/>
      <c r="H102" s="186"/>
      <c r="I102" s="186"/>
      <c r="J102" s="187">
        <f>J200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61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="2" customFormat="1" ht="6.96" customHeight="1">
      <c r="A104" s="36"/>
      <c r="B104" s="64"/>
      <c r="C104" s="65"/>
      <c r="D104" s="65"/>
      <c r="E104" s="65"/>
      <c r="F104" s="65"/>
      <c r="G104" s="65"/>
      <c r="H104" s="65"/>
      <c r="I104" s="65"/>
      <c r="J104" s="65"/>
      <c r="K104" s="65"/>
      <c r="L104" s="61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8" s="2" customFormat="1" ht="6.96" customHeight="1">
      <c r="A108" s="36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1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</row>
    <row r="109" s="2" customFormat="1" ht="24.96" customHeight="1">
      <c r="A109" s="36"/>
      <c r="B109" s="37"/>
      <c r="C109" s="21" t="s">
        <v>130</v>
      </c>
      <c r="D109" s="38"/>
      <c r="E109" s="38"/>
      <c r="F109" s="38"/>
      <c r="G109" s="38"/>
      <c r="H109" s="38"/>
      <c r="I109" s="38"/>
      <c r="J109" s="38"/>
      <c r="K109" s="38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6.96" customHeight="1">
      <c r="A110" s="36"/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12" customHeight="1">
      <c r="A111" s="36"/>
      <c r="B111" s="37"/>
      <c r="C111" s="30" t="s">
        <v>16</v>
      </c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6.5" customHeight="1">
      <c r="A112" s="36"/>
      <c r="B112" s="37"/>
      <c r="C112" s="38"/>
      <c r="D112" s="38"/>
      <c r="E112" s="172" t="str">
        <f>E7</f>
        <v>Polopodzemní kontejnery II - Český Brod</v>
      </c>
      <c r="F112" s="30"/>
      <c r="G112" s="30"/>
      <c r="H112" s="30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2" customHeight="1">
      <c r="A113" s="36"/>
      <c r="B113" s="37"/>
      <c r="C113" s="30" t="s">
        <v>117</v>
      </c>
      <c r="D113" s="38"/>
      <c r="E113" s="38"/>
      <c r="F113" s="38"/>
      <c r="G113" s="38"/>
      <c r="H113" s="38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6.5" customHeight="1">
      <c r="A114" s="36"/>
      <c r="B114" s="37"/>
      <c r="C114" s="38"/>
      <c r="D114" s="38"/>
      <c r="E114" s="74" t="str">
        <f>E9</f>
        <v>SO 07 - Ulice Šafaříkova - Český Brod</v>
      </c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6.96" customHeight="1">
      <c r="A115" s="3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12" customHeight="1">
      <c r="A116" s="36"/>
      <c r="B116" s="37"/>
      <c r="C116" s="30" t="s">
        <v>20</v>
      </c>
      <c r="D116" s="38"/>
      <c r="E116" s="38"/>
      <c r="F116" s="25" t="str">
        <f>F12</f>
        <v>Český Brod</v>
      </c>
      <c r="G116" s="38"/>
      <c r="H116" s="38"/>
      <c r="I116" s="30" t="s">
        <v>22</v>
      </c>
      <c r="J116" s="77" t="str">
        <f>IF(J12="","",J12)</f>
        <v>13. 12. 2023</v>
      </c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6.96" customHeight="1">
      <c r="A117" s="36"/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40.05" customHeight="1">
      <c r="A118" s="36"/>
      <c r="B118" s="37"/>
      <c r="C118" s="30" t="s">
        <v>24</v>
      </c>
      <c r="D118" s="38"/>
      <c r="E118" s="38"/>
      <c r="F118" s="25" t="str">
        <f>E15</f>
        <v xml:space="preserve">Město Český Brod, Náměstí Husovo 70, 282 01 Český </v>
      </c>
      <c r="G118" s="38"/>
      <c r="H118" s="38"/>
      <c r="I118" s="30" t="s">
        <v>31</v>
      </c>
      <c r="J118" s="34" t="str">
        <f>E21</f>
        <v>LNConsult s.r.o., U hřiště 250, 250 83 Škvorec</v>
      </c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15.15" customHeight="1">
      <c r="A119" s="36"/>
      <c r="B119" s="37"/>
      <c r="C119" s="30" t="s">
        <v>29</v>
      </c>
      <c r="D119" s="38"/>
      <c r="E119" s="38"/>
      <c r="F119" s="25" t="str">
        <f>IF(E18="","",E18)</f>
        <v>Vyplň údaj</v>
      </c>
      <c r="G119" s="38"/>
      <c r="H119" s="38"/>
      <c r="I119" s="30" t="s">
        <v>35</v>
      </c>
      <c r="J119" s="34" t="str">
        <f>E24</f>
        <v xml:space="preserve"> </v>
      </c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0.32" customHeight="1">
      <c r="A120" s="36"/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11" customFormat="1" ht="29.28" customHeight="1">
      <c r="A121" s="189"/>
      <c r="B121" s="190"/>
      <c r="C121" s="191" t="s">
        <v>131</v>
      </c>
      <c r="D121" s="192" t="s">
        <v>63</v>
      </c>
      <c r="E121" s="192" t="s">
        <v>59</v>
      </c>
      <c r="F121" s="192" t="s">
        <v>60</v>
      </c>
      <c r="G121" s="192" t="s">
        <v>132</v>
      </c>
      <c r="H121" s="192" t="s">
        <v>133</v>
      </c>
      <c r="I121" s="192" t="s">
        <v>134</v>
      </c>
      <c r="J121" s="192" t="s">
        <v>121</v>
      </c>
      <c r="K121" s="193" t="s">
        <v>135</v>
      </c>
      <c r="L121" s="194"/>
      <c r="M121" s="98" t="s">
        <v>1</v>
      </c>
      <c r="N121" s="99" t="s">
        <v>42</v>
      </c>
      <c r="O121" s="99" t="s">
        <v>136</v>
      </c>
      <c r="P121" s="99" t="s">
        <v>137</v>
      </c>
      <c r="Q121" s="99" t="s">
        <v>138</v>
      </c>
      <c r="R121" s="99" t="s">
        <v>139</v>
      </c>
      <c r="S121" s="99" t="s">
        <v>140</v>
      </c>
      <c r="T121" s="100" t="s">
        <v>141</v>
      </c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</row>
    <row r="122" s="2" customFormat="1" ht="22.8" customHeight="1">
      <c r="A122" s="36"/>
      <c r="B122" s="37"/>
      <c r="C122" s="105" t="s">
        <v>142</v>
      </c>
      <c r="D122" s="38"/>
      <c r="E122" s="38"/>
      <c r="F122" s="38"/>
      <c r="G122" s="38"/>
      <c r="H122" s="38"/>
      <c r="I122" s="38"/>
      <c r="J122" s="195">
        <f>BK122</f>
        <v>0</v>
      </c>
      <c r="K122" s="38"/>
      <c r="L122" s="42"/>
      <c r="M122" s="101"/>
      <c r="N122" s="196"/>
      <c r="O122" s="102"/>
      <c r="P122" s="197">
        <f>P123</f>
        <v>0</v>
      </c>
      <c r="Q122" s="102"/>
      <c r="R122" s="197">
        <f>R123</f>
        <v>57.260017250000004</v>
      </c>
      <c r="S122" s="102"/>
      <c r="T122" s="198">
        <f>T123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5" t="s">
        <v>77</v>
      </c>
      <c r="AU122" s="15" t="s">
        <v>123</v>
      </c>
      <c r="BK122" s="199">
        <f>BK123</f>
        <v>0</v>
      </c>
    </row>
    <row r="123" s="12" customFormat="1" ht="25.92" customHeight="1">
      <c r="A123" s="12"/>
      <c r="B123" s="200"/>
      <c r="C123" s="201"/>
      <c r="D123" s="202" t="s">
        <v>77</v>
      </c>
      <c r="E123" s="203" t="s">
        <v>143</v>
      </c>
      <c r="F123" s="203" t="s">
        <v>144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P124+P168+P175+P189+P200</f>
        <v>0</v>
      </c>
      <c r="Q123" s="208"/>
      <c r="R123" s="209">
        <f>R124+R168+R175+R189+R200</f>
        <v>57.260017250000004</v>
      </c>
      <c r="S123" s="208"/>
      <c r="T123" s="210">
        <f>T124+T168+T175+T189+T200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1" t="s">
        <v>86</v>
      </c>
      <c r="AT123" s="212" t="s">
        <v>77</v>
      </c>
      <c r="AU123" s="212" t="s">
        <v>78</v>
      </c>
      <c r="AY123" s="211" t="s">
        <v>145</v>
      </c>
      <c r="BK123" s="213">
        <f>BK124+BK168+BK175+BK189+BK200</f>
        <v>0</v>
      </c>
    </row>
    <row r="124" s="12" customFormat="1" ht="22.8" customHeight="1">
      <c r="A124" s="12"/>
      <c r="B124" s="200"/>
      <c r="C124" s="201"/>
      <c r="D124" s="202" t="s">
        <v>77</v>
      </c>
      <c r="E124" s="214" t="s">
        <v>86</v>
      </c>
      <c r="F124" s="214" t="s">
        <v>146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SUM(P125:P167)</f>
        <v>0</v>
      </c>
      <c r="Q124" s="208"/>
      <c r="R124" s="209">
        <f>SUM(R125:R167)</f>
        <v>0.00048000000000000001</v>
      </c>
      <c r="S124" s="208"/>
      <c r="T124" s="210">
        <f>SUM(T125:T167)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86</v>
      </c>
      <c r="AT124" s="212" t="s">
        <v>77</v>
      </c>
      <c r="AU124" s="212" t="s">
        <v>86</v>
      </c>
      <c r="AY124" s="211" t="s">
        <v>145</v>
      </c>
      <c r="BK124" s="213">
        <f>SUM(BK125:BK167)</f>
        <v>0</v>
      </c>
    </row>
    <row r="125" s="2" customFormat="1" ht="24.15" customHeight="1">
      <c r="A125" s="36"/>
      <c r="B125" s="37"/>
      <c r="C125" s="216" t="s">
        <v>86</v>
      </c>
      <c r="D125" s="216" t="s">
        <v>147</v>
      </c>
      <c r="E125" s="217" t="s">
        <v>148</v>
      </c>
      <c r="F125" s="218" t="s">
        <v>149</v>
      </c>
      <c r="G125" s="219" t="s">
        <v>150</v>
      </c>
      <c r="H125" s="220">
        <v>24</v>
      </c>
      <c r="I125" s="221"/>
      <c r="J125" s="222">
        <f>ROUND(I125*H125,2)</f>
        <v>0</v>
      </c>
      <c r="K125" s="218" t="s">
        <v>151</v>
      </c>
      <c r="L125" s="42"/>
      <c r="M125" s="223" t="s">
        <v>1</v>
      </c>
      <c r="N125" s="224" t="s">
        <v>43</v>
      </c>
      <c r="O125" s="89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227" t="s">
        <v>152</v>
      </c>
      <c r="AT125" s="227" t="s">
        <v>147</v>
      </c>
      <c r="AU125" s="227" t="s">
        <v>88</v>
      </c>
      <c r="AY125" s="15" t="s">
        <v>145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15" t="s">
        <v>86</v>
      </c>
      <c r="BK125" s="228">
        <f>ROUND(I125*H125,2)</f>
        <v>0</v>
      </c>
      <c r="BL125" s="15" t="s">
        <v>152</v>
      </c>
      <c r="BM125" s="227" t="s">
        <v>520</v>
      </c>
    </row>
    <row r="126" s="2" customFormat="1">
      <c r="A126" s="36"/>
      <c r="B126" s="37"/>
      <c r="C126" s="38"/>
      <c r="D126" s="229" t="s">
        <v>154</v>
      </c>
      <c r="E126" s="38"/>
      <c r="F126" s="230" t="s">
        <v>155</v>
      </c>
      <c r="G126" s="38"/>
      <c r="H126" s="38"/>
      <c r="I126" s="231"/>
      <c r="J126" s="38"/>
      <c r="K126" s="38"/>
      <c r="L126" s="42"/>
      <c r="M126" s="232"/>
      <c r="N126" s="233"/>
      <c r="O126" s="89"/>
      <c r="P126" s="89"/>
      <c r="Q126" s="89"/>
      <c r="R126" s="89"/>
      <c r="S126" s="89"/>
      <c r="T126" s="90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5" t="s">
        <v>154</v>
      </c>
      <c r="AU126" s="15" t="s">
        <v>88</v>
      </c>
    </row>
    <row r="127" s="13" customFormat="1">
      <c r="A127" s="13"/>
      <c r="B127" s="234"/>
      <c r="C127" s="235"/>
      <c r="D127" s="229" t="s">
        <v>156</v>
      </c>
      <c r="E127" s="236" t="s">
        <v>1</v>
      </c>
      <c r="F127" s="237" t="s">
        <v>157</v>
      </c>
      <c r="G127" s="235"/>
      <c r="H127" s="238">
        <v>24</v>
      </c>
      <c r="I127" s="239"/>
      <c r="J127" s="235"/>
      <c r="K127" s="235"/>
      <c r="L127" s="240"/>
      <c r="M127" s="241"/>
      <c r="N127" s="242"/>
      <c r="O127" s="242"/>
      <c r="P127" s="242"/>
      <c r="Q127" s="242"/>
      <c r="R127" s="242"/>
      <c r="S127" s="242"/>
      <c r="T127" s="24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4" t="s">
        <v>156</v>
      </c>
      <c r="AU127" s="244" t="s">
        <v>88</v>
      </c>
      <c r="AV127" s="13" t="s">
        <v>88</v>
      </c>
      <c r="AW127" s="13" t="s">
        <v>34</v>
      </c>
      <c r="AX127" s="13" t="s">
        <v>86</v>
      </c>
      <c r="AY127" s="244" t="s">
        <v>145</v>
      </c>
    </row>
    <row r="128" s="2" customFormat="1" ht="24.15" customHeight="1">
      <c r="A128" s="36"/>
      <c r="B128" s="37"/>
      <c r="C128" s="216" t="s">
        <v>88</v>
      </c>
      <c r="D128" s="216" t="s">
        <v>147</v>
      </c>
      <c r="E128" s="217" t="s">
        <v>158</v>
      </c>
      <c r="F128" s="218" t="s">
        <v>159</v>
      </c>
      <c r="G128" s="219" t="s">
        <v>160</v>
      </c>
      <c r="H128" s="220">
        <v>1.5</v>
      </c>
      <c r="I128" s="221"/>
      <c r="J128" s="222">
        <f>ROUND(I128*H128,2)</f>
        <v>0</v>
      </c>
      <c r="K128" s="218" t="s">
        <v>151</v>
      </c>
      <c r="L128" s="42"/>
      <c r="M128" s="223" t="s">
        <v>1</v>
      </c>
      <c r="N128" s="224" t="s">
        <v>43</v>
      </c>
      <c r="O128" s="89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227" t="s">
        <v>152</v>
      </c>
      <c r="AT128" s="227" t="s">
        <v>147</v>
      </c>
      <c r="AU128" s="227" t="s">
        <v>88</v>
      </c>
      <c r="AY128" s="15" t="s">
        <v>145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15" t="s">
        <v>86</v>
      </c>
      <c r="BK128" s="228">
        <f>ROUND(I128*H128,2)</f>
        <v>0</v>
      </c>
      <c r="BL128" s="15" t="s">
        <v>152</v>
      </c>
      <c r="BM128" s="227" t="s">
        <v>521</v>
      </c>
    </row>
    <row r="129" s="2" customFormat="1">
      <c r="A129" s="36"/>
      <c r="B129" s="37"/>
      <c r="C129" s="38"/>
      <c r="D129" s="229" t="s">
        <v>154</v>
      </c>
      <c r="E129" s="38"/>
      <c r="F129" s="230" t="s">
        <v>162</v>
      </c>
      <c r="G129" s="38"/>
      <c r="H129" s="38"/>
      <c r="I129" s="231"/>
      <c r="J129" s="38"/>
      <c r="K129" s="38"/>
      <c r="L129" s="42"/>
      <c r="M129" s="232"/>
      <c r="N129" s="233"/>
      <c r="O129" s="89"/>
      <c r="P129" s="89"/>
      <c r="Q129" s="89"/>
      <c r="R129" s="89"/>
      <c r="S129" s="89"/>
      <c r="T129" s="90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5" t="s">
        <v>154</v>
      </c>
      <c r="AU129" s="15" t="s">
        <v>88</v>
      </c>
    </row>
    <row r="130" s="13" customFormat="1">
      <c r="A130" s="13"/>
      <c r="B130" s="234"/>
      <c r="C130" s="235"/>
      <c r="D130" s="229" t="s">
        <v>156</v>
      </c>
      <c r="E130" s="236" t="s">
        <v>1</v>
      </c>
      <c r="F130" s="237" t="s">
        <v>163</v>
      </c>
      <c r="G130" s="235"/>
      <c r="H130" s="238">
        <v>1.5</v>
      </c>
      <c r="I130" s="239"/>
      <c r="J130" s="235"/>
      <c r="K130" s="235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156</v>
      </c>
      <c r="AU130" s="244" t="s">
        <v>88</v>
      </c>
      <c r="AV130" s="13" t="s">
        <v>88</v>
      </c>
      <c r="AW130" s="13" t="s">
        <v>34</v>
      </c>
      <c r="AX130" s="13" t="s">
        <v>86</v>
      </c>
      <c r="AY130" s="244" t="s">
        <v>145</v>
      </c>
    </row>
    <row r="131" s="2" customFormat="1" ht="33" customHeight="1">
      <c r="A131" s="36"/>
      <c r="B131" s="37"/>
      <c r="C131" s="216" t="s">
        <v>164</v>
      </c>
      <c r="D131" s="216" t="s">
        <v>147</v>
      </c>
      <c r="E131" s="217" t="s">
        <v>165</v>
      </c>
      <c r="F131" s="218" t="s">
        <v>166</v>
      </c>
      <c r="G131" s="219" t="s">
        <v>160</v>
      </c>
      <c r="H131" s="220">
        <v>29.968</v>
      </c>
      <c r="I131" s="221"/>
      <c r="J131" s="222">
        <f>ROUND(I131*H131,2)</f>
        <v>0</v>
      </c>
      <c r="K131" s="218" t="s">
        <v>151</v>
      </c>
      <c r="L131" s="42"/>
      <c r="M131" s="223" t="s">
        <v>1</v>
      </c>
      <c r="N131" s="224" t="s">
        <v>43</v>
      </c>
      <c r="O131" s="89"/>
      <c r="P131" s="225">
        <f>O131*H131</f>
        <v>0</v>
      </c>
      <c r="Q131" s="225">
        <v>0</v>
      </c>
      <c r="R131" s="225">
        <f>Q131*H131</f>
        <v>0</v>
      </c>
      <c r="S131" s="225">
        <v>0</v>
      </c>
      <c r="T131" s="226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227" t="s">
        <v>152</v>
      </c>
      <c r="AT131" s="227" t="s">
        <v>147</v>
      </c>
      <c r="AU131" s="227" t="s">
        <v>88</v>
      </c>
      <c r="AY131" s="15" t="s">
        <v>145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15" t="s">
        <v>86</v>
      </c>
      <c r="BK131" s="228">
        <f>ROUND(I131*H131,2)</f>
        <v>0</v>
      </c>
      <c r="BL131" s="15" t="s">
        <v>152</v>
      </c>
      <c r="BM131" s="227" t="s">
        <v>522</v>
      </c>
    </row>
    <row r="132" s="2" customFormat="1">
      <c r="A132" s="36"/>
      <c r="B132" s="37"/>
      <c r="C132" s="38"/>
      <c r="D132" s="229" t="s">
        <v>154</v>
      </c>
      <c r="E132" s="38"/>
      <c r="F132" s="230" t="s">
        <v>168</v>
      </c>
      <c r="G132" s="38"/>
      <c r="H132" s="38"/>
      <c r="I132" s="231"/>
      <c r="J132" s="38"/>
      <c r="K132" s="38"/>
      <c r="L132" s="42"/>
      <c r="M132" s="232"/>
      <c r="N132" s="233"/>
      <c r="O132" s="89"/>
      <c r="P132" s="89"/>
      <c r="Q132" s="89"/>
      <c r="R132" s="89"/>
      <c r="S132" s="89"/>
      <c r="T132" s="90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5" t="s">
        <v>154</v>
      </c>
      <c r="AU132" s="15" t="s">
        <v>88</v>
      </c>
    </row>
    <row r="133" s="13" customFormat="1">
      <c r="A133" s="13"/>
      <c r="B133" s="234"/>
      <c r="C133" s="235"/>
      <c r="D133" s="229" t="s">
        <v>156</v>
      </c>
      <c r="E133" s="236" t="s">
        <v>1</v>
      </c>
      <c r="F133" s="237" t="s">
        <v>169</v>
      </c>
      <c r="G133" s="235"/>
      <c r="H133" s="238">
        <v>29.968</v>
      </c>
      <c r="I133" s="239"/>
      <c r="J133" s="235"/>
      <c r="K133" s="235"/>
      <c r="L133" s="240"/>
      <c r="M133" s="241"/>
      <c r="N133" s="242"/>
      <c r="O133" s="242"/>
      <c r="P133" s="242"/>
      <c r="Q133" s="242"/>
      <c r="R133" s="242"/>
      <c r="S133" s="242"/>
      <c r="T133" s="24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4" t="s">
        <v>156</v>
      </c>
      <c r="AU133" s="244" t="s">
        <v>88</v>
      </c>
      <c r="AV133" s="13" t="s">
        <v>88</v>
      </c>
      <c r="AW133" s="13" t="s">
        <v>34</v>
      </c>
      <c r="AX133" s="13" t="s">
        <v>86</v>
      </c>
      <c r="AY133" s="244" t="s">
        <v>145</v>
      </c>
    </row>
    <row r="134" s="2" customFormat="1" ht="24.15" customHeight="1">
      <c r="A134" s="36"/>
      <c r="B134" s="37"/>
      <c r="C134" s="216" t="s">
        <v>152</v>
      </c>
      <c r="D134" s="216" t="s">
        <v>147</v>
      </c>
      <c r="E134" s="217" t="s">
        <v>170</v>
      </c>
      <c r="F134" s="218" t="s">
        <v>171</v>
      </c>
      <c r="G134" s="219" t="s">
        <v>160</v>
      </c>
      <c r="H134" s="220">
        <v>29.968</v>
      </c>
      <c r="I134" s="221"/>
      <c r="J134" s="222">
        <f>ROUND(I134*H134,2)</f>
        <v>0</v>
      </c>
      <c r="K134" s="218" t="s">
        <v>151</v>
      </c>
      <c r="L134" s="42"/>
      <c r="M134" s="223" t="s">
        <v>1</v>
      </c>
      <c r="N134" s="224" t="s">
        <v>43</v>
      </c>
      <c r="O134" s="89"/>
      <c r="P134" s="225">
        <f>O134*H134</f>
        <v>0</v>
      </c>
      <c r="Q134" s="225">
        <v>0</v>
      </c>
      <c r="R134" s="225">
        <f>Q134*H134</f>
        <v>0</v>
      </c>
      <c r="S134" s="225">
        <v>0</v>
      </c>
      <c r="T134" s="226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227" t="s">
        <v>152</v>
      </c>
      <c r="AT134" s="227" t="s">
        <v>147</v>
      </c>
      <c r="AU134" s="227" t="s">
        <v>88</v>
      </c>
      <c r="AY134" s="15" t="s">
        <v>145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15" t="s">
        <v>86</v>
      </c>
      <c r="BK134" s="228">
        <f>ROUND(I134*H134,2)</f>
        <v>0</v>
      </c>
      <c r="BL134" s="15" t="s">
        <v>152</v>
      </c>
      <c r="BM134" s="227" t="s">
        <v>523</v>
      </c>
    </row>
    <row r="135" s="2" customFormat="1">
      <c r="A135" s="36"/>
      <c r="B135" s="37"/>
      <c r="C135" s="38"/>
      <c r="D135" s="229" t="s">
        <v>154</v>
      </c>
      <c r="E135" s="38"/>
      <c r="F135" s="230" t="s">
        <v>173</v>
      </c>
      <c r="G135" s="38"/>
      <c r="H135" s="38"/>
      <c r="I135" s="231"/>
      <c r="J135" s="38"/>
      <c r="K135" s="38"/>
      <c r="L135" s="42"/>
      <c r="M135" s="232"/>
      <c r="N135" s="233"/>
      <c r="O135" s="89"/>
      <c r="P135" s="89"/>
      <c r="Q135" s="89"/>
      <c r="R135" s="89"/>
      <c r="S135" s="89"/>
      <c r="T135" s="90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5" t="s">
        <v>154</v>
      </c>
      <c r="AU135" s="15" t="s">
        <v>88</v>
      </c>
    </row>
    <row r="136" s="13" customFormat="1">
      <c r="A136" s="13"/>
      <c r="B136" s="234"/>
      <c r="C136" s="235"/>
      <c r="D136" s="229" t="s">
        <v>156</v>
      </c>
      <c r="E136" s="236" t="s">
        <v>1</v>
      </c>
      <c r="F136" s="237" t="s">
        <v>169</v>
      </c>
      <c r="G136" s="235"/>
      <c r="H136" s="238">
        <v>29.968</v>
      </c>
      <c r="I136" s="239"/>
      <c r="J136" s="235"/>
      <c r="K136" s="235"/>
      <c r="L136" s="240"/>
      <c r="M136" s="241"/>
      <c r="N136" s="242"/>
      <c r="O136" s="242"/>
      <c r="P136" s="242"/>
      <c r="Q136" s="242"/>
      <c r="R136" s="242"/>
      <c r="S136" s="242"/>
      <c r="T136" s="24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4" t="s">
        <v>156</v>
      </c>
      <c r="AU136" s="244" t="s">
        <v>88</v>
      </c>
      <c r="AV136" s="13" t="s">
        <v>88</v>
      </c>
      <c r="AW136" s="13" t="s">
        <v>34</v>
      </c>
      <c r="AX136" s="13" t="s">
        <v>86</v>
      </c>
      <c r="AY136" s="244" t="s">
        <v>145</v>
      </c>
    </row>
    <row r="137" s="2" customFormat="1" ht="37.8" customHeight="1">
      <c r="A137" s="36"/>
      <c r="B137" s="37"/>
      <c r="C137" s="216" t="s">
        <v>174</v>
      </c>
      <c r="D137" s="216" t="s">
        <v>147</v>
      </c>
      <c r="E137" s="217" t="s">
        <v>175</v>
      </c>
      <c r="F137" s="218" t="s">
        <v>176</v>
      </c>
      <c r="G137" s="219" t="s">
        <v>160</v>
      </c>
      <c r="H137" s="220">
        <v>29.968</v>
      </c>
      <c r="I137" s="221"/>
      <c r="J137" s="222">
        <f>ROUND(I137*H137,2)</f>
        <v>0</v>
      </c>
      <c r="K137" s="218" t="s">
        <v>151</v>
      </c>
      <c r="L137" s="42"/>
      <c r="M137" s="223" t="s">
        <v>1</v>
      </c>
      <c r="N137" s="224" t="s">
        <v>43</v>
      </c>
      <c r="O137" s="89"/>
      <c r="P137" s="225">
        <f>O137*H137</f>
        <v>0</v>
      </c>
      <c r="Q137" s="225">
        <v>0</v>
      </c>
      <c r="R137" s="225">
        <f>Q137*H137</f>
        <v>0</v>
      </c>
      <c r="S137" s="225">
        <v>0</v>
      </c>
      <c r="T137" s="226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227" t="s">
        <v>152</v>
      </c>
      <c r="AT137" s="227" t="s">
        <v>147</v>
      </c>
      <c r="AU137" s="227" t="s">
        <v>88</v>
      </c>
      <c r="AY137" s="15" t="s">
        <v>145</v>
      </c>
      <c r="BE137" s="228">
        <f>IF(N137="základní",J137,0)</f>
        <v>0</v>
      </c>
      <c r="BF137" s="228">
        <f>IF(N137="snížená",J137,0)</f>
        <v>0</v>
      </c>
      <c r="BG137" s="228">
        <f>IF(N137="zákl. přenesená",J137,0)</f>
        <v>0</v>
      </c>
      <c r="BH137" s="228">
        <f>IF(N137="sníž. přenesená",J137,0)</f>
        <v>0</v>
      </c>
      <c r="BI137" s="228">
        <f>IF(N137="nulová",J137,0)</f>
        <v>0</v>
      </c>
      <c r="BJ137" s="15" t="s">
        <v>86</v>
      </c>
      <c r="BK137" s="228">
        <f>ROUND(I137*H137,2)</f>
        <v>0</v>
      </c>
      <c r="BL137" s="15" t="s">
        <v>152</v>
      </c>
      <c r="BM137" s="227" t="s">
        <v>524</v>
      </c>
    </row>
    <row r="138" s="2" customFormat="1">
      <c r="A138" s="36"/>
      <c r="B138" s="37"/>
      <c r="C138" s="38"/>
      <c r="D138" s="229" t="s">
        <v>154</v>
      </c>
      <c r="E138" s="38"/>
      <c r="F138" s="230" t="s">
        <v>178</v>
      </c>
      <c r="G138" s="38"/>
      <c r="H138" s="38"/>
      <c r="I138" s="231"/>
      <c r="J138" s="38"/>
      <c r="K138" s="38"/>
      <c r="L138" s="42"/>
      <c r="M138" s="232"/>
      <c r="N138" s="233"/>
      <c r="O138" s="89"/>
      <c r="P138" s="89"/>
      <c r="Q138" s="89"/>
      <c r="R138" s="89"/>
      <c r="S138" s="89"/>
      <c r="T138" s="90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5" t="s">
        <v>154</v>
      </c>
      <c r="AU138" s="15" t="s">
        <v>88</v>
      </c>
    </row>
    <row r="139" s="13" customFormat="1">
      <c r="A139" s="13"/>
      <c r="B139" s="234"/>
      <c r="C139" s="235"/>
      <c r="D139" s="229" t="s">
        <v>156</v>
      </c>
      <c r="E139" s="236" t="s">
        <v>1</v>
      </c>
      <c r="F139" s="237" t="s">
        <v>169</v>
      </c>
      <c r="G139" s="235"/>
      <c r="H139" s="238">
        <v>29.968</v>
      </c>
      <c r="I139" s="239"/>
      <c r="J139" s="235"/>
      <c r="K139" s="235"/>
      <c r="L139" s="240"/>
      <c r="M139" s="241"/>
      <c r="N139" s="242"/>
      <c r="O139" s="242"/>
      <c r="P139" s="242"/>
      <c r="Q139" s="242"/>
      <c r="R139" s="242"/>
      <c r="S139" s="242"/>
      <c r="T139" s="24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4" t="s">
        <v>156</v>
      </c>
      <c r="AU139" s="244" t="s">
        <v>88</v>
      </c>
      <c r="AV139" s="13" t="s">
        <v>88</v>
      </c>
      <c r="AW139" s="13" t="s">
        <v>34</v>
      </c>
      <c r="AX139" s="13" t="s">
        <v>86</v>
      </c>
      <c r="AY139" s="244" t="s">
        <v>145</v>
      </c>
    </row>
    <row r="140" s="2" customFormat="1" ht="37.8" customHeight="1">
      <c r="A140" s="36"/>
      <c r="B140" s="37"/>
      <c r="C140" s="216" t="s">
        <v>179</v>
      </c>
      <c r="D140" s="216" t="s">
        <v>147</v>
      </c>
      <c r="E140" s="217" t="s">
        <v>180</v>
      </c>
      <c r="F140" s="218" t="s">
        <v>181</v>
      </c>
      <c r="G140" s="219" t="s">
        <v>160</v>
      </c>
      <c r="H140" s="220">
        <v>299.68000000000001</v>
      </c>
      <c r="I140" s="221"/>
      <c r="J140" s="222">
        <f>ROUND(I140*H140,2)</f>
        <v>0</v>
      </c>
      <c r="K140" s="218" t="s">
        <v>151</v>
      </c>
      <c r="L140" s="42"/>
      <c r="M140" s="223" t="s">
        <v>1</v>
      </c>
      <c r="N140" s="224" t="s">
        <v>43</v>
      </c>
      <c r="O140" s="89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227" t="s">
        <v>152</v>
      </c>
      <c r="AT140" s="227" t="s">
        <v>147</v>
      </c>
      <c r="AU140" s="227" t="s">
        <v>88</v>
      </c>
      <c r="AY140" s="15" t="s">
        <v>145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5" t="s">
        <v>86</v>
      </c>
      <c r="BK140" s="228">
        <f>ROUND(I140*H140,2)</f>
        <v>0</v>
      </c>
      <c r="BL140" s="15" t="s">
        <v>152</v>
      </c>
      <c r="BM140" s="227" t="s">
        <v>525</v>
      </c>
    </row>
    <row r="141" s="2" customFormat="1">
      <c r="A141" s="36"/>
      <c r="B141" s="37"/>
      <c r="C141" s="38"/>
      <c r="D141" s="229" t="s">
        <v>154</v>
      </c>
      <c r="E141" s="38"/>
      <c r="F141" s="230" t="s">
        <v>183</v>
      </c>
      <c r="G141" s="38"/>
      <c r="H141" s="38"/>
      <c r="I141" s="231"/>
      <c r="J141" s="38"/>
      <c r="K141" s="38"/>
      <c r="L141" s="42"/>
      <c r="M141" s="232"/>
      <c r="N141" s="233"/>
      <c r="O141" s="89"/>
      <c r="P141" s="89"/>
      <c r="Q141" s="89"/>
      <c r="R141" s="89"/>
      <c r="S141" s="89"/>
      <c r="T141" s="90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5" t="s">
        <v>154</v>
      </c>
      <c r="AU141" s="15" t="s">
        <v>88</v>
      </c>
    </row>
    <row r="142" s="13" customFormat="1">
      <c r="A142" s="13"/>
      <c r="B142" s="234"/>
      <c r="C142" s="235"/>
      <c r="D142" s="229" t="s">
        <v>156</v>
      </c>
      <c r="E142" s="236" t="s">
        <v>1</v>
      </c>
      <c r="F142" s="237" t="s">
        <v>184</v>
      </c>
      <c r="G142" s="235"/>
      <c r="H142" s="238">
        <v>299.68000000000001</v>
      </c>
      <c r="I142" s="239"/>
      <c r="J142" s="235"/>
      <c r="K142" s="235"/>
      <c r="L142" s="240"/>
      <c r="M142" s="241"/>
      <c r="N142" s="242"/>
      <c r="O142" s="242"/>
      <c r="P142" s="242"/>
      <c r="Q142" s="242"/>
      <c r="R142" s="242"/>
      <c r="S142" s="242"/>
      <c r="T142" s="24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4" t="s">
        <v>156</v>
      </c>
      <c r="AU142" s="244" t="s">
        <v>88</v>
      </c>
      <c r="AV142" s="13" t="s">
        <v>88</v>
      </c>
      <c r="AW142" s="13" t="s">
        <v>34</v>
      </c>
      <c r="AX142" s="13" t="s">
        <v>86</v>
      </c>
      <c r="AY142" s="244" t="s">
        <v>145</v>
      </c>
    </row>
    <row r="143" s="2" customFormat="1" ht="24.15" customHeight="1">
      <c r="A143" s="36"/>
      <c r="B143" s="37"/>
      <c r="C143" s="216" t="s">
        <v>185</v>
      </c>
      <c r="D143" s="216" t="s">
        <v>147</v>
      </c>
      <c r="E143" s="217" t="s">
        <v>186</v>
      </c>
      <c r="F143" s="218" t="s">
        <v>187</v>
      </c>
      <c r="G143" s="219" t="s">
        <v>160</v>
      </c>
      <c r="H143" s="220">
        <v>29.968</v>
      </c>
      <c r="I143" s="221"/>
      <c r="J143" s="222">
        <f>ROUND(I143*H143,2)</f>
        <v>0</v>
      </c>
      <c r="K143" s="218" t="s">
        <v>151</v>
      </c>
      <c r="L143" s="42"/>
      <c r="M143" s="223" t="s">
        <v>1</v>
      </c>
      <c r="N143" s="224" t="s">
        <v>43</v>
      </c>
      <c r="O143" s="89"/>
      <c r="P143" s="225">
        <f>O143*H143</f>
        <v>0</v>
      </c>
      <c r="Q143" s="225">
        <v>0</v>
      </c>
      <c r="R143" s="225">
        <f>Q143*H143</f>
        <v>0</v>
      </c>
      <c r="S143" s="225">
        <v>0</v>
      </c>
      <c r="T143" s="226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227" t="s">
        <v>152</v>
      </c>
      <c r="AT143" s="227" t="s">
        <v>147</v>
      </c>
      <c r="AU143" s="227" t="s">
        <v>88</v>
      </c>
      <c r="AY143" s="15" t="s">
        <v>145</v>
      </c>
      <c r="BE143" s="228">
        <f>IF(N143="základní",J143,0)</f>
        <v>0</v>
      </c>
      <c r="BF143" s="228">
        <f>IF(N143="snížená",J143,0)</f>
        <v>0</v>
      </c>
      <c r="BG143" s="228">
        <f>IF(N143="zákl. přenesená",J143,0)</f>
        <v>0</v>
      </c>
      <c r="BH143" s="228">
        <f>IF(N143="sníž. přenesená",J143,0)</f>
        <v>0</v>
      </c>
      <c r="BI143" s="228">
        <f>IF(N143="nulová",J143,0)</f>
        <v>0</v>
      </c>
      <c r="BJ143" s="15" t="s">
        <v>86</v>
      </c>
      <c r="BK143" s="228">
        <f>ROUND(I143*H143,2)</f>
        <v>0</v>
      </c>
      <c r="BL143" s="15" t="s">
        <v>152</v>
      </c>
      <c r="BM143" s="227" t="s">
        <v>526</v>
      </c>
    </row>
    <row r="144" s="2" customFormat="1">
      <c r="A144" s="36"/>
      <c r="B144" s="37"/>
      <c r="C144" s="38"/>
      <c r="D144" s="229" t="s">
        <v>154</v>
      </c>
      <c r="E144" s="38"/>
      <c r="F144" s="230" t="s">
        <v>189</v>
      </c>
      <c r="G144" s="38"/>
      <c r="H144" s="38"/>
      <c r="I144" s="231"/>
      <c r="J144" s="38"/>
      <c r="K144" s="38"/>
      <c r="L144" s="42"/>
      <c r="M144" s="232"/>
      <c r="N144" s="233"/>
      <c r="O144" s="89"/>
      <c r="P144" s="89"/>
      <c r="Q144" s="89"/>
      <c r="R144" s="89"/>
      <c r="S144" s="89"/>
      <c r="T144" s="90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5" t="s">
        <v>154</v>
      </c>
      <c r="AU144" s="15" t="s">
        <v>88</v>
      </c>
    </row>
    <row r="145" s="13" customFormat="1">
      <c r="A145" s="13"/>
      <c r="B145" s="234"/>
      <c r="C145" s="235"/>
      <c r="D145" s="229" t="s">
        <v>156</v>
      </c>
      <c r="E145" s="236" t="s">
        <v>1</v>
      </c>
      <c r="F145" s="237" t="s">
        <v>169</v>
      </c>
      <c r="G145" s="235"/>
      <c r="H145" s="238">
        <v>29.968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156</v>
      </c>
      <c r="AU145" s="244" t="s">
        <v>88</v>
      </c>
      <c r="AV145" s="13" t="s">
        <v>88</v>
      </c>
      <c r="AW145" s="13" t="s">
        <v>34</v>
      </c>
      <c r="AX145" s="13" t="s">
        <v>86</v>
      </c>
      <c r="AY145" s="244" t="s">
        <v>145</v>
      </c>
    </row>
    <row r="146" s="2" customFormat="1" ht="24.15" customHeight="1">
      <c r="A146" s="36"/>
      <c r="B146" s="37"/>
      <c r="C146" s="216" t="s">
        <v>190</v>
      </c>
      <c r="D146" s="216" t="s">
        <v>147</v>
      </c>
      <c r="E146" s="217" t="s">
        <v>191</v>
      </c>
      <c r="F146" s="218" t="s">
        <v>192</v>
      </c>
      <c r="G146" s="219" t="s">
        <v>193</v>
      </c>
      <c r="H146" s="220">
        <v>53.942</v>
      </c>
      <c r="I146" s="221"/>
      <c r="J146" s="222">
        <f>ROUND(I146*H146,2)</f>
        <v>0</v>
      </c>
      <c r="K146" s="218" t="s">
        <v>151</v>
      </c>
      <c r="L146" s="42"/>
      <c r="M146" s="223" t="s">
        <v>1</v>
      </c>
      <c r="N146" s="224" t="s">
        <v>43</v>
      </c>
      <c r="O146" s="89"/>
      <c r="P146" s="225">
        <f>O146*H146</f>
        <v>0</v>
      </c>
      <c r="Q146" s="225">
        <v>0</v>
      </c>
      <c r="R146" s="225">
        <f>Q146*H146</f>
        <v>0</v>
      </c>
      <c r="S146" s="225">
        <v>0</v>
      </c>
      <c r="T146" s="226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227" t="s">
        <v>152</v>
      </c>
      <c r="AT146" s="227" t="s">
        <v>147</v>
      </c>
      <c r="AU146" s="227" t="s">
        <v>88</v>
      </c>
      <c r="AY146" s="15" t="s">
        <v>145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15" t="s">
        <v>86</v>
      </c>
      <c r="BK146" s="228">
        <f>ROUND(I146*H146,2)</f>
        <v>0</v>
      </c>
      <c r="BL146" s="15" t="s">
        <v>152</v>
      </c>
      <c r="BM146" s="227" t="s">
        <v>527</v>
      </c>
    </row>
    <row r="147" s="2" customFormat="1">
      <c r="A147" s="36"/>
      <c r="B147" s="37"/>
      <c r="C147" s="38"/>
      <c r="D147" s="229" t="s">
        <v>154</v>
      </c>
      <c r="E147" s="38"/>
      <c r="F147" s="230" t="s">
        <v>195</v>
      </c>
      <c r="G147" s="38"/>
      <c r="H147" s="38"/>
      <c r="I147" s="231"/>
      <c r="J147" s="38"/>
      <c r="K147" s="38"/>
      <c r="L147" s="42"/>
      <c r="M147" s="232"/>
      <c r="N147" s="233"/>
      <c r="O147" s="89"/>
      <c r="P147" s="89"/>
      <c r="Q147" s="89"/>
      <c r="R147" s="89"/>
      <c r="S147" s="89"/>
      <c r="T147" s="90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5" t="s">
        <v>154</v>
      </c>
      <c r="AU147" s="15" t="s">
        <v>88</v>
      </c>
    </row>
    <row r="148" s="13" customFormat="1">
      <c r="A148" s="13"/>
      <c r="B148" s="234"/>
      <c r="C148" s="235"/>
      <c r="D148" s="229" t="s">
        <v>156</v>
      </c>
      <c r="E148" s="236" t="s">
        <v>1</v>
      </c>
      <c r="F148" s="237" t="s">
        <v>196</v>
      </c>
      <c r="G148" s="235"/>
      <c r="H148" s="238">
        <v>53.942</v>
      </c>
      <c r="I148" s="239"/>
      <c r="J148" s="235"/>
      <c r="K148" s="235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156</v>
      </c>
      <c r="AU148" s="244" t="s">
        <v>88</v>
      </c>
      <c r="AV148" s="13" t="s">
        <v>88</v>
      </c>
      <c r="AW148" s="13" t="s">
        <v>34</v>
      </c>
      <c r="AX148" s="13" t="s">
        <v>86</v>
      </c>
      <c r="AY148" s="244" t="s">
        <v>145</v>
      </c>
    </row>
    <row r="149" s="2" customFormat="1" ht="24.15" customHeight="1">
      <c r="A149" s="36"/>
      <c r="B149" s="37"/>
      <c r="C149" s="216" t="s">
        <v>197</v>
      </c>
      <c r="D149" s="216" t="s">
        <v>147</v>
      </c>
      <c r="E149" s="217" t="s">
        <v>198</v>
      </c>
      <c r="F149" s="218" t="s">
        <v>199</v>
      </c>
      <c r="G149" s="219" t="s">
        <v>150</v>
      </c>
      <c r="H149" s="220">
        <v>24</v>
      </c>
      <c r="I149" s="221"/>
      <c r="J149" s="222">
        <f>ROUND(I149*H149,2)</f>
        <v>0</v>
      </c>
      <c r="K149" s="218" t="s">
        <v>151</v>
      </c>
      <c r="L149" s="42"/>
      <c r="M149" s="223" t="s">
        <v>1</v>
      </c>
      <c r="N149" s="224" t="s">
        <v>43</v>
      </c>
      <c r="O149" s="89"/>
      <c r="P149" s="225">
        <f>O149*H149</f>
        <v>0</v>
      </c>
      <c r="Q149" s="225">
        <v>0</v>
      </c>
      <c r="R149" s="225">
        <f>Q149*H149</f>
        <v>0</v>
      </c>
      <c r="S149" s="225">
        <v>0</v>
      </c>
      <c r="T149" s="226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227" t="s">
        <v>152</v>
      </c>
      <c r="AT149" s="227" t="s">
        <v>147</v>
      </c>
      <c r="AU149" s="227" t="s">
        <v>88</v>
      </c>
      <c r="AY149" s="15" t="s">
        <v>145</v>
      </c>
      <c r="BE149" s="228">
        <f>IF(N149="základní",J149,0)</f>
        <v>0</v>
      </c>
      <c r="BF149" s="228">
        <f>IF(N149="snížená",J149,0)</f>
        <v>0</v>
      </c>
      <c r="BG149" s="228">
        <f>IF(N149="zákl. přenesená",J149,0)</f>
        <v>0</v>
      </c>
      <c r="BH149" s="228">
        <f>IF(N149="sníž. přenesená",J149,0)</f>
        <v>0</v>
      </c>
      <c r="BI149" s="228">
        <f>IF(N149="nulová",J149,0)</f>
        <v>0</v>
      </c>
      <c r="BJ149" s="15" t="s">
        <v>86</v>
      </c>
      <c r="BK149" s="228">
        <f>ROUND(I149*H149,2)</f>
        <v>0</v>
      </c>
      <c r="BL149" s="15" t="s">
        <v>152</v>
      </c>
      <c r="BM149" s="227" t="s">
        <v>528</v>
      </c>
    </row>
    <row r="150" s="2" customFormat="1">
      <c r="A150" s="36"/>
      <c r="B150" s="37"/>
      <c r="C150" s="38"/>
      <c r="D150" s="229" t="s">
        <v>154</v>
      </c>
      <c r="E150" s="38"/>
      <c r="F150" s="230" t="s">
        <v>201</v>
      </c>
      <c r="G150" s="38"/>
      <c r="H150" s="38"/>
      <c r="I150" s="231"/>
      <c r="J150" s="38"/>
      <c r="K150" s="38"/>
      <c r="L150" s="42"/>
      <c r="M150" s="232"/>
      <c r="N150" s="233"/>
      <c r="O150" s="89"/>
      <c r="P150" s="89"/>
      <c r="Q150" s="89"/>
      <c r="R150" s="89"/>
      <c r="S150" s="89"/>
      <c r="T150" s="90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5" t="s">
        <v>154</v>
      </c>
      <c r="AU150" s="15" t="s">
        <v>88</v>
      </c>
    </row>
    <row r="151" s="13" customFormat="1">
      <c r="A151" s="13"/>
      <c r="B151" s="234"/>
      <c r="C151" s="235"/>
      <c r="D151" s="229" t="s">
        <v>156</v>
      </c>
      <c r="E151" s="236" t="s">
        <v>1</v>
      </c>
      <c r="F151" s="237" t="s">
        <v>202</v>
      </c>
      <c r="G151" s="235"/>
      <c r="H151" s="238">
        <v>24</v>
      </c>
      <c r="I151" s="239"/>
      <c r="J151" s="235"/>
      <c r="K151" s="235"/>
      <c r="L151" s="240"/>
      <c r="M151" s="241"/>
      <c r="N151" s="242"/>
      <c r="O151" s="242"/>
      <c r="P151" s="242"/>
      <c r="Q151" s="242"/>
      <c r="R151" s="242"/>
      <c r="S151" s="242"/>
      <c r="T151" s="24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4" t="s">
        <v>156</v>
      </c>
      <c r="AU151" s="244" t="s">
        <v>88</v>
      </c>
      <c r="AV151" s="13" t="s">
        <v>88</v>
      </c>
      <c r="AW151" s="13" t="s">
        <v>34</v>
      </c>
      <c r="AX151" s="13" t="s">
        <v>86</v>
      </c>
      <c r="AY151" s="244" t="s">
        <v>145</v>
      </c>
    </row>
    <row r="152" s="2" customFormat="1" ht="24.15" customHeight="1">
      <c r="A152" s="36"/>
      <c r="B152" s="37"/>
      <c r="C152" s="216" t="s">
        <v>203</v>
      </c>
      <c r="D152" s="216" t="s">
        <v>147</v>
      </c>
      <c r="E152" s="217" t="s">
        <v>204</v>
      </c>
      <c r="F152" s="218" t="s">
        <v>205</v>
      </c>
      <c r="G152" s="219" t="s">
        <v>150</v>
      </c>
      <c r="H152" s="220">
        <v>24</v>
      </c>
      <c r="I152" s="221"/>
      <c r="J152" s="222">
        <f>ROUND(I152*H152,2)</f>
        <v>0</v>
      </c>
      <c r="K152" s="218" t="s">
        <v>151</v>
      </c>
      <c r="L152" s="42"/>
      <c r="M152" s="223" t="s">
        <v>1</v>
      </c>
      <c r="N152" s="224" t="s">
        <v>43</v>
      </c>
      <c r="O152" s="89"/>
      <c r="P152" s="225">
        <f>O152*H152</f>
        <v>0</v>
      </c>
      <c r="Q152" s="225">
        <v>0</v>
      </c>
      <c r="R152" s="225">
        <f>Q152*H152</f>
        <v>0</v>
      </c>
      <c r="S152" s="225">
        <v>0</v>
      </c>
      <c r="T152" s="226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227" t="s">
        <v>152</v>
      </c>
      <c r="AT152" s="227" t="s">
        <v>147</v>
      </c>
      <c r="AU152" s="227" t="s">
        <v>88</v>
      </c>
      <c r="AY152" s="15" t="s">
        <v>145</v>
      </c>
      <c r="BE152" s="228">
        <f>IF(N152="základní",J152,0)</f>
        <v>0</v>
      </c>
      <c r="BF152" s="228">
        <f>IF(N152="snížená",J152,0)</f>
        <v>0</v>
      </c>
      <c r="BG152" s="228">
        <f>IF(N152="zákl. přenesená",J152,0)</f>
        <v>0</v>
      </c>
      <c r="BH152" s="228">
        <f>IF(N152="sníž. přenesená",J152,0)</f>
        <v>0</v>
      </c>
      <c r="BI152" s="228">
        <f>IF(N152="nulová",J152,0)</f>
        <v>0</v>
      </c>
      <c r="BJ152" s="15" t="s">
        <v>86</v>
      </c>
      <c r="BK152" s="228">
        <f>ROUND(I152*H152,2)</f>
        <v>0</v>
      </c>
      <c r="BL152" s="15" t="s">
        <v>152</v>
      </c>
      <c r="BM152" s="227" t="s">
        <v>529</v>
      </c>
    </row>
    <row r="153" s="2" customFormat="1">
      <c r="A153" s="36"/>
      <c r="B153" s="37"/>
      <c r="C153" s="38"/>
      <c r="D153" s="229" t="s">
        <v>154</v>
      </c>
      <c r="E153" s="38"/>
      <c r="F153" s="230" t="s">
        <v>207</v>
      </c>
      <c r="G153" s="38"/>
      <c r="H153" s="38"/>
      <c r="I153" s="231"/>
      <c r="J153" s="38"/>
      <c r="K153" s="38"/>
      <c r="L153" s="42"/>
      <c r="M153" s="232"/>
      <c r="N153" s="233"/>
      <c r="O153" s="89"/>
      <c r="P153" s="89"/>
      <c r="Q153" s="89"/>
      <c r="R153" s="89"/>
      <c r="S153" s="89"/>
      <c r="T153" s="90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5" t="s">
        <v>154</v>
      </c>
      <c r="AU153" s="15" t="s">
        <v>88</v>
      </c>
    </row>
    <row r="154" s="13" customFormat="1">
      <c r="A154" s="13"/>
      <c r="B154" s="234"/>
      <c r="C154" s="235"/>
      <c r="D154" s="229" t="s">
        <v>156</v>
      </c>
      <c r="E154" s="236" t="s">
        <v>1</v>
      </c>
      <c r="F154" s="237" t="s">
        <v>202</v>
      </c>
      <c r="G154" s="235"/>
      <c r="H154" s="238">
        <v>24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4" t="s">
        <v>156</v>
      </c>
      <c r="AU154" s="244" t="s">
        <v>88</v>
      </c>
      <c r="AV154" s="13" t="s">
        <v>88</v>
      </c>
      <c r="AW154" s="13" t="s">
        <v>34</v>
      </c>
      <c r="AX154" s="13" t="s">
        <v>86</v>
      </c>
      <c r="AY154" s="244" t="s">
        <v>145</v>
      </c>
    </row>
    <row r="155" s="2" customFormat="1" ht="16.5" customHeight="1">
      <c r="A155" s="36"/>
      <c r="B155" s="37"/>
      <c r="C155" s="245" t="s">
        <v>208</v>
      </c>
      <c r="D155" s="245" t="s">
        <v>209</v>
      </c>
      <c r="E155" s="246" t="s">
        <v>210</v>
      </c>
      <c r="F155" s="247" t="s">
        <v>211</v>
      </c>
      <c r="G155" s="248" t="s">
        <v>212</v>
      </c>
      <c r="H155" s="249">
        <v>0.47999999999999998</v>
      </c>
      <c r="I155" s="250"/>
      <c r="J155" s="251">
        <f>ROUND(I155*H155,2)</f>
        <v>0</v>
      </c>
      <c r="K155" s="247" t="s">
        <v>151</v>
      </c>
      <c r="L155" s="252"/>
      <c r="M155" s="253" t="s">
        <v>1</v>
      </c>
      <c r="N155" s="254" t="s">
        <v>43</v>
      </c>
      <c r="O155" s="89"/>
      <c r="P155" s="225">
        <f>O155*H155</f>
        <v>0</v>
      </c>
      <c r="Q155" s="225">
        <v>0.001</v>
      </c>
      <c r="R155" s="225">
        <f>Q155*H155</f>
        <v>0.00048000000000000001</v>
      </c>
      <c r="S155" s="225">
        <v>0</v>
      </c>
      <c r="T155" s="226">
        <f>S155*H155</f>
        <v>0</v>
      </c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R155" s="227" t="s">
        <v>190</v>
      </c>
      <c r="AT155" s="227" t="s">
        <v>209</v>
      </c>
      <c r="AU155" s="227" t="s">
        <v>88</v>
      </c>
      <c r="AY155" s="15" t="s">
        <v>145</v>
      </c>
      <c r="BE155" s="228">
        <f>IF(N155="základní",J155,0)</f>
        <v>0</v>
      </c>
      <c r="BF155" s="228">
        <f>IF(N155="snížená",J155,0)</f>
        <v>0</v>
      </c>
      <c r="BG155" s="228">
        <f>IF(N155="zákl. přenesená",J155,0)</f>
        <v>0</v>
      </c>
      <c r="BH155" s="228">
        <f>IF(N155="sníž. přenesená",J155,0)</f>
        <v>0</v>
      </c>
      <c r="BI155" s="228">
        <f>IF(N155="nulová",J155,0)</f>
        <v>0</v>
      </c>
      <c r="BJ155" s="15" t="s">
        <v>86</v>
      </c>
      <c r="BK155" s="228">
        <f>ROUND(I155*H155,2)</f>
        <v>0</v>
      </c>
      <c r="BL155" s="15" t="s">
        <v>152</v>
      </c>
      <c r="BM155" s="227" t="s">
        <v>530</v>
      </c>
    </row>
    <row r="156" s="2" customFormat="1">
      <c r="A156" s="36"/>
      <c r="B156" s="37"/>
      <c r="C156" s="38"/>
      <c r="D156" s="229" t="s">
        <v>154</v>
      </c>
      <c r="E156" s="38"/>
      <c r="F156" s="230" t="s">
        <v>211</v>
      </c>
      <c r="G156" s="38"/>
      <c r="H156" s="38"/>
      <c r="I156" s="231"/>
      <c r="J156" s="38"/>
      <c r="K156" s="38"/>
      <c r="L156" s="42"/>
      <c r="M156" s="232"/>
      <c r="N156" s="233"/>
      <c r="O156" s="89"/>
      <c r="P156" s="89"/>
      <c r="Q156" s="89"/>
      <c r="R156" s="89"/>
      <c r="S156" s="89"/>
      <c r="T156" s="90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5" t="s">
        <v>154</v>
      </c>
      <c r="AU156" s="15" t="s">
        <v>88</v>
      </c>
    </row>
    <row r="157" s="13" customFormat="1">
      <c r="A157" s="13"/>
      <c r="B157" s="234"/>
      <c r="C157" s="235"/>
      <c r="D157" s="229" t="s">
        <v>156</v>
      </c>
      <c r="E157" s="236" t="s">
        <v>1</v>
      </c>
      <c r="F157" s="237" t="s">
        <v>202</v>
      </c>
      <c r="G157" s="235"/>
      <c r="H157" s="238">
        <v>24</v>
      </c>
      <c r="I157" s="239"/>
      <c r="J157" s="235"/>
      <c r="K157" s="235"/>
      <c r="L157" s="240"/>
      <c r="M157" s="241"/>
      <c r="N157" s="242"/>
      <c r="O157" s="242"/>
      <c r="P157" s="242"/>
      <c r="Q157" s="242"/>
      <c r="R157" s="242"/>
      <c r="S157" s="242"/>
      <c r="T157" s="24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4" t="s">
        <v>156</v>
      </c>
      <c r="AU157" s="244" t="s">
        <v>88</v>
      </c>
      <c r="AV157" s="13" t="s">
        <v>88</v>
      </c>
      <c r="AW157" s="13" t="s">
        <v>34</v>
      </c>
      <c r="AX157" s="13" t="s">
        <v>86</v>
      </c>
      <c r="AY157" s="244" t="s">
        <v>145</v>
      </c>
    </row>
    <row r="158" s="13" customFormat="1">
      <c r="A158" s="13"/>
      <c r="B158" s="234"/>
      <c r="C158" s="235"/>
      <c r="D158" s="229" t="s">
        <v>156</v>
      </c>
      <c r="E158" s="235"/>
      <c r="F158" s="237" t="s">
        <v>214</v>
      </c>
      <c r="G158" s="235"/>
      <c r="H158" s="238">
        <v>0.47999999999999998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156</v>
      </c>
      <c r="AU158" s="244" t="s">
        <v>88</v>
      </c>
      <c r="AV158" s="13" t="s">
        <v>88</v>
      </c>
      <c r="AW158" s="13" t="s">
        <v>4</v>
      </c>
      <c r="AX158" s="13" t="s">
        <v>86</v>
      </c>
      <c r="AY158" s="244" t="s">
        <v>145</v>
      </c>
    </row>
    <row r="159" s="2" customFormat="1" ht="16.5" customHeight="1">
      <c r="A159" s="36"/>
      <c r="B159" s="37"/>
      <c r="C159" s="216" t="s">
        <v>215</v>
      </c>
      <c r="D159" s="216" t="s">
        <v>147</v>
      </c>
      <c r="E159" s="217" t="s">
        <v>216</v>
      </c>
      <c r="F159" s="218" t="s">
        <v>217</v>
      </c>
      <c r="G159" s="219" t="s">
        <v>218</v>
      </c>
      <c r="H159" s="220">
        <v>4</v>
      </c>
      <c r="I159" s="221"/>
      <c r="J159" s="222">
        <f>ROUND(I159*H159,2)</f>
        <v>0</v>
      </c>
      <c r="K159" s="218" t="s">
        <v>1</v>
      </c>
      <c r="L159" s="42"/>
      <c r="M159" s="223" t="s">
        <v>1</v>
      </c>
      <c r="N159" s="224" t="s">
        <v>43</v>
      </c>
      <c r="O159" s="89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7" t="s">
        <v>152</v>
      </c>
      <c r="AT159" s="227" t="s">
        <v>147</v>
      </c>
      <c r="AU159" s="227" t="s">
        <v>88</v>
      </c>
      <c r="AY159" s="15" t="s">
        <v>145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5" t="s">
        <v>86</v>
      </c>
      <c r="BK159" s="228">
        <f>ROUND(I159*H159,2)</f>
        <v>0</v>
      </c>
      <c r="BL159" s="15" t="s">
        <v>152</v>
      </c>
      <c r="BM159" s="227" t="s">
        <v>531</v>
      </c>
    </row>
    <row r="160" s="2" customFormat="1">
      <c r="A160" s="36"/>
      <c r="B160" s="37"/>
      <c r="C160" s="38"/>
      <c r="D160" s="229" t="s">
        <v>154</v>
      </c>
      <c r="E160" s="38"/>
      <c r="F160" s="230" t="s">
        <v>220</v>
      </c>
      <c r="G160" s="38"/>
      <c r="H160" s="38"/>
      <c r="I160" s="231"/>
      <c r="J160" s="38"/>
      <c r="K160" s="38"/>
      <c r="L160" s="42"/>
      <c r="M160" s="232"/>
      <c r="N160" s="233"/>
      <c r="O160" s="89"/>
      <c r="P160" s="89"/>
      <c r="Q160" s="89"/>
      <c r="R160" s="89"/>
      <c r="S160" s="89"/>
      <c r="T160" s="90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5" t="s">
        <v>154</v>
      </c>
      <c r="AU160" s="15" t="s">
        <v>88</v>
      </c>
    </row>
    <row r="161" s="13" customFormat="1">
      <c r="A161" s="13"/>
      <c r="B161" s="234"/>
      <c r="C161" s="235"/>
      <c r="D161" s="229" t="s">
        <v>156</v>
      </c>
      <c r="E161" s="236" t="s">
        <v>1</v>
      </c>
      <c r="F161" s="237" t="s">
        <v>152</v>
      </c>
      <c r="G161" s="235"/>
      <c r="H161" s="238">
        <v>4</v>
      </c>
      <c r="I161" s="239"/>
      <c r="J161" s="235"/>
      <c r="K161" s="235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156</v>
      </c>
      <c r="AU161" s="244" t="s">
        <v>88</v>
      </c>
      <c r="AV161" s="13" t="s">
        <v>88</v>
      </c>
      <c r="AW161" s="13" t="s">
        <v>34</v>
      </c>
      <c r="AX161" s="13" t="s">
        <v>86</v>
      </c>
      <c r="AY161" s="244" t="s">
        <v>145</v>
      </c>
    </row>
    <row r="162" s="2" customFormat="1" ht="62.7" customHeight="1">
      <c r="A162" s="36"/>
      <c r="B162" s="37"/>
      <c r="C162" s="216" t="s">
        <v>221</v>
      </c>
      <c r="D162" s="216" t="s">
        <v>147</v>
      </c>
      <c r="E162" s="217" t="s">
        <v>222</v>
      </c>
      <c r="F162" s="218" t="s">
        <v>223</v>
      </c>
      <c r="G162" s="219" t="s">
        <v>218</v>
      </c>
      <c r="H162" s="220">
        <v>2</v>
      </c>
      <c r="I162" s="221"/>
      <c r="J162" s="222">
        <f>ROUND(I162*H162,2)</f>
        <v>0</v>
      </c>
      <c r="K162" s="218" t="s">
        <v>1</v>
      </c>
      <c r="L162" s="42"/>
      <c r="M162" s="223" t="s">
        <v>1</v>
      </c>
      <c r="N162" s="224" t="s">
        <v>43</v>
      </c>
      <c r="O162" s="89"/>
      <c r="P162" s="225">
        <f>O162*H162</f>
        <v>0</v>
      </c>
      <c r="Q162" s="225">
        <v>0</v>
      </c>
      <c r="R162" s="225">
        <f>Q162*H162</f>
        <v>0</v>
      </c>
      <c r="S162" s="225">
        <v>0</v>
      </c>
      <c r="T162" s="226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227" t="s">
        <v>152</v>
      </c>
      <c r="AT162" s="227" t="s">
        <v>147</v>
      </c>
      <c r="AU162" s="227" t="s">
        <v>88</v>
      </c>
      <c r="AY162" s="15" t="s">
        <v>145</v>
      </c>
      <c r="BE162" s="228">
        <f>IF(N162="základní",J162,0)</f>
        <v>0</v>
      </c>
      <c r="BF162" s="228">
        <f>IF(N162="snížená",J162,0)</f>
        <v>0</v>
      </c>
      <c r="BG162" s="228">
        <f>IF(N162="zákl. přenesená",J162,0)</f>
        <v>0</v>
      </c>
      <c r="BH162" s="228">
        <f>IF(N162="sníž. přenesená",J162,0)</f>
        <v>0</v>
      </c>
      <c r="BI162" s="228">
        <f>IF(N162="nulová",J162,0)</f>
        <v>0</v>
      </c>
      <c r="BJ162" s="15" t="s">
        <v>86</v>
      </c>
      <c r="BK162" s="228">
        <f>ROUND(I162*H162,2)</f>
        <v>0</v>
      </c>
      <c r="BL162" s="15" t="s">
        <v>152</v>
      </c>
      <c r="BM162" s="227" t="s">
        <v>532</v>
      </c>
    </row>
    <row r="163" s="2" customFormat="1">
      <c r="A163" s="36"/>
      <c r="B163" s="37"/>
      <c r="C163" s="38"/>
      <c r="D163" s="229" t="s">
        <v>154</v>
      </c>
      <c r="E163" s="38"/>
      <c r="F163" s="230" t="s">
        <v>223</v>
      </c>
      <c r="G163" s="38"/>
      <c r="H163" s="38"/>
      <c r="I163" s="231"/>
      <c r="J163" s="38"/>
      <c r="K163" s="38"/>
      <c r="L163" s="42"/>
      <c r="M163" s="232"/>
      <c r="N163" s="233"/>
      <c r="O163" s="89"/>
      <c r="P163" s="89"/>
      <c r="Q163" s="89"/>
      <c r="R163" s="89"/>
      <c r="S163" s="89"/>
      <c r="T163" s="90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5" t="s">
        <v>154</v>
      </c>
      <c r="AU163" s="15" t="s">
        <v>88</v>
      </c>
    </row>
    <row r="164" s="13" customFormat="1">
      <c r="A164" s="13"/>
      <c r="B164" s="234"/>
      <c r="C164" s="235"/>
      <c r="D164" s="229" t="s">
        <v>156</v>
      </c>
      <c r="E164" s="236" t="s">
        <v>1</v>
      </c>
      <c r="F164" s="237" t="s">
        <v>88</v>
      </c>
      <c r="G164" s="235"/>
      <c r="H164" s="238">
        <v>2</v>
      </c>
      <c r="I164" s="239"/>
      <c r="J164" s="235"/>
      <c r="K164" s="235"/>
      <c r="L164" s="240"/>
      <c r="M164" s="241"/>
      <c r="N164" s="242"/>
      <c r="O164" s="242"/>
      <c r="P164" s="242"/>
      <c r="Q164" s="242"/>
      <c r="R164" s="242"/>
      <c r="S164" s="242"/>
      <c r="T164" s="24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4" t="s">
        <v>156</v>
      </c>
      <c r="AU164" s="244" t="s">
        <v>88</v>
      </c>
      <c r="AV164" s="13" t="s">
        <v>88</v>
      </c>
      <c r="AW164" s="13" t="s">
        <v>34</v>
      </c>
      <c r="AX164" s="13" t="s">
        <v>86</v>
      </c>
      <c r="AY164" s="244" t="s">
        <v>145</v>
      </c>
    </row>
    <row r="165" s="2" customFormat="1" ht="66.75" customHeight="1">
      <c r="A165" s="36"/>
      <c r="B165" s="37"/>
      <c r="C165" s="216" t="s">
        <v>225</v>
      </c>
      <c r="D165" s="216" t="s">
        <v>147</v>
      </c>
      <c r="E165" s="217" t="s">
        <v>226</v>
      </c>
      <c r="F165" s="218" t="s">
        <v>227</v>
      </c>
      <c r="G165" s="219" t="s">
        <v>218</v>
      </c>
      <c r="H165" s="220">
        <v>2</v>
      </c>
      <c r="I165" s="221"/>
      <c r="J165" s="222">
        <f>ROUND(I165*H165,2)</f>
        <v>0</v>
      </c>
      <c r="K165" s="218" t="s">
        <v>1</v>
      </c>
      <c r="L165" s="42"/>
      <c r="M165" s="223" t="s">
        <v>1</v>
      </c>
      <c r="N165" s="224" t="s">
        <v>43</v>
      </c>
      <c r="O165" s="89"/>
      <c r="P165" s="225">
        <f>O165*H165</f>
        <v>0</v>
      </c>
      <c r="Q165" s="225">
        <v>0</v>
      </c>
      <c r="R165" s="225">
        <f>Q165*H165</f>
        <v>0</v>
      </c>
      <c r="S165" s="225">
        <v>0</v>
      </c>
      <c r="T165" s="226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227" t="s">
        <v>152</v>
      </c>
      <c r="AT165" s="227" t="s">
        <v>147</v>
      </c>
      <c r="AU165" s="227" t="s">
        <v>88</v>
      </c>
      <c r="AY165" s="15" t="s">
        <v>145</v>
      </c>
      <c r="BE165" s="228">
        <f>IF(N165="základní",J165,0)</f>
        <v>0</v>
      </c>
      <c r="BF165" s="228">
        <f>IF(N165="snížená",J165,0)</f>
        <v>0</v>
      </c>
      <c r="BG165" s="228">
        <f>IF(N165="zákl. přenesená",J165,0)</f>
        <v>0</v>
      </c>
      <c r="BH165" s="228">
        <f>IF(N165="sníž. přenesená",J165,0)</f>
        <v>0</v>
      </c>
      <c r="BI165" s="228">
        <f>IF(N165="nulová",J165,0)</f>
        <v>0</v>
      </c>
      <c r="BJ165" s="15" t="s">
        <v>86</v>
      </c>
      <c r="BK165" s="228">
        <f>ROUND(I165*H165,2)</f>
        <v>0</v>
      </c>
      <c r="BL165" s="15" t="s">
        <v>152</v>
      </c>
      <c r="BM165" s="227" t="s">
        <v>533</v>
      </c>
    </row>
    <row r="166" s="2" customFormat="1">
      <c r="A166" s="36"/>
      <c r="B166" s="37"/>
      <c r="C166" s="38"/>
      <c r="D166" s="229" t="s">
        <v>154</v>
      </c>
      <c r="E166" s="38"/>
      <c r="F166" s="230" t="s">
        <v>227</v>
      </c>
      <c r="G166" s="38"/>
      <c r="H166" s="38"/>
      <c r="I166" s="231"/>
      <c r="J166" s="38"/>
      <c r="K166" s="38"/>
      <c r="L166" s="42"/>
      <c r="M166" s="232"/>
      <c r="N166" s="233"/>
      <c r="O166" s="89"/>
      <c r="P166" s="89"/>
      <c r="Q166" s="89"/>
      <c r="R166" s="89"/>
      <c r="S166" s="89"/>
      <c r="T166" s="90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5" t="s">
        <v>154</v>
      </c>
      <c r="AU166" s="15" t="s">
        <v>88</v>
      </c>
    </row>
    <row r="167" s="13" customFormat="1">
      <c r="A167" s="13"/>
      <c r="B167" s="234"/>
      <c r="C167" s="235"/>
      <c r="D167" s="229" t="s">
        <v>156</v>
      </c>
      <c r="E167" s="236" t="s">
        <v>1</v>
      </c>
      <c r="F167" s="237" t="s">
        <v>88</v>
      </c>
      <c r="G167" s="235"/>
      <c r="H167" s="238">
        <v>2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156</v>
      </c>
      <c r="AU167" s="244" t="s">
        <v>88</v>
      </c>
      <c r="AV167" s="13" t="s">
        <v>88</v>
      </c>
      <c r="AW167" s="13" t="s">
        <v>34</v>
      </c>
      <c r="AX167" s="13" t="s">
        <v>86</v>
      </c>
      <c r="AY167" s="244" t="s">
        <v>145</v>
      </c>
    </row>
    <row r="168" s="12" customFormat="1" ht="22.8" customHeight="1">
      <c r="A168" s="12"/>
      <c r="B168" s="200"/>
      <c r="C168" s="201"/>
      <c r="D168" s="202" t="s">
        <v>77</v>
      </c>
      <c r="E168" s="214" t="s">
        <v>88</v>
      </c>
      <c r="F168" s="214" t="s">
        <v>229</v>
      </c>
      <c r="G168" s="201"/>
      <c r="H168" s="201"/>
      <c r="I168" s="204"/>
      <c r="J168" s="215">
        <f>BK168</f>
        <v>0</v>
      </c>
      <c r="K168" s="201"/>
      <c r="L168" s="206"/>
      <c r="M168" s="207"/>
      <c r="N168" s="208"/>
      <c r="O168" s="208"/>
      <c r="P168" s="209">
        <f>SUM(P169:P174)</f>
        <v>0</v>
      </c>
      <c r="Q168" s="208"/>
      <c r="R168" s="209">
        <f>SUM(R169:R174)</f>
        <v>26.91038185</v>
      </c>
      <c r="S168" s="208"/>
      <c r="T168" s="210">
        <f>SUM(T169:T174)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11" t="s">
        <v>86</v>
      </c>
      <c r="AT168" s="212" t="s">
        <v>77</v>
      </c>
      <c r="AU168" s="212" t="s">
        <v>86</v>
      </c>
      <c r="AY168" s="211" t="s">
        <v>145</v>
      </c>
      <c r="BK168" s="213">
        <f>SUM(BK169:BK174)</f>
        <v>0</v>
      </c>
    </row>
    <row r="169" s="2" customFormat="1" ht="24.15" customHeight="1">
      <c r="A169" s="36"/>
      <c r="B169" s="37"/>
      <c r="C169" s="216" t="s">
        <v>8</v>
      </c>
      <c r="D169" s="216" t="s">
        <v>147</v>
      </c>
      <c r="E169" s="217" t="s">
        <v>230</v>
      </c>
      <c r="F169" s="218" t="s">
        <v>231</v>
      </c>
      <c r="G169" s="219" t="s">
        <v>160</v>
      </c>
      <c r="H169" s="220">
        <v>10.720000000000001</v>
      </c>
      <c r="I169" s="221"/>
      <c r="J169" s="222">
        <f>ROUND(I169*H169,2)</f>
        <v>0</v>
      </c>
      <c r="K169" s="218" t="s">
        <v>232</v>
      </c>
      <c r="L169" s="42"/>
      <c r="M169" s="223" t="s">
        <v>1</v>
      </c>
      <c r="N169" s="224" t="s">
        <v>43</v>
      </c>
      <c r="O169" s="89"/>
      <c r="P169" s="225">
        <f>O169*H169</f>
        <v>0</v>
      </c>
      <c r="Q169" s="225">
        <v>2.5018699999999998</v>
      </c>
      <c r="R169" s="225">
        <f>Q169*H169</f>
        <v>26.820046399999999</v>
      </c>
      <c r="S169" s="225">
        <v>0</v>
      </c>
      <c r="T169" s="226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227" t="s">
        <v>152</v>
      </c>
      <c r="AT169" s="227" t="s">
        <v>147</v>
      </c>
      <c r="AU169" s="227" t="s">
        <v>88</v>
      </c>
      <c r="AY169" s="15" t="s">
        <v>145</v>
      </c>
      <c r="BE169" s="228">
        <f>IF(N169="základní",J169,0)</f>
        <v>0</v>
      </c>
      <c r="BF169" s="228">
        <f>IF(N169="snížená",J169,0)</f>
        <v>0</v>
      </c>
      <c r="BG169" s="228">
        <f>IF(N169="zákl. přenesená",J169,0)</f>
        <v>0</v>
      </c>
      <c r="BH169" s="228">
        <f>IF(N169="sníž. přenesená",J169,0)</f>
        <v>0</v>
      </c>
      <c r="BI169" s="228">
        <f>IF(N169="nulová",J169,0)</f>
        <v>0</v>
      </c>
      <c r="BJ169" s="15" t="s">
        <v>86</v>
      </c>
      <c r="BK169" s="228">
        <f>ROUND(I169*H169,2)</f>
        <v>0</v>
      </c>
      <c r="BL169" s="15" t="s">
        <v>152</v>
      </c>
      <c r="BM169" s="227" t="s">
        <v>534</v>
      </c>
    </row>
    <row r="170" s="2" customFormat="1">
      <c r="A170" s="36"/>
      <c r="B170" s="37"/>
      <c r="C170" s="38"/>
      <c r="D170" s="229" t="s">
        <v>154</v>
      </c>
      <c r="E170" s="38"/>
      <c r="F170" s="230" t="s">
        <v>234</v>
      </c>
      <c r="G170" s="38"/>
      <c r="H170" s="38"/>
      <c r="I170" s="231"/>
      <c r="J170" s="38"/>
      <c r="K170" s="38"/>
      <c r="L170" s="42"/>
      <c r="M170" s="232"/>
      <c r="N170" s="233"/>
      <c r="O170" s="89"/>
      <c r="P170" s="89"/>
      <c r="Q170" s="89"/>
      <c r="R170" s="89"/>
      <c r="S170" s="89"/>
      <c r="T170" s="90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5" t="s">
        <v>154</v>
      </c>
      <c r="AU170" s="15" t="s">
        <v>88</v>
      </c>
    </row>
    <row r="171" s="13" customFormat="1">
      <c r="A171" s="13"/>
      <c r="B171" s="234"/>
      <c r="C171" s="235"/>
      <c r="D171" s="229" t="s">
        <v>156</v>
      </c>
      <c r="E171" s="236" t="s">
        <v>1</v>
      </c>
      <c r="F171" s="237" t="s">
        <v>235</v>
      </c>
      <c r="G171" s="235"/>
      <c r="H171" s="238">
        <v>10.720000000000001</v>
      </c>
      <c r="I171" s="239"/>
      <c r="J171" s="235"/>
      <c r="K171" s="235"/>
      <c r="L171" s="240"/>
      <c r="M171" s="241"/>
      <c r="N171" s="242"/>
      <c r="O171" s="242"/>
      <c r="P171" s="242"/>
      <c r="Q171" s="242"/>
      <c r="R171" s="242"/>
      <c r="S171" s="242"/>
      <c r="T171" s="24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4" t="s">
        <v>156</v>
      </c>
      <c r="AU171" s="244" t="s">
        <v>88</v>
      </c>
      <c r="AV171" s="13" t="s">
        <v>88</v>
      </c>
      <c r="AW171" s="13" t="s">
        <v>34</v>
      </c>
      <c r="AX171" s="13" t="s">
        <v>86</v>
      </c>
      <c r="AY171" s="244" t="s">
        <v>145</v>
      </c>
    </row>
    <row r="172" s="2" customFormat="1" ht="24.15" customHeight="1">
      <c r="A172" s="36"/>
      <c r="B172" s="37"/>
      <c r="C172" s="216" t="s">
        <v>236</v>
      </c>
      <c r="D172" s="216" t="s">
        <v>147</v>
      </c>
      <c r="E172" s="217" t="s">
        <v>237</v>
      </c>
      <c r="F172" s="218" t="s">
        <v>238</v>
      </c>
      <c r="G172" s="219" t="s">
        <v>193</v>
      </c>
      <c r="H172" s="220">
        <v>0.085000000000000006</v>
      </c>
      <c r="I172" s="221"/>
      <c r="J172" s="222">
        <f>ROUND(I172*H172,2)</f>
        <v>0</v>
      </c>
      <c r="K172" s="218" t="s">
        <v>232</v>
      </c>
      <c r="L172" s="42"/>
      <c r="M172" s="223" t="s">
        <v>1</v>
      </c>
      <c r="N172" s="224" t="s">
        <v>43</v>
      </c>
      <c r="O172" s="89"/>
      <c r="P172" s="225">
        <f>O172*H172</f>
        <v>0</v>
      </c>
      <c r="Q172" s="225">
        <v>1.06277</v>
      </c>
      <c r="R172" s="225">
        <f>Q172*H172</f>
        <v>0.090335450000000012</v>
      </c>
      <c r="S172" s="225">
        <v>0</v>
      </c>
      <c r="T172" s="226">
        <f>S172*H172</f>
        <v>0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227" t="s">
        <v>152</v>
      </c>
      <c r="AT172" s="227" t="s">
        <v>147</v>
      </c>
      <c r="AU172" s="227" t="s">
        <v>88</v>
      </c>
      <c r="AY172" s="15" t="s">
        <v>145</v>
      </c>
      <c r="BE172" s="228">
        <f>IF(N172="základní",J172,0)</f>
        <v>0</v>
      </c>
      <c r="BF172" s="228">
        <f>IF(N172="snížená",J172,0)</f>
        <v>0</v>
      </c>
      <c r="BG172" s="228">
        <f>IF(N172="zákl. přenesená",J172,0)</f>
        <v>0</v>
      </c>
      <c r="BH172" s="228">
        <f>IF(N172="sníž. přenesená",J172,0)</f>
        <v>0</v>
      </c>
      <c r="BI172" s="228">
        <f>IF(N172="nulová",J172,0)</f>
        <v>0</v>
      </c>
      <c r="BJ172" s="15" t="s">
        <v>86</v>
      </c>
      <c r="BK172" s="228">
        <f>ROUND(I172*H172,2)</f>
        <v>0</v>
      </c>
      <c r="BL172" s="15" t="s">
        <v>152</v>
      </c>
      <c r="BM172" s="227" t="s">
        <v>535</v>
      </c>
    </row>
    <row r="173" s="2" customFormat="1">
      <c r="A173" s="36"/>
      <c r="B173" s="37"/>
      <c r="C173" s="38"/>
      <c r="D173" s="229" t="s">
        <v>154</v>
      </c>
      <c r="E173" s="38"/>
      <c r="F173" s="230" t="s">
        <v>240</v>
      </c>
      <c r="G173" s="38"/>
      <c r="H173" s="38"/>
      <c r="I173" s="231"/>
      <c r="J173" s="38"/>
      <c r="K173" s="38"/>
      <c r="L173" s="42"/>
      <c r="M173" s="232"/>
      <c r="N173" s="233"/>
      <c r="O173" s="89"/>
      <c r="P173" s="89"/>
      <c r="Q173" s="89"/>
      <c r="R173" s="89"/>
      <c r="S173" s="89"/>
      <c r="T173" s="90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5" t="s">
        <v>154</v>
      </c>
      <c r="AU173" s="15" t="s">
        <v>88</v>
      </c>
    </row>
    <row r="174" s="13" customFormat="1">
      <c r="A174" s="13"/>
      <c r="B174" s="234"/>
      <c r="C174" s="235"/>
      <c r="D174" s="229" t="s">
        <v>156</v>
      </c>
      <c r="E174" s="236" t="s">
        <v>1</v>
      </c>
      <c r="F174" s="237" t="s">
        <v>241</v>
      </c>
      <c r="G174" s="235"/>
      <c r="H174" s="238">
        <v>0.085000000000000006</v>
      </c>
      <c r="I174" s="239"/>
      <c r="J174" s="235"/>
      <c r="K174" s="235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156</v>
      </c>
      <c r="AU174" s="244" t="s">
        <v>88</v>
      </c>
      <c r="AV174" s="13" t="s">
        <v>88</v>
      </c>
      <c r="AW174" s="13" t="s">
        <v>34</v>
      </c>
      <c r="AX174" s="13" t="s">
        <v>86</v>
      </c>
      <c r="AY174" s="244" t="s">
        <v>145</v>
      </c>
    </row>
    <row r="175" s="12" customFormat="1" ht="22.8" customHeight="1">
      <c r="A175" s="12"/>
      <c r="B175" s="200"/>
      <c r="C175" s="201"/>
      <c r="D175" s="202" t="s">
        <v>77</v>
      </c>
      <c r="E175" s="214" t="s">
        <v>174</v>
      </c>
      <c r="F175" s="214" t="s">
        <v>242</v>
      </c>
      <c r="G175" s="201"/>
      <c r="H175" s="201"/>
      <c r="I175" s="204"/>
      <c r="J175" s="215">
        <f>BK175</f>
        <v>0</v>
      </c>
      <c r="K175" s="201"/>
      <c r="L175" s="206"/>
      <c r="M175" s="207"/>
      <c r="N175" s="208"/>
      <c r="O175" s="208"/>
      <c r="P175" s="209">
        <f>SUM(P176:P188)</f>
        <v>0</v>
      </c>
      <c r="Q175" s="208"/>
      <c r="R175" s="209">
        <f>SUM(R176:R188)</f>
        <v>15.720889399999999</v>
      </c>
      <c r="S175" s="208"/>
      <c r="T175" s="210">
        <f>SUM(T176:T188)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1" t="s">
        <v>86</v>
      </c>
      <c r="AT175" s="212" t="s">
        <v>77</v>
      </c>
      <c r="AU175" s="212" t="s">
        <v>86</v>
      </c>
      <c r="AY175" s="211" t="s">
        <v>145</v>
      </c>
      <c r="BK175" s="213">
        <f>SUM(BK176:BK188)</f>
        <v>0</v>
      </c>
    </row>
    <row r="176" s="2" customFormat="1" ht="21.75" customHeight="1">
      <c r="A176" s="36"/>
      <c r="B176" s="37"/>
      <c r="C176" s="216" t="s">
        <v>243</v>
      </c>
      <c r="D176" s="216" t="s">
        <v>147</v>
      </c>
      <c r="E176" s="217" t="s">
        <v>244</v>
      </c>
      <c r="F176" s="218" t="s">
        <v>245</v>
      </c>
      <c r="G176" s="219" t="s">
        <v>150</v>
      </c>
      <c r="H176" s="220">
        <v>10.720000000000001</v>
      </c>
      <c r="I176" s="221"/>
      <c r="J176" s="222">
        <f>ROUND(I176*H176,2)</f>
        <v>0</v>
      </c>
      <c r="K176" s="218" t="s">
        <v>232</v>
      </c>
      <c r="L176" s="42"/>
      <c r="M176" s="223" t="s">
        <v>1</v>
      </c>
      <c r="N176" s="224" t="s">
        <v>43</v>
      </c>
      <c r="O176" s="89"/>
      <c r="P176" s="225">
        <f>O176*H176</f>
        <v>0</v>
      </c>
      <c r="Q176" s="225">
        <v>0.23000000000000001</v>
      </c>
      <c r="R176" s="225">
        <f>Q176*H176</f>
        <v>2.4656000000000002</v>
      </c>
      <c r="S176" s="225">
        <v>0</v>
      </c>
      <c r="T176" s="22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7" t="s">
        <v>152</v>
      </c>
      <c r="AT176" s="227" t="s">
        <v>147</v>
      </c>
      <c r="AU176" s="227" t="s">
        <v>88</v>
      </c>
      <c r="AY176" s="15" t="s">
        <v>145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15" t="s">
        <v>86</v>
      </c>
      <c r="BK176" s="228">
        <f>ROUND(I176*H176,2)</f>
        <v>0</v>
      </c>
      <c r="BL176" s="15" t="s">
        <v>152</v>
      </c>
      <c r="BM176" s="227" t="s">
        <v>536</v>
      </c>
    </row>
    <row r="177" s="2" customFormat="1">
      <c r="A177" s="36"/>
      <c r="B177" s="37"/>
      <c r="C177" s="38"/>
      <c r="D177" s="229" t="s">
        <v>154</v>
      </c>
      <c r="E177" s="38"/>
      <c r="F177" s="230" t="s">
        <v>247</v>
      </c>
      <c r="G177" s="38"/>
      <c r="H177" s="38"/>
      <c r="I177" s="231"/>
      <c r="J177" s="38"/>
      <c r="K177" s="38"/>
      <c r="L177" s="42"/>
      <c r="M177" s="232"/>
      <c r="N177" s="233"/>
      <c r="O177" s="89"/>
      <c r="P177" s="89"/>
      <c r="Q177" s="89"/>
      <c r="R177" s="89"/>
      <c r="S177" s="89"/>
      <c r="T177" s="90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154</v>
      </c>
      <c r="AU177" s="15" t="s">
        <v>88</v>
      </c>
    </row>
    <row r="178" s="13" customFormat="1">
      <c r="A178" s="13"/>
      <c r="B178" s="234"/>
      <c r="C178" s="235"/>
      <c r="D178" s="229" t="s">
        <v>156</v>
      </c>
      <c r="E178" s="236" t="s">
        <v>1</v>
      </c>
      <c r="F178" s="237" t="s">
        <v>235</v>
      </c>
      <c r="G178" s="235"/>
      <c r="H178" s="238">
        <v>10.720000000000001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156</v>
      </c>
      <c r="AU178" s="244" t="s">
        <v>88</v>
      </c>
      <c r="AV178" s="13" t="s">
        <v>88</v>
      </c>
      <c r="AW178" s="13" t="s">
        <v>34</v>
      </c>
      <c r="AX178" s="13" t="s">
        <v>86</v>
      </c>
      <c r="AY178" s="244" t="s">
        <v>145</v>
      </c>
    </row>
    <row r="179" s="2" customFormat="1" ht="21.75" customHeight="1">
      <c r="A179" s="36"/>
      <c r="B179" s="37"/>
      <c r="C179" s="216" t="s">
        <v>248</v>
      </c>
      <c r="D179" s="216" t="s">
        <v>147</v>
      </c>
      <c r="E179" s="217" t="s">
        <v>249</v>
      </c>
      <c r="F179" s="218" t="s">
        <v>250</v>
      </c>
      <c r="G179" s="219" t="s">
        <v>150</v>
      </c>
      <c r="H179" s="220">
        <v>11.981999999999999</v>
      </c>
      <c r="I179" s="221"/>
      <c r="J179" s="222">
        <f>ROUND(I179*H179,2)</f>
        <v>0</v>
      </c>
      <c r="K179" s="218" t="s">
        <v>151</v>
      </c>
      <c r="L179" s="42"/>
      <c r="M179" s="223" t="s">
        <v>1</v>
      </c>
      <c r="N179" s="224" t="s">
        <v>43</v>
      </c>
      <c r="O179" s="89"/>
      <c r="P179" s="225">
        <f>O179*H179</f>
        <v>0</v>
      </c>
      <c r="Q179" s="225">
        <v>0.68999999999999995</v>
      </c>
      <c r="R179" s="225">
        <f>Q179*H179</f>
        <v>8.2675799999999988</v>
      </c>
      <c r="S179" s="225">
        <v>0</v>
      </c>
      <c r="T179" s="22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7" t="s">
        <v>152</v>
      </c>
      <c r="AT179" s="227" t="s">
        <v>147</v>
      </c>
      <c r="AU179" s="227" t="s">
        <v>88</v>
      </c>
      <c r="AY179" s="15" t="s">
        <v>145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5" t="s">
        <v>86</v>
      </c>
      <c r="BK179" s="228">
        <f>ROUND(I179*H179,2)</f>
        <v>0</v>
      </c>
      <c r="BL179" s="15" t="s">
        <v>152</v>
      </c>
      <c r="BM179" s="227" t="s">
        <v>537</v>
      </c>
    </row>
    <row r="180" s="2" customFormat="1">
      <c r="A180" s="36"/>
      <c r="B180" s="37"/>
      <c r="C180" s="38"/>
      <c r="D180" s="229" t="s">
        <v>154</v>
      </c>
      <c r="E180" s="38"/>
      <c r="F180" s="230" t="s">
        <v>252</v>
      </c>
      <c r="G180" s="38"/>
      <c r="H180" s="38"/>
      <c r="I180" s="231"/>
      <c r="J180" s="38"/>
      <c r="K180" s="38"/>
      <c r="L180" s="42"/>
      <c r="M180" s="232"/>
      <c r="N180" s="233"/>
      <c r="O180" s="89"/>
      <c r="P180" s="89"/>
      <c r="Q180" s="89"/>
      <c r="R180" s="89"/>
      <c r="S180" s="89"/>
      <c r="T180" s="90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154</v>
      </c>
      <c r="AU180" s="15" t="s">
        <v>88</v>
      </c>
    </row>
    <row r="181" s="13" customFormat="1">
      <c r="A181" s="13"/>
      <c r="B181" s="234"/>
      <c r="C181" s="235"/>
      <c r="D181" s="229" t="s">
        <v>156</v>
      </c>
      <c r="E181" s="236" t="s">
        <v>1</v>
      </c>
      <c r="F181" s="237" t="s">
        <v>253</v>
      </c>
      <c r="G181" s="235"/>
      <c r="H181" s="238">
        <v>11.981999999999999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156</v>
      </c>
      <c r="AU181" s="244" t="s">
        <v>88</v>
      </c>
      <c r="AV181" s="13" t="s">
        <v>88</v>
      </c>
      <c r="AW181" s="13" t="s">
        <v>34</v>
      </c>
      <c r="AX181" s="13" t="s">
        <v>86</v>
      </c>
      <c r="AY181" s="244" t="s">
        <v>145</v>
      </c>
    </row>
    <row r="182" s="2" customFormat="1" ht="24.15" customHeight="1">
      <c r="A182" s="36"/>
      <c r="B182" s="37"/>
      <c r="C182" s="216" t="s">
        <v>254</v>
      </c>
      <c r="D182" s="216" t="s">
        <v>147</v>
      </c>
      <c r="E182" s="217" t="s">
        <v>538</v>
      </c>
      <c r="F182" s="218" t="s">
        <v>539</v>
      </c>
      <c r="G182" s="219" t="s">
        <v>150</v>
      </c>
      <c r="H182" s="220">
        <v>11.981999999999999</v>
      </c>
      <c r="I182" s="221"/>
      <c r="J182" s="222">
        <f>ROUND(I182*H182,2)</f>
        <v>0</v>
      </c>
      <c r="K182" s="218" t="s">
        <v>232</v>
      </c>
      <c r="L182" s="42"/>
      <c r="M182" s="223" t="s">
        <v>1</v>
      </c>
      <c r="N182" s="224" t="s">
        <v>43</v>
      </c>
      <c r="O182" s="89"/>
      <c r="P182" s="225">
        <f>O182*H182</f>
        <v>0</v>
      </c>
      <c r="Q182" s="225">
        <v>0.1837</v>
      </c>
      <c r="R182" s="225">
        <f>Q182*H182</f>
        <v>2.2010934</v>
      </c>
      <c r="S182" s="225">
        <v>0</v>
      </c>
      <c r="T182" s="22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7" t="s">
        <v>152</v>
      </c>
      <c r="AT182" s="227" t="s">
        <v>147</v>
      </c>
      <c r="AU182" s="227" t="s">
        <v>88</v>
      </c>
      <c r="AY182" s="15" t="s">
        <v>145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5" t="s">
        <v>86</v>
      </c>
      <c r="BK182" s="228">
        <f>ROUND(I182*H182,2)</f>
        <v>0</v>
      </c>
      <c r="BL182" s="15" t="s">
        <v>152</v>
      </c>
      <c r="BM182" s="227" t="s">
        <v>540</v>
      </c>
    </row>
    <row r="183" s="2" customFormat="1">
      <c r="A183" s="36"/>
      <c r="B183" s="37"/>
      <c r="C183" s="38"/>
      <c r="D183" s="229" t="s">
        <v>154</v>
      </c>
      <c r="E183" s="38"/>
      <c r="F183" s="230" t="s">
        <v>541</v>
      </c>
      <c r="G183" s="38"/>
      <c r="H183" s="38"/>
      <c r="I183" s="231"/>
      <c r="J183" s="38"/>
      <c r="K183" s="38"/>
      <c r="L183" s="42"/>
      <c r="M183" s="232"/>
      <c r="N183" s="233"/>
      <c r="O183" s="89"/>
      <c r="P183" s="89"/>
      <c r="Q183" s="89"/>
      <c r="R183" s="89"/>
      <c r="S183" s="89"/>
      <c r="T183" s="90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5" t="s">
        <v>154</v>
      </c>
      <c r="AU183" s="15" t="s">
        <v>88</v>
      </c>
    </row>
    <row r="184" s="13" customFormat="1">
      <c r="A184" s="13"/>
      <c r="B184" s="234"/>
      <c r="C184" s="235"/>
      <c r="D184" s="229" t="s">
        <v>156</v>
      </c>
      <c r="E184" s="236" t="s">
        <v>1</v>
      </c>
      <c r="F184" s="237" t="s">
        <v>253</v>
      </c>
      <c r="G184" s="235"/>
      <c r="H184" s="238">
        <v>11.981999999999999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156</v>
      </c>
      <c r="AU184" s="244" t="s">
        <v>88</v>
      </c>
      <c r="AV184" s="13" t="s">
        <v>88</v>
      </c>
      <c r="AW184" s="13" t="s">
        <v>34</v>
      </c>
      <c r="AX184" s="13" t="s">
        <v>86</v>
      </c>
      <c r="AY184" s="244" t="s">
        <v>145</v>
      </c>
    </row>
    <row r="185" s="2" customFormat="1" ht="16.5" customHeight="1">
      <c r="A185" s="36"/>
      <c r="B185" s="37"/>
      <c r="C185" s="245" t="s">
        <v>259</v>
      </c>
      <c r="D185" s="245" t="s">
        <v>209</v>
      </c>
      <c r="E185" s="246" t="s">
        <v>542</v>
      </c>
      <c r="F185" s="247" t="s">
        <v>543</v>
      </c>
      <c r="G185" s="248" t="s">
        <v>150</v>
      </c>
      <c r="H185" s="249">
        <v>12.222</v>
      </c>
      <c r="I185" s="250"/>
      <c r="J185" s="251">
        <f>ROUND(I185*H185,2)</f>
        <v>0</v>
      </c>
      <c r="K185" s="247" t="s">
        <v>232</v>
      </c>
      <c r="L185" s="252"/>
      <c r="M185" s="253" t="s">
        <v>1</v>
      </c>
      <c r="N185" s="254" t="s">
        <v>43</v>
      </c>
      <c r="O185" s="89"/>
      <c r="P185" s="225">
        <f>O185*H185</f>
        <v>0</v>
      </c>
      <c r="Q185" s="225">
        <v>0.22800000000000001</v>
      </c>
      <c r="R185" s="225">
        <f>Q185*H185</f>
        <v>2.786616</v>
      </c>
      <c r="S185" s="225">
        <v>0</v>
      </c>
      <c r="T185" s="226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227" t="s">
        <v>190</v>
      </c>
      <c r="AT185" s="227" t="s">
        <v>209</v>
      </c>
      <c r="AU185" s="227" t="s">
        <v>88</v>
      </c>
      <c r="AY185" s="15" t="s">
        <v>145</v>
      </c>
      <c r="BE185" s="228">
        <f>IF(N185="základní",J185,0)</f>
        <v>0</v>
      </c>
      <c r="BF185" s="228">
        <f>IF(N185="snížená",J185,0)</f>
        <v>0</v>
      </c>
      <c r="BG185" s="228">
        <f>IF(N185="zákl. přenesená",J185,0)</f>
        <v>0</v>
      </c>
      <c r="BH185" s="228">
        <f>IF(N185="sníž. přenesená",J185,0)</f>
        <v>0</v>
      </c>
      <c r="BI185" s="228">
        <f>IF(N185="nulová",J185,0)</f>
        <v>0</v>
      </c>
      <c r="BJ185" s="15" t="s">
        <v>86</v>
      </c>
      <c r="BK185" s="228">
        <f>ROUND(I185*H185,2)</f>
        <v>0</v>
      </c>
      <c r="BL185" s="15" t="s">
        <v>152</v>
      </c>
      <c r="BM185" s="227" t="s">
        <v>544</v>
      </c>
    </row>
    <row r="186" s="2" customFormat="1">
      <c r="A186" s="36"/>
      <c r="B186" s="37"/>
      <c r="C186" s="38"/>
      <c r="D186" s="229" t="s">
        <v>154</v>
      </c>
      <c r="E186" s="38"/>
      <c r="F186" s="230" t="s">
        <v>543</v>
      </c>
      <c r="G186" s="38"/>
      <c r="H186" s="38"/>
      <c r="I186" s="231"/>
      <c r="J186" s="38"/>
      <c r="K186" s="38"/>
      <c r="L186" s="42"/>
      <c r="M186" s="232"/>
      <c r="N186" s="233"/>
      <c r="O186" s="89"/>
      <c r="P186" s="89"/>
      <c r="Q186" s="89"/>
      <c r="R186" s="89"/>
      <c r="S186" s="89"/>
      <c r="T186" s="90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5" t="s">
        <v>154</v>
      </c>
      <c r="AU186" s="15" t="s">
        <v>88</v>
      </c>
    </row>
    <row r="187" s="13" customFormat="1">
      <c r="A187" s="13"/>
      <c r="B187" s="234"/>
      <c r="C187" s="235"/>
      <c r="D187" s="229" t="s">
        <v>156</v>
      </c>
      <c r="E187" s="236" t="s">
        <v>1</v>
      </c>
      <c r="F187" s="237" t="s">
        <v>253</v>
      </c>
      <c r="G187" s="235"/>
      <c r="H187" s="238">
        <v>11.981999999999999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156</v>
      </c>
      <c r="AU187" s="244" t="s">
        <v>88</v>
      </c>
      <c r="AV187" s="13" t="s">
        <v>88</v>
      </c>
      <c r="AW187" s="13" t="s">
        <v>34</v>
      </c>
      <c r="AX187" s="13" t="s">
        <v>86</v>
      </c>
      <c r="AY187" s="244" t="s">
        <v>145</v>
      </c>
    </row>
    <row r="188" s="13" customFormat="1">
      <c r="A188" s="13"/>
      <c r="B188" s="234"/>
      <c r="C188" s="235"/>
      <c r="D188" s="229" t="s">
        <v>156</v>
      </c>
      <c r="E188" s="235"/>
      <c r="F188" s="237" t="s">
        <v>545</v>
      </c>
      <c r="G188" s="235"/>
      <c r="H188" s="238">
        <v>12.222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156</v>
      </c>
      <c r="AU188" s="244" t="s">
        <v>88</v>
      </c>
      <c r="AV188" s="13" t="s">
        <v>88</v>
      </c>
      <c r="AW188" s="13" t="s">
        <v>4</v>
      </c>
      <c r="AX188" s="13" t="s">
        <v>86</v>
      </c>
      <c r="AY188" s="244" t="s">
        <v>145</v>
      </c>
    </row>
    <row r="189" s="12" customFormat="1" ht="22.8" customHeight="1">
      <c r="A189" s="12"/>
      <c r="B189" s="200"/>
      <c r="C189" s="201"/>
      <c r="D189" s="202" t="s">
        <v>77</v>
      </c>
      <c r="E189" s="214" t="s">
        <v>197</v>
      </c>
      <c r="F189" s="214" t="s">
        <v>264</v>
      </c>
      <c r="G189" s="201"/>
      <c r="H189" s="201"/>
      <c r="I189" s="204"/>
      <c r="J189" s="215">
        <f>BK189</f>
        <v>0</v>
      </c>
      <c r="K189" s="201"/>
      <c r="L189" s="206"/>
      <c r="M189" s="207"/>
      <c r="N189" s="208"/>
      <c r="O189" s="208"/>
      <c r="P189" s="209">
        <f>SUM(P190:P199)</f>
        <v>0</v>
      </c>
      <c r="Q189" s="208"/>
      <c r="R189" s="209">
        <f>SUM(R190:R199)</f>
        <v>14.628266</v>
      </c>
      <c r="S189" s="208"/>
      <c r="T189" s="210">
        <f>SUM(T190:T199)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11" t="s">
        <v>86</v>
      </c>
      <c r="AT189" s="212" t="s">
        <v>77</v>
      </c>
      <c r="AU189" s="212" t="s">
        <v>86</v>
      </c>
      <c r="AY189" s="211" t="s">
        <v>145</v>
      </c>
      <c r="BK189" s="213">
        <f>SUM(BK190:BK199)</f>
        <v>0</v>
      </c>
    </row>
    <row r="190" s="2" customFormat="1" ht="24.15" customHeight="1">
      <c r="A190" s="36"/>
      <c r="B190" s="37"/>
      <c r="C190" s="216" t="s">
        <v>7</v>
      </c>
      <c r="D190" s="216" t="s">
        <v>147</v>
      </c>
      <c r="E190" s="217" t="s">
        <v>546</v>
      </c>
      <c r="F190" s="218" t="s">
        <v>547</v>
      </c>
      <c r="G190" s="219" t="s">
        <v>267</v>
      </c>
      <c r="H190" s="220">
        <v>20.600000000000001</v>
      </c>
      <c r="I190" s="221"/>
      <c r="J190" s="222">
        <f>ROUND(I190*H190,2)</f>
        <v>0</v>
      </c>
      <c r="K190" s="218" t="s">
        <v>232</v>
      </c>
      <c r="L190" s="42"/>
      <c r="M190" s="223" t="s">
        <v>1</v>
      </c>
      <c r="N190" s="224" t="s">
        <v>43</v>
      </c>
      <c r="O190" s="89"/>
      <c r="P190" s="225">
        <f>O190*H190</f>
        <v>0</v>
      </c>
      <c r="Q190" s="225">
        <v>0.14066999999999999</v>
      </c>
      <c r="R190" s="225">
        <f>Q190*H190</f>
        <v>2.897802</v>
      </c>
      <c r="S190" s="225">
        <v>0</v>
      </c>
      <c r="T190" s="22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7" t="s">
        <v>152</v>
      </c>
      <c r="AT190" s="227" t="s">
        <v>147</v>
      </c>
      <c r="AU190" s="227" t="s">
        <v>88</v>
      </c>
      <c r="AY190" s="15" t="s">
        <v>145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15" t="s">
        <v>86</v>
      </c>
      <c r="BK190" s="228">
        <f>ROUND(I190*H190,2)</f>
        <v>0</v>
      </c>
      <c r="BL190" s="15" t="s">
        <v>152</v>
      </c>
      <c r="BM190" s="227" t="s">
        <v>548</v>
      </c>
    </row>
    <row r="191" s="2" customFormat="1">
      <c r="A191" s="36"/>
      <c r="B191" s="37"/>
      <c r="C191" s="38"/>
      <c r="D191" s="229" t="s">
        <v>154</v>
      </c>
      <c r="E191" s="38"/>
      <c r="F191" s="230" t="s">
        <v>549</v>
      </c>
      <c r="G191" s="38"/>
      <c r="H191" s="38"/>
      <c r="I191" s="231"/>
      <c r="J191" s="38"/>
      <c r="K191" s="38"/>
      <c r="L191" s="42"/>
      <c r="M191" s="232"/>
      <c r="N191" s="233"/>
      <c r="O191" s="89"/>
      <c r="P191" s="89"/>
      <c r="Q191" s="89"/>
      <c r="R191" s="89"/>
      <c r="S191" s="89"/>
      <c r="T191" s="90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5" t="s">
        <v>154</v>
      </c>
      <c r="AU191" s="15" t="s">
        <v>88</v>
      </c>
    </row>
    <row r="192" s="13" customFormat="1">
      <c r="A192" s="13"/>
      <c r="B192" s="234"/>
      <c r="C192" s="235"/>
      <c r="D192" s="229" t="s">
        <v>156</v>
      </c>
      <c r="E192" s="236" t="s">
        <v>1</v>
      </c>
      <c r="F192" s="237" t="s">
        <v>270</v>
      </c>
      <c r="G192" s="235"/>
      <c r="H192" s="238">
        <v>20.600000000000001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156</v>
      </c>
      <c r="AU192" s="244" t="s">
        <v>88</v>
      </c>
      <c r="AV192" s="13" t="s">
        <v>88</v>
      </c>
      <c r="AW192" s="13" t="s">
        <v>34</v>
      </c>
      <c r="AX192" s="13" t="s">
        <v>86</v>
      </c>
      <c r="AY192" s="244" t="s">
        <v>145</v>
      </c>
    </row>
    <row r="193" s="2" customFormat="1" ht="16.5" customHeight="1">
      <c r="A193" s="36"/>
      <c r="B193" s="37"/>
      <c r="C193" s="245" t="s">
        <v>271</v>
      </c>
      <c r="D193" s="245" t="s">
        <v>209</v>
      </c>
      <c r="E193" s="246" t="s">
        <v>550</v>
      </c>
      <c r="F193" s="247" t="s">
        <v>551</v>
      </c>
      <c r="G193" s="248" t="s">
        <v>267</v>
      </c>
      <c r="H193" s="249">
        <v>21.012</v>
      </c>
      <c r="I193" s="250"/>
      <c r="J193" s="251">
        <f>ROUND(I193*H193,2)</f>
        <v>0</v>
      </c>
      <c r="K193" s="247" t="s">
        <v>232</v>
      </c>
      <c r="L193" s="252"/>
      <c r="M193" s="253" t="s">
        <v>1</v>
      </c>
      <c r="N193" s="254" t="s">
        <v>43</v>
      </c>
      <c r="O193" s="89"/>
      <c r="P193" s="225">
        <f>O193*H193</f>
        <v>0</v>
      </c>
      <c r="Q193" s="225">
        <v>0.082000000000000003</v>
      </c>
      <c r="R193" s="225">
        <f>Q193*H193</f>
        <v>1.7229840000000001</v>
      </c>
      <c r="S193" s="225">
        <v>0</v>
      </c>
      <c r="T193" s="226">
        <f>S193*H193</f>
        <v>0</v>
      </c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227" t="s">
        <v>190</v>
      </c>
      <c r="AT193" s="227" t="s">
        <v>209</v>
      </c>
      <c r="AU193" s="227" t="s">
        <v>88</v>
      </c>
      <c r="AY193" s="15" t="s">
        <v>145</v>
      </c>
      <c r="BE193" s="228">
        <f>IF(N193="základní",J193,0)</f>
        <v>0</v>
      </c>
      <c r="BF193" s="228">
        <f>IF(N193="snížená",J193,0)</f>
        <v>0</v>
      </c>
      <c r="BG193" s="228">
        <f>IF(N193="zákl. přenesená",J193,0)</f>
        <v>0</v>
      </c>
      <c r="BH193" s="228">
        <f>IF(N193="sníž. přenesená",J193,0)</f>
        <v>0</v>
      </c>
      <c r="BI193" s="228">
        <f>IF(N193="nulová",J193,0)</f>
        <v>0</v>
      </c>
      <c r="BJ193" s="15" t="s">
        <v>86</v>
      </c>
      <c r="BK193" s="228">
        <f>ROUND(I193*H193,2)</f>
        <v>0</v>
      </c>
      <c r="BL193" s="15" t="s">
        <v>152</v>
      </c>
      <c r="BM193" s="227" t="s">
        <v>552</v>
      </c>
    </row>
    <row r="194" s="2" customFormat="1">
      <c r="A194" s="36"/>
      <c r="B194" s="37"/>
      <c r="C194" s="38"/>
      <c r="D194" s="229" t="s">
        <v>154</v>
      </c>
      <c r="E194" s="38"/>
      <c r="F194" s="230" t="s">
        <v>551</v>
      </c>
      <c r="G194" s="38"/>
      <c r="H194" s="38"/>
      <c r="I194" s="231"/>
      <c r="J194" s="38"/>
      <c r="K194" s="38"/>
      <c r="L194" s="42"/>
      <c r="M194" s="232"/>
      <c r="N194" s="233"/>
      <c r="O194" s="89"/>
      <c r="P194" s="89"/>
      <c r="Q194" s="89"/>
      <c r="R194" s="89"/>
      <c r="S194" s="89"/>
      <c r="T194" s="90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5" t="s">
        <v>154</v>
      </c>
      <c r="AU194" s="15" t="s">
        <v>88</v>
      </c>
    </row>
    <row r="195" s="13" customFormat="1">
      <c r="A195" s="13"/>
      <c r="B195" s="234"/>
      <c r="C195" s="235"/>
      <c r="D195" s="229" t="s">
        <v>156</v>
      </c>
      <c r="E195" s="236" t="s">
        <v>1</v>
      </c>
      <c r="F195" s="237" t="s">
        <v>270</v>
      </c>
      <c r="G195" s="235"/>
      <c r="H195" s="238">
        <v>20.600000000000001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156</v>
      </c>
      <c r="AU195" s="244" t="s">
        <v>88</v>
      </c>
      <c r="AV195" s="13" t="s">
        <v>88</v>
      </c>
      <c r="AW195" s="13" t="s">
        <v>34</v>
      </c>
      <c r="AX195" s="13" t="s">
        <v>86</v>
      </c>
      <c r="AY195" s="244" t="s">
        <v>145</v>
      </c>
    </row>
    <row r="196" s="13" customFormat="1">
      <c r="A196" s="13"/>
      <c r="B196" s="234"/>
      <c r="C196" s="235"/>
      <c r="D196" s="229" t="s">
        <v>156</v>
      </c>
      <c r="E196" s="235"/>
      <c r="F196" s="237" t="s">
        <v>276</v>
      </c>
      <c r="G196" s="235"/>
      <c r="H196" s="238">
        <v>21.012</v>
      </c>
      <c r="I196" s="239"/>
      <c r="J196" s="235"/>
      <c r="K196" s="235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156</v>
      </c>
      <c r="AU196" s="244" t="s">
        <v>88</v>
      </c>
      <c r="AV196" s="13" t="s">
        <v>88</v>
      </c>
      <c r="AW196" s="13" t="s">
        <v>4</v>
      </c>
      <c r="AX196" s="13" t="s">
        <v>86</v>
      </c>
      <c r="AY196" s="244" t="s">
        <v>145</v>
      </c>
    </row>
    <row r="197" s="2" customFormat="1" ht="24.15" customHeight="1">
      <c r="A197" s="36"/>
      <c r="B197" s="37"/>
      <c r="C197" s="216" t="s">
        <v>277</v>
      </c>
      <c r="D197" s="216" t="s">
        <v>147</v>
      </c>
      <c r="E197" s="217" t="s">
        <v>278</v>
      </c>
      <c r="F197" s="218" t="s">
        <v>279</v>
      </c>
      <c r="G197" s="219" t="s">
        <v>160</v>
      </c>
      <c r="H197" s="220">
        <v>4</v>
      </c>
      <c r="I197" s="221"/>
      <c r="J197" s="222">
        <f>ROUND(I197*H197,2)</f>
        <v>0</v>
      </c>
      <c r="K197" s="218" t="s">
        <v>151</v>
      </c>
      <c r="L197" s="42"/>
      <c r="M197" s="223" t="s">
        <v>1</v>
      </c>
      <c r="N197" s="224" t="s">
        <v>43</v>
      </c>
      <c r="O197" s="89"/>
      <c r="P197" s="225">
        <f>O197*H197</f>
        <v>0</v>
      </c>
      <c r="Q197" s="225">
        <v>2.5018699999999998</v>
      </c>
      <c r="R197" s="225">
        <f>Q197*H197</f>
        <v>10.007479999999999</v>
      </c>
      <c r="S197" s="225">
        <v>0</v>
      </c>
      <c r="T197" s="226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227" t="s">
        <v>152</v>
      </c>
      <c r="AT197" s="227" t="s">
        <v>147</v>
      </c>
      <c r="AU197" s="227" t="s">
        <v>88</v>
      </c>
      <c r="AY197" s="15" t="s">
        <v>145</v>
      </c>
      <c r="BE197" s="228">
        <f>IF(N197="základní",J197,0)</f>
        <v>0</v>
      </c>
      <c r="BF197" s="228">
        <f>IF(N197="snížená",J197,0)</f>
        <v>0</v>
      </c>
      <c r="BG197" s="228">
        <f>IF(N197="zákl. přenesená",J197,0)</f>
        <v>0</v>
      </c>
      <c r="BH197" s="228">
        <f>IF(N197="sníž. přenesená",J197,0)</f>
        <v>0</v>
      </c>
      <c r="BI197" s="228">
        <f>IF(N197="nulová",J197,0)</f>
        <v>0</v>
      </c>
      <c r="BJ197" s="15" t="s">
        <v>86</v>
      </c>
      <c r="BK197" s="228">
        <f>ROUND(I197*H197,2)</f>
        <v>0</v>
      </c>
      <c r="BL197" s="15" t="s">
        <v>152</v>
      </c>
      <c r="BM197" s="227" t="s">
        <v>553</v>
      </c>
    </row>
    <row r="198" s="2" customFormat="1">
      <c r="A198" s="36"/>
      <c r="B198" s="37"/>
      <c r="C198" s="38"/>
      <c r="D198" s="229" t="s">
        <v>154</v>
      </c>
      <c r="E198" s="38"/>
      <c r="F198" s="230" t="s">
        <v>281</v>
      </c>
      <c r="G198" s="38"/>
      <c r="H198" s="38"/>
      <c r="I198" s="231"/>
      <c r="J198" s="38"/>
      <c r="K198" s="38"/>
      <c r="L198" s="42"/>
      <c r="M198" s="232"/>
      <c r="N198" s="233"/>
      <c r="O198" s="89"/>
      <c r="P198" s="89"/>
      <c r="Q198" s="89"/>
      <c r="R198" s="89"/>
      <c r="S198" s="89"/>
      <c r="T198" s="90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5" t="s">
        <v>154</v>
      </c>
      <c r="AU198" s="15" t="s">
        <v>88</v>
      </c>
    </row>
    <row r="199" s="13" customFormat="1">
      <c r="A199" s="13"/>
      <c r="B199" s="234"/>
      <c r="C199" s="235"/>
      <c r="D199" s="229" t="s">
        <v>156</v>
      </c>
      <c r="E199" s="236" t="s">
        <v>1</v>
      </c>
      <c r="F199" s="237" t="s">
        <v>152</v>
      </c>
      <c r="G199" s="235"/>
      <c r="H199" s="238">
        <v>4</v>
      </c>
      <c r="I199" s="239"/>
      <c r="J199" s="235"/>
      <c r="K199" s="235"/>
      <c r="L199" s="240"/>
      <c r="M199" s="241"/>
      <c r="N199" s="242"/>
      <c r="O199" s="242"/>
      <c r="P199" s="242"/>
      <c r="Q199" s="242"/>
      <c r="R199" s="242"/>
      <c r="S199" s="242"/>
      <c r="T199" s="24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4" t="s">
        <v>156</v>
      </c>
      <c r="AU199" s="244" t="s">
        <v>88</v>
      </c>
      <c r="AV199" s="13" t="s">
        <v>88</v>
      </c>
      <c r="AW199" s="13" t="s">
        <v>34</v>
      </c>
      <c r="AX199" s="13" t="s">
        <v>86</v>
      </c>
      <c r="AY199" s="244" t="s">
        <v>145</v>
      </c>
    </row>
    <row r="200" s="12" customFormat="1" ht="22.8" customHeight="1">
      <c r="A200" s="12"/>
      <c r="B200" s="200"/>
      <c r="C200" s="201"/>
      <c r="D200" s="202" t="s">
        <v>77</v>
      </c>
      <c r="E200" s="214" t="s">
        <v>282</v>
      </c>
      <c r="F200" s="214" t="s">
        <v>283</v>
      </c>
      <c r="G200" s="201"/>
      <c r="H200" s="201"/>
      <c r="I200" s="204"/>
      <c r="J200" s="215">
        <f>BK200</f>
        <v>0</v>
      </c>
      <c r="K200" s="201"/>
      <c r="L200" s="206"/>
      <c r="M200" s="207"/>
      <c r="N200" s="208"/>
      <c r="O200" s="208"/>
      <c r="P200" s="209">
        <f>SUM(P201:P202)</f>
        <v>0</v>
      </c>
      <c r="Q200" s="208"/>
      <c r="R200" s="209">
        <f>SUM(R201:R202)</f>
        <v>0</v>
      </c>
      <c r="S200" s="208"/>
      <c r="T200" s="210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1" t="s">
        <v>86</v>
      </c>
      <c r="AT200" s="212" t="s">
        <v>77</v>
      </c>
      <c r="AU200" s="212" t="s">
        <v>86</v>
      </c>
      <c r="AY200" s="211" t="s">
        <v>145</v>
      </c>
      <c r="BK200" s="213">
        <f>SUM(BK201:BK202)</f>
        <v>0</v>
      </c>
    </row>
    <row r="201" s="2" customFormat="1" ht="24.15" customHeight="1">
      <c r="A201" s="36"/>
      <c r="B201" s="37"/>
      <c r="C201" s="216" t="s">
        <v>202</v>
      </c>
      <c r="D201" s="216" t="s">
        <v>147</v>
      </c>
      <c r="E201" s="217" t="s">
        <v>284</v>
      </c>
      <c r="F201" s="218" t="s">
        <v>285</v>
      </c>
      <c r="G201" s="219" t="s">
        <v>193</v>
      </c>
      <c r="H201" s="220">
        <v>57.259999999999998</v>
      </c>
      <c r="I201" s="221"/>
      <c r="J201" s="222">
        <f>ROUND(I201*H201,2)</f>
        <v>0</v>
      </c>
      <c r="K201" s="218" t="s">
        <v>151</v>
      </c>
      <c r="L201" s="42"/>
      <c r="M201" s="223" t="s">
        <v>1</v>
      </c>
      <c r="N201" s="224" t="s">
        <v>43</v>
      </c>
      <c r="O201" s="89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27" t="s">
        <v>152</v>
      </c>
      <c r="AT201" s="227" t="s">
        <v>147</v>
      </c>
      <c r="AU201" s="227" t="s">
        <v>88</v>
      </c>
      <c r="AY201" s="15" t="s">
        <v>145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5" t="s">
        <v>86</v>
      </c>
      <c r="BK201" s="228">
        <f>ROUND(I201*H201,2)</f>
        <v>0</v>
      </c>
      <c r="BL201" s="15" t="s">
        <v>152</v>
      </c>
      <c r="BM201" s="227" t="s">
        <v>554</v>
      </c>
    </row>
    <row r="202" s="2" customFormat="1">
      <c r="A202" s="36"/>
      <c r="B202" s="37"/>
      <c r="C202" s="38"/>
      <c r="D202" s="229" t="s">
        <v>154</v>
      </c>
      <c r="E202" s="38"/>
      <c r="F202" s="230" t="s">
        <v>287</v>
      </c>
      <c r="G202" s="38"/>
      <c r="H202" s="38"/>
      <c r="I202" s="231"/>
      <c r="J202" s="38"/>
      <c r="K202" s="38"/>
      <c r="L202" s="42"/>
      <c r="M202" s="255"/>
      <c r="N202" s="256"/>
      <c r="O202" s="257"/>
      <c r="P202" s="257"/>
      <c r="Q202" s="257"/>
      <c r="R202" s="257"/>
      <c r="S202" s="257"/>
      <c r="T202" s="258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154</v>
      </c>
      <c r="AU202" s="15" t="s">
        <v>88</v>
      </c>
    </row>
    <row r="203" s="2" customFormat="1" ht="6.96" customHeight="1">
      <c r="A203" s="36"/>
      <c r="B203" s="64"/>
      <c r="C203" s="65"/>
      <c r="D203" s="65"/>
      <c r="E203" s="65"/>
      <c r="F203" s="65"/>
      <c r="G203" s="65"/>
      <c r="H203" s="65"/>
      <c r="I203" s="65"/>
      <c r="J203" s="65"/>
      <c r="K203" s="65"/>
      <c r="L203" s="42"/>
      <c r="M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</row>
  </sheetData>
  <sheetProtection sheet="1" autoFilter="0" formatColumns="0" formatRows="0" objects="1" scenarios="1" spinCount="100000" saltValue="nMT0pjx+1VO3/W5EEqwIdn/F/aK6vJf+lHJE4ngHh4d0Tw1wes1+tddprwYRRtOCO842sCrY5yRuZRes5asYkg==" hashValue="ellBHvkDGwqiuUwkICwcrASgnRoAxmf2M0c1PhHu7drjbaz57tRixQ1uvqP3aTO1aTBMdZ7/2WpwOe7T1fz48g==" algorithmName="SHA-512" password="CC35"/>
  <autoFilter ref="C121:K20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109</v>
      </c>
    </row>
    <row r="3" s="1" customFormat="1" ht="6.96" customHeight="1">
      <c r="B3" s="134"/>
      <c r="C3" s="135"/>
      <c r="D3" s="135"/>
      <c r="E3" s="135"/>
      <c r="F3" s="135"/>
      <c r="G3" s="135"/>
      <c r="H3" s="135"/>
      <c r="I3" s="135"/>
      <c r="J3" s="135"/>
      <c r="K3" s="135"/>
      <c r="L3" s="18"/>
      <c r="AT3" s="15" t="s">
        <v>88</v>
      </c>
    </row>
    <row r="4" s="1" customFormat="1" ht="24.96" customHeight="1">
      <c r="B4" s="18"/>
      <c r="D4" s="136" t="s">
        <v>116</v>
      </c>
      <c r="L4" s="18"/>
      <c r="M4" s="137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8" t="s">
        <v>16</v>
      </c>
      <c r="L6" s="18"/>
    </row>
    <row r="7" s="1" customFormat="1" ht="16.5" customHeight="1">
      <c r="B7" s="18"/>
      <c r="E7" s="139" t="str">
        <f>'Rekapitulace stavby'!K6</f>
        <v>Polopodzemní kontejnery II - Český Brod</v>
      </c>
      <c r="F7" s="138"/>
      <c r="G7" s="138"/>
      <c r="H7" s="138"/>
      <c r="L7" s="18"/>
    </row>
    <row r="8" s="2" customFormat="1" ht="12" customHeight="1">
      <c r="A8" s="36"/>
      <c r="B8" s="42"/>
      <c r="C8" s="36"/>
      <c r="D8" s="138" t="s">
        <v>117</v>
      </c>
      <c r="E8" s="36"/>
      <c r="F8" s="36"/>
      <c r="G8" s="36"/>
      <c r="H8" s="36"/>
      <c r="I8" s="36"/>
      <c r="J8" s="36"/>
      <c r="K8" s="36"/>
      <c r="L8" s="61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42"/>
      <c r="C9" s="36"/>
      <c r="D9" s="36"/>
      <c r="E9" s="140" t="s">
        <v>555</v>
      </c>
      <c r="F9" s="36"/>
      <c r="G9" s="36"/>
      <c r="H9" s="36"/>
      <c r="I9" s="36"/>
      <c r="J9" s="36"/>
      <c r="K9" s="36"/>
      <c r="L9" s="61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42"/>
      <c r="C10" s="36"/>
      <c r="D10" s="36"/>
      <c r="E10" s="36"/>
      <c r="F10" s="36"/>
      <c r="G10" s="36"/>
      <c r="H10" s="36"/>
      <c r="I10" s="36"/>
      <c r="J10" s="36"/>
      <c r="K10" s="36"/>
      <c r="L10" s="61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42"/>
      <c r="C11" s="36"/>
      <c r="D11" s="138" t="s">
        <v>18</v>
      </c>
      <c r="E11" s="36"/>
      <c r="F11" s="141" t="s">
        <v>1</v>
      </c>
      <c r="G11" s="36"/>
      <c r="H11" s="36"/>
      <c r="I11" s="138" t="s">
        <v>19</v>
      </c>
      <c r="J11" s="141" t="s">
        <v>1</v>
      </c>
      <c r="K11" s="36"/>
      <c r="L11" s="61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42"/>
      <c r="C12" s="36"/>
      <c r="D12" s="138" t="s">
        <v>20</v>
      </c>
      <c r="E12" s="36"/>
      <c r="F12" s="141" t="s">
        <v>21</v>
      </c>
      <c r="G12" s="36"/>
      <c r="H12" s="36"/>
      <c r="I12" s="138" t="s">
        <v>22</v>
      </c>
      <c r="J12" s="142" t="str">
        <f>'Rekapitulace stavby'!AN8</f>
        <v>13. 12. 2023</v>
      </c>
      <c r="K12" s="36"/>
      <c r="L12" s="61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42"/>
      <c r="C13" s="36"/>
      <c r="D13" s="36"/>
      <c r="E13" s="36"/>
      <c r="F13" s="36"/>
      <c r="G13" s="36"/>
      <c r="H13" s="36"/>
      <c r="I13" s="36"/>
      <c r="J13" s="36"/>
      <c r="K13" s="36"/>
      <c r="L13" s="61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42"/>
      <c r="C14" s="36"/>
      <c r="D14" s="138" t="s">
        <v>24</v>
      </c>
      <c r="E14" s="36"/>
      <c r="F14" s="36"/>
      <c r="G14" s="36"/>
      <c r="H14" s="36"/>
      <c r="I14" s="138" t="s">
        <v>25</v>
      </c>
      <c r="J14" s="141" t="s">
        <v>26</v>
      </c>
      <c r="K14" s="36"/>
      <c r="L14" s="61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42"/>
      <c r="C15" s="36"/>
      <c r="D15" s="36"/>
      <c r="E15" s="141" t="s">
        <v>27</v>
      </c>
      <c r="F15" s="36"/>
      <c r="G15" s="36"/>
      <c r="H15" s="36"/>
      <c r="I15" s="138" t="s">
        <v>28</v>
      </c>
      <c r="J15" s="141" t="s">
        <v>1</v>
      </c>
      <c r="K15" s="36"/>
      <c r="L15" s="61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42"/>
      <c r="C16" s="36"/>
      <c r="D16" s="36"/>
      <c r="E16" s="36"/>
      <c r="F16" s="36"/>
      <c r="G16" s="36"/>
      <c r="H16" s="36"/>
      <c r="I16" s="36"/>
      <c r="J16" s="36"/>
      <c r="K16" s="36"/>
      <c r="L16" s="61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42"/>
      <c r="C17" s="36"/>
      <c r="D17" s="138" t="s">
        <v>29</v>
      </c>
      <c r="E17" s="36"/>
      <c r="F17" s="36"/>
      <c r="G17" s="36"/>
      <c r="H17" s="36"/>
      <c r="I17" s="138" t="s">
        <v>25</v>
      </c>
      <c r="J17" s="31" t="str">
        <f>'Rekapitulace stavby'!AN13</f>
        <v>Vyplň údaj</v>
      </c>
      <c r="K17" s="36"/>
      <c r="L17" s="6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42"/>
      <c r="C18" s="36"/>
      <c r="D18" s="36"/>
      <c r="E18" s="31" t="str">
        <f>'Rekapitulace stavby'!E14</f>
        <v>Vyplň údaj</v>
      </c>
      <c r="F18" s="141"/>
      <c r="G18" s="141"/>
      <c r="H18" s="141"/>
      <c r="I18" s="138" t="s">
        <v>28</v>
      </c>
      <c r="J18" s="31" t="str">
        <f>'Rekapitulace stavby'!AN14</f>
        <v>Vyplň údaj</v>
      </c>
      <c r="K18" s="36"/>
      <c r="L18" s="61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42"/>
      <c r="C19" s="36"/>
      <c r="D19" s="36"/>
      <c r="E19" s="36"/>
      <c r="F19" s="36"/>
      <c r="G19" s="36"/>
      <c r="H19" s="36"/>
      <c r="I19" s="36"/>
      <c r="J19" s="36"/>
      <c r="K19" s="36"/>
      <c r="L19" s="61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42"/>
      <c r="C20" s="36"/>
      <c r="D20" s="138" t="s">
        <v>31</v>
      </c>
      <c r="E20" s="36"/>
      <c r="F20" s="36"/>
      <c r="G20" s="36"/>
      <c r="H20" s="36"/>
      <c r="I20" s="138" t="s">
        <v>25</v>
      </c>
      <c r="J20" s="141" t="s">
        <v>32</v>
      </c>
      <c r="K20" s="36"/>
      <c r="L20" s="61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42"/>
      <c r="C21" s="36"/>
      <c r="D21" s="36"/>
      <c r="E21" s="141" t="s">
        <v>33</v>
      </c>
      <c r="F21" s="36"/>
      <c r="G21" s="36"/>
      <c r="H21" s="36"/>
      <c r="I21" s="138" t="s">
        <v>28</v>
      </c>
      <c r="J21" s="141" t="s">
        <v>1</v>
      </c>
      <c r="K21" s="36"/>
      <c r="L21" s="6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42"/>
      <c r="C22" s="36"/>
      <c r="D22" s="36"/>
      <c r="E22" s="36"/>
      <c r="F22" s="36"/>
      <c r="G22" s="36"/>
      <c r="H22" s="36"/>
      <c r="I22" s="36"/>
      <c r="J22" s="36"/>
      <c r="K22" s="36"/>
      <c r="L22" s="61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42"/>
      <c r="C23" s="36"/>
      <c r="D23" s="138" t="s">
        <v>35</v>
      </c>
      <c r="E23" s="36"/>
      <c r="F23" s="36"/>
      <c r="G23" s="36"/>
      <c r="H23" s="36"/>
      <c r="I23" s="138" t="s">
        <v>25</v>
      </c>
      <c r="J23" s="141" t="str">
        <f>IF('Rekapitulace stavby'!AN19="","",'Rekapitulace stavby'!AN19)</f>
        <v/>
      </c>
      <c r="K23" s="36"/>
      <c r="L23" s="61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42"/>
      <c r="C24" s="36"/>
      <c r="D24" s="36"/>
      <c r="E24" s="141" t="str">
        <f>IF('Rekapitulace stavby'!E20="","",'Rekapitulace stavby'!E20)</f>
        <v xml:space="preserve"> </v>
      </c>
      <c r="F24" s="36"/>
      <c r="G24" s="36"/>
      <c r="H24" s="36"/>
      <c r="I24" s="138" t="s">
        <v>28</v>
      </c>
      <c r="J24" s="141" t="str">
        <f>IF('Rekapitulace stavby'!AN20="","",'Rekapitulace stavby'!AN20)</f>
        <v/>
      </c>
      <c r="K24" s="36"/>
      <c r="L24" s="61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42"/>
      <c r="C25" s="36"/>
      <c r="D25" s="36"/>
      <c r="E25" s="36"/>
      <c r="F25" s="36"/>
      <c r="G25" s="36"/>
      <c r="H25" s="36"/>
      <c r="I25" s="36"/>
      <c r="J25" s="36"/>
      <c r="K25" s="36"/>
      <c r="L25" s="61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42"/>
      <c r="C26" s="36"/>
      <c r="D26" s="138" t="s">
        <v>37</v>
      </c>
      <c r="E26" s="36"/>
      <c r="F26" s="36"/>
      <c r="G26" s="36"/>
      <c r="H26" s="36"/>
      <c r="I26" s="36"/>
      <c r="J26" s="36"/>
      <c r="K26" s="36"/>
      <c r="L26" s="61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43"/>
      <c r="B27" s="144"/>
      <c r="C27" s="143"/>
      <c r="D27" s="143"/>
      <c r="E27" s="145" t="s">
        <v>1</v>
      </c>
      <c r="F27" s="145"/>
      <c r="G27" s="145"/>
      <c r="H27" s="145"/>
      <c r="I27" s="143"/>
      <c r="J27" s="143"/>
      <c r="K27" s="143"/>
      <c r="L27" s="146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</row>
    <row r="28" s="2" customFormat="1" ht="6.96" customHeight="1">
      <c r="A28" s="36"/>
      <c r="B28" s="42"/>
      <c r="C28" s="36"/>
      <c r="D28" s="36"/>
      <c r="E28" s="36"/>
      <c r="F28" s="36"/>
      <c r="G28" s="36"/>
      <c r="H28" s="36"/>
      <c r="I28" s="36"/>
      <c r="J28" s="36"/>
      <c r="K28" s="36"/>
      <c r="L28" s="61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42"/>
      <c r="C29" s="36"/>
      <c r="D29" s="147"/>
      <c r="E29" s="147"/>
      <c r="F29" s="147"/>
      <c r="G29" s="147"/>
      <c r="H29" s="147"/>
      <c r="I29" s="147"/>
      <c r="J29" s="147"/>
      <c r="K29" s="147"/>
      <c r="L29" s="61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42"/>
      <c r="C30" s="36"/>
      <c r="D30" s="148" t="s">
        <v>38</v>
      </c>
      <c r="E30" s="36"/>
      <c r="F30" s="36"/>
      <c r="G30" s="36"/>
      <c r="H30" s="36"/>
      <c r="I30" s="36"/>
      <c r="J30" s="149">
        <f>ROUND(J123, 2)</f>
        <v>0</v>
      </c>
      <c r="K30" s="36"/>
      <c r="L30" s="61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42"/>
      <c r="C31" s="36"/>
      <c r="D31" s="147"/>
      <c r="E31" s="147"/>
      <c r="F31" s="147"/>
      <c r="G31" s="147"/>
      <c r="H31" s="147"/>
      <c r="I31" s="147"/>
      <c r="J31" s="147"/>
      <c r="K31" s="147"/>
      <c r="L31" s="61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42"/>
      <c r="C32" s="36"/>
      <c r="D32" s="36"/>
      <c r="E32" s="36"/>
      <c r="F32" s="150" t="s">
        <v>40</v>
      </c>
      <c r="G32" s="36"/>
      <c r="H32" s="36"/>
      <c r="I32" s="150" t="s">
        <v>39</v>
      </c>
      <c r="J32" s="150" t="s">
        <v>41</v>
      </c>
      <c r="K32" s="36"/>
      <c r="L32" s="61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42"/>
      <c r="C33" s="36"/>
      <c r="D33" s="151" t="s">
        <v>42</v>
      </c>
      <c r="E33" s="138" t="s">
        <v>43</v>
      </c>
      <c r="F33" s="152">
        <f>ROUND((SUM(BE123:BE215)),  2)</f>
        <v>0</v>
      </c>
      <c r="G33" s="36"/>
      <c r="H33" s="36"/>
      <c r="I33" s="153">
        <v>0.20999999999999999</v>
      </c>
      <c r="J33" s="152">
        <f>ROUND(((SUM(BE123:BE215))*I33),  2)</f>
        <v>0</v>
      </c>
      <c r="K33" s="36"/>
      <c r="L33" s="61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42"/>
      <c r="C34" s="36"/>
      <c r="D34" s="36"/>
      <c r="E34" s="138" t="s">
        <v>44</v>
      </c>
      <c r="F34" s="152">
        <f>ROUND((SUM(BF123:BF215)),  2)</f>
        <v>0</v>
      </c>
      <c r="G34" s="36"/>
      <c r="H34" s="36"/>
      <c r="I34" s="153">
        <v>0.14999999999999999</v>
      </c>
      <c r="J34" s="152">
        <f>ROUND(((SUM(BF123:BF215))*I34),  2)</f>
        <v>0</v>
      </c>
      <c r="K34" s="36"/>
      <c r="L34" s="6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42"/>
      <c r="C35" s="36"/>
      <c r="D35" s="36"/>
      <c r="E35" s="138" t="s">
        <v>45</v>
      </c>
      <c r="F35" s="152">
        <f>ROUND((SUM(BG123:BG215)),  2)</f>
        <v>0</v>
      </c>
      <c r="G35" s="36"/>
      <c r="H35" s="36"/>
      <c r="I35" s="153">
        <v>0.20999999999999999</v>
      </c>
      <c r="J35" s="152">
        <f>0</f>
        <v>0</v>
      </c>
      <c r="K35" s="36"/>
      <c r="L35" s="61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42"/>
      <c r="C36" s="36"/>
      <c r="D36" s="36"/>
      <c r="E36" s="138" t="s">
        <v>46</v>
      </c>
      <c r="F36" s="152">
        <f>ROUND((SUM(BH123:BH215)),  2)</f>
        <v>0</v>
      </c>
      <c r="G36" s="36"/>
      <c r="H36" s="36"/>
      <c r="I36" s="153">
        <v>0.14999999999999999</v>
      </c>
      <c r="J36" s="152">
        <f>0</f>
        <v>0</v>
      </c>
      <c r="K36" s="36"/>
      <c r="L36" s="61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42"/>
      <c r="C37" s="36"/>
      <c r="D37" s="36"/>
      <c r="E37" s="138" t="s">
        <v>47</v>
      </c>
      <c r="F37" s="152">
        <f>ROUND((SUM(BI123:BI215)),  2)</f>
        <v>0</v>
      </c>
      <c r="G37" s="36"/>
      <c r="H37" s="36"/>
      <c r="I37" s="153">
        <v>0</v>
      </c>
      <c r="J37" s="152">
        <f>0</f>
        <v>0</v>
      </c>
      <c r="K37" s="36"/>
      <c r="L37" s="61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42"/>
      <c r="C38" s="36"/>
      <c r="D38" s="36"/>
      <c r="E38" s="36"/>
      <c r="F38" s="36"/>
      <c r="G38" s="36"/>
      <c r="H38" s="36"/>
      <c r="I38" s="36"/>
      <c r="J38" s="36"/>
      <c r="K38" s="36"/>
      <c r="L38" s="61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42"/>
      <c r="C39" s="154"/>
      <c r="D39" s="155" t="s">
        <v>48</v>
      </c>
      <c r="E39" s="156"/>
      <c r="F39" s="156"/>
      <c r="G39" s="157" t="s">
        <v>49</v>
      </c>
      <c r="H39" s="158" t="s">
        <v>50</v>
      </c>
      <c r="I39" s="156"/>
      <c r="J39" s="159">
        <f>SUM(J30:J37)</f>
        <v>0</v>
      </c>
      <c r="K39" s="160"/>
      <c r="L39" s="61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42"/>
      <c r="C40" s="36"/>
      <c r="D40" s="36"/>
      <c r="E40" s="36"/>
      <c r="F40" s="36"/>
      <c r="G40" s="36"/>
      <c r="H40" s="36"/>
      <c r="I40" s="36"/>
      <c r="J40" s="36"/>
      <c r="K40" s="36"/>
      <c r="L40" s="61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61"/>
      <c r="D50" s="161" t="s">
        <v>51</v>
      </c>
      <c r="E50" s="162"/>
      <c r="F50" s="162"/>
      <c r="G50" s="161" t="s">
        <v>52</v>
      </c>
      <c r="H50" s="162"/>
      <c r="I50" s="162"/>
      <c r="J50" s="162"/>
      <c r="K50" s="162"/>
      <c r="L50" s="6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6"/>
      <c r="B61" s="42"/>
      <c r="C61" s="36"/>
      <c r="D61" s="163" t="s">
        <v>53</v>
      </c>
      <c r="E61" s="164"/>
      <c r="F61" s="165" t="s">
        <v>54</v>
      </c>
      <c r="G61" s="163" t="s">
        <v>53</v>
      </c>
      <c r="H61" s="164"/>
      <c r="I61" s="164"/>
      <c r="J61" s="166" t="s">
        <v>54</v>
      </c>
      <c r="K61" s="164"/>
      <c r="L61" s="61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6"/>
      <c r="B65" s="42"/>
      <c r="C65" s="36"/>
      <c r="D65" s="161" t="s">
        <v>55</v>
      </c>
      <c r="E65" s="167"/>
      <c r="F65" s="167"/>
      <c r="G65" s="161" t="s">
        <v>56</v>
      </c>
      <c r="H65" s="167"/>
      <c r="I65" s="167"/>
      <c r="J65" s="167"/>
      <c r="K65" s="167"/>
      <c r="L65" s="61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6"/>
      <c r="B76" s="42"/>
      <c r="C76" s="36"/>
      <c r="D76" s="163" t="s">
        <v>53</v>
      </c>
      <c r="E76" s="164"/>
      <c r="F76" s="165" t="s">
        <v>54</v>
      </c>
      <c r="G76" s="163" t="s">
        <v>53</v>
      </c>
      <c r="H76" s="164"/>
      <c r="I76" s="164"/>
      <c r="J76" s="166" t="s">
        <v>54</v>
      </c>
      <c r="K76" s="164"/>
      <c r="L76" s="61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14.4" customHeight="1">
      <c r="A77" s="36"/>
      <c r="B77" s="168"/>
      <c r="C77" s="169"/>
      <c r="D77" s="169"/>
      <c r="E77" s="169"/>
      <c r="F77" s="169"/>
      <c r="G77" s="169"/>
      <c r="H77" s="169"/>
      <c r="I77" s="169"/>
      <c r="J77" s="169"/>
      <c r="K77" s="169"/>
      <c r="L77" s="61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81" s="2" customFormat="1" ht="6.96" customHeight="1">
      <c r="A81" s="36"/>
      <c r="B81" s="170"/>
      <c r="C81" s="171"/>
      <c r="D81" s="171"/>
      <c r="E81" s="171"/>
      <c r="F81" s="171"/>
      <c r="G81" s="171"/>
      <c r="H81" s="171"/>
      <c r="I81" s="171"/>
      <c r="J81" s="171"/>
      <c r="K81" s="171"/>
      <c r="L81" s="61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24.96" customHeight="1">
      <c r="A82" s="36"/>
      <c r="B82" s="37"/>
      <c r="C82" s="21" t="s">
        <v>119</v>
      </c>
      <c r="D82" s="38"/>
      <c r="E82" s="38"/>
      <c r="F82" s="38"/>
      <c r="G82" s="38"/>
      <c r="H82" s="38"/>
      <c r="I82" s="38"/>
      <c r="J82" s="38"/>
      <c r="K82" s="38"/>
      <c r="L82" s="61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61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16</v>
      </c>
      <c r="D84" s="38"/>
      <c r="E84" s="38"/>
      <c r="F84" s="38"/>
      <c r="G84" s="38"/>
      <c r="H84" s="38"/>
      <c r="I84" s="38"/>
      <c r="J84" s="38"/>
      <c r="K84" s="38"/>
      <c r="L84" s="61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16.5" customHeight="1">
      <c r="A85" s="36"/>
      <c r="B85" s="37"/>
      <c r="C85" s="38"/>
      <c r="D85" s="38"/>
      <c r="E85" s="172" t="str">
        <f>E7</f>
        <v>Polopodzemní kontejnery II - Český Brod</v>
      </c>
      <c r="F85" s="30"/>
      <c r="G85" s="30"/>
      <c r="H85" s="30"/>
      <c r="I85" s="38"/>
      <c r="J85" s="38"/>
      <c r="K85" s="38"/>
      <c r="L85" s="61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2" customHeight="1">
      <c r="A86" s="36"/>
      <c r="B86" s="37"/>
      <c r="C86" s="30" t="s">
        <v>117</v>
      </c>
      <c r="D86" s="38"/>
      <c r="E86" s="38"/>
      <c r="F86" s="38"/>
      <c r="G86" s="38"/>
      <c r="H86" s="38"/>
      <c r="I86" s="38"/>
      <c r="J86" s="38"/>
      <c r="K86" s="38"/>
      <c r="L86" s="61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6.5" customHeight="1">
      <c r="A87" s="36"/>
      <c r="B87" s="37"/>
      <c r="C87" s="38"/>
      <c r="D87" s="38"/>
      <c r="E87" s="74" t="str">
        <f>E9</f>
        <v>SO 08 - Ulice U Hřiště - Liblice u Českého Brodu</v>
      </c>
      <c r="F87" s="38"/>
      <c r="G87" s="38"/>
      <c r="H87" s="38"/>
      <c r="I87" s="38"/>
      <c r="J87" s="38"/>
      <c r="K87" s="38"/>
      <c r="L87" s="61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6.96" customHeight="1">
      <c r="A88" s="36"/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61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2" customFormat="1" ht="12" customHeight="1">
      <c r="A89" s="36"/>
      <c r="B89" s="37"/>
      <c r="C89" s="30" t="s">
        <v>20</v>
      </c>
      <c r="D89" s="38"/>
      <c r="E89" s="38"/>
      <c r="F89" s="25" t="str">
        <f>F12</f>
        <v>Český Brod</v>
      </c>
      <c r="G89" s="38"/>
      <c r="H89" s="38"/>
      <c r="I89" s="30" t="s">
        <v>22</v>
      </c>
      <c r="J89" s="77" t="str">
        <f>IF(J12="","",J12)</f>
        <v>13. 12. 2023</v>
      </c>
      <c r="K89" s="38"/>
      <c r="L89" s="61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="2" customFormat="1" ht="6.96" customHeight="1">
      <c r="A90" s="36"/>
      <c r="B90" s="37"/>
      <c r="C90" s="38"/>
      <c r="D90" s="38"/>
      <c r="E90" s="38"/>
      <c r="F90" s="38"/>
      <c r="G90" s="38"/>
      <c r="H90" s="38"/>
      <c r="I90" s="38"/>
      <c r="J90" s="38"/>
      <c r="K90" s="38"/>
      <c r="L90" s="61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="2" customFormat="1" ht="40.05" customHeight="1">
      <c r="A91" s="36"/>
      <c r="B91" s="37"/>
      <c r="C91" s="30" t="s">
        <v>24</v>
      </c>
      <c r="D91" s="38"/>
      <c r="E91" s="38"/>
      <c r="F91" s="25" t="str">
        <f>E15</f>
        <v xml:space="preserve">Město Český Brod, Náměstí Husovo 70, 282 01 Český </v>
      </c>
      <c r="G91" s="38"/>
      <c r="H91" s="38"/>
      <c r="I91" s="30" t="s">
        <v>31</v>
      </c>
      <c r="J91" s="34" t="str">
        <f>E21</f>
        <v>LNConsult s.r.o., U hřiště 250, 250 83 Škvorec</v>
      </c>
      <c r="K91" s="38"/>
      <c r="L91" s="61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="2" customFormat="1" ht="15.15" customHeight="1">
      <c r="A92" s="36"/>
      <c r="B92" s="37"/>
      <c r="C92" s="30" t="s">
        <v>29</v>
      </c>
      <c r="D92" s="38"/>
      <c r="E92" s="38"/>
      <c r="F92" s="25" t="str">
        <f>IF(E18="","",E18)</f>
        <v>Vyplň údaj</v>
      </c>
      <c r="G92" s="38"/>
      <c r="H92" s="38"/>
      <c r="I92" s="30" t="s">
        <v>35</v>
      </c>
      <c r="J92" s="34" t="str">
        <f>E24</f>
        <v xml:space="preserve"> </v>
      </c>
      <c r="K92" s="38"/>
      <c r="L92" s="61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="2" customFormat="1" ht="10.32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61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="2" customFormat="1" ht="29.28" customHeight="1">
      <c r="A94" s="36"/>
      <c r="B94" s="37"/>
      <c r="C94" s="173" t="s">
        <v>120</v>
      </c>
      <c r="D94" s="174"/>
      <c r="E94" s="174"/>
      <c r="F94" s="174"/>
      <c r="G94" s="174"/>
      <c r="H94" s="174"/>
      <c r="I94" s="174"/>
      <c r="J94" s="175" t="s">
        <v>121</v>
      </c>
      <c r="K94" s="174"/>
      <c r="L94" s="61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="2" customFormat="1" ht="10.32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61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="2" customFormat="1" ht="22.8" customHeight="1">
      <c r="A96" s="36"/>
      <c r="B96" s="37"/>
      <c r="C96" s="176" t="s">
        <v>122</v>
      </c>
      <c r="D96" s="38"/>
      <c r="E96" s="38"/>
      <c r="F96" s="38"/>
      <c r="G96" s="38"/>
      <c r="H96" s="38"/>
      <c r="I96" s="38"/>
      <c r="J96" s="108">
        <f>J123</f>
        <v>0</v>
      </c>
      <c r="K96" s="38"/>
      <c r="L96" s="61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U96" s="15" t="s">
        <v>123</v>
      </c>
    </row>
    <row r="97" s="9" customFormat="1" ht="24.96" customHeight="1">
      <c r="A97" s="9"/>
      <c r="B97" s="177"/>
      <c r="C97" s="178"/>
      <c r="D97" s="179" t="s">
        <v>124</v>
      </c>
      <c r="E97" s="180"/>
      <c r="F97" s="180"/>
      <c r="G97" s="180"/>
      <c r="H97" s="180"/>
      <c r="I97" s="180"/>
      <c r="J97" s="181">
        <f>J124</f>
        <v>0</v>
      </c>
      <c r="K97" s="178"/>
      <c r="L97" s="18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3"/>
      <c r="C98" s="184"/>
      <c r="D98" s="185" t="s">
        <v>125</v>
      </c>
      <c r="E98" s="186"/>
      <c r="F98" s="186"/>
      <c r="G98" s="186"/>
      <c r="H98" s="186"/>
      <c r="I98" s="186"/>
      <c r="J98" s="187">
        <f>J125</f>
        <v>0</v>
      </c>
      <c r="K98" s="184"/>
      <c r="L98" s="18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3"/>
      <c r="C99" s="184"/>
      <c r="D99" s="185" t="s">
        <v>126</v>
      </c>
      <c r="E99" s="186"/>
      <c r="F99" s="186"/>
      <c r="G99" s="186"/>
      <c r="H99" s="186"/>
      <c r="I99" s="186"/>
      <c r="J99" s="187">
        <f>J162</f>
        <v>0</v>
      </c>
      <c r="K99" s="184"/>
      <c r="L99" s="18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3"/>
      <c r="C100" s="184"/>
      <c r="D100" s="185" t="s">
        <v>127</v>
      </c>
      <c r="E100" s="186"/>
      <c r="F100" s="186"/>
      <c r="G100" s="186"/>
      <c r="H100" s="186"/>
      <c r="I100" s="186"/>
      <c r="J100" s="187">
        <f>J169</f>
        <v>0</v>
      </c>
      <c r="K100" s="184"/>
      <c r="L100" s="18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3"/>
      <c r="C101" s="184"/>
      <c r="D101" s="185" t="s">
        <v>128</v>
      </c>
      <c r="E101" s="186"/>
      <c r="F101" s="186"/>
      <c r="G101" s="186"/>
      <c r="H101" s="186"/>
      <c r="I101" s="186"/>
      <c r="J101" s="187">
        <f>J186</f>
        <v>0</v>
      </c>
      <c r="K101" s="184"/>
      <c r="L101" s="18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3"/>
      <c r="C102" s="184"/>
      <c r="D102" s="185" t="s">
        <v>339</v>
      </c>
      <c r="E102" s="186"/>
      <c r="F102" s="186"/>
      <c r="G102" s="186"/>
      <c r="H102" s="186"/>
      <c r="I102" s="186"/>
      <c r="J102" s="187">
        <f>J197</f>
        <v>0</v>
      </c>
      <c r="K102" s="184"/>
      <c r="L102" s="18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3"/>
      <c r="C103" s="184"/>
      <c r="D103" s="185" t="s">
        <v>129</v>
      </c>
      <c r="E103" s="186"/>
      <c r="F103" s="186"/>
      <c r="G103" s="186"/>
      <c r="H103" s="186"/>
      <c r="I103" s="186"/>
      <c r="J103" s="187">
        <f>J213</f>
        <v>0</v>
      </c>
      <c r="K103" s="184"/>
      <c r="L103" s="18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6"/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61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</row>
    <row r="105" s="2" customFormat="1" ht="6.96" customHeight="1">
      <c r="A105" s="36"/>
      <c r="B105" s="64"/>
      <c r="C105" s="65"/>
      <c r="D105" s="65"/>
      <c r="E105" s="65"/>
      <c r="F105" s="65"/>
      <c r="G105" s="65"/>
      <c r="H105" s="65"/>
      <c r="I105" s="65"/>
      <c r="J105" s="65"/>
      <c r="K105" s="65"/>
      <c r="L105" s="61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</row>
    <row r="109" s="2" customFormat="1" ht="6.96" customHeight="1">
      <c r="A109" s="36"/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1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</row>
    <row r="110" s="2" customFormat="1" ht="24.96" customHeight="1">
      <c r="A110" s="36"/>
      <c r="B110" s="37"/>
      <c r="C110" s="21" t="s">
        <v>130</v>
      </c>
      <c r="D110" s="38"/>
      <c r="E110" s="38"/>
      <c r="F110" s="38"/>
      <c r="G110" s="38"/>
      <c r="H110" s="38"/>
      <c r="I110" s="38"/>
      <c r="J110" s="38"/>
      <c r="K110" s="38"/>
      <c r="L110" s="61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</row>
    <row r="111" s="2" customFormat="1" ht="6.96" customHeight="1">
      <c r="A111" s="36"/>
      <c r="B111" s="37"/>
      <c r="C111" s="38"/>
      <c r="D111" s="38"/>
      <c r="E111" s="38"/>
      <c r="F111" s="38"/>
      <c r="G111" s="38"/>
      <c r="H111" s="38"/>
      <c r="I111" s="38"/>
      <c r="J111" s="38"/>
      <c r="K111" s="38"/>
      <c r="L111" s="61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  <row r="112" s="2" customFormat="1" ht="12" customHeight="1">
      <c r="A112" s="36"/>
      <c r="B112" s="37"/>
      <c r="C112" s="30" t="s">
        <v>16</v>
      </c>
      <c r="D112" s="38"/>
      <c r="E112" s="38"/>
      <c r="F112" s="38"/>
      <c r="G112" s="38"/>
      <c r="H112" s="38"/>
      <c r="I112" s="38"/>
      <c r="J112" s="38"/>
      <c r="K112" s="38"/>
      <c r="L112" s="61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</row>
    <row r="113" s="2" customFormat="1" ht="16.5" customHeight="1">
      <c r="A113" s="36"/>
      <c r="B113" s="37"/>
      <c r="C113" s="38"/>
      <c r="D113" s="38"/>
      <c r="E113" s="172" t="str">
        <f>E7</f>
        <v>Polopodzemní kontejnery II - Český Brod</v>
      </c>
      <c r="F113" s="30"/>
      <c r="G113" s="30"/>
      <c r="H113" s="30"/>
      <c r="I113" s="38"/>
      <c r="J113" s="38"/>
      <c r="K113" s="38"/>
      <c r="L113" s="61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</row>
    <row r="114" s="2" customFormat="1" ht="12" customHeight="1">
      <c r="A114" s="36"/>
      <c r="B114" s="37"/>
      <c r="C114" s="30" t="s">
        <v>117</v>
      </c>
      <c r="D114" s="38"/>
      <c r="E114" s="38"/>
      <c r="F114" s="38"/>
      <c r="G114" s="38"/>
      <c r="H114" s="38"/>
      <c r="I114" s="38"/>
      <c r="J114" s="38"/>
      <c r="K114" s="38"/>
      <c r="L114" s="61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</row>
    <row r="115" s="2" customFormat="1" ht="16.5" customHeight="1">
      <c r="A115" s="36"/>
      <c r="B115" s="37"/>
      <c r="C115" s="38"/>
      <c r="D115" s="38"/>
      <c r="E115" s="74" t="str">
        <f>E9</f>
        <v>SO 08 - Ulice U Hřiště - Liblice u Českého Brodu</v>
      </c>
      <c r="F115" s="38"/>
      <c r="G115" s="38"/>
      <c r="H115" s="38"/>
      <c r="I115" s="38"/>
      <c r="J115" s="38"/>
      <c r="K115" s="38"/>
      <c r="L115" s="61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</row>
    <row r="116" s="2" customFormat="1" ht="6.96" customHeight="1">
      <c r="A116" s="36"/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61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</row>
    <row r="117" s="2" customFormat="1" ht="12" customHeight="1">
      <c r="A117" s="36"/>
      <c r="B117" s="37"/>
      <c r="C117" s="30" t="s">
        <v>20</v>
      </c>
      <c r="D117" s="38"/>
      <c r="E117" s="38"/>
      <c r="F117" s="25" t="str">
        <f>F12</f>
        <v>Český Brod</v>
      </c>
      <c r="G117" s="38"/>
      <c r="H117" s="38"/>
      <c r="I117" s="30" t="s">
        <v>22</v>
      </c>
      <c r="J117" s="77" t="str">
        <f>IF(J12="","",J12)</f>
        <v>13. 12. 2023</v>
      </c>
      <c r="K117" s="38"/>
      <c r="L117" s="61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</row>
    <row r="118" s="2" customFormat="1" ht="6.96" customHeight="1">
      <c r="A118" s="36"/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61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</row>
    <row r="119" s="2" customFormat="1" ht="40.05" customHeight="1">
      <c r="A119" s="36"/>
      <c r="B119" s="37"/>
      <c r="C119" s="30" t="s">
        <v>24</v>
      </c>
      <c r="D119" s="38"/>
      <c r="E119" s="38"/>
      <c r="F119" s="25" t="str">
        <f>E15</f>
        <v xml:space="preserve">Město Český Brod, Náměstí Husovo 70, 282 01 Český </v>
      </c>
      <c r="G119" s="38"/>
      <c r="H119" s="38"/>
      <c r="I119" s="30" t="s">
        <v>31</v>
      </c>
      <c r="J119" s="34" t="str">
        <f>E21</f>
        <v>LNConsult s.r.o., U hřiště 250, 250 83 Škvorec</v>
      </c>
      <c r="K119" s="38"/>
      <c r="L119" s="61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</row>
    <row r="120" s="2" customFormat="1" ht="15.15" customHeight="1">
      <c r="A120" s="36"/>
      <c r="B120" s="37"/>
      <c r="C120" s="30" t="s">
        <v>29</v>
      </c>
      <c r="D120" s="38"/>
      <c r="E120" s="38"/>
      <c r="F120" s="25" t="str">
        <f>IF(E18="","",E18)</f>
        <v>Vyplň údaj</v>
      </c>
      <c r="G120" s="38"/>
      <c r="H120" s="38"/>
      <c r="I120" s="30" t="s">
        <v>35</v>
      </c>
      <c r="J120" s="34" t="str">
        <f>E24</f>
        <v xml:space="preserve"> </v>
      </c>
      <c r="K120" s="38"/>
      <c r="L120" s="61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</row>
    <row r="121" s="2" customFormat="1" ht="10.32" customHeight="1">
      <c r="A121" s="36"/>
      <c r="B121" s="37"/>
      <c r="C121" s="38"/>
      <c r="D121" s="38"/>
      <c r="E121" s="38"/>
      <c r="F121" s="38"/>
      <c r="G121" s="38"/>
      <c r="H121" s="38"/>
      <c r="I121" s="38"/>
      <c r="J121" s="38"/>
      <c r="K121" s="38"/>
      <c r="L121" s="61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</row>
    <row r="122" s="11" customFormat="1" ht="29.28" customHeight="1">
      <c r="A122" s="189"/>
      <c r="B122" s="190"/>
      <c r="C122" s="191" t="s">
        <v>131</v>
      </c>
      <c r="D122" s="192" t="s">
        <v>63</v>
      </c>
      <c r="E122" s="192" t="s">
        <v>59</v>
      </c>
      <c r="F122" s="192" t="s">
        <v>60</v>
      </c>
      <c r="G122" s="192" t="s">
        <v>132</v>
      </c>
      <c r="H122" s="192" t="s">
        <v>133</v>
      </c>
      <c r="I122" s="192" t="s">
        <v>134</v>
      </c>
      <c r="J122" s="192" t="s">
        <v>121</v>
      </c>
      <c r="K122" s="193" t="s">
        <v>135</v>
      </c>
      <c r="L122" s="194"/>
      <c r="M122" s="98" t="s">
        <v>1</v>
      </c>
      <c r="N122" s="99" t="s">
        <v>42</v>
      </c>
      <c r="O122" s="99" t="s">
        <v>136</v>
      </c>
      <c r="P122" s="99" t="s">
        <v>137</v>
      </c>
      <c r="Q122" s="99" t="s">
        <v>138</v>
      </c>
      <c r="R122" s="99" t="s">
        <v>139</v>
      </c>
      <c r="S122" s="99" t="s">
        <v>140</v>
      </c>
      <c r="T122" s="100" t="s">
        <v>141</v>
      </c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</row>
    <row r="123" s="2" customFormat="1" ht="22.8" customHeight="1">
      <c r="A123" s="36"/>
      <c r="B123" s="37"/>
      <c r="C123" s="105" t="s">
        <v>142</v>
      </c>
      <c r="D123" s="38"/>
      <c r="E123" s="38"/>
      <c r="F123" s="38"/>
      <c r="G123" s="38"/>
      <c r="H123" s="38"/>
      <c r="I123" s="38"/>
      <c r="J123" s="195">
        <f>BK123</f>
        <v>0</v>
      </c>
      <c r="K123" s="38"/>
      <c r="L123" s="42"/>
      <c r="M123" s="101"/>
      <c r="N123" s="196"/>
      <c r="O123" s="102"/>
      <c r="P123" s="197">
        <f>P124</f>
        <v>0</v>
      </c>
      <c r="Q123" s="102"/>
      <c r="R123" s="197">
        <f>R124</f>
        <v>53.760870650000001</v>
      </c>
      <c r="S123" s="102"/>
      <c r="T123" s="198">
        <f>T124</f>
        <v>18.359999999999999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5" t="s">
        <v>77</v>
      </c>
      <c r="AU123" s="15" t="s">
        <v>123</v>
      </c>
      <c r="BK123" s="199">
        <f>BK124</f>
        <v>0</v>
      </c>
    </row>
    <row r="124" s="12" customFormat="1" ht="25.92" customHeight="1">
      <c r="A124" s="12"/>
      <c r="B124" s="200"/>
      <c r="C124" s="201"/>
      <c r="D124" s="202" t="s">
        <v>77</v>
      </c>
      <c r="E124" s="203" t="s">
        <v>143</v>
      </c>
      <c r="F124" s="203" t="s">
        <v>144</v>
      </c>
      <c r="G124" s="201"/>
      <c r="H124" s="201"/>
      <c r="I124" s="204"/>
      <c r="J124" s="205">
        <f>BK124</f>
        <v>0</v>
      </c>
      <c r="K124" s="201"/>
      <c r="L124" s="206"/>
      <c r="M124" s="207"/>
      <c r="N124" s="208"/>
      <c r="O124" s="208"/>
      <c r="P124" s="209">
        <f>P125+P162+P169+P186+P197+P213</f>
        <v>0</v>
      </c>
      <c r="Q124" s="208"/>
      <c r="R124" s="209">
        <f>R125+R162+R169+R186+R197+R213</f>
        <v>53.760870650000001</v>
      </c>
      <c r="S124" s="208"/>
      <c r="T124" s="210">
        <f>T125+T162+T169+T186+T197+T213</f>
        <v>18.359999999999999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1" t="s">
        <v>86</v>
      </c>
      <c r="AT124" s="212" t="s">
        <v>77</v>
      </c>
      <c r="AU124" s="212" t="s">
        <v>78</v>
      </c>
      <c r="AY124" s="211" t="s">
        <v>145</v>
      </c>
      <c r="BK124" s="213">
        <f>BK125+BK162+BK169+BK186+BK197+BK213</f>
        <v>0</v>
      </c>
    </row>
    <row r="125" s="12" customFormat="1" ht="22.8" customHeight="1">
      <c r="A125" s="12"/>
      <c r="B125" s="200"/>
      <c r="C125" s="201"/>
      <c r="D125" s="202" t="s">
        <v>77</v>
      </c>
      <c r="E125" s="214" t="s">
        <v>86</v>
      </c>
      <c r="F125" s="214" t="s">
        <v>146</v>
      </c>
      <c r="G125" s="201"/>
      <c r="H125" s="201"/>
      <c r="I125" s="204"/>
      <c r="J125" s="215">
        <f>BK125</f>
        <v>0</v>
      </c>
      <c r="K125" s="201"/>
      <c r="L125" s="206"/>
      <c r="M125" s="207"/>
      <c r="N125" s="208"/>
      <c r="O125" s="208"/>
      <c r="P125" s="209">
        <f>SUM(P126:P161)</f>
        <v>0</v>
      </c>
      <c r="Q125" s="208"/>
      <c r="R125" s="209">
        <f>SUM(R126:R161)</f>
        <v>0</v>
      </c>
      <c r="S125" s="208"/>
      <c r="T125" s="210">
        <f>SUM(T126:T161)</f>
        <v>18.359999999999999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1" t="s">
        <v>86</v>
      </c>
      <c r="AT125" s="212" t="s">
        <v>77</v>
      </c>
      <c r="AU125" s="212" t="s">
        <v>86</v>
      </c>
      <c r="AY125" s="211" t="s">
        <v>145</v>
      </c>
      <c r="BK125" s="213">
        <f>SUM(BK126:BK161)</f>
        <v>0</v>
      </c>
    </row>
    <row r="126" s="2" customFormat="1" ht="24.15" customHeight="1">
      <c r="A126" s="36"/>
      <c r="B126" s="37"/>
      <c r="C126" s="216" t="s">
        <v>86</v>
      </c>
      <c r="D126" s="216" t="s">
        <v>147</v>
      </c>
      <c r="E126" s="217" t="s">
        <v>556</v>
      </c>
      <c r="F126" s="218" t="s">
        <v>557</v>
      </c>
      <c r="G126" s="219" t="s">
        <v>150</v>
      </c>
      <c r="H126" s="220">
        <v>24</v>
      </c>
      <c r="I126" s="221"/>
      <c r="J126" s="222">
        <f>ROUND(I126*H126,2)</f>
        <v>0</v>
      </c>
      <c r="K126" s="218" t="s">
        <v>232</v>
      </c>
      <c r="L126" s="42"/>
      <c r="M126" s="223" t="s">
        <v>1</v>
      </c>
      <c r="N126" s="224" t="s">
        <v>43</v>
      </c>
      <c r="O126" s="89"/>
      <c r="P126" s="225">
        <f>O126*H126</f>
        <v>0</v>
      </c>
      <c r="Q126" s="225">
        <v>0</v>
      </c>
      <c r="R126" s="225">
        <f>Q126*H126</f>
        <v>0</v>
      </c>
      <c r="S126" s="225">
        <v>0.32500000000000001</v>
      </c>
      <c r="T126" s="226">
        <f>S126*H126</f>
        <v>7.8000000000000007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227" t="s">
        <v>152</v>
      </c>
      <c r="AT126" s="227" t="s">
        <v>147</v>
      </c>
      <c r="AU126" s="227" t="s">
        <v>88</v>
      </c>
      <c r="AY126" s="15" t="s">
        <v>145</v>
      </c>
      <c r="BE126" s="228">
        <f>IF(N126="základní",J126,0)</f>
        <v>0</v>
      </c>
      <c r="BF126" s="228">
        <f>IF(N126="snížená",J126,0)</f>
        <v>0</v>
      </c>
      <c r="BG126" s="228">
        <f>IF(N126="zákl. přenesená",J126,0)</f>
        <v>0</v>
      </c>
      <c r="BH126" s="228">
        <f>IF(N126="sníž. přenesená",J126,0)</f>
        <v>0</v>
      </c>
      <c r="BI126" s="228">
        <f>IF(N126="nulová",J126,0)</f>
        <v>0</v>
      </c>
      <c r="BJ126" s="15" t="s">
        <v>86</v>
      </c>
      <c r="BK126" s="228">
        <f>ROUND(I126*H126,2)</f>
        <v>0</v>
      </c>
      <c r="BL126" s="15" t="s">
        <v>152</v>
      </c>
      <c r="BM126" s="227" t="s">
        <v>558</v>
      </c>
    </row>
    <row r="127" s="2" customFormat="1">
      <c r="A127" s="36"/>
      <c r="B127" s="37"/>
      <c r="C127" s="38"/>
      <c r="D127" s="229" t="s">
        <v>154</v>
      </c>
      <c r="E127" s="38"/>
      <c r="F127" s="230" t="s">
        <v>559</v>
      </c>
      <c r="G127" s="38"/>
      <c r="H127" s="38"/>
      <c r="I127" s="231"/>
      <c r="J127" s="38"/>
      <c r="K127" s="38"/>
      <c r="L127" s="42"/>
      <c r="M127" s="232"/>
      <c r="N127" s="233"/>
      <c r="O127" s="89"/>
      <c r="P127" s="89"/>
      <c r="Q127" s="89"/>
      <c r="R127" s="89"/>
      <c r="S127" s="89"/>
      <c r="T127" s="90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5" t="s">
        <v>154</v>
      </c>
      <c r="AU127" s="15" t="s">
        <v>88</v>
      </c>
    </row>
    <row r="128" s="13" customFormat="1">
      <c r="A128" s="13"/>
      <c r="B128" s="234"/>
      <c r="C128" s="235"/>
      <c r="D128" s="229" t="s">
        <v>156</v>
      </c>
      <c r="E128" s="236" t="s">
        <v>1</v>
      </c>
      <c r="F128" s="237" t="s">
        <v>157</v>
      </c>
      <c r="G128" s="235"/>
      <c r="H128" s="238">
        <v>24</v>
      </c>
      <c r="I128" s="239"/>
      <c r="J128" s="235"/>
      <c r="K128" s="235"/>
      <c r="L128" s="240"/>
      <c r="M128" s="241"/>
      <c r="N128" s="242"/>
      <c r="O128" s="242"/>
      <c r="P128" s="242"/>
      <c r="Q128" s="242"/>
      <c r="R128" s="242"/>
      <c r="S128" s="242"/>
      <c r="T128" s="24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4" t="s">
        <v>156</v>
      </c>
      <c r="AU128" s="244" t="s">
        <v>88</v>
      </c>
      <c r="AV128" s="13" t="s">
        <v>88</v>
      </c>
      <c r="AW128" s="13" t="s">
        <v>34</v>
      </c>
      <c r="AX128" s="13" t="s">
        <v>86</v>
      </c>
      <c r="AY128" s="244" t="s">
        <v>145</v>
      </c>
    </row>
    <row r="129" s="2" customFormat="1" ht="24.15" customHeight="1">
      <c r="A129" s="36"/>
      <c r="B129" s="37"/>
      <c r="C129" s="216" t="s">
        <v>88</v>
      </c>
      <c r="D129" s="216" t="s">
        <v>147</v>
      </c>
      <c r="E129" s="217" t="s">
        <v>340</v>
      </c>
      <c r="F129" s="218" t="s">
        <v>341</v>
      </c>
      <c r="G129" s="219" t="s">
        <v>150</v>
      </c>
      <c r="H129" s="220">
        <v>24</v>
      </c>
      <c r="I129" s="221"/>
      <c r="J129" s="222">
        <f>ROUND(I129*H129,2)</f>
        <v>0</v>
      </c>
      <c r="K129" s="218" t="s">
        <v>232</v>
      </c>
      <c r="L129" s="42"/>
      <c r="M129" s="223" t="s">
        <v>1</v>
      </c>
      <c r="N129" s="224" t="s">
        <v>43</v>
      </c>
      <c r="O129" s="89"/>
      <c r="P129" s="225">
        <f>O129*H129</f>
        <v>0</v>
      </c>
      <c r="Q129" s="225">
        <v>0</v>
      </c>
      <c r="R129" s="225">
        <f>Q129*H129</f>
        <v>0</v>
      </c>
      <c r="S129" s="225">
        <v>0.44</v>
      </c>
      <c r="T129" s="226">
        <f>S129*H129</f>
        <v>10.560000000000001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227" t="s">
        <v>152</v>
      </c>
      <c r="AT129" s="227" t="s">
        <v>147</v>
      </c>
      <c r="AU129" s="227" t="s">
        <v>88</v>
      </c>
      <c r="AY129" s="15" t="s">
        <v>145</v>
      </c>
      <c r="BE129" s="228">
        <f>IF(N129="základní",J129,0)</f>
        <v>0</v>
      </c>
      <c r="BF129" s="228">
        <f>IF(N129="snížená",J129,0)</f>
        <v>0</v>
      </c>
      <c r="BG129" s="228">
        <f>IF(N129="zákl. přenesená",J129,0)</f>
        <v>0</v>
      </c>
      <c r="BH129" s="228">
        <f>IF(N129="sníž. přenesená",J129,0)</f>
        <v>0</v>
      </c>
      <c r="BI129" s="228">
        <f>IF(N129="nulová",J129,0)</f>
        <v>0</v>
      </c>
      <c r="BJ129" s="15" t="s">
        <v>86</v>
      </c>
      <c r="BK129" s="228">
        <f>ROUND(I129*H129,2)</f>
        <v>0</v>
      </c>
      <c r="BL129" s="15" t="s">
        <v>152</v>
      </c>
      <c r="BM129" s="227" t="s">
        <v>560</v>
      </c>
    </row>
    <row r="130" s="2" customFormat="1">
      <c r="A130" s="36"/>
      <c r="B130" s="37"/>
      <c r="C130" s="38"/>
      <c r="D130" s="229" t="s">
        <v>154</v>
      </c>
      <c r="E130" s="38"/>
      <c r="F130" s="230" t="s">
        <v>343</v>
      </c>
      <c r="G130" s="38"/>
      <c r="H130" s="38"/>
      <c r="I130" s="231"/>
      <c r="J130" s="38"/>
      <c r="K130" s="38"/>
      <c r="L130" s="42"/>
      <c r="M130" s="232"/>
      <c r="N130" s="233"/>
      <c r="O130" s="89"/>
      <c r="P130" s="89"/>
      <c r="Q130" s="89"/>
      <c r="R130" s="89"/>
      <c r="S130" s="89"/>
      <c r="T130" s="90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5" t="s">
        <v>154</v>
      </c>
      <c r="AU130" s="15" t="s">
        <v>88</v>
      </c>
    </row>
    <row r="131" s="13" customFormat="1">
      <c r="A131" s="13"/>
      <c r="B131" s="234"/>
      <c r="C131" s="235"/>
      <c r="D131" s="229" t="s">
        <v>156</v>
      </c>
      <c r="E131" s="236" t="s">
        <v>1</v>
      </c>
      <c r="F131" s="237" t="s">
        <v>157</v>
      </c>
      <c r="G131" s="235"/>
      <c r="H131" s="238">
        <v>24</v>
      </c>
      <c r="I131" s="239"/>
      <c r="J131" s="235"/>
      <c r="K131" s="235"/>
      <c r="L131" s="240"/>
      <c r="M131" s="241"/>
      <c r="N131" s="242"/>
      <c r="O131" s="242"/>
      <c r="P131" s="242"/>
      <c r="Q131" s="242"/>
      <c r="R131" s="242"/>
      <c r="S131" s="242"/>
      <c r="T131" s="24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4" t="s">
        <v>156</v>
      </c>
      <c r="AU131" s="244" t="s">
        <v>88</v>
      </c>
      <c r="AV131" s="13" t="s">
        <v>88</v>
      </c>
      <c r="AW131" s="13" t="s">
        <v>34</v>
      </c>
      <c r="AX131" s="13" t="s">
        <v>86</v>
      </c>
      <c r="AY131" s="244" t="s">
        <v>145</v>
      </c>
    </row>
    <row r="132" s="2" customFormat="1" ht="24.15" customHeight="1">
      <c r="A132" s="36"/>
      <c r="B132" s="37"/>
      <c r="C132" s="216" t="s">
        <v>164</v>
      </c>
      <c r="D132" s="216" t="s">
        <v>147</v>
      </c>
      <c r="E132" s="217" t="s">
        <v>158</v>
      </c>
      <c r="F132" s="218" t="s">
        <v>159</v>
      </c>
      <c r="G132" s="219" t="s">
        <v>160</v>
      </c>
      <c r="H132" s="220">
        <v>1.5</v>
      </c>
      <c r="I132" s="221"/>
      <c r="J132" s="222">
        <f>ROUND(I132*H132,2)</f>
        <v>0</v>
      </c>
      <c r="K132" s="218" t="s">
        <v>151</v>
      </c>
      <c r="L132" s="42"/>
      <c r="M132" s="223" t="s">
        <v>1</v>
      </c>
      <c r="N132" s="224" t="s">
        <v>43</v>
      </c>
      <c r="O132" s="89"/>
      <c r="P132" s="225">
        <f>O132*H132</f>
        <v>0</v>
      </c>
      <c r="Q132" s="225">
        <v>0</v>
      </c>
      <c r="R132" s="225">
        <f>Q132*H132</f>
        <v>0</v>
      </c>
      <c r="S132" s="225">
        <v>0</v>
      </c>
      <c r="T132" s="226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227" t="s">
        <v>152</v>
      </c>
      <c r="AT132" s="227" t="s">
        <v>147</v>
      </c>
      <c r="AU132" s="227" t="s">
        <v>88</v>
      </c>
      <c r="AY132" s="15" t="s">
        <v>145</v>
      </c>
      <c r="BE132" s="228">
        <f>IF(N132="základní",J132,0)</f>
        <v>0</v>
      </c>
      <c r="BF132" s="228">
        <f>IF(N132="snížená",J132,0)</f>
        <v>0</v>
      </c>
      <c r="BG132" s="228">
        <f>IF(N132="zákl. přenesená",J132,0)</f>
        <v>0</v>
      </c>
      <c r="BH132" s="228">
        <f>IF(N132="sníž. přenesená",J132,0)</f>
        <v>0</v>
      </c>
      <c r="BI132" s="228">
        <f>IF(N132="nulová",J132,0)</f>
        <v>0</v>
      </c>
      <c r="BJ132" s="15" t="s">
        <v>86</v>
      </c>
      <c r="BK132" s="228">
        <f>ROUND(I132*H132,2)</f>
        <v>0</v>
      </c>
      <c r="BL132" s="15" t="s">
        <v>152</v>
      </c>
      <c r="BM132" s="227" t="s">
        <v>561</v>
      </c>
    </row>
    <row r="133" s="2" customFormat="1">
      <c r="A133" s="36"/>
      <c r="B133" s="37"/>
      <c r="C133" s="38"/>
      <c r="D133" s="229" t="s">
        <v>154</v>
      </c>
      <c r="E133" s="38"/>
      <c r="F133" s="230" t="s">
        <v>162</v>
      </c>
      <c r="G133" s="38"/>
      <c r="H133" s="38"/>
      <c r="I133" s="231"/>
      <c r="J133" s="38"/>
      <c r="K133" s="38"/>
      <c r="L133" s="42"/>
      <c r="M133" s="232"/>
      <c r="N133" s="233"/>
      <c r="O133" s="89"/>
      <c r="P133" s="89"/>
      <c r="Q133" s="89"/>
      <c r="R133" s="89"/>
      <c r="S133" s="89"/>
      <c r="T133" s="90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5" t="s">
        <v>154</v>
      </c>
      <c r="AU133" s="15" t="s">
        <v>88</v>
      </c>
    </row>
    <row r="134" s="13" customFormat="1">
      <c r="A134" s="13"/>
      <c r="B134" s="234"/>
      <c r="C134" s="235"/>
      <c r="D134" s="229" t="s">
        <v>156</v>
      </c>
      <c r="E134" s="236" t="s">
        <v>1</v>
      </c>
      <c r="F134" s="237" t="s">
        <v>163</v>
      </c>
      <c r="G134" s="235"/>
      <c r="H134" s="238">
        <v>1.5</v>
      </c>
      <c r="I134" s="239"/>
      <c r="J134" s="235"/>
      <c r="K134" s="235"/>
      <c r="L134" s="240"/>
      <c r="M134" s="241"/>
      <c r="N134" s="242"/>
      <c r="O134" s="242"/>
      <c r="P134" s="242"/>
      <c r="Q134" s="242"/>
      <c r="R134" s="242"/>
      <c r="S134" s="242"/>
      <c r="T134" s="24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4" t="s">
        <v>156</v>
      </c>
      <c r="AU134" s="244" t="s">
        <v>88</v>
      </c>
      <c r="AV134" s="13" t="s">
        <v>88</v>
      </c>
      <c r="AW134" s="13" t="s">
        <v>34</v>
      </c>
      <c r="AX134" s="13" t="s">
        <v>86</v>
      </c>
      <c r="AY134" s="244" t="s">
        <v>145</v>
      </c>
    </row>
    <row r="135" s="2" customFormat="1" ht="33" customHeight="1">
      <c r="A135" s="36"/>
      <c r="B135" s="37"/>
      <c r="C135" s="216" t="s">
        <v>152</v>
      </c>
      <c r="D135" s="216" t="s">
        <v>147</v>
      </c>
      <c r="E135" s="217" t="s">
        <v>165</v>
      </c>
      <c r="F135" s="218" t="s">
        <v>166</v>
      </c>
      <c r="G135" s="219" t="s">
        <v>160</v>
      </c>
      <c r="H135" s="220">
        <v>29.968</v>
      </c>
      <c r="I135" s="221"/>
      <c r="J135" s="222">
        <f>ROUND(I135*H135,2)</f>
        <v>0</v>
      </c>
      <c r="K135" s="218" t="s">
        <v>151</v>
      </c>
      <c r="L135" s="42"/>
      <c r="M135" s="223" t="s">
        <v>1</v>
      </c>
      <c r="N135" s="224" t="s">
        <v>43</v>
      </c>
      <c r="O135" s="89"/>
      <c r="P135" s="225">
        <f>O135*H135</f>
        <v>0</v>
      </c>
      <c r="Q135" s="225">
        <v>0</v>
      </c>
      <c r="R135" s="225">
        <f>Q135*H135</f>
        <v>0</v>
      </c>
      <c r="S135" s="225">
        <v>0</v>
      </c>
      <c r="T135" s="226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227" t="s">
        <v>152</v>
      </c>
      <c r="AT135" s="227" t="s">
        <v>147</v>
      </c>
      <c r="AU135" s="227" t="s">
        <v>88</v>
      </c>
      <c r="AY135" s="15" t="s">
        <v>145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15" t="s">
        <v>86</v>
      </c>
      <c r="BK135" s="228">
        <f>ROUND(I135*H135,2)</f>
        <v>0</v>
      </c>
      <c r="BL135" s="15" t="s">
        <v>152</v>
      </c>
      <c r="BM135" s="227" t="s">
        <v>562</v>
      </c>
    </row>
    <row r="136" s="2" customFormat="1">
      <c r="A136" s="36"/>
      <c r="B136" s="37"/>
      <c r="C136" s="38"/>
      <c r="D136" s="229" t="s">
        <v>154</v>
      </c>
      <c r="E136" s="38"/>
      <c r="F136" s="230" t="s">
        <v>168</v>
      </c>
      <c r="G136" s="38"/>
      <c r="H136" s="38"/>
      <c r="I136" s="231"/>
      <c r="J136" s="38"/>
      <c r="K136" s="38"/>
      <c r="L136" s="42"/>
      <c r="M136" s="232"/>
      <c r="N136" s="233"/>
      <c r="O136" s="89"/>
      <c r="P136" s="89"/>
      <c r="Q136" s="89"/>
      <c r="R136" s="89"/>
      <c r="S136" s="89"/>
      <c r="T136" s="90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5" t="s">
        <v>154</v>
      </c>
      <c r="AU136" s="15" t="s">
        <v>88</v>
      </c>
    </row>
    <row r="137" s="13" customFormat="1">
      <c r="A137" s="13"/>
      <c r="B137" s="234"/>
      <c r="C137" s="235"/>
      <c r="D137" s="229" t="s">
        <v>156</v>
      </c>
      <c r="E137" s="236" t="s">
        <v>1</v>
      </c>
      <c r="F137" s="237" t="s">
        <v>169</v>
      </c>
      <c r="G137" s="235"/>
      <c r="H137" s="238">
        <v>29.968</v>
      </c>
      <c r="I137" s="239"/>
      <c r="J137" s="235"/>
      <c r="K137" s="235"/>
      <c r="L137" s="240"/>
      <c r="M137" s="241"/>
      <c r="N137" s="242"/>
      <c r="O137" s="242"/>
      <c r="P137" s="242"/>
      <c r="Q137" s="242"/>
      <c r="R137" s="242"/>
      <c r="S137" s="242"/>
      <c r="T137" s="24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4" t="s">
        <v>156</v>
      </c>
      <c r="AU137" s="244" t="s">
        <v>88</v>
      </c>
      <c r="AV137" s="13" t="s">
        <v>88</v>
      </c>
      <c r="AW137" s="13" t="s">
        <v>34</v>
      </c>
      <c r="AX137" s="13" t="s">
        <v>86</v>
      </c>
      <c r="AY137" s="244" t="s">
        <v>145</v>
      </c>
    </row>
    <row r="138" s="2" customFormat="1" ht="24.15" customHeight="1">
      <c r="A138" s="36"/>
      <c r="B138" s="37"/>
      <c r="C138" s="216" t="s">
        <v>174</v>
      </c>
      <c r="D138" s="216" t="s">
        <v>147</v>
      </c>
      <c r="E138" s="217" t="s">
        <v>170</v>
      </c>
      <c r="F138" s="218" t="s">
        <v>171</v>
      </c>
      <c r="G138" s="219" t="s">
        <v>160</v>
      </c>
      <c r="H138" s="220">
        <v>29.968</v>
      </c>
      <c r="I138" s="221"/>
      <c r="J138" s="222">
        <f>ROUND(I138*H138,2)</f>
        <v>0</v>
      </c>
      <c r="K138" s="218" t="s">
        <v>151</v>
      </c>
      <c r="L138" s="42"/>
      <c r="M138" s="223" t="s">
        <v>1</v>
      </c>
      <c r="N138" s="224" t="s">
        <v>43</v>
      </c>
      <c r="O138" s="89"/>
      <c r="P138" s="225">
        <f>O138*H138</f>
        <v>0</v>
      </c>
      <c r="Q138" s="225">
        <v>0</v>
      </c>
      <c r="R138" s="225">
        <f>Q138*H138</f>
        <v>0</v>
      </c>
      <c r="S138" s="225">
        <v>0</v>
      </c>
      <c r="T138" s="226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227" t="s">
        <v>152</v>
      </c>
      <c r="AT138" s="227" t="s">
        <v>147</v>
      </c>
      <c r="AU138" s="227" t="s">
        <v>88</v>
      </c>
      <c r="AY138" s="15" t="s">
        <v>145</v>
      </c>
      <c r="BE138" s="228">
        <f>IF(N138="základní",J138,0)</f>
        <v>0</v>
      </c>
      <c r="BF138" s="228">
        <f>IF(N138="snížená",J138,0)</f>
        <v>0</v>
      </c>
      <c r="BG138" s="228">
        <f>IF(N138="zákl. přenesená",J138,0)</f>
        <v>0</v>
      </c>
      <c r="BH138" s="228">
        <f>IF(N138="sníž. přenesená",J138,0)</f>
        <v>0</v>
      </c>
      <c r="BI138" s="228">
        <f>IF(N138="nulová",J138,0)</f>
        <v>0</v>
      </c>
      <c r="BJ138" s="15" t="s">
        <v>86</v>
      </c>
      <c r="BK138" s="228">
        <f>ROUND(I138*H138,2)</f>
        <v>0</v>
      </c>
      <c r="BL138" s="15" t="s">
        <v>152</v>
      </c>
      <c r="BM138" s="227" t="s">
        <v>563</v>
      </c>
    </row>
    <row r="139" s="2" customFormat="1">
      <c r="A139" s="36"/>
      <c r="B139" s="37"/>
      <c r="C139" s="38"/>
      <c r="D139" s="229" t="s">
        <v>154</v>
      </c>
      <c r="E139" s="38"/>
      <c r="F139" s="230" t="s">
        <v>173</v>
      </c>
      <c r="G139" s="38"/>
      <c r="H139" s="38"/>
      <c r="I139" s="231"/>
      <c r="J139" s="38"/>
      <c r="K139" s="38"/>
      <c r="L139" s="42"/>
      <c r="M139" s="232"/>
      <c r="N139" s="233"/>
      <c r="O139" s="89"/>
      <c r="P139" s="89"/>
      <c r="Q139" s="89"/>
      <c r="R139" s="89"/>
      <c r="S139" s="89"/>
      <c r="T139" s="90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5" t="s">
        <v>154</v>
      </c>
      <c r="AU139" s="15" t="s">
        <v>88</v>
      </c>
    </row>
    <row r="140" s="13" customFormat="1">
      <c r="A140" s="13"/>
      <c r="B140" s="234"/>
      <c r="C140" s="235"/>
      <c r="D140" s="229" t="s">
        <v>156</v>
      </c>
      <c r="E140" s="236" t="s">
        <v>1</v>
      </c>
      <c r="F140" s="237" t="s">
        <v>169</v>
      </c>
      <c r="G140" s="235"/>
      <c r="H140" s="238">
        <v>29.968</v>
      </c>
      <c r="I140" s="239"/>
      <c r="J140" s="235"/>
      <c r="K140" s="235"/>
      <c r="L140" s="240"/>
      <c r="M140" s="241"/>
      <c r="N140" s="242"/>
      <c r="O140" s="242"/>
      <c r="P140" s="242"/>
      <c r="Q140" s="242"/>
      <c r="R140" s="242"/>
      <c r="S140" s="242"/>
      <c r="T140" s="24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4" t="s">
        <v>156</v>
      </c>
      <c r="AU140" s="244" t="s">
        <v>88</v>
      </c>
      <c r="AV140" s="13" t="s">
        <v>88</v>
      </c>
      <c r="AW140" s="13" t="s">
        <v>34</v>
      </c>
      <c r="AX140" s="13" t="s">
        <v>86</v>
      </c>
      <c r="AY140" s="244" t="s">
        <v>145</v>
      </c>
    </row>
    <row r="141" s="2" customFormat="1" ht="37.8" customHeight="1">
      <c r="A141" s="36"/>
      <c r="B141" s="37"/>
      <c r="C141" s="216" t="s">
        <v>179</v>
      </c>
      <c r="D141" s="216" t="s">
        <v>147</v>
      </c>
      <c r="E141" s="217" t="s">
        <v>175</v>
      </c>
      <c r="F141" s="218" t="s">
        <v>176</v>
      </c>
      <c r="G141" s="219" t="s">
        <v>160</v>
      </c>
      <c r="H141" s="220">
        <v>29.968</v>
      </c>
      <c r="I141" s="221"/>
      <c r="J141" s="222">
        <f>ROUND(I141*H141,2)</f>
        <v>0</v>
      </c>
      <c r="K141" s="218" t="s">
        <v>151</v>
      </c>
      <c r="L141" s="42"/>
      <c r="M141" s="223" t="s">
        <v>1</v>
      </c>
      <c r="N141" s="224" t="s">
        <v>43</v>
      </c>
      <c r="O141" s="89"/>
      <c r="P141" s="225">
        <f>O141*H141</f>
        <v>0</v>
      </c>
      <c r="Q141" s="225">
        <v>0</v>
      </c>
      <c r="R141" s="225">
        <f>Q141*H141</f>
        <v>0</v>
      </c>
      <c r="S141" s="225">
        <v>0</v>
      </c>
      <c r="T141" s="226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227" t="s">
        <v>152</v>
      </c>
      <c r="AT141" s="227" t="s">
        <v>147</v>
      </c>
      <c r="AU141" s="227" t="s">
        <v>88</v>
      </c>
      <c r="AY141" s="15" t="s">
        <v>145</v>
      </c>
      <c r="BE141" s="228">
        <f>IF(N141="základní",J141,0)</f>
        <v>0</v>
      </c>
      <c r="BF141" s="228">
        <f>IF(N141="snížená",J141,0)</f>
        <v>0</v>
      </c>
      <c r="BG141" s="228">
        <f>IF(N141="zákl. přenesená",J141,0)</f>
        <v>0</v>
      </c>
      <c r="BH141" s="228">
        <f>IF(N141="sníž. přenesená",J141,0)</f>
        <v>0</v>
      </c>
      <c r="BI141" s="228">
        <f>IF(N141="nulová",J141,0)</f>
        <v>0</v>
      </c>
      <c r="BJ141" s="15" t="s">
        <v>86</v>
      </c>
      <c r="BK141" s="228">
        <f>ROUND(I141*H141,2)</f>
        <v>0</v>
      </c>
      <c r="BL141" s="15" t="s">
        <v>152</v>
      </c>
      <c r="BM141" s="227" t="s">
        <v>564</v>
      </c>
    </row>
    <row r="142" s="2" customFormat="1">
      <c r="A142" s="36"/>
      <c r="B142" s="37"/>
      <c r="C142" s="38"/>
      <c r="D142" s="229" t="s">
        <v>154</v>
      </c>
      <c r="E142" s="38"/>
      <c r="F142" s="230" t="s">
        <v>178</v>
      </c>
      <c r="G142" s="38"/>
      <c r="H142" s="38"/>
      <c r="I142" s="231"/>
      <c r="J142" s="38"/>
      <c r="K142" s="38"/>
      <c r="L142" s="42"/>
      <c r="M142" s="232"/>
      <c r="N142" s="233"/>
      <c r="O142" s="89"/>
      <c r="P142" s="89"/>
      <c r="Q142" s="89"/>
      <c r="R142" s="89"/>
      <c r="S142" s="89"/>
      <c r="T142" s="90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5" t="s">
        <v>154</v>
      </c>
      <c r="AU142" s="15" t="s">
        <v>88</v>
      </c>
    </row>
    <row r="143" s="13" customFormat="1">
      <c r="A143" s="13"/>
      <c r="B143" s="234"/>
      <c r="C143" s="235"/>
      <c r="D143" s="229" t="s">
        <v>156</v>
      </c>
      <c r="E143" s="236" t="s">
        <v>1</v>
      </c>
      <c r="F143" s="237" t="s">
        <v>169</v>
      </c>
      <c r="G143" s="235"/>
      <c r="H143" s="238">
        <v>29.968</v>
      </c>
      <c r="I143" s="239"/>
      <c r="J143" s="235"/>
      <c r="K143" s="235"/>
      <c r="L143" s="240"/>
      <c r="M143" s="241"/>
      <c r="N143" s="242"/>
      <c r="O143" s="242"/>
      <c r="P143" s="242"/>
      <c r="Q143" s="242"/>
      <c r="R143" s="242"/>
      <c r="S143" s="242"/>
      <c r="T143" s="24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4" t="s">
        <v>156</v>
      </c>
      <c r="AU143" s="244" t="s">
        <v>88</v>
      </c>
      <c r="AV143" s="13" t="s">
        <v>88</v>
      </c>
      <c r="AW143" s="13" t="s">
        <v>34</v>
      </c>
      <c r="AX143" s="13" t="s">
        <v>86</v>
      </c>
      <c r="AY143" s="244" t="s">
        <v>145</v>
      </c>
    </row>
    <row r="144" s="2" customFormat="1" ht="37.8" customHeight="1">
      <c r="A144" s="36"/>
      <c r="B144" s="37"/>
      <c r="C144" s="216" t="s">
        <v>185</v>
      </c>
      <c r="D144" s="216" t="s">
        <v>147</v>
      </c>
      <c r="E144" s="217" t="s">
        <v>180</v>
      </c>
      <c r="F144" s="218" t="s">
        <v>181</v>
      </c>
      <c r="G144" s="219" t="s">
        <v>160</v>
      </c>
      <c r="H144" s="220">
        <v>299.68000000000001</v>
      </c>
      <c r="I144" s="221"/>
      <c r="J144" s="222">
        <f>ROUND(I144*H144,2)</f>
        <v>0</v>
      </c>
      <c r="K144" s="218" t="s">
        <v>151</v>
      </c>
      <c r="L144" s="42"/>
      <c r="M144" s="223" t="s">
        <v>1</v>
      </c>
      <c r="N144" s="224" t="s">
        <v>43</v>
      </c>
      <c r="O144" s="89"/>
      <c r="P144" s="225">
        <f>O144*H144</f>
        <v>0</v>
      </c>
      <c r="Q144" s="225">
        <v>0</v>
      </c>
      <c r="R144" s="225">
        <f>Q144*H144</f>
        <v>0</v>
      </c>
      <c r="S144" s="225">
        <v>0</v>
      </c>
      <c r="T144" s="226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227" t="s">
        <v>152</v>
      </c>
      <c r="AT144" s="227" t="s">
        <v>147</v>
      </c>
      <c r="AU144" s="227" t="s">
        <v>88</v>
      </c>
      <c r="AY144" s="15" t="s">
        <v>145</v>
      </c>
      <c r="BE144" s="228">
        <f>IF(N144="základní",J144,0)</f>
        <v>0</v>
      </c>
      <c r="BF144" s="228">
        <f>IF(N144="snížená",J144,0)</f>
        <v>0</v>
      </c>
      <c r="BG144" s="228">
        <f>IF(N144="zákl. přenesená",J144,0)</f>
        <v>0</v>
      </c>
      <c r="BH144" s="228">
        <f>IF(N144="sníž. přenesená",J144,0)</f>
        <v>0</v>
      </c>
      <c r="BI144" s="228">
        <f>IF(N144="nulová",J144,0)</f>
        <v>0</v>
      </c>
      <c r="BJ144" s="15" t="s">
        <v>86</v>
      </c>
      <c r="BK144" s="228">
        <f>ROUND(I144*H144,2)</f>
        <v>0</v>
      </c>
      <c r="BL144" s="15" t="s">
        <v>152</v>
      </c>
      <c r="BM144" s="227" t="s">
        <v>565</v>
      </c>
    </row>
    <row r="145" s="2" customFormat="1">
      <c r="A145" s="36"/>
      <c r="B145" s="37"/>
      <c r="C145" s="38"/>
      <c r="D145" s="229" t="s">
        <v>154</v>
      </c>
      <c r="E145" s="38"/>
      <c r="F145" s="230" t="s">
        <v>183</v>
      </c>
      <c r="G145" s="38"/>
      <c r="H145" s="38"/>
      <c r="I145" s="231"/>
      <c r="J145" s="38"/>
      <c r="K145" s="38"/>
      <c r="L145" s="42"/>
      <c r="M145" s="232"/>
      <c r="N145" s="233"/>
      <c r="O145" s="89"/>
      <c r="P145" s="89"/>
      <c r="Q145" s="89"/>
      <c r="R145" s="89"/>
      <c r="S145" s="89"/>
      <c r="T145" s="90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5" t="s">
        <v>154</v>
      </c>
      <c r="AU145" s="15" t="s">
        <v>88</v>
      </c>
    </row>
    <row r="146" s="13" customFormat="1">
      <c r="A146" s="13"/>
      <c r="B146" s="234"/>
      <c r="C146" s="235"/>
      <c r="D146" s="229" t="s">
        <v>156</v>
      </c>
      <c r="E146" s="236" t="s">
        <v>1</v>
      </c>
      <c r="F146" s="237" t="s">
        <v>184</v>
      </c>
      <c r="G146" s="235"/>
      <c r="H146" s="238">
        <v>299.68000000000001</v>
      </c>
      <c r="I146" s="239"/>
      <c r="J146" s="235"/>
      <c r="K146" s="235"/>
      <c r="L146" s="240"/>
      <c r="M146" s="241"/>
      <c r="N146" s="242"/>
      <c r="O146" s="242"/>
      <c r="P146" s="242"/>
      <c r="Q146" s="242"/>
      <c r="R146" s="242"/>
      <c r="S146" s="242"/>
      <c r="T146" s="24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4" t="s">
        <v>156</v>
      </c>
      <c r="AU146" s="244" t="s">
        <v>88</v>
      </c>
      <c r="AV146" s="13" t="s">
        <v>88</v>
      </c>
      <c r="AW146" s="13" t="s">
        <v>34</v>
      </c>
      <c r="AX146" s="13" t="s">
        <v>86</v>
      </c>
      <c r="AY146" s="244" t="s">
        <v>145</v>
      </c>
    </row>
    <row r="147" s="2" customFormat="1" ht="24.15" customHeight="1">
      <c r="A147" s="36"/>
      <c r="B147" s="37"/>
      <c r="C147" s="216" t="s">
        <v>190</v>
      </c>
      <c r="D147" s="216" t="s">
        <v>147</v>
      </c>
      <c r="E147" s="217" t="s">
        <v>186</v>
      </c>
      <c r="F147" s="218" t="s">
        <v>187</v>
      </c>
      <c r="G147" s="219" t="s">
        <v>160</v>
      </c>
      <c r="H147" s="220">
        <v>29.968</v>
      </c>
      <c r="I147" s="221"/>
      <c r="J147" s="222">
        <f>ROUND(I147*H147,2)</f>
        <v>0</v>
      </c>
      <c r="K147" s="218" t="s">
        <v>151</v>
      </c>
      <c r="L147" s="42"/>
      <c r="M147" s="223" t="s">
        <v>1</v>
      </c>
      <c r="N147" s="224" t="s">
        <v>43</v>
      </c>
      <c r="O147" s="89"/>
      <c r="P147" s="225">
        <f>O147*H147</f>
        <v>0</v>
      </c>
      <c r="Q147" s="225">
        <v>0</v>
      </c>
      <c r="R147" s="225">
        <f>Q147*H147</f>
        <v>0</v>
      </c>
      <c r="S147" s="225">
        <v>0</v>
      </c>
      <c r="T147" s="226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227" t="s">
        <v>152</v>
      </c>
      <c r="AT147" s="227" t="s">
        <v>147</v>
      </c>
      <c r="AU147" s="227" t="s">
        <v>88</v>
      </c>
      <c r="AY147" s="15" t="s">
        <v>145</v>
      </c>
      <c r="BE147" s="228">
        <f>IF(N147="základní",J147,0)</f>
        <v>0</v>
      </c>
      <c r="BF147" s="228">
        <f>IF(N147="snížená",J147,0)</f>
        <v>0</v>
      </c>
      <c r="BG147" s="228">
        <f>IF(N147="zákl. přenesená",J147,0)</f>
        <v>0</v>
      </c>
      <c r="BH147" s="228">
        <f>IF(N147="sníž. přenesená",J147,0)</f>
        <v>0</v>
      </c>
      <c r="BI147" s="228">
        <f>IF(N147="nulová",J147,0)</f>
        <v>0</v>
      </c>
      <c r="BJ147" s="15" t="s">
        <v>86</v>
      </c>
      <c r="BK147" s="228">
        <f>ROUND(I147*H147,2)</f>
        <v>0</v>
      </c>
      <c r="BL147" s="15" t="s">
        <v>152</v>
      </c>
      <c r="BM147" s="227" t="s">
        <v>566</v>
      </c>
    </row>
    <row r="148" s="2" customFormat="1">
      <c r="A148" s="36"/>
      <c r="B148" s="37"/>
      <c r="C148" s="38"/>
      <c r="D148" s="229" t="s">
        <v>154</v>
      </c>
      <c r="E148" s="38"/>
      <c r="F148" s="230" t="s">
        <v>189</v>
      </c>
      <c r="G148" s="38"/>
      <c r="H148" s="38"/>
      <c r="I148" s="231"/>
      <c r="J148" s="38"/>
      <c r="K148" s="38"/>
      <c r="L148" s="42"/>
      <c r="M148" s="232"/>
      <c r="N148" s="233"/>
      <c r="O148" s="89"/>
      <c r="P148" s="89"/>
      <c r="Q148" s="89"/>
      <c r="R148" s="89"/>
      <c r="S148" s="89"/>
      <c r="T148" s="90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5" t="s">
        <v>154</v>
      </c>
      <c r="AU148" s="15" t="s">
        <v>88</v>
      </c>
    </row>
    <row r="149" s="13" customFormat="1">
      <c r="A149" s="13"/>
      <c r="B149" s="234"/>
      <c r="C149" s="235"/>
      <c r="D149" s="229" t="s">
        <v>156</v>
      </c>
      <c r="E149" s="236" t="s">
        <v>1</v>
      </c>
      <c r="F149" s="237" t="s">
        <v>169</v>
      </c>
      <c r="G149" s="235"/>
      <c r="H149" s="238">
        <v>29.968</v>
      </c>
      <c r="I149" s="239"/>
      <c r="J149" s="235"/>
      <c r="K149" s="235"/>
      <c r="L149" s="240"/>
      <c r="M149" s="241"/>
      <c r="N149" s="242"/>
      <c r="O149" s="242"/>
      <c r="P149" s="242"/>
      <c r="Q149" s="242"/>
      <c r="R149" s="242"/>
      <c r="S149" s="242"/>
      <c r="T149" s="24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4" t="s">
        <v>156</v>
      </c>
      <c r="AU149" s="244" t="s">
        <v>88</v>
      </c>
      <c r="AV149" s="13" t="s">
        <v>88</v>
      </c>
      <c r="AW149" s="13" t="s">
        <v>34</v>
      </c>
      <c r="AX149" s="13" t="s">
        <v>86</v>
      </c>
      <c r="AY149" s="244" t="s">
        <v>145</v>
      </c>
    </row>
    <row r="150" s="2" customFormat="1" ht="24.15" customHeight="1">
      <c r="A150" s="36"/>
      <c r="B150" s="37"/>
      <c r="C150" s="216" t="s">
        <v>197</v>
      </c>
      <c r="D150" s="216" t="s">
        <v>147</v>
      </c>
      <c r="E150" s="217" t="s">
        <v>191</v>
      </c>
      <c r="F150" s="218" t="s">
        <v>192</v>
      </c>
      <c r="G150" s="219" t="s">
        <v>193</v>
      </c>
      <c r="H150" s="220">
        <v>53.942</v>
      </c>
      <c r="I150" s="221"/>
      <c r="J150" s="222">
        <f>ROUND(I150*H150,2)</f>
        <v>0</v>
      </c>
      <c r="K150" s="218" t="s">
        <v>151</v>
      </c>
      <c r="L150" s="42"/>
      <c r="M150" s="223" t="s">
        <v>1</v>
      </c>
      <c r="N150" s="224" t="s">
        <v>43</v>
      </c>
      <c r="O150" s="89"/>
      <c r="P150" s="225">
        <f>O150*H150</f>
        <v>0</v>
      </c>
      <c r="Q150" s="225">
        <v>0</v>
      </c>
      <c r="R150" s="225">
        <f>Q150*H150</f>
        <v>0</v>
      </c>
      <c r="S150" s="225">
        <v>0</v>
      </c>
      <c r="T150" s="226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227" t="s">
        <v>152</v>
      </c>
      <c r="AT150" s="227" t="s">
        <v>147</v>
      </c>
      <c r="AU150" s="227" t="s">
        <v>88</v>
      </c>
      <c r="AY150" s="15" t="s">
        <v>145</v>
      </c>
      <c r="BE150" s="228">
        <f>IF(N150="základní",J150,0)</f>
        <v>0</v>
      </c>
      <c r="BF150" s="228">
        <f>IF(N150="snížená",J150,0)</f>
        <v>0</v>
      </c>
      <c r="BG150" s="228">
        <f>IF(N150="zákl. přenesená",J150,0)</f>
        <v>0</v>
      </c>
      <c r="BH150" s="228">
        <f>IF(N150="sníž. přenesená",J150,0)</f>
        <v>0</v>
      </c>
      <c r="BI150" s="228">
        <f>IF(N150="nulová",J150,0)</f>
        <v>0</v>
      </c>
      <c r="BJ150" s="15" t="s">
        <v>86</v>
      </c>
      <c r="BK150" s="228">
        <f>ROUND(I150*H150,2)</f>
        <v>0</v>
      </c>
      <c r="BL150" s="15" t="s">
        <v>152</v>
      </c>
      <c r="BM150" s="227" t="s">
        <v>567</v>
      </c>
    </row>
    <row r="151" s="2" customFormat="1">
      <c r="A151" s="36"/>
      <c r="B151" s="37"/>
      <c r="C151" s="38"/>
      <c r="D151" s="229" t="s">
        <v>154</v>
      </c>
      <c r="E151" s="38"/>
      <c r="F151" s="230" t="s">
        <v>195</v>
      </c>
      <c r="G151" s="38"/>
      <c r="H151" s="38"/>
      <c r="I151" s="231"/>
      <c r="J151" s="38"/>
      <c r="K151" s="38"/>
      <c r="L151" s="42"/>
      <c r="M151" s="232"/>
      <c r="N151" s="233"/>
      <c r="O151" s="89"/>
      <c r="P151" s="89"/>
      <c r="Q151" s="89"/>
      <c r="R151" s="89"/>
      <c r="S151" s="89"/>
      <c r="T151" s="90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5" t="s">
        <v>154</v>
      </c>
      <c r="AU151" s="15" t="s">
        <v>88</v>
      </c>
    </row>
    <row r="152" s="13" customFormat="1">
      <c r="A152" s="13"/>
      <c r="B152" s="234"/>
      <c r="C152" s="235"/>
      <c r="D152" s="229" t="s">
        <v>156</v>
      </c>
      <c r="E152" s="236" t="s">
        <v>1</v>
      </c>
      <c r="F152" s="237" t="s">
        <v>196</v>
      </c>
      <c r="G152" s="235"/>
      <c r="H152" s="238">
        <v>53.942</v>
      </c>
      <c r="I152" s="239"/>
      <c r="J152" s="235"/>
      <c r="K152" s="235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156</v>
      </c>
      <c r="AU152" s="244" t="s">
        <v>88</v>
      </c>
      <c r="AV152" s="13" t="s">
        <v>88</v>
      </c>
      <c r="AW152" s="13" t="s">
        <v>34</v>
      </c>
      <c r="AX152" s="13" t="s">
        <v>86</v>
      </c>
      <c r="AY152" s="244" t="s">
        <v>145</v>
      </c>
    </row>
    <row r="153" s="2" customFormat="1" ht="16.5" customHeight="1">
      <c r="A153" s="36"/>
      <c r="B153" s="37"/>
      <c r="C153" s="216" t="s">
        <v>203</v>
      </c>
      <c r="D153" s="216" t="s">
        <v>147</v>
      </c>
      <c r="E153" s="217" t="s">
        <v>216</v>
      </c>
      <c r="F153" s="218" t="s">
        <v>217</v>
      </c>
      <c r="G153" s="219" t="s">
        <v>218</v>
      </c>
      <c r="H153" s="220">
        <v>4</v>
      </c>
      <c r="I153" s="221"/>
      <c r="J153" s="222">
        <f>ROUND(I153*H153,2)</f>
        <v>0</v>
      </c>
      <c r="K153" s="218" t="s">
        <v>1</v>
      </c>
      <c r="L153" s="42"/>
      <c r="M153" s="223" t="s">
        <v>1</v>
      </c>
      <c r="N153" s="224" t="s">
        <v>43</v>
      </c>
      <c r="O153" s="89"/>
      <c r="P153" s="225">
        <f>O153*H153</f>
        <v>0</v>
      </c>
      <c r="Q153" s="225">
        <v>0</v>
      </c>
      <c r="R153" s="225">
        <f>Q153*H153</f>
        <v>0</v>
      </c>
      <c r="S153" s="225">
        <v>0</v>
      </c>
      <c r="T153" s="226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227" t="s">
        <v>152</v>
      </c>
      <c r="AT153" s="227" t="s">
        <v>147</v>
      </c>
      <c r="AU153" s="227" t="s">
        <v>88</v>
      </c>
      <c r="AY153" s="15" t="s">
        <v>145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15" t="s">
        <v>86</v>
      </c>
      <c r="BK153" s="228">
        <f>ROUND(I153*H153,2)</f>
        <v>0</v>
      </c>
      <c r="BL153" s="15" t="s">
        <v>152</v>
      </c>
      <c r="BM153" s="227" t="s">
        <v>568</v>
      </c>
    </row>
    <row r="154" s="2" customFormat="1">
      <c r="A154" s="36"/>
      <c r="B154" s="37"/>
      <c r="C154" s="38"/>
      <c r="D154" s="229" t="s">
        <v>154</v>
      </c>
      <c r="E154" s="38"/>
      <c r="F154" s="230" t="s">
        <v>220</v>
      </c>
      <c r="G154" s="38"/>
      <c r="H154" s="38"/>
      <c r="I154" s="231"/>
      <c r="J154" s="38"/>
      <c r="K154" s="38"/>
      <c r="L154" s="42"/>
      <c r="M154" s="232"/>
      <c r="N154" s="233"/>
      <c r="O154" s="89"/>
      <c r="P154" s="89"/>
      <c r="Q154" s="89"/>
      <c r="R154" s="89"/>
      <c r="S154" s="89"/>
      <c r="T154" s="90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5" t="s">
        <v>154</v>
      </c>
      <c r="AU154" s="15" t="s">
        <v>88</v>
      </c>
    </row>
    <row r="155" s="13" customFormat="1">
      <c r="A155" s="13"/>
      <c r="B155" s="234"/>
      <c r="C155" s="235"/>
      <c r="D155" s="229" t="s">
        <v>156</v>
      </c>
      <c r="E155" s="236" t="s">
        <v>1</v>
      </c>
      <c r="F155" s="237" t="s">
        <v>152</v>
      </c>
      <c r="G155" s="235"/>
      <c r="H155" s="238">
        <v>4</v>
      </c>
      <c r="I155" s="239"/>
      <c r="J155" s="235"/>
      <c r="K155" s="235"/>
      <c r="L155" s="240"/>
      <c r="M155" s="241"/>
      <c r="N155" s="242"/>
      <c r="O155" s="242"/>
      <c r="P155" s="242"/>
      <c r="Q155" s="242"/>
      <c r="R155" s="242"/>
      <c r="S155" s="242"/>
      <c r="T155" s="24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4" t="s">
        <v>156</v>
      </c>
      <c r="AU155" s="244" t="s">
        <v>88</v>
      </c>
      <c r="AV155" s="13" t="s">
        <v>88</v>
      </c>
      <c r="AW155" s="13" t="s">
        <v>34</v>
      </c>
      <c r="AX155" s="13" t="s">
        <v>86</v>
      </c>
      <c r="AY155" s="244" t="s">
        <v>145</v>
      </c>
    </row>
    <row r="156" s="2" customFormat="1" ht="62.7" customHeight="1">
      <c r="A156" s="36"/>
      <c r="B156" s="37"/>
      <c r="C156" s="216" t="s">
        <v>208</v>
      </c>
      <c r="D156" s="216" t="s">
        <v>147</v>
      </c>
      <c r="E156" s="217" t="s">
        <v>222</v>
      </c>
      <c r="F156" s="218" t="s">
        <v>223</v>
      </c>
      <c r="G156" s="219" t="s">
        <v>218</v>
      </c>
      <c r="H156" s="220">
        <v>2</v>
      </c>
      <c r="I156" s="221"/>
      <c r="J156" s="222">
        <f>ROUND(I156*H156,2)</f>
        <v>0</v>
      </c>
      <c r="K156" s="218" t="s">
        <v>1</v>
      </c>
      <c r="L156" s="42"/>
      <c r="M156" s="223" t="s">
        <v>1</v>
      </c>
      <c r="N156" s="224" t="s">
        <v>43</v>
      </c>
      <c r="O156" s="89"/>
      <c r="P156" s="225">
        <f>O156*H156</f>
        <v>0</v>
      </c>
      <c r="Q156" s="225">
        <v>0</v>
      </c>
      <c r="R156" s="225">
        <f>Q156*H156</f>
        <v>0</v>
      </c>
      <c r="S156" s="225">
        <v>0</v>
      </c>
      <c r="T156" s="226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227" t="s">
        <v>152</v>
      </c>
      <c r="AT156" s="227" t="s">
        <v>147</v>
      </c>
      <c r="AU156" s="227" t="s">
        <v>88</v>
      </c>
      <c r="AY156" s="15" t="s">
        <v>145</v>
      </c>
      <c r="BE156" s="228">
        <f>IF(N156="základní",J156,0)</f>
        <v>0</v>
      </c>
      <c r="BF156" s="228">
        <f>IF(N156="snížená",J156,0)</f>
        <v>0</v>
      </c>
      <c r="BG156" s="228">
        <f>IF(N156="zákl. přenesená",J156,0)</f>
        <v>0</v>
      </c>
      <c r="BH156" s="228">
        <f>IF(N156="sníž. přenesená",J156,0)</f>
        <v>0</v>
      </c>
      <c r="BI156" s="228">
        <f>IF(N156="nulová",J156,0)</f>
        <v>0</v>
      </c>
      <c r="BJ156" s="15" t="s">
        <v>86</v>
      </c>
      <c r="BK156" s="228">
        <f>ROUND(I156*H156,2)</f>
        <v>0</v>
      </c>
      <c r="BL156" s="15" t="s">
        <v>152</v>
      </c>
      <c r="BM156" s="227" t="s">
        <v>569</v>
      </c>
    </row>
    <row r="157" s="2" customFormat="1">
      <c r="A157" s="36"/>
      <c r="B157" s="37"/>
      <c r="C157" s="38"/>
      <c r="D157" s="229" t="s">
        <v>154</v>
      </c>
      <c r="E157" s="38"/>
      <c r="F157" s="230" t="s">
        <v>223</v>
      </c>
      <c r="G157" s="38"/>
      <c r="H157" s="38"/>
      <c r="I157" s="231"/>
      <c r="J157" s="38"/>
      <c r="K157" s="38"/>
      <c r="L157" s="42"/>
      <c r="M157" s="232"/>
      <c r="N157" s="233"/>
      <c r="O157" s="89"/>
      <c r="P157" s="89"/>
      <c r="Q157" s="89"/>
      <c r="R157" s="89"/>
      <c r="S157" s="89"/>
      <c r="T157" s="90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5" t="s">
        <v>154</v>
      </c>
      <c r="AU157" s="15" t="s">
        <v>88</v>
      </c>
    </row>
    <row r="158" s="13" customFormat="1">
      <c r="A158" s="13"/>
      <c r="B158" s="234"/>
      <c r="C158" s="235"/>
      <c r="D158" s="229" t="s">
        <v>156</v>
      </c>
      <c r="E158" s="236" t="s">
        <v>1</v>
      </c>
      <c r="F158" s="237" t="s">
        <v>88</v>
      </c>
      <c r="G158" s="235"/>
      <c r="H158" s="238">
        <v>2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4" t="s">
        <v>156</v>
      </c>
      <c r="AU158" s="244" t="s">
        <v>88</v>
      </c>
      <c r="AV158" s="13" t="s">
        <v>88</v>
      </c>
      <c r="AW158" s="13" t="s">
        <v>34</v>
      </c>
      <c r="AX158" s="13" t="s">
        <v>86</v>
      </c>
      <c r="AY158" s="244" t="s">
        <v>145</v>
      </c>
    </row>
    <row r="159" s="2" customFormat="1" ht="66.75" customHeight="1">
      <c r="A159" s="36"/>
      <c r="B159" s="37"/>
      <c r="C159" s="216" t="s">
        <v>215</v>
      </c>
      <c r="D159" s="216" t="s">
        <v>147</v>
      </c>
      <c r="E159" s="217" t="s">
        <v>226</v>
      </c>
      <c r="F159" s="218" t="s">
        <v>227</v>
      </c>
      <c r="G159" s="219" t="s">
        <v>218</v>
      </c>
      <c r="H159" s="220">
        <v>2</v>
      </c>
      <c r="I159" s="221"/>
      <c r="J159" s="222">
        <f>ROUND(I159*H159,2)</f>
        <v>0</v>
      </c>
      <c r="K159" s="218" t="s">
        <v>1</v>
      </c>
      <c r="L159" s="42"/>
      <c r="M159" s="223" t="s">
        <v>1</v>
      </c>
      <c r="N159" s="224" t="s">
        <v>43</v>
      </c>
      <c r="O159" s="89"/>
      <c r="P159" s="225">
        <f>O159*H159</f>
        <v>0</v>
      </c>
      <c r="Q159" s="225">
        <v>0</v>
      </c>
      <c r="R159" s="225">
        <f>Q159*H159</f>
        <v>0</v>
      </c>
      <c r="S159" s="225">
        <v>0</v>
      </c>
      <c r="T159" s="226">
        <f>S159*H159</f>
        <v>0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227" t="s">
        <v>152</v>
      </c>
      <c r="AT159" s="227" t="s">
        <v>147</v>
      </c>
      <c r="AU159" s="227" t="s">
        <v>88</v>
      </c>
      <c r="AY159" s="15" t="s">
        <v>145</v>
      </c>
      <c r="BE159" s="228">
        <f>IF(N159="základní",J159,0)</f>
        <v>0</v>
      </c>
      <c r="BF159" s="228">
        <f>IF(N159="snížená",J159,0)</f>
        <v>0</v>
      </c>
      <c r="BG159" s="228">
        <f>IF(N159="zákl. přenesená",J159,0)</f>
        <v>0</v>
      </c>
      <c r="BH159" s="228">
        <f>IF(N159="sníž. přenesená",J159,0)</f>
        <v>0</v>
      </c>
      <c r="BI159" s="228">
        <f>IF(N159="nulová",J159,0)</f>
        <v>0</v>
      </c>
      <c r="BJ159" s="15" t="s">
        <v>86</v>
      </c>
      <c r="BK159" s="228">
        <f>ROUND(I159*H159,2)</f>
        <v>0</v>
      </c>
      <c r="BL159" s="15" t="s">
        <v>152</v>
      </c>
      <c r="BM159" s="227" t="s">
        <v>570</v>
      </c>
    </row>
    <row r="160" s="2" customFormat="1">
      <c r="A160" s="36"/>
      <c r="B160" s="37"/>
      <c r="C160" s="38"/>
      <c r="D160" s="229" t="s">
        <v>154</v>
      </c>
      <c r="E160" s="38"/>
      <c r="F160" s="230" t="s">
        <v>227</v>
      </c>
      <c r="G160" s="38"/>
      <c r="H160" s="38"/>
      <c r="I160" s="231"/>
      <c r="J160" s="38"/>
      <c r="K160" s="38"/>
      <c r="L160" s="42"/>
      <c r="M160" s="232"/>
      <c r="N160" s="233"/>
      <c r="O160" s="89"/>
      <c r="P160" s="89"/>
      <c r="Q160" s="89"/>
      <c r="R160" s="89"/>
      <c r="S160" s="89"/>
      <c r="T160" s="90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5" t="s">
        <v>154</v>
      </c>
      <c r="AU160" s="15" t="s">
        <v>88</v>
      </c>
    </row>
    <row r="161" s="13" customFormat="1">
      <c r="A161" s="13"/>
      <c r="B161" s="234"/>
      <c r="C161" s="235"/>
      <c r="D161" s="229" t="s">
        <v>156</v>
      </c>
      <c r="E161" s="236" t="s">
        <v>1</v>
      </c>
      <c r="F161" s="237" t="s">
        <v>88</v>
      </c>
      <c r="G161" s="235"/>
      <c r="H161" s="238">
        <v>2</v>
      </c>
      <c r="I161" s="239"/>
      <c r="J161" s="235"/>
      <c r="K161" s="235"/>
      <c r="L161" s="240"/>
      <c r="M161" s="241"/>
      <c r="N161" s="242"/>
      <c r="O161" s="242"/>
      <c r="P161" s="242"/>
      <c r="Q161" s="242"/>
      <c r="R161" s="242"/>
      <c r="S161" s="242"/>
      <c r="T161" s="24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4" t="s">
        <v>156</v>
      </c>
      <c r="AU161" s="244" t="s">
        <v>88</v>
      </c>
      <c r="AV161" s="13" t="s">
        <v>88</v>
      </c>
      <c r="AW161" s="13" t="s">
        <v>34</v>
      </c>
      <c r="AX161" s="13" t="s">
        <v>86</v>
      </c>
      <c r="AY161" s="244" t="s">
        <v>145</v>
      </c>
    </row>
    <row r="162" s="12" customFormat="1" ht="22.8" customHeight="1">
      <c r="A162" s="12"/>
      <c r="B162" s="200"/>
      <c r="C162" s="201"/>
      <c r="D162" s="202" t="s">
        <v>77</v>
      </c>
      <c r="E162" s="214" t="s">
        <v>88</v>
      </c>
      <c r="F162" s="214" t="s">
        <v>229</v>
      </c>
      <c r="G162" s="201"/>
      <c r="H162" s="201"/>
      <c r="I162" s="204"/>
      <c r="J162" s="215">
        <f>BK162</f>
        <v>0</v>
      </c>
      <c r="K162" s="201"/>
      <c r="L162" s="206"/>
      <c r="M162" s="207"/>
      <c r="N162" s="208"/>
      <c r="O162" s="208"/>
      <c r="P162" s="209">
        <f>SUM(P163:P168)</f>
        <v>0</v>
      </c>
      <c r="Q162" s="208"/>
      <c r="R162" s="209">
        <f>SUM(R163:R168)</f>
        <v>26.91038185</v>
      </c>
      <c r="S162" s="208"/>
      <c r="T162" s="210">
        <f>SUM(T163:T168)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1" t="s">
        <v>86</v>
      </c>
      <c r="AT162" s="212" t="s">
        <v>77</v>
      </c>
      <c r="AU162" s="212" t="s">
        <v>86</v>
      </c>
      <c r="AY162" s="211" t="s">
        <v>145</v>
      </c>
      <c r="BK162" s="213">
        <f>SUM(BK163:BK168)</f>
        <v>0</v>
      </c>
    </row>
    <row r="163" s="2" customFormat="1" ht="24.15" customHeight="1">
      <c r="A163" s="36"/>
      <c r="B163" s="37"/>
      <c r="C163" s="216" t="s">
        <v>221</v>
      </c>
      <c r="D163" s="216" t="s">
        <v>147</v>
      </c>
      <c r="E163" s="217" t="s">
        <v>230</v>
      </c>
      <c r="F163" s="218" t="s">
        <v>231</v>
      </c>
      <c r="G163" s="219" t="s">
        <v>160</v>
      </c>
      <c r="H163" s="220">
        <v>10.720000000000001</v>
      </c>
      <c r="I163" s="221"/>
      <c r="J163" s="222">
        <f>ROUND(I163*H163,2)</f>
        <v>0</v>
      </c>
      <c r="K163" s="218" t="s">
        <v>232</v>
      </c>
      <c r="L163" s="42"/>
      <c r="M163" s="223" t="s">
        <v>1</v>
      </c>
      <c r="N163" s="224" t="s">
        <v>43</v>
      </c>
      <c r="O163" s="89"/>
      <c r="P163" s="225">
        <f>O163*H163</f>
        <v>0</v>
      </c>
      <c r="Q163" s="225">
        <v>2.5018699999999998</v>
      </c>
      <c r="R163" s="225">
        <f>Q163*H163</f>
        <v>26.820046399999999</v>
      </c>
      <c r="S163" s="225">
        <v>0</v>
      </c>
      <c r="T163" s="226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227" t="s">
        <v>152</v>
      </c>
      <c r="AT163" s="227" t="s">
        <v>147</v>
      </c>
      <c r="AU163" s="227" t="s">
        <v>88</v>
      </c>
      <c r="AY163" s="15" t="s">
        <v>145</v>
      </c>
      <c r="BE163" s="228">
        <f>IF(N163="základní",J163,0)</f>
        <v>0</v>
      </c>
      <c r="BF163" s="228">
        <f>IF(N163="snížená",J163,0)</f>
        <v>0</v>
      </c>
      <c r="BG163" s="228">
        <f>IF(N163="zákl. přenesená",J163,0)</f>
        <v>0</v>
      </c>
      <c r="BH163" s="228">
        <f>IF(N163="sníž. přenesená",J163,0)</f>
        <v>0</v>
      </c>
      <c r="BI163" s="228">
        <f>IF(N163="nulová",J163,0)</f>
        <v>0</v>
      </c>
      <c r="BJ163" s="15" t="s">
        <v>86</v>
      </c>
      <c r="BK163" s="228">
        <f>ROUND(I163*H163,2)</f>
        <v>0</v>
      </c>
      <c r="BL163" s="15" t="s">
        <v>152</v>
      </c>
      <c r="BM163" s="227" t="s">
        <v>571</v>
      </c>
    </row>
    <row r="164" s="2" customFormat="1">
      <c r="A164" s="36"/>
      <c r="B164" s="37"/>
      <c r="C164" s="38"/>
      <c r="D164" s="229" t="s">
        <v>154</v>
      </c>
      <c r="E164" s="38"/>
      <c r="F164" s="230" t="s">
        <v>234</v>
      </c>
      <c r="G164" s="38"/>
      <c r="H164" s="38"/>
      <c r="I164" s="231"/>
      <c r="J164" s="38"/>
      <c r="K164" s="38"/>
      <c r="L164" s="42"/>
      <c r="M164" s="232"/>
      <c r="N164" s="233"/>
      <c r="O164" s="89"/>
      <c r="P164" s="89"/>
      <c r="Q164" s="89"/>
      <c r="R164" s="89"/>
      <c r="S164" s="89"/>
      <c r="T164" s="90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5" t="s">
        <v>154</v>
      </c>
      <c r="AU164" s="15" t="s">
        <v>88</v>
      </c>
    </row>
    <row r="165" s="13" customFormat="1">
      <c r="A165" s="13"/>
      <c r="B165" s="234"/>
      <c r="C165" s="235"/>
      <c r="D165" s="229" t="s">
        <v>156</v>
      </c>
      <c r="E165" s="236" t="s">
        <v>1</v>
      </c>
      <c r="F165" s="237" t="s">
        <v>235</v>
      </c>
      <c r="G165" s="235"/>
      <c r="H165" s="238">
        <v>10.720000000000001</v>
      </c>
      <c r="I165" s="239"/>
      <c r="J165" s="235"/>
      <c r="K165" s="235"/>
      <c r="L165" s="240"/>
      <c r="M165" s="241"/>
      <c r="N165" s="242"/>
      <c r="O165" s="242"/>
      <c r="P165" s="242"/>
      <c r="Q165" s="242"/>
      <c r="R165" s="242"/>
      <c r="S165" s="242"/>
      <c r="T165" s="24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4" t="s">
        <v>156</v>
      </c>
      <c r="AU165" s="244" t="s">
        <v>88</v>
      </c>
      <c r="AV165" s="13" t="s">
        <v>88</v>
      </c>
      <c r="AW165" s="13" t="s">
        <v>34</v>
      </c>
      <c r="AX165" s="13" t="s">
        <v>86</v>
      </c>
      <c r="AY165" s="244" t="s">
        <v>145</v>
      </c>
    </row>
    <row r="166" s="2" customFormat="1" ht="24.15" customHeight="1">
      <c r="A166" s="36"/>
      <c r="B166" s="37"/>
      <c r="C166" s="216" t="s">
        <v>225</v>
      </c>
      <c r="D166" s="216" t="s">
        <v>147</v>
      </c>
      <c r="E166" s="217" t="s">
        <v>237</v>
      </c>
      <c r="F166" s="218" t="s">
        <v>238</v>
      </c>
      <c r="G166" s="219" t="s">
        <v>193</v>
      </c>
      <c r="H166" s="220">
        <v>0.085000000000000006</v>
      </c>
      <c r="I166" s="221"/>
      <c r="J166" s="222">
        <f>ROUND(I166*H166,2)</f>
        <v>0</v>
      </c>
      <c r="K166" s="218" t="s">
        <v>232</v>
      </c>
      <c r="L166" s="42"/>
      <c r="M166" s="223" t="s">
        <v>1</v>
      </c>
      <c r="N166" s="224" t="s">
        <v>43</v>
      </c>
      <c r="O166" s="89"/>
      <c r="P166" s="225">
        <f>O166*H166</f>
        <v>0</v>
      </c>
      <c r="Q166" s="225">
        <v>1.06277</v>
      </c>
      <c r="R166" s="225">
        <f>Q166*H166</f>
        <v>0.090335450000000012</v>
      </c>
      <c r="S166" s="225">
        <v>0</v>
      </c>
      <c r="T166" s="226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227" t="s">
        <v>152</v>
      </c>
      <c r="AT166" s="227" t="s">
        <v>147</v>
      </c>
      <c r="AU166" s="227" t="s">
        <v>88</v>
      </c>
      <c r="AY166" s="15" t="s">
        <v>145</v>
      </c>
      <c r="BE166" s="228">
        <f>IF(N166="základní",J166,0)</f>
        <v>0</v>
      </c>
      <c r="BF166" s="228">
        <f>IF(N166="snížená",J166,0)</f>
        <v>0</v>
      </c>
      <c r="BG166" s="228">
        <f>IF(N166="zákl. přenesená",J166,0)</f>
        <v>0</v>
      </c>
      <c r="BH166" s="228">
        <f>IF(N166="sníž. přenesená",J166,0)</f>
        <v>0</v>
      </c>
      <c r="BI166" s="228">
        <f>IF(N166="nulová",J166,0)</f>
        <v>0</v>
      </c>
      <c r="BJ166" s="15" t="s">
        <v>86</v>
      </c>
      <c r="BK166" s="228">
        <f>ROUND(I166*H166,2)</f>
        <v>0</v>
      </c>
      <c r="BL166" s="15" t="s">
        <v>152</v>
      </c>
      <c r="BM166" s="227" t="s">
        <v>572</v>
      </c>
    </row>
    <row r="167" s="2" customFormat="1">
      <c r="A167" s="36"/>
      <c r="B167" s="37"/>
      <c r="C167" s="38"/>
      <c r="D167" s="229" t="s">
        <v>154</v>
      </c>
      <c r="E167" s="38"/>
      <c r="F167" s="230" t="s">
        <v>240</v>
      </c>
      <c r="G167" s="38"/>
      <c r="H167" s="38"/>
      <c r="I167" s="231"/>
      <c r="J167" s="38"/>
      <c r="K167" s="38"/>
      <c r="L167" s="42"/>
      <c r="M167" s="232"/>
      <c r="N167" s="233"/>
      <c r="O167" s="89"/>
      <c r="P167" s="89"/>
      <c r="Q167" s="89"/>
      <c r="R167" s="89"/>
      <c r="S167" s="89"/>
      <c r="T167" s="90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5" t="s">
        <v>154</v>
      </c>
      <c r="AU167" s="15" t="s">
        <v>88</v>
      </c>
    </row>
    <row r="168" s="13" customFormat="1">
      <c r="A168" s="13"/>
      <c r="B168" s="234"/>
      <c r="C168" s="235"/>
      <c r="D168" s="229" t="s">
        <v>156</v>
      </c>
      <c r="E168" s="236" t="s">
        <v>1</v>
      </c>
      <c r="F168" s="237" t="s">
        <v>241</v>
      </c>
      <c r="G168" s="235"/>
      <c r="H168" s="238">
        <v>0.085000000000000006</v>
      </c>
      <c r="I168" s="239"/>
      <c r="J168" s="235"/>
      <c r="K168" s="235"/>
      <c r="L168" s="240"/>
      <c r="M168" s="241"/>
      <c r="N168" s="242"/>
      <c r="O168" s="242"/>
      <c r="P168" s="242"/>
      <c r="Q168" s="242"/>
      <c r="R168" s="242"/>
      <c r="S168" s="242"/>
      <c r="T168" s="24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4" t="s">
        <v>156</v>
      </c>
      <c r="AU168" s="244" t="s">
        <v>88</v>
      </c>
      <c r="AV168" s="13" t="s">
        <v>88</v>
      </c>
      <c r="AW168" s="13" t="s">
        <v>34</v>
      </c>
      <c r="AX168" s="13" t="s">
        <v>86</v>
      </c>
      <c r="AY168" s="244" t="s">
        <v>145</v>
      </c>
    </row>
    <row r="169" s="12" customFormat="1" ht="22.8" customHeight="1">
      <c r="A169" s="12"/>
      <c r="B169" s="200"/>
      <c r="C169" s="201"/>
      <c r="D169" s="202" t="s">
        <v>77</v>
      </c>
      <c r="E169" s="214" t="s">
        <v>174</v>
      </c>
      <c r="F169" s="214" t="s">
        <v>242</v>
      </c>
      <c r="G169" s="201"/>
      <c r="H169" s="201"/>
      <c r="I169" s="204"/>
      <c r="J169" s="215">
        <f>BK169</f>
        <v>0</v>
      </c>
      <c r="K169" s="201"/>
      <c r="L169" s="206"/>
      <c r="M169" s="207"/>
      <c r="N169" s="208"/>
      <c r="O169" s="208"/>
      <c r="P169" s="209">
        <f>SUM(P170:P185)</f>
        <v>0</v>
      </c>
      <c r="Q169" s="208"/>
      <c r="R169" s="209">
        <f>SUM(R170:R185)</f>
        <v>13.418885039999999</v>
      </c>
      <c r="S169" s="208"/>
      <c r="T169" s="210">
        <f>SUM(T170:T185)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1" t="s">
        <v>86</v>
      </c>
      <c r="AT169" s="212" t="s">
        <v>77</v>
      </c>
      <c r="AU169" s="212" t="s">
        <v>86</v>
      </c>
      <c r="AY169" s="211" t="s">
        <v>145</v>
      </c>
      <c r="BK169" s="213">
        <f>SUM(BK170:BK185)</f>
        <v>0</v>
      </c>
    </row>
    <row r="170" s="2" customFormat="1" ht="21.75" customHeight="1">
      <c r="A170" s="36"/>
      <c r="B170" s="37"/>
      <c r="C170" s="216" t="s">
        <v>8</v>
      </c>
      <c r="D170" s="216" t="s">
        <v>147</v>
      </c>
      <c r="E170" s="217" t="s">
        <v>244</v>
      </c>
      <c r="F170" s="218" t="s">
        <v>245</v>
      </c>
      <c r="G170" s="219" t="s">
        <v>150</v>
      </c>
      <c r="H170" s="220">
        <v>10.720000000000001</v>
      </c>
      <c r="I170" s="221"/>
      <c r="J170" s="222">
        <f>ROUND(I170*H170,2)</f>
        <v>0</v>
      </c>
      <c r="K170" s="218" t="s">
        <v>232</v>
      </c>
      <c r="L170" s="42"/>
      <c r="M170" s="223" t="s">
        <v>1</v>
      </c>
      <c r="N170" s="224" t="s">
        <v>43</v>
      </c>
      <c r="O170" s="89"/>
      <c r="P170" s="225">
        <f>O170*H170</f>
        <v>0</v>
      </c>
      <c r="Q170" s="225">
        <v>0.23000000000000001</v>
      </c>
      <c r="R170" s="225">
        <f>Q170*H170</f>
        <v>2.4656000000000002</v>
      </c>
      <c r="S170" s="225">
        <v>0</v>
      </c>
      <c r="T170" s="226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227" t="s">
        <v>152</v>
      </c>
      <c r="AT170" s="227" t="s">
        <v>147</v>
      </c>
      <c r="AU170" s="227" t="s">
        <v>88</v>
      </c>
      <c r="AY170" s="15" t="s">
        <v>145</v>
      </c>
      <c r="BE170" s="228">
        <f>IF(N170="základní",J170,0)</f>
        <v>0</v>
      </c>
      <c r="BF170" s="228">
        <f>IF(N170="snížená",J170,0)</f>
        <v>0</v>
      </c>
      <c r="BG170" s="228">
        <f>IF(N170="zákl. přenesená",J170,0)</f>
        <v>0</v>
      </c>
      <c r="BH170" s="228">
        <f>IF(N170="sníž. přenesená",J170,0)</f>
        <v>0</v>
      </c>
      <c r="BI170" s="228">
        <f>IF(N170="nulová",J170,0)</f>
        <v>0</v>
      </c>
      <c r="BJ170" s="15" t="s">
        <v>86</v>
      </c>
      <c r="BK170" s="228">
        <f>ROUND(I170*H170,2)</f>
        <v>0</v>
      </c>
      <c r="BL170" s="15" t="s">
        <v>152</v>
      </c>
      <c r="BM170" s="227" t="s">
        <v>573</v>
      </c>
    </row>
    <row r="171" s="2" customFormat="1">
      <c r="A171" s="36"/>
      <c r="B171" s="37"/>
      <c r="C171" s="38"/>
      <c r="D171" s="229" t="s">
        <v>154</v>
      </c>
      <c r="E171" s="38"/>
      <c r="F171" s="230" t="s">
        <v>247</v>
      </c>
      <c r="G171" s="38"/>
      <c r="H171" s="38"/>
      <c r="I171" s="231"/>
      <c r="J171" s="38"/>
      <c r="K171" s="38"/>
      <c r="L171" s="42"/>
      <c r="M171" s="232"/>
      <c r="N171" s="233"/>
      <c r="O171" s="89"/>
      <c r="P171" s="89"/>
      <c r="Q171" s="89"/>
      <c r="R171" s="89"/>
      <c r="S171" s="89"/>
      <c r="T171" s="90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5" t="s">
        <v>154</v>
      </c>
      <c r="AU171" s="15" t="s">
        <v>88</v>
      </c>
    </row>
    <row r="172" s="13" customFormat="1">
      <c r="A172" s="13"/>
      <c r="B172" s="234"/>
      <c r="C172" s="235"/>
      <c r="D172" s="229" t="s">
        <v>156</v>
      </c>
      <c r="E172" s="236" t="s">
        <v>1</v>
      </c>
      <c r="F172" s="237" t="s">
        <v>235</v>
      </c>
      <c r="G172" s="235"/>
      <c r="H172" s="238">
        <v>10.720000000000001</v>
      </c>
      <c r="I172" s="239"/>
      <c r="J172" s="235"/>
      <c r="K172" s="235"/>
      <c r="L172" s="240"/>
      <c r="M172" s="241"/>
      <c r="N172" s="242"/>
      <c r="O172" s="242"/>
      <c r="P172" s="242"/>
      <c r="Q172" s="242"/>
      <c r="R172" s="242"/>
      <c r="S172" s="242"/>
      <c r="T172" s="24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4" t="s">
        <v>156</v>
      </c>
      <c r="AU172" s="244" t="s">
        <v>88</v>
      </c>
      <c r="AV172" s="13" t="s">
        <v>88</v>
      </c>
      <c r="AW172" s="13" t="s">
        <v>34</v>
      </c>
      <c r="AX172" s="13" t="s">
        <v>86</v>
      </c>
      <c r="AY172" s="244" t="s">
        <v>145</v>
      </c>
    </row>
    <row r="173" s="2" customFormat="1" ht="21.75" customHeight="1">
      <c r="A173" s="36"/>
      <c r="B173" s="37"/>
      <c r="C173" s="216" t="s">
        <v>236</v>
      </c>
      <c r="D173" s="216" t="s">
        <v>147</v>
      </c>
      <c r="E173" s="217" t="s">
        <v>249</v>
      </c>
      <c r="F173" s="218" t="s">
        <v>250</v>
      </c>
      <c r="G173" s="219" t="s">
        <v>150</v>
      </c>
      <c r="H173" s="220">
        <v>11.981999999999999</v>
      </c>
      <c r="I173" s="221"/>
      <c r="J173" s="222">
        <f>ROUND(I173*H173,2)</f>
        <v>0</v>
      </c>
      <c r="K173" s="218" t="s">
        <v>151</v>
      </c>
      <c r="L173" s="42"/>
      <c r="M173" s="223" t="s">
        <v>1</v>
      </c>
      <c r="N173" s="224" t="s">
        <v>43</v>
      </c>
      <c r="O173" s="89"/>
      <c r="P173" s="225">
        <f>O173*H173</f>
        <v>0</v>
      </c>
      <c r="Q173" s="225">
        <v>0.68999999999999995</v>
      </c>
      <c r="R173" s="225">
        <f>Q173*H173</f>
        <v>8.2675799999999988</v>
      </c>
      <c r="S173" s="225">
        <v>0</v>
      </c>
      <c r="T173" s="226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227" t="s">
        <v>152</v>
      </c>
      <c r="AT173" s="227" t="s">
        <v>147</v>
      </c>
      <c r="AU173" s="227" t="s">
        <v>88</v>
      </c>
      <c r="AY173" s="15" t="s">
        <v>145</v>
      </c>
      <c r="BE173" s="228">
        <f>IF(N173="základní",J173,0)</f>
        <v>0</v>
      </c>
      <c r="BF173" s="228">
        <f>IF(N173="snížená",J173,0)</f>
        <v>0</v>
      </c>
      <c r="BG173" s="228">
        <f>IF(N173="zákl. přenesená",J173,0)</f>
        <v>0</v>
      </c>
      <c r="BH173" s="228">
        <f>IF(N173="sníž. přenesená",J173,0)</f>
        <v>0</v>
      </c>
      <c r="BI173" s="228">
        <f>IF(N173="nulová",J173,0)</f>
        <v>0</v>
      </c>
      <c r="BJ173" s="15" t="s">
        <v>86</v>
      </c>
      <c r="BK173" s="228">
        <f>ROUND(I173*H173,2)</f>
        <v>0</v>
      </c>
      <c r="BL173" s="15" t="s">
        <v>152</v>
      </c>
      <c r="BM173" s="227" t="s">
        <v>574</v>
      </c>
    </row>
    <row r="174" s="2" customFormat="1">
      <c r="A174" s="36"/>
      <c r="B174" s="37"/>
      <c r="C174" s="38"/>
      <c r="D174" s="229" t="s">
        <v>154</v>
      </c>
      <c r="E174" s="38"/>
      <c r="F174" s="230" t="s">
        <v>252</v>
      </c>
      <c r="G174" s="38"/>
      <c r="H174" s="38"/>
      <c r="I174" s="231"/>
      <c r="J174" s="38"/>
      <c r="K174" s="38"/>
      <c r="L174" s="42"/>
      <c r="M174" s="232"/>
      <c r="N174" s="233"/>
      <c r="O174" s="89"/>
      <c r="P174" s="89"/>
      <c r="Q174" s="89"/>
      <c r="R174" s="89"/>
      <c r="S174" s="89"/>
      <c r="T174" s="90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5" t="s">
        <v>154</v>
      </c>
      <c r="AU174" s="15" t="s">
        <v>88</v>
      </c>
    </row>
    <row r="175" s="13" customFormat="1">
      <c r="A175" s="13"/>
      <c r="B175" s="234"/>
      <c r="C175" s="235"/>
      <c r="D175" s="229" t="s">
        <v>156</v>
      </c>
      <c r="E175" s="236" t="s">
        <v>1</v>
      </c>
      <c r="F175" s="237" t="s">
        <v>253</v>
      </c>
      <c r="G175" s="235"/>
      <c r="H175" s="238">
        <v>11.981999999999999</v>
      </c>
      <c r="I175" s="239"/>
      <c r="J175" s="235"/>
      <c r="K175" s="235"/>
      <c r="L175" s="240"/>
      <c r="M175" s="241"/>
      <c r="N175" s="242"/>
      <c r="O175" s="242"/>
      <c r="P175" s="242"/>
      <c r="Q175" s="242"/>
      <c r="R175" s="242"/>
      <c r="S175" s="242"/>
      <c r="T175" s="24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4" t="s">
        <v>156</v>
      </c>
      <c r="AU175" s="244" t="s">
        <v>88</v>
      </c>
      <c r="AV175" s="13" t="s">
        <v>88</v>
      </c>
      <c r="AW175" s="13" t="s">
        <v>34</v>
      </c>
      <c r="AX175" s="13" t="s">
        <v>86</v>
      </c>
      <c r="AY175" s="244" t="s">
        <v>145</v>
      </c>
    </row>
    <row r="176" s="2" customFormat="1" ht="24.15" customHeight="1">
      <c r="A176" s="36"/>
      <c r="B176" s="37"/>
      <c r="C176" s="216" t="s">
        <v>243</v>
      </c>
      <c r="D176" s="216" t="s">
        <v>147</v>
      </c>
      <c r="E176" s="217" t="s">
        <v>383</v>
      </c>
      <c r="F176" s="218" t="s">
        <v>384</v>
      </c>
      <c r="G176" s="219" t="s">
        <v>150</v>
      </c>
      <c r="H176" s="220">
        <v>20.600000000000001</v>
      </c>
      <c r="I176" s="221"/>
      <c r="J176" s="222">
        <f>ROUND(I176*H176,2)</f>
        <v>0</v>
      </c>
      <c r="K176" s="218" t="s">
        <v>232</v>
      </c>
      <c r="L176" s="42"/>
      <c r="M176" s="223" t="s">
        <v>1</v>
      </c>
      <c r="N176" s="224" t="s">
        <v>43</v>
      </c>
      <c r="O176" s="89"/>
      <c r="P176" s="225">
        <f>O176*H176</f>
        <v>0</v>
      </c>
      <c r="Q176" s="225">
        <v>0</v>
      </c>
      <c r="R176" s="225">
        <f>Q176*H176</f>
        <v>0</v>
      </c>
      <c r="S176" s="225">
        <v>0</v>
      </c>
      <c r="T176" s="226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227" t="s">
        <v>152</v>
      </c>
      <c r="AT176" s="227" t="s">
        <v>147</v>
      </c>
      <c r="AU176" s="227" t="s">
        <v>88</v>
      </c>
      <c r="AY176" s="15" t="s">
        <v>145</v>
      </c>
      <c r="BE176" s="228">
        <f>IF(N176="základní",J176,0)</f>
        <v>0</v>
      </c>
      <c r="BF176" s="228">
        <f>IF(N176="snížená",J176,0)</f>
        <v>0</v>
      </c>
      <c r="BG176" s="228">
        <f>IF(N176="zákl. přenesená",J176,0)</f>
        <v>0</v>
      </c>
      <c r="BH176" s="228">
        <f>IF(N176="sníž. přenesená",J176,0)</f>
        <v>0</v>
      </c>
      <c r="BI176" s="228">
        <f>IF(N176="nulová",J176,0)</f>
        <v>0</v>
      </c>
      <c r="BJ176" s="15" t="s">
        <v>86</v>
      </c>
      <c r="BK176" s="228">
        <f>ROUND(I176*H176,2)</f>
        <v>0</v>
      </c>
      <c r="BL176" s="15" t="s">
        <v>152</v>
      </c>
      <c r="BM176" s="227" t="s">
        <v>575</v>
      </c>
    </row>
    <row r="177" s="2" customFormat="1">
      <c r="A177" s="36"/>
      <c r="B177" s="37"/>
      <c r="C177" s="38"/>
      <c r="D177" s="229" t="s">
        <v>154</v>
      </c>
      <c r="E177" s="38"/>
      <c r="F177" s="230" t="s">
        <v>386</v>
      </c>
      <c r="G177" s="38"/>
      <c r="H177" s="38"/>
      <c r="I177" s="231"/>
      <c r="J177" s="38"/>
      <c r="K177" s="38"/>
      <c r="L177" s="42"/>
      <c r="M177" s="232"/>
      <c r="N177" s="233"/>
      <c r="O177" s="89"/>
      <c r="P177" s="89"/>
      <c r="Q177" s="89"/>
      <c r="R177" s="89"/>
      <c r="S177" s="89"/>
      <c r="T177" s="90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5" t="s">
        <v>154</v>
      </c>
      <c r="AU177" s="15" t="s">
        <v>88</v>
      </c>
    </row>
    <row r="178" s="13" customFormat="1">
      <c r="A178" s="13"/>
      <c r="B178" s="234"/>
      <c r="C178" s="235"/>
      <c r="D178" s="229" t="s">
        <v>156</v>
      </c>
      <c r="E178" s="236" t="s">
        <v>1</v>
      </c>
      <c r="F178" s="237" t="s">
        <v>576</v>
      </c>
      <c r="G178" s="235"/>
      <c r="H178" s="238">
        <v>20.600000000000001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156</v>
      </c>
      <c r="AU178" s="244" t="s">
        <v>88</v>
      </c>
      <c r="AV178" s="13" t="s">
        <v>88</v>
      </c>
      <c r="AW178" s="13" t="s">
        <v>34</v>
      </c>
      <c r="AX178" s="13" t="s">
        <v>86</v>
      </c>
      <c r="AY178" s="244" t="s">
        <v>145</v>
      </c>
    </row>
    <row r="179" s="2" customFormat="1" ht="24.15" customHeight="1">
      <c r="A179" s="36"/>
      <c r="B179" s="37"/>
      <c r="C179" s="216" t="s">
        <v>248</v>
      </c>
      <c r="D179" s="216" t="s">
        <v>147</v>
      </c>
      <c r="E179" s="217" t="s">
        <v>255</v>
      </c>
      <c r="F179" s="218" t="s">
        <v>256</v>
      </c>
      <c r="G179" s="219" t="s">
        <v>150</v>
      </c>
      <c r="H179" s="220">
        <v>11.981999999999999</v>
      </c>
      <c r="I179" s="221"/>
      <c r="J179" s="222">
        <f>ROUND(I179*H179,2)</f>
        <v>0</v>
      </c>
      <c r="K179" s="218" t="s">
        <v>151</v>
      </c>
      <c r="L179" s="42"/>
      <c r="M179" s="223" t="s">
        <v>1</v>
      </c>
      <c r="N179" s="224" t="s">
        <v>43</v>
      </c>
      <c r="O179" s="89"/>
      <c r="P179" s="225">
        <f>O179*H179</f>
        <v>0</v>
      </c>
      <c r="Q179" s="225">
        <v>0.089219999999999994</v>
      </c>
      <c r="R179" s="225">
        <f>Q179*H179</f>
        <v>1.0690340399999998</v>
      </c>
      <c r="S179" s="225">
        <v>0</v>
      </c>
      <c r="T179" s="226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227" t="s">
        <v>152</v>
      </c>
      <c r="AT179" s="227" t="s">
        <v>147</v>
      </c>
      <c r="AU179" s="227" t="s">
        <v>88</v>
      </c>
      <c r="AY179" s="15" t="s">
        <v>145</v>
      </c>
      <c r="BE179" s="228">
        <f>IF(N179="základní",J179,0)</f>
        <v>0</v>
      </c>
      <c r="BF179" s="228">
        <f>IF(N179="snížená",J179,0)</f>
        <v>0</v>
      </c>
      <c r="BG179" s="228">
        <f>IF(N179="zákl. přenesená",J179,0)</f>
        <v>0</v>
      </c>
      <c r="BH179" s="228">
        <f>IF(N179="sníž. přenesená",J179,0)</f>
        <v>0</v>
      </c>
      <c r="BI179" s="228">
        <f>IF(N179="nulová",J179,0)</f>
        <v>0</v>
      </c>
      <c r="BJ179" s="15" t="s">
        <v>86</v>
      </c>
      <c r="BK179" s="228">
        <f>ROUND(I179*H179,2)</f>
        <v>0</v>
      </c>
      <c r="BL179" s="15" t="s">
        <v>152</v>
      </c>
      <c r="BM179" s="227" t="s">
        <v>577</v>
      </c>
    </row>
    <row r="180" s="2" customFormat="1">
      <c r="A180" s="36"/>
      <c r="B180" s="37"/>
      <c r="C180" s="38"/>
      <c r="D180" s="229" t="s">
        <v>154</v>
      </c>
      <c r="E180" s="38"/>
      <c r="F180" s="230" t="s">
        <v>258</v>
      </c>
      <c r="G180" s="38"/>
      <c r="H180" s="38"/>
      <c r="I180" s="231"/>
      <c r="J180" s="38"/>
      <c r="K180" s="38"/>
      <c r="L180" s="42"/>
      <c r="M180" s="232"/>
      <c r="N180" s="233"/>
      <c r="O180" s="89"/>
      <c r="P180" s="89"/>
      <c r="Q180" s="89"/>
      <c r="R180" s="89"/>
      <c r="S180" s="89"/>
      <c r="T180" s="90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5" t="s">
        <v>154</v>
      </c>
      <c r="AU180" s="15" t="s">
        <v>88</v>
      </c>
    </row>
    <row r="181" s="13" customFormat="1">
      <c r="A181" s="13"/>
      <c r="B181" s="234"/>
      <c r="C181" s="235"/>
      <c r="D181" s="229" t="s">
        <v>156</v>
      </c>
      <c r="E181" s="236" t="s">
        <v>1</v>
      </c>
      <c r="F181" s="237" t="s">
        <v>253</v>
      </c>
      <c r="G181" s="235"/>
      <c r="H181" s="238">
        <v>11.981999999999999</v>
      </c>
      <c r="I181" s="239"/>
      <c r="J181" s="235"/>
      <c r="K181" s="235"/>
      <c r="L181" s="240"/>
      <c r="M181" s="241"/>
      <c r="N181" s="242"/>
      <c r="O181" s="242"/>
      <c r="P181" s="242"/>
      <c r="Q181" s="242"/>
      <c r="R181" s="242"/>
      <c r="S181" s="242"/>
      <c r="T181" s="24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4" t="s">
        <v>156</v>
      </c>
      <c r="AU181" s="244" t="s">
        <v>88</v>
      </c>
      <c r="AV181" s="13" t="s">
        <v>88</v>
      </c>
      <c r="AW181" s="13" t="s">
        <v>34</v>
      </c>
      <c r="AX181" s="13" t="s">
        <v>86</v>
      </c>
      <c r="AY181" s="244" t="s">
        <v>145</v>
      </c>
    </row>
    <row r="182" s="2" customFormat="1" ht="21.75" customHeight="1">
      <c r="A182" s="36"/>
      <c r="B182" s="37"/>
      <c r="C182" s="245" t="s">
        <v>254</v>
      </c>
      <c r="D182" s="245" t="s">
        <v>209</v>
      </c>
      <c r="E182" s="246" t="s">
        <v>260</v>
      </c>
      <c r="F182" s="247" t="s">
        <v>261</v>
      </c>
      <c r="G182" s="248" t="s">
        <v>150</v>
      </c>
      <c r="H182" s="249">
        <v>12.340999999999999</v>
      </c>
      <c r="I182" s="250"/>
      <c r="J182" s="251">
        <f>ROUND(I182*H182,2)</f>
        <v>0</v>
      </c>
      <c r="K182" s="247" t="s">
        <v>151</v>
      </c>
      <c r="L182" s="252"/>
      <c r="M182" s="253" t="s">
        <v>1</v>
      </c>
      <c r="N182" s="254" t="s">
        <v>43</v>
      </c>
      <c r="O182" s="89"/>
      <c r="P182" s="225">
        <f>O182*H182</f>
        <v>0</v>
      </c>
      <c r="Q182" s="225">
        <v>0.13100000000000001</v>
      </c>
      <c r="R182" s="225">
        <f>Q182*H182</f>
        <v>1.616671</v>
      </c>
      <c r="S182" s="225">
        <v>0</v>
      </c>
      <c r="T182" s="226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227" t="s">
        <v>190</v>
      </c>
      <c r="AT182" s="227" t="s">
        <v>209</v>
      </c>
      <c r="AU182" s="227" t="s">
        <v>88</v>
      </c>
      <c r="AY182" s="15" t="s">
        <v>145</v>
      </c>
      <c r="BE182" s="228">
        <f>IF(N182="základní",J182,0)</f>
        <v>0</v>
      </c>
      <c r="BF182" s="228">
        <f>IF(N182="snížená",J182,0)</f>
        <v>0</v>
      </c>
      <c r="BG182" s="228">
        <f>IF(N182="zákl. přenesená",J182,0)</f>
        <v>0</v>
      </c>
      <c r="BH182" s="228">
        <f>IF(N182="sníž. přenesená",J182,0)</f>
        <v>0</v>
      </c>
      <c r="BI182" s="228">
        <f>IF(N182="nulová",J182,0)</f>
        <v>0</v>
      </c>
      <c r="BJ182" s="15" t="s">
        <v>86</v>
      </c>
      <c r="BK182" s="228">
        <f>ROUND(I182*H182,2)</f>
        <v>0</v>
      </c>
      <c r="BL182" s="15" t="s">
        <v>152</v>
      </c>
      <c r="BM182" s="227" t="s">
        <v>578</v>
      </c>
    </row>
    <row r="183" s="2" customFormat="1">
      <c r="A183" s="36"/>
      <c r="B183" s="37"/>
      <c r="C183" s="38"/>
      <c r="D183" s="229" t="s">
        <v>154</v>
      </c>
      <c r="E183" s="38"/>
      <c r="F183" s="230" t="s">
        <v>261</v>
      </c>
      <c r="G183" s="38"/>
      <c r="H183" s="38"/>
      <c r="I183" s="231"/>
      <c r="J183" s="38"/>
      <c r="K183" s="38"/>
      <c r="L183" s="42"/>
      <c r="M183" s="232"/>
      <c r="N183" s="233"/>
      <c r="O183" s="89"/>
      <c r="P183" s="89"/>
      <c r="Q183" s="89"/>
      <c r="R183" s="89"/>
      <c r="S183" s="89"/>
      <c r="T183" s="90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5" t="s">
        <v>154</v>
      </c>
      <c r="AU183" s="15" t="s">
        <v>88</v>
      </c>
    </row>
    <row r="184" s="13" customFormat="1">
      <c r="A184" s="13"/>
      <c r="B184" s="234"/>
      <c r="C184" s="235"/>
      <c r="D184" s="229" t="s">
        <v>156</v>
      </c>
      <c r="E184" s="236" t="s">
        <v>1</v>
      </c>
      <c r="F184" s="237" t="s">
        <v>253</v>
      </c>
      <c r="G184" s="235"/>
      <c r="H184" s="238">
        <v>11.981999999999999</v>
      </c>
      <c r="I184" s="239"/>
      <c r="J184" s="235"/>
      <c r="K184" s="235"/>
      <c r="L184" s="240"/>
      <c r="M184" s="241"/>
      <c r="N184" s="242"/>
      <c r="O184" s="242"/>
      <c r="P184" s="242"/>
      <c r="Q184" s="242"/>
      <c r="R184" s="242"/>
      <c r="S184" s="242"/>
      <c r="T184" s="24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4" t="s">
        <v>156</v>
      </c>
      <c r="AU184" s="244" t="s">
        <v>88</v>
      </c>
      <c r="AV184" s="13" t="s">
        <v>88</v>
      </c>
      <c r="AW184" s="13" t="s">
        <v>34</v>
      </c>
      <c r="AX184" s="13" t="s">
        <v>86</v>
      </c>
      <c r="AY184" s="244" t="s">
        <v>145</v>
      </c>
    </row>
    <row r="185" s="13" customFormat="1">
      <c r="A185" s="13"/>
      <c r="B185" s="234"/>
      <c r="C185" s="235"/>
      <c r="D185" s="229" t="s">
        <v>156</v>
      </c>
      <c r="E185" s="235"/>
      <c r="F185" s="237" t="s">
        <v>263</v>
      </c>
      <c r="G185" s="235"/>
      <c r="H185" s="238">
        <v>12.340999999999999</v>
      </c>
      <c r="I185" s="239"/>
      <c r="J185" s="235"/>
      <c r="K185" s="235"/>
      <c r="L185" s="240"/>
      <c r="M185" s="241"/>
      <c r="N185" s="242"/>
      <c r="O185" s="242"/>
      <c r="P185" s="242"/>
      <c r="Q185" s="242"/>
      <c r="R185" s="242"/>
      <c r="S185" s="242"/>
      <c r="T185" s="24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4" t="s">
        <v>156</v>
      </c>
      <c r="AU185" s="244" t="s">
        <v>88</v>
      </c>
      <c r="AV185" s="13" t="s">
        <v>88</v>
      </c>
      <c r="AW185" s="13" t="s">
        <v>4</v>
      </c>
      <c r="AX185" s="13" t="s">
        <v>86</v>
      </c>
      <c r="AY185" s="244" t="s">
        <v>145</v>
      </c>
    </row>
    <row r="186" s="12" customFormat="1" ht="22.8" customHeight="1">
      <c r="A186" s="12"/>
      <c r="B186" s="200"/>
      <c r="C186" s="201"/>
      <c r="D186" s="202" t="s">
        <v>77</v>
      </c>
      <c r="E186" s="214" t="s">
        <v>197</v>
      </c>
      <c r="F186" s="214" t="s">
        <v>264</v>
      </c>
      <c r="G186" s="201"/>
      <c r="H186" s="201"/>
      <c r="I186" s="204"/>
      <c r="J186" s="215">
        <f>BK186</f>
        <v>0</v>
      </c>
      <c r="K186" s="201"/>
      <c r="L186" s="206"/>
      <c r="M186" s="207"/>
      <c r="N186" s="208"/>
      <c r="O186" s="208"/>
      <c r="P186" s="209">
        <f>SUM(P187:P196)</f>
        <v>0</v>
      </c>
      <c r="Q186" s="208"/>
      <c r="R186" s="209">
        <f>SUM(R187:R196)</f>
        <v>13.431603759999998</v>
      </c>
      <c r="S186" s="208"/>
      <c r="T186" s="210">
        <f>SUM(T187:T196)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1" t="s">
        <v>86</v>
      </c>
      <c r="AT186" s="212" t="s">
        <v>77</v>
      </c>
      <c r="AU186" s="212" t="s">
        <v>86</v>
      </c>
      <c r="AY186" s="211" t="s">
        <v>145</v>
      </c>
      <c r="BK186" s="213">
        <f>SUM(BK187:BK196)</f>
        <v>0</v>
      </c>
    </row>
    <row r="187" s="2" customFormat="1" ht="33" customHeight="1">
      <c r="A187" s="36"/>
      <c r="B187" s="37"/>
      <c r="C187" s="216" t="s">
        <v>259</v>
      </c>
      <c r="D187" s="216" t="s">
        <v>147</v>
      </c>
      <c r="E187" s="217" t="s">
        <v>265</v>
      </c>
      <c r="F187" s="218" t="s">
        <v>266</v>
      </c>
      <c r="G187" s="219" t="s">
        <v>267</v>
      </c>
      <c r="H187" s="220">
        <v>20.600000000000001</v>
      </c>
      <c r="I187" s="221"/>
      <c r="J187" s="222">
        <f>ROUND(I187*H187,2)</f>
        <v>0</v>
      </c>
      <c r="K187" s="218" t="s">
        <v>151</v>
      </c>
      <c r="L187" s="42"/>
      <c r="M187" s="223" t="s">
        <v>1</v>
      </c>
      <c r="N187" s="224" t="s">
        <v>43</v>
      </c>
      <c r="O187" s="89"/>
      <c r="P187" s="225">
        <f>O187*H187</f>
        <v>0</v>
      </c>
      <c r="Q187" s="225">
        <v>0.12949959999999999</v>
      </c>
      <c r="R187" s="225">
        <f>Q187*H187</f>
        <v>2.6676917599999999</v>
      </c>
      <c r="S187" s="225">
        <v>0</v>
      </c>
      <c r="T187" s="226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227" t="s">
        <v>152</v>
      </c>
      <c r="AT187" s="227" t="s">
        <v>147</v>
      </c>
      <c r="AU187" s="227" t="s">
        <v>88</v>
      </c>
      <c r="AY187" s="15" t="s">
        <v>145</v>
      </c>
      <c r="BE187" s="228">
        <f>IF(N187="základní",J187,0)</f>
        <v>0</v>
      </c>
      <c r="BF187" s="228">
        <f>IF(N187="snížená",J187,0)</f>
        <v>0</v>
      </c>
      <c r="BG187" s="228">
        <f>IF(N187="zákl. přenesená",J187,0)</f>
        <v>0</v>
      </c>
      <c r="BH187" s="228">
        <f>IF(N187="sníž. přenesená",J187,0)</f>
        <v>0</v>
      </c>
      <c r="BI187" s="228">
        <f>IF(N187="nulová",J187,0)</f>
        <v>0</v>
      </c>
      <c r="BJ187" s="15" t="s">
        <v>86</v>
      </c>
      <c r="BK187" s="228">
        <f>ROUND(I187*H187,2)</f>
        <v>0</v>
      </c>
      <c r="BL187" s="15" t="s">
        <v>152</v>
      </c>
      <c r="BM187" s="227" t="s">
        <v>579</v>
      </c>
    </row>
    <row r="188" s="2" customFormat="1">
      <c r="A188" s="36"/>
      <c r="B188" s="37"/>
      <c r="C188" s="38"/>
      <c r="D188" s="229" t="s">
        <v>154</v>
      </c>
      <c r="E188" s="38"/>
      <c r="F188" s="230" t="s">
        <v>269</v>
      </c>
      <c r="G188" s="38"/>
      <c r="H188" s="38"/>
      <c r="I188" s="231"/>
      <c r="J188" s="38"/>
      <c r="K188" s="38"/>
      <c r="L188" s="42"/>
      <c r="M188" s="232"/>
      <c r="N188" s="233"/>
      <c r="O188" s="89"/>
      <c r="P188" s="89"/>
      <c r="Q188" s="89"/>
      <c r="R188" s="89"/>
      <c r="S188" s="89"/>
      <c r="T188" s="90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5" t="s">
        <v>154</v>
      </c>
      <c r="AU188" s="15" t="s">
        <v>88</v>
      </c>
    </row>
    <row r="189" s="13" customFormat="1">
      <c r="A189" s="13"/>
      <c r="B189" s="234"/>
      <c r="C189" s="235"/>
      <c r="D189" s="229" t="s">
        <v>156</v>
      </c>
      <c r="E189" s="236" t="s">
        <v>1</v>
      </c>
      <c r="F189" s="237" t="s">
        <v>270</v>
      </c>
      <c r="G189" s="235"/>
      <c r="H189" s="238">
        <v>20.600000000000001</v>
      </c>
      <c r="I189" s="239"/>
      <c r="J189" s="235"/>
      <c r="K189" s="235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156</v>
      </c>
      <c r="AU189" s="244" t="s">
        <v>88</v>
      </c>
      <c r="AV189" s="13" t="s">
        <v>88</v>
      </c>
      <c r="AW189" s="13" t="s">
        <v>34</v>
      </c>
      <c r="AX189" s="13" t="s">
        <v>86</v>
      </c>
      <c r="AY189" s="244" t="s">
        <v>145</v>
      </c>
    </row>
    <row r="190" s="2" customFormat="1" ht="16.5" customHeight="1">
      <c r="A190" s="36"/>
      <c r="B190" s="37"/>
      <c r="C190" s="245" t="s">
        <v>7</v>
      </c>
      <c r="D190" s="245" t="s">
        <v>209</v>
      </c>
      <c r="E190" s="246" t="s">
        <v>272</v>
      </c>
      <c r="F190" s="247" t="s">
        <v>273</v>
      </c>
      <c r="G190" s="248" t="s">
        <v>267</v>
      </c>
      <c r="H190" s="249">
        <v>21.012</v>
      </c>
      <c r="I190" s="250"/>
      <c r="J190" s="251">
        <f>ROUND(I190*H190,2)</f>
        <v>0</v>
      </c>
      <c r="K190" s="247" t="s">
        <v>151</v>
      </c>
      <c r="L190" s="252"/>
      <c r="M190" s="253" t="s">
        <v>1</v>
      </c>
      <c r="N190" s="254" t="s">
        <v>43</v>
      </c>
      <c r="O190" s="89"/>
      <c r="P190" s="225">
        <f>O190*H190</f>
        <v>0</v>
      </c>
      <c r="Q190" s="225">
        <v>0.035999999999999997</v>
      </c>
      <c r="R190" s="225">
        <f>Q190*H190</f>
        <v>0.75643199999999999</v>
      </c>
      <c r="S190" s="225">
        <v>0</v>
      </c>
      <c r="T190" s="226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227" t="s">
        <v>274</v>
      </c>
      <c r="AT190" s="227" t="s">
        <v>209</v>
      </c>
      <c r="AU190" s="227" t="s">
        <v>88</v>
      </c>
      <c r="AY190" s="15" t="s">
        <v>145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15" t="s">
        <v>86</v>
      </c>
      <c r="BK190" s="228">
        <f>ROUND(I190*H190,2)</f>
        <v>0</v>
      </c>
      <c r="BL190" s="15" t="s">
        <v>274</v>
      </c>
      <c r="BM190" s="227" t="s">
        <v>580</v>
      </c>
    </row>
    <row r="191" s="2" customFormat="1">
      <c r="A191" s="36"/>
      <c r="B191" s="37"/>
      <c r="C191" s="38"/>
      <c r="D191" s="229" t="s">
        <v>154</v>
      </c>
      <c r="E191" s="38"/>
      <c r="F191" s="230" t="s">
        <v>273</v>
      </c>
      <c r="G191" s="38"/>
      <c r="H191" s="38"/>
      <c r="I191" s="231"/>
      <c r="J191" s="38"/>
      <c r="K191" s="38"/>
      <c r="L191" s="42"/>
      <c r="M191" s="232"/>
      <c r="N191" s="233"/>
      <c r="O191" s="89"/>
      <c r="P191" s="89"/>
      <c r="Q191" s="89"/>
      <c r="R191" s="89"/>
      <c r="S191" s="89"/>
      <c r="T191" s="90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5" t="s">
        <v>154</v>
      </c>
      <c r="AU191" s="15" t="s">
        <v>88</v>
      </c>
    </row>
    <row r="192" s="13" customFormat="1">
      <c r="A192" s="13"/>
      <c r="B192" s="234"/>
      <c r="C192" s="235"/>
      <c r="D192" s="229" t="s">
        <v>156</v>
      </c>
      <c r="E192" s="236" t="s">
        <v>1</v>
      </c>
      <c r="F192" s="237" t="s">
        <v>270</v>
      </c>
      <c r="G192" s="235"/>
      <c r="H192" s="238">
        <v>20.600000000000001</v>
      </c>
      <c r="I192" s="239"/>
      <c r="J192" s="235"/>
      <c r="K192" s="235"/>
      <c r="L192" s="240"/>
      <c r="M192" s="241"/>
      <c r="N192" s="242"/>
      <c r="O192" s="242"/>
      <c r="P192" s="242"/>
      <c r="Q192" s="242"/>
      <c r="R192" s="242"/>
      <c r="S192" s="242"/>
      <c r="T192" s="24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4" t="s">
        <v>156</v>
      </c>
      <c r="AU192" s="244" t="s">
        <v>88</v>
      </c>
      <c r="AV192" s="13" t="s">
        <v>88</v>
      </c>
      <c r="AW192" s="13" t="s">
        <v>34</v>
      </c>
      <c r="AX192" s="13" t="s">
        <v>86</v>
      </c>
      <c r="AY192" s="244" t="s">
        <v>145</v>
      </c>
    </row>
    <row r="193" s="13" customFormat="1">
      <c r="A193" s="13"/>
      <c r="B193" s="234"/>
      <c r="C193" s="235"/>
      <c r="D193" s="229" t="s">
        <v>156</v>
      </c>
      <c r="E193" s="235"/>
      <c r="F193" s="237" t="s">
        <v>276</v>
      </c>
      <c r="G193" s="235"/>
      <c r="H193" s="238">
        <v>21.012</v>
      </c>
      <c r="I193" s="239"/>
      <c r="J193" s="235"/>
      <c r="K193" s="235"/>
      <c r="L193" s="240"/>
      <c r="M193" s="241"/>
      <c r="N193" s="242"/>
      <c r="O193" s="242"/>
      <c r="P193" s="242"/>
      <c r="Q193" s="242"/>
      <c r="R193" s="242"/>
      <c r="S193" s="242"/>
      <c r="T193" s="24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4" t="s">
        <v>156</v>
      </c>
      <c r="AU193" s="244" t="s">
        <v>88</v>
      </c>
      <c r="AV193" s="13" t="s">
        <v>88</v>
      </c>
      <c r="AW193" s="13" t="s">
        <v>4</v>
      </c>
      <c r="AX193" s="13" t="s">
        <v>86</v>
      </c>
      <c r="AY193" s="244" t="s">
        <v>145</v>
      </c>
    </row>
    <row r="194" s="2" customFormat="1" ht="24.15" customHeight="1">
      <c r="A194" s="36"/>
      <c r="B194" s="37"/>
      <c r="C194" s="216" t="s">
        <v>271</v>
      </c>
      <c r="D194" s="216" t="s">
        <v>147</v>
      </c>
      <c r="E194" s="217" t="s">
        <v>278</v>
      </c>
      <c r="F194" s="218" t="s">
        <v>279</v>
      </c>
      <c r="G194" s="219" t="s">
        <v>160</v>
      </c>
      <c r="H194" s="220">
        <v>4</v>
      </c>
      <c r="I194" s="221"/>
      <c r="J194" s="222">
        <f>ROUND(I194*H194,2)</f>
        <v>0</v>
      </c>
      <c r="K194" s="218" t="s">
        <v>151</v>
      </c>
      <c r="L194" s="42"/>
      <c r="M194" s="223" t="s">
        <v>1</v>
      </c>
      <c r="N194" s="224" t="s">
        <v>43</v>
      </c>
      <c r="O194" s="89"/>
      <c r="P194" s="225">
        <f>O194*H194</f>
        <v>0</v>
      </c>
      <c r="Q194" s="225">
        <v>2.5018699999999998</v>
      </c>
      <c r="R194" s="225">
        <f>Q194*H194</f>
        <v>10.007479999999999</v>
      </c>
      <c r="S194" s="225">
        <v>0</v>
      </c>
      <c r="T194" s="226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227" t="s">
        <v>152</v>
      </c>
      <c r="AT194" s="227" t="s">
        <v>147</v>
      </c>
      <c r="AU194" s="227" t="s">
        <v>88</v>
      </c>
      <c r="AY194" s="15" t="s">
        <v>145</v>
      </c>
      <c r="BE194" s="228">
        <f>IF(N194="základní",J194,0)</f>
        <v>0</v>
      </c>
      <c r="BF194" s="228">
        <f>IF(N194="snížená",J194,0)</f>
        <v>0</v>
      </c>
      <c r="BG194" s="228">
        <f>IF(N194="zákl. přenesená",J194,0)</f>
        <v>0</v>
      </c>
      <c r="BH194" s="228">
        <f>IF(N194="sníž. přenesená",J194,0)</f>
        <v>0</v>
      </c>
      <c r="BI194" s="228">
        <f>IF(N194="nulová",J194,0)</f>
        <v>0</v>
      </c>
      <c r="BJ194" s="15" t="s">
        <v>86</v>
      </c>
      <c r="BK194" s="228">
        <f>ROUND(I194*H194,2)</f>
        <v>0</v>
      </c>
      <c r="BL194" s="15" t="s">
        <v>152</v>
      </c>
      <c r="BM194" s="227" t="s">
        <v>581</v>
      </c>
    </row>
    <row r="195" s="2" customFormat="1">
      <c r="A195" s="36"/>
      <c r="B195" s="37"/>
      <c r="C195" s="38"/>
      <c r="D195" s="229" t="s">
        <v>154</v>
      </c>
      <c r="E195" s="38"/>
      <c r="F195" s="230" t="s">
        <v>281</v>
      </c>
      <c r="G195" s="38"/>
      <c r="H195" s="38"/>
      <c r="I195" s="231"/>
      <c r="J195" s="38"/>
      <c r="K195" s="38"/>
      <c r="L195" s="42"/>
      <c r="M195" s="232"/>
      <c r="N195" s="233"/>
      <c r="O195" s="89"/>
      <c r="P195" s="89"/>
      <c r="Q195" s="89"/>
      <c r="R195" s="89"/>
      <c r="S195" s="89"/>
      <c r="T195" s="90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T195" s="15" t="s">
        <v>154</v>
      </c>
      <c r="AU195" s="15" t="s">
        <v>88</v>
      </c>
    </row>
    <row r="196" s="13" customFormat="1">
      <c r="A196" s="13"/>
      <c r="B196" s="234"/>
      <c r="C196" s="235"/>
      <c r="D196" s="229" t="s">
        <v>156</v>
      </c>
      <c r="E196" s="236" t="s">
        <v>1</v>
      </c>
      <c r="F196" s="237" t="s">
        <v>152</v>
      </c>
      <c r="G196" s="235"/>
      <c r="H196" s="238">
        <v>4</v>
      </c>
      <c r="I196" s="239"/>
      <c r="J196" s="235"/>
      <c r="K196" s="235"/>
      <c r="L196" s="240"/>
      <c r="M196" s="241"/>
      <c r="N196" s="242"/>
      <c r="O196" s="242"/>
      <c r="P196" s="242"/>
      <c r="Q196" s="242"/>
      <c r="R196" s="242"/>
      <c r="S196" s="242"/>
      <c r="T196" s="24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4" t="s">
        <v>156</v>
      </c>
      <c r="AU196" s="244" t="s">
        <v>88</v>
      </c>
      <c r="AV196" s="13" t="s">
        <v>88</v>
      </c>
      <c r="AW196" s="13" t="s">
        <v>34</v>
      </c>
      <c r="AX196" s="13" t="s">
        <v>86</v>
      </c>
      <c r="AY196" s="244" t="s">
        <v>145</v>
      </c>
    </row>
    <row r="197" s="12" customFormat="1" ht="22.8" customHeight="1">
      <c r="A197" s="12"/>
      <c r="B197" s="200"/>
      <c r="C197" s="201"/>
      <c r="D197" s="202" t="s">
        <v>77</v>
      </c>
      <c r="E197" s="214" t="s">
        <v>419</v>
      </c>
      <c r="F197" s="214" t="s">
        <v>420</v>
      </c>
      <c r="G197" s="201"/>
      <c r="H197" s="201"/>
      <c r="I197" s="204"/>
      <c r="J197" s="215">
        <f>BK197</f>
        <v>0</v>
      </c>
      <c r="K197" s="201"/>
      <c r="L197" s="206"/>
      <c r="M197" s="207"/>
      <c r="N197" s="208"/>
      <c r="O197" s="208"/>
      <c r="P197" s="209">
        <f>SUM(P198:P212)</f>
        <v>0</v>
      </c>
      <c r="Q197" s="208"/>
      <c r="R197" s="209">
        <f>SUM(R198:R212)</f>
        <v>0</v>
      </c>
      <c r="S197" s="208"/>
      <c r="T197" s="210">
        <f>SUM(T198:T212)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11" t="s">
        <v>86</v>
      </c>
      <c r="AT197" s="212" t="s">
        <v>77</v>
      </c>
      <c r="AU197" s="212" t="s">
        <v>86</v>
      </c>
      <c r="AY197" s="211" t="s">
        <v>145</v>
      </c>
      <c r="BK197" s="213">
        <f>SUM(BK198:BK212)</f>
        <v>0</v>
      </c>
    </row>
    <row r="198" s="2" customFormat="1" ht="24.15" customHeight="1">
      <c r="A198" s="36"/>
      <c r="B198" s="37"/>
      <c r="C198" s="216" t="s">
        <v>277</v>
      </c>
      <c r="D198" s="216" t="s">
        <v>147</v>
      </c>
      <c r="E198" s="217" t="s">
        <v>422</v>
      </c>
      <c r="F198" s="218" t="s">
        <v>423</v>
      </c>
      <c r="G198" s="219" t="s">
        <v>193</v>
      </c>
      <c r="H198" s="220">
        <v>18.359999999999999</v>
      </c>
      <c r="I198" s="221"/>
      <c r="J198" s="222">
        <f>ROUND(I198*H198,2)</f>
        <v>0</v>
      </c>
      <c r="K198" s="218" t="s">
        <v>232</v>
      </c>
      <c r="L198" s="42"/>
      <c r="M198" s="223" t="s">
        <v>1</v>
      </c>
      <c r="N198" s="224" t="s">
        <v>43</v>
      </c>
      <c r="O198" s="89"/>
      <c r="P198" s="225">
        <f>O198*H198</f>
        <v>0</v>
      </c>
      <c r="Q198" s="225">
        <v>0</v>
      </c>
      <c r="R198" s="225">
        <f>Q198*H198</f>
        <v>0</v>
      </c>
      <c r="S198" s="225">
        <v>0</v>
      </c>
      <c r="T198" s="226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227" t="s">
        <v>152</v>
      </c>
      <c r="AT198" s="227" t="s">
        <v>147</v>
      </c>
      <c r="AU198" s="227" t="s">
        <v>88</v>
      </c>
      <c r="AY198" s="15" t="s">
        <v>145</v>
      </c>
      <c r="BE198" s="228">
        <f>IF(N198="základní",J198,0)</f>
        <v>0</v>
      </c>
      <c r="BF198" s="228">
        <f>IF(N198="snížená",J198,0)</f>
        <v>0</v>
      </c>
      <c r="BG198" s="228">
        <f>IF(N198="zákl. přenesená",J198,0)</f>
        <v>0</v>
      </c>
      <c r="BH198" s="228">
        <f>IF(N198="sníž. přenesená",J198,0)</f>
        <v>0</v>
      </c>
      <c r="BI198" s="228">
        <f>IF(N198="nulová",J198,0)</f>
        <v>0</v>
      </c>
      <c r="BJ198" s="15" t="s">
        <v>86</v>
      </c>
      <c r="BK198" s="228">
        <f>ROUND(I198*H198,2)</f>
        <v>0</v>
      </c>
      <c r="BL198" s="15" t="s">
        <v>152</v>
      </c>
      <c r="BM198" s="227" t="s">
        <v>582</v>
      </c>
    </row>
    <row r="199" s="2" customFormat="1">
      <c r="A199" s="36"/>
      <c r="B199" s="37"/>
      <c r="C199" s="38"/>
      <c r="D199" s="229" t="s">
        <v>154</v>
      </c>
      <c r="E199" s="38"/>
      <c r="F199" s="230" t="s">
        <v>425</v>
      </c>
      <c r="G199" s="38"/>
      <c r="H199" s="38"/>
      <c r="I199" s="231"/>
      <c r="J199" s="38"/>
      <c r="K199" s="38"/>
      <c r="L199" s="42"/>
      <c r="M199" s="232"/>
      <c r="N199" s="233"/>
      <c r="O199" s="89"/>
      <c r="P199" s="89"/>
      <c r="Q199" s="89"/>
      <c r="R199" s="89"/>
      <c r="S199" s="89"/>
      <c r="T199" s="90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5" t="s">
        <v>154</v>
      </c>
      <c r="AU199" s="15" t="s">
        <v>88</v>
      </c>
    </row>
    <row r="200" s="13" customFormat="1">
      <c r="A200" s="13"/>
      <c r="B200" s="234"/>
      <c r="C200" s="235"/>
      <c r="D200" s="229" t="s">
        <v>156</v>
      </c>
      <c r="E200" s="236" t="s">
        <v>1</v>
      </c>
      <c r="F200" s="237" t="s">
        <v>583</v>
      </c>
      <c r="G200" s="235"/>
      <c r="H200" s="238">
        <v>18.359999999999999</v>
      </c>
      <c r="I200" s="239"/>
      <c r="J200" s="235"/>
      <c r="K200" s="235"/>
      <c r="L200" s="240"/>
      <c r="M200" s="241"/>
      <c r="N200" s="242"/>
      <c r="O200" s="242"/>
      <c r="P200" s="242"/>
      <c r="Q200" s="242"/>
      <c r="R200" s="242"/>
      <c r="S200" s="242"/>
      <c r="T200" s="24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4" t="s">
        <v>156</v>
      </c>
      <c r="AU200" s="244" t="s">
        <v>88</v>
      </c>
      <c r="AV200" s="13" t="s">
        <v>88</v>
      </c>
      <c r="AW200" s="13" t="s">
        <v>34</v>
      </c>
      <c r="AX200" s="13" t="s">
        <v>86</v>
      </c>
      <c r="AY200" s="244" t="s">
        <v>145</v>
      </c>
    </row>
    <row r="201" s="2" customFormat="1" ht="16.5" customHeight="1">
      <c r="A201" s="36"/>
      <c r="B201" s="37"/>
      <c r="C201" s="216" t="s">
        <v>202</v>
      </c>
      <c r="D201" s="216" t="s">
        <v>147</v>
      </c>
      <c r="E201" s="217" t="s">
        <v>428</v>
      </c>
      <c r="F201" s="218" t="s">
        <v>429</v>
      </c>
      <c r="G201" s="219" t="s">
        <v>193</v>
      </c>
      <c r="H201" s="220">
        <v>18.359999999999999</v>
      </c>
      <c r="I201" s="221"/>
      <c r="J201" s="222">
        <f>ROUND(I201*H201,2)</f>
        <v>0</v>
      </c>
      <c r="K201" s="218" t="s">
        <v>151</v>
      </c>
      <c r="L201" s="42"/>
      <c r="M201" s="223" t="s">
        <v>1</v>
      </c>
      <c r="N201" s="224" t="s">
        <v>43</v>
      </c>
      <c r="O201" s="89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227" t="s">
        <v>152</v>
      </c>
      <c r="AT201" s="227" t="s">
        <v>147</v>
      </c>
      <c r="AU201" s="227" t="s">
        <v>88</v>
      </c>
      <c r="AY201" s="15" t="s">
        <v>145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5" t="s">
        <v>86</v>
      </c>
      <c r="BK201" s="228">
        <f>ROUND(I201*H201,2)</f>
        <v>0</v>
      </c>
      <c r="BL201" s="15" t="s">
        <v>152</v>
      </c>
      <c r="BM201" s="227" t="s">
        <v>584</v>
      </c>
    </row>
    <row r="202" s="2" customFormat="1">
      <c r="A202" s="36"/>
      <c r="B202" s="37"/>
      <c r="C202" s="38"/>
      <c r="D202" s="229" t="s">
        <v>154</v>
      </c>
      <c r="E202" s="38"/>
      <c r="F202" s="230" t="s">
        <v>431</v>
      </c>
      <c r="G202" s="38"/>
      <c r="H202" s="38"/>
      <c r="I202" s="231"/>
      <c r="J202" s="38"/>
      <c r="K202" s="38"/>
      <c r="L202" s="42"/>
      <c r="M202" s="232"/>
      <c r="N202" s="233"/>
      <c r="O202" s="89"/>
      <c r="P202" s="89"/>
      <c r="Q202" s="89"/>
      <c r="R202" s="89"/>
      <c r="S202" s="89"/>
      <c r="T202" s="90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5" t="s">
        <v>154</v>
      </c>
      <c r="AU202" s="15" t="s">
        <v>88</v>
      </c>
    </row>
    <row r="203" s="13" customFormat="1">
      <c r="A203" s="13"/>
      <c r="B203" s="234"/>
      <c r="C203" s="235"/>
      <c r="D203" s="229" t="s">
        <v>156</v>
      </c>
      <c r="E203" s="236" t="s">
        <v>1</v>
      </c>
      <c r="F203" s="237" t="s">
        <v>583</v>
      </c>
      <c r="G203" s="235"/>
      <c r="H203" s="238">
        <v>18.359999999999999</v>
      </c>
      <c r="I203" s="239"/>
      <c r="J203" s="235"/>
      <c r="K203" s="235"/>
      <c r="L203" s="240"/>
      <c r="M203" s="241"/>
      <c r="N203" s="242"/>
      <c r="O203" s="242"/>
      <c r="P203" s="242"/>
      <c r="Q203" s="242"/>
      <c r="R203" s="242"/>
      <c r="S203" s="242"/>
      <c r="T203" s="24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4" t="s">
        <v>156</v>
      </c>
      <c r="AU203" s="244" t="s">
        <v>88</v>
      </c>
      <c r="AV203" s="13" t="s">
        <v>88</v>
      </c>
      <c r="AW203" s="13" t="s">
        <v>34</v>
      </c>
      <c r="AX203" s="13" t="s">
        <v>86</v>
      </c>
      <c r="AY203" s="244" t="s">
        <v>145</v>
      </c>
    </row>
    <row r="204" s="2" customFormat="1" ht="24.15" customHeight="1">
      <c r="A204" s="36"/>
      <c r="B204" s="37"/>
      <c r="C204" s="216" t="s">
        <v>396</v>
      </c>
      <c r="D204" s="216" t="s">
        <v>147</v>
      </c>
      <c r="E204" s="217" t="s">
        <v>433</v>
      </c>
      <c r="F204" s="218" t="s">
        <v>434</v>
      </c>
      <c r="G204" s="219" t="s">
        <v>193</v>
      </c>
      <c r="H204" s="220">
        <v>165.24000000000001</v>
      </c>
      <c r="I204" s="221"/>
      <c r="J204" s="222">
        <f>ROUND(I204*H204,2)</f>
        <v>0</v>
      </c>
      <c r="K204" s="218" t="s">
        <v>151</v>
      </c>
      <c r="L204" s="42"/>
      <c r="M204" s="223" t="s">
        <v>1</v>
      </c>
      <c r="N204" s="224" t="s">
        <v>43</v>
      </c>
      <c r="O204" s="89"/>
      <c r="P204" s="225">
        <f>O204*H204</f>
        <v>0</v>
      </c>
      <c r="Q204" s="225">
        <v>0</v>
      </c>
      <c r="R204" s="225">
        <f>Q204*H204</f>
        <v>0</v>
      </c>
      <c r="S204" s="225">
        <v>0</v>
      </c>
      <c r="T204" s="226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227" t="s">
        <v>152</v>
      </c>
      <c r="AT204" s="227" t="s">
        <v>147</v>
      </c>
      <c r="AU204" s="227" t="s">
        <v>88</v>
      </c>
      <c r="AY204" s="15" t="s">
        <v>145</v>
      </c>
      <c r="BE204" s="228">
        <f>IF(N204="základní",J204,0)</f>
        <v>0</v>
      </c>
      <c r="BF204" s="228">
        <f>IF(N204="snížená",J204,0)</f>
        <v>0</v>
      </c>
      <c r="BG204" s="228">
        <f>IF(N204="zákl. přenesená",J204,0)</f>
        <v>0</v>
      </c>
      <c r="BH204" s="228">
        <f>IF(N204="sníž. přenesená",J204,0)</f>
        <v>0</v>
      </c>
      <c r="BI204" s="228">
        <f>IF(N204="nulová",J204,0)</f>
        <v>0</v>
      </c>
      <c r="BJ204" s="15" t="s">
        <v>86</v>
      </c>
      <c r="BK204" s="228">
        <f>ROUND(I204*H204,2)</f>
        <v>0</v>
      </c>
      <c r="BL204" s="15" t="s">
        <v>152</v>
      </c>
      <c r="BM204" s="227" t="s">
        <v>585</v>
      </c>
    </row>
    <row r="205" s="2" customFormat="1">
      <c r="A205" s="36"/>
      <c r="B205" s="37"/>
      <c r="C205" s="38"/>
      <c r="D205" s="229" t="s">
        <v>154</v>
      </c>
      <c r="E205" s="38"/>
      <c r="F205" s="230" t="s">
        <v>436</v>
      </c>
      <c r="G205" s="38"/>
      <c r="H205" s="38"/>
      <c r="I205" s="231"/>
      <c r="J205" s="38"/>
      <c r="K205" s="38"/>
      <c r="L205" s="42"/>
      <c r="M205" s="232"/>
      <c r="N205" s="233"/>
      <c r="O205" s="89"/>
      <c r="P205" s="89"/>
      <c r="Q205" s="89"/>
      <c r="R205" s="89"/>
      <c r="S205" s="89"/>
      <c r="T205" s="90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5" t="s">
        <v>154</v>
      </c>
      <c r="AU205" s="15" t="s">
        <v>88</v>
      </c>
    </row>
    <row r="206" s="13" customFormat="1">
      <c r="A206" s="13"/>
      <c r="B206" s="234"/>
      <c r="C206" s="235"/>
      <c r="D206" s="229" t="s">
        <v>156</v>
      </c>
      <c r="E206" s="236" t="s">
        <v>1</v>
      </c>
      <c r="F206" s="237" t="s">
        <v>586</v>
      </c>
      <c r="G206" s="235"/>
      <c r="H206" s="238">
        <v>165.24000000000001</v>
      </c>
      <c r="I206" s="239"/>
      <c r="J206" s="235"/>
      <c r="K206" s="235"/>
      <c r="L206" s="240"/>
      <c r="M206" s="241"/>
      <c r="N206" s="242"/>
      <c r="O206" s="242"/>
      <c r="P206" s="242"/>
      <c r="Q206" s="242"/>
      <c r="R206" s="242"/>
      <c r="S206" s="242"/>
      <c r="T206" s="24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4" t="s">
        <v>156</v>
      </c>
      <c r="AU206" s="244" t="s">
        <v>88</v>
      </c>
      <c r="AV206" s="13" t="s">
        <v>88</v>
      </c>
      <c r="AW206" s="13" t="s">
        <v>34</v>
      </c>
      <c r="AX206" s="13" t="s">
        <v>86</v>
      </c>
      <c r="AY206" s="244" t="s">
        <v>145</v>
      </c>
    </row>
    <row r="207" s="2" customFormat="1" ht="33" customHeight="1">
      <c r="A207" s="36"/>
      <c r="B207" s="37"/>
      <c r="C207" s="216" t="s">
        <v>401</v>
      </c>
      <c r="D207" s="216" t="s">
        <v>147</v>
      </c>
      <c r="E207" s="217" t="s">
        <v>439</v>
      </c>
      <c r="F207" s="218" t="s">
        <v>440</v>
      </c>
      <c r="G207" s="219" t="s">
        <v>193</v>
      </c>
      <c r="H207" s="220">
        <v>7.7999999999999998</v>
      </c>
      <c r="I207" s="221"/>
      <c r="J207" s="222">
        <f>ROUND(I207*H207,2)</f>
        <v>0</v>
      </c>
      <c r="K207" s="218" t="s">
        <v>232</v>
      </c>
      <c r="L207" s="42"/>
      <c r="M207" s="223" t="s">
        <v>1</v>
      </c>
      <c r="N207" s="224" t="s">
        <v>43</v>
      </c>
      <c r="O207" s="89"/>
      <c r="P207" s="225">
        <f>O207*H207</f>
        <v>0</v>
      </c>
      <c r="Q207" s="225">
        <v>0</v>
      </c>
      <c r="R207" s="225">
        <f>Q207*H207</f>
        <v>0</v>
      </c>
      <c r="S207" s="225">
        <v>0</v>
      </c>
      <c r="T207" s="226">
        <f>S207*H207</f>
        <v>0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227" t="s">
        <v>152</v>
      </c>
      <c r="AT207" s="227" t="s">
        <v>147</v>
      </c>
      <c r="AU207" s="227" t="s">
        <v>88</v>
      </c>
      <c r="AY207" s="15" t="s">
        <v>145</v>
      </c>
      <c r="BE207" s="228">
        <f>IF(N207="základní",J207,0)</f>
        <v>0</v>
      </c>
      <c r="BF207" s="228">
        <f>IF(N207="snížená",J207,0)</f>
        <v>0</v>
      </c>
      <c r="BG207" s="228">
        <f>IF(N207="zákl. přenesená",J207,0)</f>
        <v>0</v>
      </c>
      <c r="BH207" s="228">
        <f>IF(N207="sníž. přenesená",J207,0)</f>
        <v>0</v>
      </c>
      <c r="BI207" s="228">
        <f>IF(N207="nulová",J207,0)</f>
        <v>0</v>
      </c>
      <c r="BJ207" s="15" t="s">
        <v>86</v>
      </c>
      <c r="BK207" s="228">
        <f>ROUND(I207*H207,2)</f>
        <v>0</v>
      </c>
      <c r="BL207" s="15" t="s">
        <v>152</v>
      </c>
      <c r="BM207" s="227" t="s">
        <v>587</v>
      </c>
    </row>
    <row r="208" s="2" customFormat="1">
      <c r="A208" s="36"/>
      <c r="B208" s="37"/>
      <c r="C208" s="38"/>
      <c r="D208" s="229" t="s">
        <v>154</v>
      </c>
      <c r="E208" s="38"/>
      <c r="F208" s="230" t="s">
        <v>442</v>
      </c>
      <c r="G208" s="38"/>
      <c r="H208" s="38"/>
      <c r="I208" s="231"/>
      <c r="J208" s="38"/>
      <c r="K208" s="38"/>
      <c r="L208" s="42"/>
      <c r="M208" s="232"/>
      <c r="N208" s="233"/>
      <c r="O208" s="89"/>
      <c r="P208" s="89"/>
      <c r="Q208" s="89"/>
      <c r="R208" s="89"/>
      <c r="S208" s="89"/>
      <c r="T208" s="90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5" t="s">
        <v>154</v>
      </c>
      <c r="AU208" s="15" t="s">
        <v>88</v>
      </c>
    </row>
    <row r="209" s="13" customFormat="1">
      <c r="A209" s="13"/>
      <c r="B209" s="234"/>
      <c r="C209" s="235"/>
      <c r="D209" s="229" t="s">
        <v>156</v>
      </c>
      <c r="E209" s="236" t="s">
        <v>1</v>
      </c>
      <c r="F209" s="237" t="s">
        <v>588</v>
      </c>
      <c r="G209" s="235"/>
      <c r="H209" s="238">
        <v>7.7999999999999998</v>
      </c>
      <c r="I209" s="239"/>
      <c r="J209" s="235"/>
      <c r="K209" s="235"/>
      <c r="L209" s="240"/>
      <c r="M209" s="241"/>
      <c r="N209" s="242"/>
      <c r="O209" s="242"/>
      <c r="P209" s="242"/>
      <c r="Q209" s="242"/>
      <c r="R209" s="242"/>
      <c r="S209" s="242"/>
      <c r="T209" s="24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4" t="s">
        <v>156</v>
      </c>
      <c r="AU209" s="244" t="s">
        <v>88</v>
      </c>
      <c r="AV209" s="13" t="s">
        <v>88</v>
      </c>
      <c r="AW209" s="13" t="s">
        <v>34</v>
      </c>
      <c r="AX209" s="13" t="s">
        <v>86</v>
      </c>
      <c r="AY209" s="244" t="s">
        <v>145</v>
      </c>
    </row>
    <row r="210" s="2" customFormat="1" ht="24.15" customHeight="1">
      <c r="A210" s="36"/>
      <c r="B210" s="37"/>
      <c r="C210" s="216" t="s">
        <v>406</v>
      </c>
      <c r="D210" s="216" t="s">
        <v>147</v>
      </c>
      <c r="E210" s="217" t="s">
        <v>451</v>
      </c>
      <c r="F210" s="218" t="s">
        <v>192</v>
      </c>
      <c r="G210" s="219" t="s">
        <v>193</v>
      </c>
      <c r="H210" s="220">
        <v>10.560000000000001</v>
      </c>
      <c r="I210" s="221"/>
      <c r="J210" s="222">
        <f>ROUND(I210*H210,2)</f>
        <v>0</v>
      </c>
      <c r="K210" s="218" t="s">
        <v>232</v>
      </c>
      <c r="L210" s="42"/>
      <c r="M210" s="223" t="s">
        <v>1</v>
      </c>
      <c r="N210" s="224" t="s">
        <v>43</v>
      </c>
      <c r="O210" s="89"/>
      <c r="P210" s="225">
        <f>O210*H210</f>
        <v>0</v>
      </c>
      <c r="Q210" s="225">
        <v>0</v>
      </c>
      <c r="R210" s="225">
        <f>Q210*H210</f>
        <v>0</v>
      </c>
      <c r="S210" s="225">
        <v>0</v>
      </c>
      <c r="T210" s="226">
        <f>S210*H210</f>
        <v>0</v>
      </c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R210" s="227" t="s">
        <v>152</v>
      </c>
      <c r="AT210" s="227" t="s">
        <v>147</v>
      </c>
      <c r="AU210" s="227" t="s">
        <v>88</v>
      </c>
      <c r="AY210" s="15" t="s">
        <v>145</v>
      </c>
      <c r="BE210" s="228">
        <f>IF(N210="základní",J210,0)</f>
        <v>0</v>
      </c>
      <c r="BF210" s="228">
        <f>IF(N210="snížená",J210,0)</f>
        <v>0</v>
      </c>
      <c r="BG210" s="228">
        <f>IF(N210="zákl. přenesená",J210,0)</f>
        <v>0</v>
      </c>
      <c r="BH210" s="228">
        <f>IF(N210="sníž. přenesená",J210,0)</f>
        <v>0</v>
      </c>
      <c r="BI210" s="228">
        <f>IF(N210="nulová",J210,0)</f>
        <v>0</v>
      </c>
      <c r="BJ210" s="15" t="s">
        <v>86</v>
      </c>
      <c r="BK210" s="228">
        <f>ROUND(I210*H210,2)</f>
        <v>0</v>
      </c>
      <c r="BL210" s="15" t="s">
        <v>152</v>
      </c>
      <c r="BM210" s="227" t="s">
        <v>589</v>
      </c>
    </row>
    <row r="211" s="2" customFormat="1">
      <c r="A211" s="36"/>
      <c r="B211" s="37"/>
      <c r="C211" s="38"/>
      <c r="D211" s="229" t="s">
        <v>154</v>
      </c>
      <c r="E211" s="38"/>
      <c r="F211" s="230" t="s">
        <v>195</v>
      </c>
      <c r="G211" s="38"/>
      <c r="H211" s="38"/>
      <c r="I211" s="231"/>
      <c r="J211" s="38"/>
      <c r="K211" s="38"/>
      <c r="L211" s="42"/>
      <c r="M211" s="232"/>
      <c r="N211" s="233"/>
      <c r="O211" s="89"/>
      <c r="P211" s="89"/>
      <c r="Q211" s="89"/>
      <c r="R211" s="89"/>
      <c r="S211" s="89"/>
      <c r="T211" s="90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5" t="s">
        <v>154</v>
      </c>
      <c r="AU211" s="15" t="s">
        <v>88</v>
      </c>
    </row>
    <row r="212" s="13" customFormat="1">
      <c r="A212" s="13"/>
      <c r="B212" s="234"/>
      <c r="C212" s="235"/>
      <c r="D212" s="229" t="s">
        <v>156</v>
      </c>
      <c r="E212" s="236" t="s">
        <v>1</v>
      </c>
      <c r="F212" s="237" t="s">
        <v>590</v>
      </c>
      <c r="G212" s="235"/>
      <c r="H212" s="238">
        <v>10.560000000000001</v>
      </c>
      <c r="I212" s="239"/>
      <c r="J212" s="235"/>
      <c r="K212" s="235"/>
      <c r="L212" s="240"/>
      <c r="M212" s="241"/>
      <c r="N212" s="242"/>
      <c r="O212" s="242"/>
      <c r="P212" s="242"/>
      <c r="Q212" s="242"/>
      <c r="R212" s="242"/>
      <c r="S212" s="242"/>
      <c r="T212" s="24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4" t="s">
        <v>156</v>
      </c>
      <c r="AU212" s="244" t="s">
        <v>88</v>
      </c>
      <c r="AV212" s="13" t="s">
        <v>88</v>
      </c>
      <c r="AW212" s="13" t="s">
        <v>34</v>
      </c>
      <c r="AX212" s="13" t="s">
        <v>86</v>
      </c>
      <c r="AY212" s="244" t="s">
        <v>145</v>
      </c>
    </row>
    <row r="213" s="12" customFormat="1" ht="22.8" customHeight="1">
      <c r="A213" s="12"/>
      <c r="B213" s="200"/>
      <c r="C213" s="201"/>
      <c r="D213" s="202" t="s">
        <v>77</v>
      </c>
      <c r="E213" s="214" t="s">
        <v>282</v>
      </c>
      <c r="F213" s="214" t="s">
        <v>283</v>
      </c>
      <c r="G213" s="201"/>
      <c r="H213" s="201"/>
      <c r="I213" s="204"/>
      <c r="J213" s="215">
        <f>BK213</f>
        <v>0</v>
      </c>
      <c r="K213" s="201"/>
      <c r="L213" s="206"/>
      <c r="M213" s="207"/>
      <c r="N213" s="208"/>
      <c r="O213" s="208"/>
      <c r="P213" s="209">
        <f>SUM(P214:P215)</f>
        <v>0</v>
      </c>
      <c r="Q213" s="208"/>
      <c r="R213" s="209">
        <f>SUM(R214:R215)</f>
        <v>0</v>
      </c>
      <c r="S213" s="208"/>
      <c r="T213" s="210">
        <f>SUM(T214:T215)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11" t="s">
        <v>86</v>
      </c>
      <c r="AT213" s="212" t="s">
        <v>77</v>
      </c>
      <c r="AU213" s="212" t="s">
        <v>86</v>
      </c>
      <c r="AY213" s="211" t="s">
        <v>145</v>
      </c>
      <c r="BK213" s="213">
        <f>SUM(BK214:BK215)</f>
        <v>0</v>
      </c>
    </row>
    <row r="214" s="2" customFormat="1" ht="24.15" customHeight="1">
      <c r="A214" s="36"/>
      <c r="B214" s="37"/>
      <c r="C214" s="216" t="s">
        <v>408</v>
      </c>
      <c r="D214" s="216" t="s">
        <v>147</v>
      </c>
      <c r="E214" s="217" t="s">
        <v>284</v>
      </c>
      <c r="F214" s="218" t="s">
        <v>285</v>
      </c>
      <c r="G214" s="219" t="s">
        <v>193</v>
      </c>
      <c r="H214" s="220">
        <v>53.003999999999998</v>
      </c>
      <c r="I214" s="221"/>
      <c r="J214" s="222">
        <f>ROUND(I214*H214,2)</f>
        <v>0</v>
      </c>
      <c r="K214" s="218" t="s">
        <v>151</v>
      </c>
      <c r="L214" s="42"/>
      <c r="M214" s="223" t="s">
        <v>1</v>
      </c>
      <c r="N214" s="224" t="s">
        <v>43</v>
      </c>
      <c r="O214" s="89"/>
      <c r="P214" s="225">
        <f>O214*H214</f>
        <v>0</v>
      </c>
      <c r="Q214" s="225">
        <v>0</v>
      </c>
      <c r="R214" s="225">
        <f>Q214*H214</f>
        <v>0</v>
      </c>
      <c r="S214" s="225">
        <v>0</v>
      </c>
      <c r="T214" s="226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227" t="s">
        <v>152</v>
      </c>
      <c r="AT214" s="227" t="s">
        <v>147</v>
      </c>
      <c r="AU214" s="227" t="s">
        <v>88</v>
      </c>
      <c r="AY214" s="15" t="s">
        <v>145</v>
      </c>
      <c r="BE214" s="228">
        <f>IF(N214="základní",J214,0)</f>
        <v>0</v>
      </c>
      <c r="BF214" s="228">
        <f>IF(N214="snížená",J214,0)</f>
        <v>0</v>
      </c>
      <c r="BG214" s="228">
        <f>IF(N214="zákl. přenesená",J214,0)</f>
        <v>0</v>
      </c>
      <c r="BH214" s="228">
        <f>IF(N214="sníž. přenesená",J214,0)</f>
        <v>0</v>
      </c>
      <c r="BI214" s="228">
        <f>IF(N214="nulová",J214,0)</f>
        <v>0</v>
      </c>
      <c r="BJ214" s="15" t="s">
        <v>86</v>
      </c>
      <c r="BK214" s="228">
        <f>ROUND(I214*H214,2)</f>
        <v>0</v>
      </c>
      <c r="BL214" s="15" t="s">
        <v>152</v>
      </c>
      <c r="BM214" s="227" t="s">
        <v>591</v>
      </c>
    </row>
    <row r="215" s="2" customFormat="1">
      <c r="A215" s="36"/>
      <c r="B215" s="37"/>
      <c r="C215" s="38"/>
      <c r="D215" s="229" t="s">
        <v>154</v>
      </c>
      <c r="E215" s="38"/>
      <c r="F215" s="230" t="s">
        <v>287</v>
      </c>
      <c r="G215" s="38"/>
      <c r="H215" s="38"/>
      <c r="I215" s="231"/>
      <c r="J215" s="38"/>
      <c r="K215" s="38"/>
      <c r="L215" s="42"/>
      <c r="M215" s="255"/>
      <c r="N215" s="256"/>
      <c r="O215" s="257"/>
      <c r="P215" s="257"/>
      <c r="Q215" s="257"/>
      <c r="R215" s="257"/>
      <c r="S215" s="257"/>
      <c r="T215" s="258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5" t="s">
        <v>154</v>
      </c>
      <c r="AU215" s="15" t="s">
        <v>88</v>
      </c>
    </row>
    <row r="216" s="2" customFormat="1" ht="6.96" customHeight="1">
      <c r="A216" s="36"/>
      <c r="B216" s="64"/>
      <c r="C216" s="65"/>
      <c r="D216" s="65"/>
      <c r="E216" s="65"/>
      <c r="F216" s="65"/>
      <c r="G216" s="65"/>
      <c r="H216" s="65"/>
      <c r="I216" s="65"/>
      <c r="J216" s="65"/>
      <c r="K216" s="65"/>
      <c r="L216" s="42"/>
      <c r="M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</row>
  </sheetData>
  <sheetProtection sheet="1" autoFilter="0" formatColumns="0" formatRows="0" objects="1" scenarios="1" spinCount="100000" saltValue="3DZxsUMEQxlCdAdjwA/KJ0TxmFkGrJA/3LpxkTb6WeJ3o8W3yK2Yd06QqIy9eRGfK79SnmAJVGvckM6Yh43xNQ==" hashValue="WSLniXDeFuqdcVeYDMu1+r2+igBdI3eRIbWqWFZGnrO8Efp6B36sZK4BId1cX0s2gmpQvhTdITZIjQxxuPG/FA==" algorithmName="SHA-512" password="CC35"/>
  <autoFilter ref="C122:K215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Nemecek Nemecek</dc:creator>
  <cp:lastModifiedBy>Nemecek Nemecek</cp:lastModifiedBy>
  <dcterms:created xsi:type="dcterms:W3CDTF">2024-10-02T03:41:10Z</dcterms:created>
  <dcterms:modified xsi:type="dcterms:W3CDTF">2024-10-02T03:41:18Z</dcterms:modified>
</cp:coreProperties>
</file>