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ocuments\REALIZOVANÉ PROJEKTY\2024\ČESKÝ BROD\"/>
    </mc:Choice>
  </mc:AlternateContent>
  <xr:revisionPtr revIDLastSave="0" documentId="8_{C7D9FB69-122F-40A7-80B2-65C5A9CD41C4}" xr6:coauthVersionLast="47" xr6:coauthVersionMax="47" xr10:uidLastSave="{00000000-0000-0000-0000-000000000000}"/>
  <bookViews>
    <workbookView xWindow="28680" yWindow="-120" windowWidth="29040" windowHeight="15840" activeTab="3" xr2:uid="{E8A75DAF-A462-4D17-912A-F1608D8613AB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Pol'!$A$1:$U$139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I52" i="1"/>
  <c r="I51" i="1"/>
  <c r="I50" i="1"/>
  <c r="I49" i="1"/>
  <c r="I48" i="1"/>
  <c r="I47" i="1"/>
  <c r="G39" i="1"/>
  <c r="F39" i="1"/>
  <c r="G129" i="12"/>
  <c r="AC129" i="12"/>
  <c r="AD129" i="12"/>
  <c r="BA127" i="12"/>
  <c r="BA126" i="12"/>
  <c r="BA125" i="12"/>
  <c r="BA124" i="12"/>
  <c r="BA123" i="12"/>
  <c r="BA121" i="12"/>
  <c r="BA120" i="12"/>
  <c r="BA106" i="12"/>
  <c r="BA105" i="12"/>
  <c r="BA104" i="12"/>
  <c r="BA103" i="12"/>
  <c r="BA102" i="12"/>
  <c r="BA101" i="12"/>
  <c r="BA90" i="12"/>
  <c r="BA89" i="12"/>
  <c r="BA88" i="12"/>
  <c r="BA87" i="12"/>
  <c r="BA86" i="12"/>
  <c r="BA85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4" i="12"/>
  <c r="G14" i="12"/>
  <c r="M14" i="12" s="1"/>
  <c r="I14" i="12"/>
  <c r="K14" i="12"/>
  <c r="O14" i="12"/>
  <c r="Q14" i="12"/>
  <c r="U14" i="12"/>
  <c r="F17" i="12"/>
  <c r="G17" i="12"/>
  <c r="M17" i="12" s="1"/>
  <c r="M16" i="12" s="1"/>
  <c r="I17" i="12"/>
  <c r="I16" i="12" s="1"/>
  <c r="K17" i="12"/>
  <c r="K16" i="12" s="1"/>
  <c r="O17" i="12"/>
  <c r="O16" i="12" s="1"/>
  <c r="Q17" i="12"/>
  <c r="Q16" i="12" s="1"/>
  <c r="U17" i="12"/>
  <c r="U16" i="12" s="1"/>
  <c r="F19" i="12"/>
  <c r="G19" i="12"/>
  <c r="M19" i="12" s="1"/>
  <c r="I19" i="12"/>
  <c r="K19" i="12"/>
  <c r="O19" i="12"/>
  <c r="Q19" i="12"/>
  <c r="U19" i="12"/>
  <c r="F21" i="12"/>
  <c r="G21" i="12"/>
  <c r="M21" i="12" s="1"/>
  <c r="I21" i="12"/>
  <c r="K21" i="12"/>
  <c r="O21" i="12"/>
  <c r="Q21" i="12"/>
  <c r="U21" i="12"/>
  <c r="G23" i="12"/>
  <c r="F24" i="12"/>
  <c r="G24" i="12"/>
  <c r="M24" i="12" s="1"/>
  <c r="I24" i="12"/>
  <c r="I23" i="12" s="1"/>
  <c r="K24" i="12"/>
  <c r="K23" i="12" s="1"/>
  <c r="O24" i="12"/>
  <c r="O23" i="12" s="1"/>
  <c r="Q24" i="12"/>
  <c r="Q23" i="12" s="1"/>
  <c r="U24" i="12"/>
  <c r="U23" i="12" s="1"/>
  <c r="F27" i="12"/>
  <c r="G27" i="12"/>
  <c r="M27" i="12" s="1"/>
  <c r="I27" i="12"/>
  <c r="K27" i="12"/>
  <c r="O27" i="12"/>
  <c r="Q27" i="12"/>
  <c r="U27" i="12"/>
  <c r="F31" i="12"/>
  <c r="G31" i="12"/>
  <c r="M31" i="12" s="1"/>
  <c r="I31" i="12"/>
  <c r="K31" i="12"/>
  <c r="O31" i="12"/>
  <c r="Q31" i="12"/>
  <c r="U31" i="12"/>
  <c r="F33" i="12"/>
  <c r="G33" i="12"/>
  <c r="M33" i="12" s="1"/>
  <c r="I33" i="12"/>
  <c r="K33" i="12"/>
  <c r="O33" i="12"/>
  <c r="Q33" i="12"/>
  <c r="U33" i="12"/>
  <c r="F36" i="12"/>
  <c r="G36" i="12" s="1"/>
  <c r="I36" i="12"/>
  <c r="I35" i="12" s="1"/>
  <c r="K36" i="12"/>
  <c r="K35" i="12" s="1"/>
  <c r="O36" i="12"/>
  <c r="O35" i="12" s="1"/>
  <c r="Q36" i="12"/>
  <c r="Q35" i="12" s="1"/>
  <c r="U36" i="12"/>
  <c r="U35" i="12" s="1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3" i="12"/>
  <c r="G43" i="12" s="1"/>
  <c r="M43" i="12" s="1"/>
  <c r="I43" i="12"/>
  <c r="K43" i="12"/>
  <c r="O43" i="12"/>
  <c r="Q43" i="12"/>
  <c r="U43" i="12"/>
  <c r="F45" i="12"/>
  <c r="G45" i="12" s="1"/>
  <c r="M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1" i="12"/>
  <c r="G51" i="12" s="1"/>
  <c r="M51" i="12" s="1"/>
  <c r="I51" i="12"/>
  <c r="K51" i="12"/>
  <c r="O51" i="12"/>
  <c r="Q51" i="12"/>
  <c r="U51" i="12"/>
  <c r="F53" i="12"/>
  <c r="G53" i="12" s="1"/>
  <c r="M53" i="12" s="1"/>
  <c r="I53" i="12"/>
  <c r="K53" i="12"/>
  <c r="O53" i="12"/>
  <c r="Q53" i="12"/>
  <c r="U53" i="12"/>
  <c r="F55" i="12"/>
  <c r="G55" i="12" s="1"/>
  <c r="M55" i="12" s="1"/>
  <c r="I55" i="12"/>
  <c r="K55" i="12"/>
  <c r="O55" i="12"/>
  <c r="Q55" i="12"/>
  <c r="U55" i="12"/>
  <c r="F58" i="12"/>
  <c r="G58" i="12" s="1"/>
  <c r="I58" i="12"/>
  <c r="I57" i="12" s="1"/>
  <c r="K58" i="12"/>
  <c r="K57" i="12" s="1"/>
  <c r="O58" i="12"/>
  <c r="O57" i="12" s="1"/>
  <c r="Q58" i="12"/>
  <c r="Q57" i="12" s="1"/>
  <c r="U58" i="12"/>
  <c r="U57" i="12" s="1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5" i="12"/>
  <c r="G65" i="12" s="1"/>
  <c r="M65" i="12" s="1"/>
  <c r="I65" i="12"/>
  <c r="K65" i="12"/>
  <c r="O65" i="12"/>
  <c r="Q65" i="12"/>
  <c r="U65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G70" i="12"/>
  <c r="F71" i="12"/>
  <c r="G71" i="12"/>
  <c r="M71" i="12" s="1"/>
  <c r="I71" i="12"/>
  <c r="I70" i="12" s="1"/>
  <c r="K71" i="12"/>
  <c r="K70" i="12" s="1"/>
  <c r="O71" i="12"/>
  <c r="O70" i="12" s="1"/>
  <c r="Q71" i="12"/>
  <c r="Q70" i="12" s="1"/>
  <c r="U71" i="12"/>
  <c r="U70" i="12" s="1"/>
  <c r="F74" i="12"/>
  <c r="G74" i="12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G80" i="12"/>
  <c r="F81" i="12"/>
  <c r="G81" i="12"/>
  <c r="M81" i="12" s="1"/>
  <c r="M80" i="12" s="1"/>
  <c r="I81" i="12"/>
  <c r="I80" i="12" s="1"/>
  <c r="K81" i="12"/>
  <c r="K80" i="12" s="1"/>
  <c r="O81" i="12"/>
  <c r="O80" i="12" s="1"/>
  <c r="Q81" i="12"/>
  <c r="Q80" i="12" s="1"/>
  <c r="U81" i="12"/>
  <c r="U80" i="12" s="1"/>
  <c r="F84" i="12"/>
  <c r="G84" i="12"/>
  <c r="M84" i="12" s="1"/>
  <c r="I84" i="12"/>
  <c r="K84" i="12"/>
  <c r="O84" i="12"/>
  <c r="Q84" i="12"/>
  <c r="U84" i="12"/>
  <c r="F91" i="12"/>
  <c r="G91" i="12"/>
  <c r="M91" i="12" s="1"/>
  <c r="I91" i="12"/>
  <c r="K91" i="12"/>
  <c r="O91" i="12"/>
  <c r="Q91" i="12"/>
  <c r="U91" i="12"/>
  <c r="F94" i="12"/>
  <c r="G94" i="12"/>
  <c r="M94" i="12" s="1"/>
  <c r="I94" i="12"/>
  <c r="K94" i="12"/>
  <c r="O94" i="12"/>
  <c r="Q94" i="12"/>
  <c r="U94" i="12"/>
  <c r="F98" i="12"/>
  <c r="G98" i="12" s="1"/>
  <c r="I98" i="12"/>
  <c r="I97" i="12" s="1"/>
  <c r="K98" i="12"/>
  <c r="K97" i="12" s="1"/>
  <c r="O98" i="12"/>
  <c r="O97" i="12" s="1"/>
  <c r="Q98" i="12"/>
  <c r="Q97" i="12" s="1"/>
  <c r="U98" i="12"/>
  <c r="U97" i="12" s="1"/>
  <c r="F100" i="12"/>
  <c r="G100" i="12" s="1"/>
  <c r="M100" i="12" s="1"/>
  <c r="I100" i="12"/>
  <c r="K100" i="12"/>
  <c r="O100" i="12"/>
  <c r="Q100" i="12"/>
  <c r="U100" i="12"/>
  <c r="F107" i="12"/>
  <c r="G107" i="12" s="1"/>
  <c r="M107" i="12" s="1"/>
  <c r="I107" i="12"/>
  <c r="K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2" i="12"/>
  <c r="G112" i="12" s="1"/>
  <c r="M112" i="12" s="1"/>
  <c r="I112" i="12"/>
  <c r="K112" i="12"/>
  <c r="O112" i="12"/>
  <c r="Q112" i="12"/>
  <c r="U112" i="12"/>
  <c r="F113" i="12"/>
  <c r="G113" i="12" s="1"/>
  <c r="M113" i="12" s="1"/>
  <c r="I113" i="12"/>
  <c r="K113" i="12"/>
  <c r="O113" i="12"/>
  <c r="Q113" i="12"/>
  <c r="U113" i="12"/>
  <c r="F116" i="12"/>
  <c r="G116" i="12" s="1"/>
  <c r="I116" i="12"/>
  <c r="I115" i="12" s="1"/>
  <c r="K116" i="12"/>
  <c r="K115" i="12" s="1"/>
  <c r="O116" i="12"/>
  <c r="O115" i="12" s="1"/>
  <c r="Q116" i="12"/>
  <c r="Q115" i="12" s="1"/>
  <c r="U116" i="12"/>
  <c r="U115" i="12" s="1"/>
  <c r="G118" i="12"/>
  <c r="F119" i="12"/>
  <c r="G119" i="12"/>
  <c r="M119" i="12" s="1"/>
  <c r="M118" i="12" s="1"/>
  <c r="I119" i="12"/>
  <c r="I118" i="12" s="1"/>
  <c r="K119" i="12"/>
  <c r="K118" i="12" s="1"/>
  <c r="O119" i="12"/>
  <c r="O118" i="12" s="1"/>
  <c r="Q119" i="12"/>
  <c r="Q118" i="12" s="1"/>
  <c r="U119" i="12"/>
  <c r="U118" i="12" s="1"/>
  <c r="F122" i="12"/>
  <c r="G122" i="12"/>
  <c r="M122" i="12" s="1"/>
  <c r="I122" i="12"/>
  <c r="K122" i="12"/>
  <c r="O122" i="12"/>
  <c r="Q122" i="12"/>
  <c r="U122" i="12"/>
  <c r="I20" i="1"/>
  <c r="I19" i="1"/>
  <c r="I18" i="1"/>
  <c r="I17" i="1"/>
  <c r="I16" i="1"/>
  <c r="G28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J23" i="1"/>
  <c r="J24" i="1"/>
  <c r="J25" i="1"/>
  <c r="J27" i="1"/>
  <c r="E24" i="1"/>
  <c r="E26" i="1"/>
  <c r="I57" i="1" l="1"/>
  <c r="G24" i="1"/>
  <c r="G29" i="1" s="1"/>
  <c r="M23" i="12"/>
  <c r="G115" i="12"/>
  <c r="M116" i="12"/>
  <c r="M115" i="12" s="1"/>
  <c r="M98" i="12"/>
  <c r="M97" i="12" s="1"/>
  <c r="G97" i="12"/>
  <c r="G57" i="12"/>
  <c r="M58" i="12"/>
  <c r="M57" i="12" s="1"/>
  <c r="M70" i="12"/>
  <c r="M36" i="12"/>
  <c r="M35" i="12" s="1"/>
  <c r="G35" i="12"/>
  <c r="G16" i="12"/>
  <c r="M9" i="12"/>
  <c r="M8" i="12" s="1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A3D97E4E-4376-46DF-A0FE-F618CABDFA63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143FDA4-923A-4D9F-B3A6-212CA055F4B4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31EFB432-0E4E-4CFC-A29C-64A8DA867F4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CA83F6F-BD6A-4EF3-A59E-BEFD54D3279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3120123D-A64D-4634-A967-55E3E9BE4BF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E883C637-C9AE-4165-9FBE-5F0580F245F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<sst xmlns="http://schemas.openxmlformats.org/spreadsheetml/2006/main" count="505" uniqueCount="249">
  <si>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</si>
  <si>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</si>
  <si>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</si>
  <si>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</si>
  <si>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</si>
  <si>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</si>
  <si>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</si>
  <si>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</si>
  <si>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</si>
  <si>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</si>
  <si>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</si>
  <si>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</si>
  <si>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</si>
  <si>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</si>
  <si>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</si>
  <si>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</si>
  <si>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</si>
  <si>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</si>
  <si>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</si>
  <si>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</si>
  <si>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</si>
  <si>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</si>
  <si>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</si>
  <si>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</si>
  <si>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</si>
  <si>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</si>
  <si>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</si>
  <si>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</si>
  <si>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</si>
  <si>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</si>
  <si>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</si>
  <si>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</si>
  <si>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</si>
  <si>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</si>
  <si>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</si>
  <si>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</si>
  <si>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</si>
  <si>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</si>
  <si>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</si>
  <si>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</si>
  <si>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</si>
  <si>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</si>
  <si>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Objekt:</t>
  </si>
  <si>
    <t>Rozpočet:</t>
  </si>
  <si>
    <t>ing. Martin Škorpík</t>
  </si>
  <si>
    <t>Odstranění stavby, pozemek parc.č. 1916/1, k.ú. Český Brod</t>
  </si>
  <si>
    <t>Město Český Brod</t>
  </si>
  <si>
    <t>Husovo náměstí 70</t>
  </si>
  <si>
    <t>Český Brod</t>
  </si>
  <si>
    <t>28201</t>
  </si>
  <si>
    <t>00235334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</si>
  <si>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</si>
  <si>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</si>
  <si>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</si>
  <si>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</si>
  <si>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</si>
  <si>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</si>
  <si>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</si>
  <si>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</si>
  <si>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</si>
  <si>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96</t>
  </si>
  <si>
    <t>Bourání konstrukcí</t>
  </si>
  <si>
    <t>98</t>
  </si>
  <si>
    <t>Demolice</t>
  </si>
  <si>
    <t>712</t>
  </si>
  <si>
    <t>Živičné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</si>
  <si>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</si>
  <si>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</si>
  <si>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</si>
  <si>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</si>
  <si>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</si>
  <si>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</si>
  <si>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</si>
  <si>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</si>
  <si>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</si>
  <si>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</si>
  <si>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</si>
  <si>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</si>
  <si>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</si>
  <si>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</si>
  <si>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</si>
  <si>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</si>
  <si>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</si>
  <si>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</si>
  <si>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</si>
  <si>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</si>
  <si>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</si>
  <si>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</si>
  <si>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</si>
  <si>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</si>
  <si>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</si>
  <si>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</si>
  <si>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</si>
  <si>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</si>
  <si>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</si>
  <si>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</si>
  <si>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</si>
  <si>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</si>
  <si>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</si>
  <si>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</si>
  <si>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</si>
  <si>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</si>
  <si>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</si>
  <si>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174101101R00</t>
  </si>
  <si>
    <t>Zásyp jam, rýh, šachet se zhutněním</t>
  </si>
  <si>
    <t>m3</t>
  </si>
  <si>
    <t>POL1_0</t>
  </si>
  <si>
    <t>základové patky - objekt se 4 np:2,4*2,4*1,95*1,2*20</t>
  </si>
  <si>
    <t>VV</t>
  </si>
  <si>
    <t>základové patky - objekt se 2 np:2,4*2,4*1,95*1,2*6</t>
  </si>
  <si>
    <t>základové zdivo a kanál - objekt se 4 np:(9,25+23,1)*3,9*2,25</t>
  </si>
  <si>
    <t>základové zdivo a kanál - objekt se 2 np:13,48*3,9*2,25</t>
  </si>
  <si>
    <t>583320003R</t>
  </si>
  <si>
    <t xml:space="preserve">Kamenivo těžené frakce 63/125 </t>
  </si>
  <si>
    <t>t</t>
  </si>
  <si>
    <t>POL3_0</t>
  </si>
  <si>
    <t>752,6*2,2</t>
  </si>
  <si>
    <t>564751111R00</t>
  </si>
  <si>
    <t>Podklad z kameniva drceného vel.32-63 mm,tl. 15 cm</t>
  </si>
  <si>
    <t>m2</t>
  </si>
  <si>
    <t>812*1,1</t>
  </si>
  <si>
    <t>998222011R00</t>
  </si>
  <si>
    <t>Přesun hmot, pozemní komunikace, kryt z kameniva</t>
  </si>
  <si>
    <t>288,1</t>
  </si>
  <si>
    <t>998222095T00</t>
  </si>
  <si>
    <t>Přesun hmot, komunikace z kameniva, příplatek za dalších 5 km</t>
  </si>
  <si>
    <t>288,1*5</t>
  </si>
  <si>
    <t>961055111R00</t>
  </si>
  <si>
    <t>Bourání základů železobetonových</t>
  </si>
  <si>
    <t>objekt se 4 np:(2,4*2,4*0,5+1,1*1,1*1,05)*20</t>
  </si>
  <si>
    <t>objekt se 2 np:(2,4*2,4*0,5+1,1*1,1*1,05)*6</t>
  </si>
  <si>
    <t>962052211R00</t>
  </si>
  <si>
    <t>Bourání zdiva železobetonového nadzákladového</t>
  </si>
  <si>
    <t>objekt se 4 np:(9,25+23,1+20,1+6,25)*0,9*2,25</t>
  </si>
  <si>
    <t>2,1*0,4*2,25</t>
  </si>
  <si>
    <t>objekt se 2 np:13,05*2*0,9*2,25</t>
  </si>
  <si>
    <t>979082111R00</t>
  </si>
  <si>
    <t>Vnitrostaveništní doprava suti do 10 m</t>
  </si>
  <si>
    <t>258,99+416,66</t>
  </si>
  <si>
    <t>979082121R00</t>
  </si>
  <si>
    <t>Příplatek k vnitrost. dopravě suti za dalších 5 m</t>
  </si>
  <si>
    <t>75%:675,65*0,75</t>
  </si>
  <si>
    <t>981014713R00</t>
  </si>
  <si>
    <t>Demolice budov mechanizací, ŽB, konstr. do 20 %</t>
  </si>
  <si>
    <t>objekt se 4 np:37*16,2*12,17</t>
  </si>
  <si>
    <t>7,93*16,2*3,64</t>
  </si>
  <si>
    <t>objekt se 2 np:13,05*16*8,15</t>
  </si>
  <si>
    <t>981-1</t>
  </si>
  <si>
    <t>Zakrývání plachtou zavěšenou na autojeřábu</t>
  </si>
  <si>
    <t>soubor</t>
  </si>
  <si>
    <t>979083117R00</t>
  </si>
  <si>
    <t>Vodorovné přemístění suti na mezideponii do 6000 m</t>
  </si>
  <si>
    <t>3974,9+675,7</t>
  </si>
  <si>
    <t>979096211R00</t>
  </si>
  <si>
    <t>Drcení stavební suti mobilní drticí jednotkou</t>
  </si>
  <si>
    <t>4650,6</t>
  </si>
  <si>
    <t>979096205R00</t>
  </si>
  <si>
    <t>Plnění mobilní drticí jednotky stavební sutí</t>
  </si>
  <si>
    <t>979096221R00</t>
  </si>
  <si>
    <t>Třídění stavební suti mobilní třídicí jednotkou</t>
  </si>
  <si>
    <t>Vnitrostaveništní doprava suti do 10 m, na deponii</t>
  </si>
  <si>
    <t>Příplatek k vnitrost. dopravě suti za dalších 5 m, na deponii</t>
  </si>
  <si>
    <t>4650,6*4</t>
  </si>
  <si>
    <t>979093111R00</t>
  </si>
  <si>
    <t>Uložení suti na skládku bez zhutnění, na deponii</t>
  </si>
  <si>
    <t>Vnitrostaveništní doprava suti do 10 m, na stavbě</t>
  </si>
  <si>
    <t>3974,9</t>
  </si>
  <si>
    <t>Příplatek k vnitrost. dopravě suti za dalších 5 m, na stavbě</t>
  </si>
  <si>
    <t>75%:3974,9*0,75*2</t>
  </si>
  <si>
    <t>712300831R00</t>
  </si>
  <si>
    <t>Odstranění povlakové krytiny střech do 10° 1vrstvé</t>
  </si>
  <si>
    <t>plocha z výkresu dwg - objekt se 4 np:596,2</t>
  </si>
  <si>
    <t>odpočet plechové krytiny:-54,8</t>
  </si>
  <si>
    <t>plocha z výkresu dwg - objekt se 2 np:205,2</t>
  </si>
  <si>
    <t>979081111R00</t>
  </si>
  <si>
    <t>Odvoz suti a vybour. hmot na skládku do 1 km</t>
  </si>
  <si>
    <t>979081121R00</t>
  </si>
  <si>
    <t>Příplatek k odvozu za každý další 1 km</t>
  </si>
  <si>
    <t>4,48*16</t>
  </si>
  <si>
    <t>979011211R00</t>
  </si>
  <si>
    <t>Svislá doprava suti a vybour. hmot za 2.NP nošením</t>
  </si>
  <si>
    <t>minerální vata:4,48</t>
  </si>
  <si>
    <t>plechová krytina:0,4</t>
  </si>
  <si>
    <t>979011219R00</t>
  </si>
  <si>
    <t>Přípl.k svislé dopr.suti za každé další NP nošením</t>
  </si>
  <si>
    <t>979990121R00</t>
  </si>
  <si>
    <t>Poplatek za uložení suti - asfaltové pásy, skupina odpadu 170302</t>
  </si>
  <si>
    <t>713101122R00</t>
  </si>
  <si>
    <t>Odstr.tep.izol. stropů,volně,minerál tl.100-200 mm</t>
  </si>
  <si>
    <t>plocha z výkresů dwg - objekt se 4 np:166,8+112,2+276,2</t>
  </si>
  <si>
    <t>plocha z výkresů dwg - objekt se 2 np:187,1</t>
  </si>
  <si>
    <t>5,94*16</t>
  </si>
  <si>
    <t>979990144R00</t>
  </si>
  <si>
    <t>Poplatek za uložení suti - minerální vata, skupina odpadu 170604</t>
  </si>
  <si>
    <t>721160806R00</t>
  </si>
  <si>
    <t>Demontáž potrubí vláknocementového do DN 200</t>
  </si>
  <si>
    <t>m</t>
  </si>
  <si>
    <t>objekt se 4 np:2*8,2+2,5+2,5</t>
  </si>
  <si>
    <t>objekt se 2 np:2+2*4,2+2,5+1,5</t>
  </si>
  <si>
    <t>721-1</t>
  </si>
  <si>
    <t>Příplatek za práci s azbestem</t>
  </si>
  <si>
    <t>použití ručního nářadí</t>
  </si>
  <si>
    <t>POP</t>
  </si>
  <si>
    <t>obalení folií</t>
  </si>
  <si>
    <t>zvlhčování saponátem</t>
  </si>
  <si>
    <t>ochranné pomůcky - filtrační polomaska, kombinéza</t>
  </si>
  <si>
    <t>vysátí pracovního prostoru</t>
  </si>
  <si>
    <t>očista těla</t>
  </si>
  <si>
    <t>610991111T00</t>
  </si>
  <si>
    <t>Zakrývání prostoru pro manipulaci s azbestem, PE folie</t>
  </si>
  <si>
    <t>objekt se 4 np:2,1*3,39+1*2+1*2+(1,5+1,4)*3,39+1*2*2</t>
  </si>
  <si>
    <t>objekt se 2 np:2,2*3,39+(1,5+1)*3,39</t>
  </si>
  <si>
    <t>941955002R00</t>
  </si>
  <si>
    <t>Lešení lehké pomocné, výška podlahy do 1,9 m</t>
  </si>
  <si>
    <t>objekt se 4 np:2,1*1,5+2*1,5+1,5*1</t>
  </si>
  <si>
    <t>objhekt se 2 np:2,1*1*2+1,5*1</t>
  </si>
  <si>
    <t>762341821R00</t>
  </si>
  <si>
    <t>Demontáž bednění střech rovných z AC desek</t>
  </si>
  <si>
    <t>viz dmtz minerální vaty:742,3</t>
  </si>
  <si>
    <t>762-1</t>
  </si>
  <si>
    <t>25,98*2</t>
  </si>
  <si>
    <t>979011311R00</t>
  </si>
  <si>
    <t>Svislá doprava suti a vybouraných hmot jeřábem</t>
  </si>
  <si>
    <t>979990201R00</t>
  </si>
  <si>
    <t>Poplatek za uložení suti - azbestocementové výrobky, skupina odpadu 170605</t>
  </si>
  <si>
    <t>25,98*16</t>
  </si>
  <si>
    <t>764311822R00</t>
  </si>
  <si>
    <t>Demontáž krytiny, tabule 2 x 1 m, nad 25 m2, do 30°</t>
  </si>
  <si>
    <t>54,8</t>
  </si>
  <si>
    <t>005111021R</t>
  </si>
  <si>
    <t>Vytyčení inženýrských sítí</t>
  </si>
  <si>
    <t>Soubor</t>
  </si>
  <si>
    <t>CETIN</t>
  </si>
  <si>
    <t>ČEZ</t>
  </si>
  <si>
    <t>005121021R</t>
  </si>
  <si>
    <t>Zařízení staveniště pro JKSO 801 až 803</t>
  </si>
  <si>
    <t>Oplocení staveniště včetně zakryvací plachty</t>
  </si>
  <si>
    <t>Mobilní plastové bariéry</t>
  </si>
  <si>
    <t>Mobilní buňky a sociální zařízení</t>
  </si>
  <si>
    <t>Dopravně inženýrské opatření</t>
  </si>
  <si>
    <t>Ochranné opláštění připojovací skříně ČEZ</t>
  </si>
  <si>
    <t/>
  </si>
  <si>
    <t>SUM</t>
  </si>
  <si>
    <t>Poznámky uchazeče k zadání</t>
  </si>
  <si>
    <t>POPUZIV</t>
  </si>
  <si>
    <t>END</t>
  </si>
  <si>
    <t>CENOVÁ ÚROVEŇ 2024/II</t>
  </si>
  <si>
    <t>ZADÁNÍ STAVBY PRO VÝBĚR ZHOTOVITELE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</si>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</sst>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8" fillId="0" borderId="6" xfId="0" applyNumberFormat="1" applyFont="1" applyBorder="1" applyAlignment="1">
      <alignment vertical="top" wrapText="1" shrinkToFit="1"/>
    </xf>
    <xf numFmtId="174" fontId="18" fillId="0" borderId="6" xfId="0" applyNumberFormat="1" applyFont="1" applyBorder="1" applyAlignment="1">
      <alignment vertical="top" wrapText="1" shrinkToFit="1"/>
    </xf>
    <xf numFmtId="4" fontId="18" fillId="0" borderId="6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B7262348-8607-4117-9AEF-CF51920FC1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CFD8-F2ED-4918-83AE-ABF70578ACAE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B37A-4B4C-4763-A776-0267CDB37D8D}">
  <sheetPr codeName="List5112">
    <tabColor rgb="FF66FF66"/>
  </sheetPr>
  <dimension ref="A1:O60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247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42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43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44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SUMIF(F47:F56,A16,I47:I56)+SUMIF(F47:F56,"PSU",I47:I56)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SUMIF(F47:F56,A17,I47:I56)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SUMIF(F47:F56,A18,I47:I56)</f>
        <v>0</v>
      </c>
      <c r="J18" s="82"/>
    </row>
    <row r="19" spans="1:10" ht="23.25" customHeight="1" x14ac:dyDescent="0.2">
      <c r="A19" s="192" t="s">
        <v>74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SUMIF(F47:F56,A19,I47:I56)</f>
        <v>0</v>
      </c>
      <c r="J19" s="82"/>
    </row>
    <row r="20" spans="1:10" ht="23.25" customHeight="1" x14ac:dyDescent="0.2">
      <c r="A20" s="192" t="s">
        <v>75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SUMIF(F47:F56,A20,I47:I56)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29" t="s">
        <v>246</v>
      </c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51</v>
      </c>
      <c r="C39" s="137" t="s">
        <v>45</v>
      </c>
      <c r="D39" s="138"/>
      <c r="E39" s="138"/>
      <c r="F39" s="146">
        <f>'Rozpočet Pol'!AC129</f>
        <v>0</v>
      </c>
      <c r="G39" s="147">
        <f>'Rozpočet Pol'!AD129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54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55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56</v>
      </c>
      <c r="C47" s="174" t="s">
        <v>57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58</v>
      </c>
      <c r="C48" s="164" t="s">
        <v>59</v>
      </c>
      <c r="D48" s="166"/>
      <c r="E48" s="166"/>
      <c r="F48" s="182" t="s">
        <v>23</v>
      </c>
      <c r="G48" s="183"/>
      <c r="H48" s="183"/>
      <c r="I48" s="184">
        <f>'Rozpočet Pol'!G16</f>
        <v>0</v>
      </c>
      <c r="J48" s="184"/>
    </row>
    <row r="49" spans="1:10" ht="25.5" customHeight="1" x14ac:dyDescent="0.2">
      <c r="A49" s="162"/>
      <c r="B49" s="165" t="s">
        <v>60</v>
      </c>
      <c r="C49" s="164" t="s">
        <v>61</v>
      </c>
      <c r="D49" s="166"/>
      <c r="E49" s="166"/>
      <c r="F49" s="182" t="s">
        <v>23</v>
      </c>
      <c r="G49" s="183"/>
      <c r="H49" s="183"/>
      <c r="I49" s="184">
        <f>'Rozpočet Pol'!G23</f>
        <v>0</v>
      </c>
      <c r="J49" s="184"/>
    </row>
    <row r="50" spans="1:10" ht="25.5" customHeight="1" x14ac:dyDescent="0.2">
      <c r="A50" s="162"/>
      <c r="B50" s="165" t="s">
        <v>62</v>
      </c>
      <c r="C50" s="164" t="s">
        <v>63</v>
      </c>
      <c r="D50" s="166"/>
      <c r="E50" s="166"/>
      <c r="F50" s="182" t="s">
        <v>23</v>
      </c>
      <c r="G50" s="183"/>
      <c r="H50" s="183"/>
      <c r="I50" s="184">
        <f>'Rozpočet Pol'!G35</f>
        <v>0</v>
      </c>
      <c r="J50" s="184"/>
    </row>
    <row r="51" spans="1:10" ht="25.5" customHeight="1" x14ac:dyDescent="0.2">
      <c r="A51" s="162"/>
      <c r="B51" s="165" t="s">
        <v>64</v>
      </c>
      <c r="C51" s="164" t="s">
        <v>65</v>
      </c>
      <c r="D51" s="166"/>
      <c r="E51" s="166"/>
      <c r="F51" s="182" t="s">
        <v>24</v>
      </c>
      <c r="G51" s="183"/>
      <c r="H51" s="183"/>
      <c r="I51" s="184">
        <f>'Rozpočet Pol'!G57</f>
        <v>0</v>
      </c>
      <c r="J51" s="184"/>
    </row>
    <row r="52" spans="1:10" ht="25.5" customHeight="1" x14ac:dyDescent="0.2">
      <c r="A52" s="162"/>
      <c r="B52" s="165" t="s">
        <v>66</v>
      </c>
      <c r="C52" s="164" t="s">
        <v>67</v>
      </c>
      <c r="D52" s="166"/>
      <c r="E52" s="166"/>
      <c r="F52" s="182" t="s">
        <v>24</v>
      </c>
      <c r="G52" s="183"/>
      <c r="H52" s="183"/>
      <c r="I52" s="184">
        <f>'Rozpočet Pol'!G70</f>
        <v>0</v>
      </c>
      <c r="J52" s="184"/>
    </row>
    <row r="53" spans="1:10" ht="25.5" customHeight="1" x14ac:dyDescent="0.2">
      <c r="A53" s="162"/>
      <c r="B53" s="165" t="s">
        <v>68</v>
      </c>
      <c r="C53" s="164" t="s">
        <v>69</v>
      </c>
      <c r="D53" s="166"/>
      <c r="E53" s="166"/>
      <c r="F53" s="182" t="s">
        <v>24</v>
      </c>
      <c r="G53" s="183"/>
      <c r="H53" s="183"/>
      <c r="I53" s="184">
        <f>'Rozpočet Pol'!G80</f>
        <v>0</v>
      </c>
      <c r="J53" s="184"/>
    </row>
    <row r="54" spans="1:10" ht="25.5" customHeight="1" x14ac:dyDescent="0.2">
      <c r="A54" s="162"/>
      <c r="B54" s="165" t="s">
        <v>70</v>
      </c>
      <c r="C54" s="164" t="s">
        <v>71</v>
      </c>
      <c r="D54" s="166"/>
      <c r="E54" s="166"/>
      <c r="F54" s="182" t="s">
        <v>24</v>
      </c>
      <c r="G54" s="183"/>
      <c r="H54" s="183"/>
      <c r="I54" s="184">
        <f>'Rozpočet Pol'!G97</f>
        <v>0</v>
      </c>
      <c r="J54" s="184"/>
    </row>
    <row r="55" spans="1:10" ht="25.5" customHeight="1" x14ac:dyDescent="0.2">
      <c r="A55" s="162"/>
      <c r="B55" s="165" t="s">
        <v>72</v>
      </c>
      <c r="C55" s="164" t="s">
        <v>73</v>
      </c>
      <c r="D55" s="166"/>
      <c r="E55" s="166"/>
      <c r="F55" s="182" t="s">
        <v>24</v>
      </c>
      <c r="G55" s="183"/>
      <c r="H55" s="183"/>
      <c r="I55" s="184">
        <f>'Rozpočet Pol'!G115</f>
        <v>0</v>
      </c>
      <c r="J55" s="184"/>
    </row>
    <row r="56" spans="1:10" ht="25.5" customHeight="1" x14ac:dyDescent="0.2">
      <c r="A56" s="162"/>
      <c r="B56" s="176" t="s">
        <v>74</v>
      </c>
      <c r="C56" s="177" t="s">
        <v>26</v>
      </c>
      <c r="D56" s="178"/>
      <c r="E56" s="178"/>
      <c r="F56" s="185" t="s">
        <v>74</v>
      </c>
      <c r="G56" s="186"/>
      <c r="H56" s="186"/>
      <c r="I56" s="187">
        <f>'Rozpočet Pol'!G118</f>
        <v>0</v>
      </c>
      <c r="J56" s="187"/>
    </row>
    <row r="57" spans="1:10" ht="25.5" customHeight="1" x14ac:dyDescent="0.2">
      <c r="A57" s="163"/>
      <c r="B57" s="169" t="s">
        <v>1</v>
      </c>
      <c r="C57" s="169"/>
      <c r="D57" s="170"/>
      <c r="E57" s="170"/>
      <c r="F57" s="188"/>
      <c r="G57" s="189"/>
      <c r="H57" s="189"/>
      <c r="I57" s="190">
        <f>SUM(I47:I56)</f>
        <v>0</v>
      </c>
      <c r="J57" s="190"/>
    </row>
    <row r="58" spans="1:10" x14ac:dyDescent="0.2">
      <c r="F58" s="191"/>
      <c r="G58" s="129"/>
      <c r="H58" s="191"/>
      <c r="I58" s="129"/>
      <c r="J58" s="129"/>
    </row>
    <row r="59" spans="1:10" x14ac:dyDescent="0.2">
      <c r="F59" s="191"/>
      <c r="G59" s="129"/>
      <c r="H59" s="191"/>
      <c r="I59" s="129"/>
      <c r="J59" s="129"/>
    </row>
    <row r="60" spans="1:10" x14ac:dyDescent="0.2">
      <c r="F60" s="191"/>
      <c r="G60" s="129"/>
      <c r="H60" s="191"/>
      <c r="I60" s="129"/>
      <c r="J60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I57:J57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2FA0-224E-4E89-A0B4-034CD89E3A46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36B3-43AD-40A0-B008-8493403492B4}">
  <sheetPr>
    <outlinePr summaryBelow="0"/>
  </sheetPr>
  <dimension ref="A1:BH139"/>
  <sheetViews>
    <sheetView tabSelected="1" workbookViewId="0">
      <selection activeCell="Y12" sqref="Y12:Y13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4" t="s">
        <v>248</v>
      </c>
      <c r="B1" s="194"/>
      <c r="C1" s="194"/>
      <c r="D1" s="194"/>
      <c r="E1" s="194"/>
      <c r="F1" s="194"/>
      <c r="G1" s="194"/>
      <c r="AE1" t="s">
        <v>77</v>
      </c>
    </row>
    <row r="2" spans="1:60" ht="24.95" customHeight="1" x14ac:dyDescent="0.2">
      <c r="A2" s="201" t="s">
        <v>76</v>
      </c>
      <c r="B2" s="195"/>
      <c r="C2" s="196" t="s">
        <v>45</v>
      </c>
      <c r="D2" s="197"/>
      <c r="E2" s="197"/>
      <c r="F2" s="197"/>
      <c r="G2" s="203"/>
      <c r="AE2" t="s">
        <v>78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79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80</v>
      </c>
    </row>
    <row r="5" spans="1:60" hidden="1" x14ac:dyDescent="0.2">
      <c r="A5" s="205" t="s">
        <v>81</v>
      </c>
      <c r="B5" s="206"/>
      <c r="C5" s="207"/>
      <c r="D5" s="208"/>
      <c r="E5" s="208"/>
      <c r="F5" s="208"/>
      <c r="G5" s="209"/>
      <c r="AE5" t="s">
        <v>82</v>
      </c>
    </row>
    <row r="7" spans="1:60" ht="38.25" x14ac:dyDescent="0.2">
      <c r="A7" s="215" t="s">
        <v>83</v>
      </c>
      <c r="B7" s="216" t="s">
        <v>84</v>
      </c>
      <c r="C7" s="216" t="s">
        <v>85</v>
      </c>
      <c r="D7" s="215" t="s">
        <v>86</v>
      </c>
      <c r="E7" s="215" t="s">
        <v>87</v>
      </c>
      <c r="F7" s="210" t="s">
        <v>88</v>
      </c>
      <c r="G7" s="236" t="s">
        <v>28</v>
      </c>
      <c r="H7" s="237" t="s">
        <v>29</v>
      </c>
      <c r="I7" s="237" t="s">
        <v>89</v>
      </c>
      <c r="J7" s="237" t="s">
        <v>30</v>
      </c>
      <c r="K7" s="237" t="s">
        <v>90</v>
      </c>
      <c r="L7" s="237" t="s">
        <v>91</v>
      </c>
      <c r="M7" s="237" t="s">
        <v>92</v>
      </c>
      <c r="N7" s="237" t="s">
        <v>93</v>
      </c>
      <c r="O7" s="237" t="s">
        <v>94</v>
      </c>
      <c r="P7" s="237" t="s">
        <v>95</v>
      </c>
      <c r="Q7" s="237" t="s">
        <v>96</v>
      </c>
      <c r="R7" s="237" t="s">
        <v>97</v>
      </c>
      <c r="S7" s="237" t="s">
        <v>98</v>
      </c>
      <c r="T7" s="237" t="s">
        <v>99</v>
      </c>
      <c r="U7" s="218" t="s">
        <v>100</v>
      </c>
    </row>
    <row r="8" spans="1:60" x14ac:dyDescent="0.2">
      <c r="A8" s="238" t="s">
        <v>101</v>
      </c>
      <c r="B8" s="239" t="s">
        <v>56</v>
      </c>
      <c r="C8" s="240" t="s">
        <v>57</v>
      </c>
      <c r="D8" s="217"/>
      <c r="E8" s="241"/>
      <c r="F8" s="242"/>
      <c r="G8" s="242">
        <f>SUMIF(AE9:AE15,"&lt;&gt;NOR",G9:G15)</f>
        <v>0</v>
      </c>
      <c r="H8" s="242"/>
      <c r="I8" s="242">
        <f>SUM(I9:I15)</f>
        <v>0</v>
      </c>
      <c r="J8" s="242"/>
      <c r="K8" s="242">
        <f>SUM(K9:K15)</f>
        <v>0</v>
      </c>
      <c r="L8" s="242"/>
      <c r="M8" s="242">
        <f>SUM(M9:M15)</f>
        <v>0</v>
      </c>
      <c r="N8" s="217"/>
      <c r="O8" s="217">
        <f>SUM(O9:O15)</f>
        <v>1655.72</v>
      </c>
      <c r="P8" s="217"/>
      <c r="Q8" s="217">
        <f>SUM(Q9:Q15)</f>
        <v>0</v>
      </c>
      <c r="R8" s="217"/>
      <c r="S8" s="217"/>
      <c r="T8" s="238"/>
      <c r="U8" s="217">
        <f>SUM(U9:U15)</f>
        <v>152.02000000000001</v>
      </c>
      <c r="AE8" t="s">
        <v>102</v>
      </c>
    </row>
    <row r="9" spans="1:60" outlineLevel="1" x14ac:dyDescent="0.2">
      <c r="A9" s="212">
        <v>1</v>
      </c>
      <c r="B9" s="219" t="s">
        <v>103</v>
      </c>
      <c r="C9" s="266" t="s">
        <v>104</v>
      </c>
      <c r="D9" s="221" t="s">
        <v>105</v>
      </c>
      <c r="E9" s="227">
        <v>752.59664999999995</v>
      </c>
      <c r="F9" s="231">
        <f>H9+J9</f>
        <v>0</v>
      </c>
      <c r="G9" s="232">
        <f>ROUND(E9*F9,2)</f>
        <v>0</v>
      </c>
      <c r="H9" s="232"/>
      <c r="I9" s="232">
        <f>ROUND(E9*H9,2)</f>
        <v>0</v>
      </c>
      <c r="J9" s="232"/>
      <c r="K9" s="232">
        <f>ROUND(E9*J9,2)</f>
        <v>0</v>
      </c>
      <c r="L9" s="232">
        <v>21</v>
      </c>
      <c r="M9" s="232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0.20200000000000001</v>
      </c>
      <c r="U9" s="221">
        <f>ROUND(E9*T9,2)</f>
        <v>152.02000000000001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106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/>
      <c r="B10" s="219"/>
      <c r="C10" s="267" t="s">
        <v>107</v>
      </c>
      <c r="D10" s="223"/>
      <c r="E10" s="228">
        <v>269.56799999999998</v>
      </c>
      <c r="F10" s="232"/>
      <c r="G10" s="232"/>
      <c r="H10" s="232"/>
      <c r="I10" s="232"/>
      <c r="J10" s="232"/>
      <c r="K10" s="232"/>
      <c r="L10" s="232"/>
      <c r="M10" s="232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108</v>
      </c>
      <c r="AF10" s="211">
        <v>0</v>
      </c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/>
      <c r="B11" s="219"/>
      <c r="C11" s="267" t="s">
        <v>109</v>
      </c>
      <c r="D11" s="223"/>
      <c r="E11" s="228">
        <v>80.870400000000004</v>
      </c>
      <c r="F11" s="232"/>
      <c r="G11" s="232"/>
      <c r="H11" s="232"/>
      <c r="I11" s="232"/>
      <c r="J11" s="232"/>
      <c r="K11" s="232"/>
      <c r="L11" s="232"/>
      <c r="M11" s="232"/>
      <c r="N11" s="221"/>
      <c r="O11" s="221"/>
      <c r="P11" s="221"/>
      <c r="Q11" s="221"/>
      <c r="R11" s="221"/>
      <c r="S11" s="221"/>
      <c r="T11" s="222"/>
      <c r="U11" s="221"/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108</v>
      </c>
      <c r="AF11" s="211">
        <v>0</v>
      </c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2.5" outlineLevel="1" x14ac:dyDescent="0.2">
      <c r="A12" s="212"/>
      <c r="B12" s="219"/>
      <c r="C12" s="267" t="s">
        <v>110</v>
      </c>
      <c r="D12" s="223"/>
      <c r="E12" s="228">
        <v>283.87124999999997</v>
      </c>
      <c r="F12" s="232"/>
      <c r="G12" s="232"/>
      <c r="H12" s="232"/>
      <c r="I12" s="232"/>
      <c r="J12" s="232"/>
      <c r="K12" s="232"/>
      <c r="L12" s="232"/>
      <c r="M12" s="232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108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2.5" outlineLevel="1" x14ac:dyDescent="0.2">
      <c r="A13" s="212"/>
      <c r="B13" s="219"/>
      <c r="C13" s="267" t="s">
        <v>111</v>
      </c>
      <c r="D13" s="223"/>
      <c r="E13" s="228">
        <v>118.28700000000001</v>
      </c>
      <c r="F13" s="232"/>
      <c r="G13" s="232"/>
      <c r="H13" s="232"/>
      <c r="I13" s="232"/>
      <c r="J13" s="232"/>
      <c r="K13" s="232"/>
      <c r="L13" s="232"/>
      <c r="M13" s="232"/>
      <c r="N13" s="221"/>
      <c r="O13" s="221"/>
      <c r="P13" s="221"/>
      <c r="Q13" s="221"/>
      <c r="R13" s="221"/>
      <c r="S13" s="221"/>
      <c r="T13" s="222"/>
      <c r="U13" s="221"/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108</v>
      </c>
      <c r="AF13" s="211">
        <v>0</v>
      </c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>
        <v>2</v>
      </c>
      <c r="B14" s="219" t="s">
        <v>112</v>
      </c>
      <c r="C14" s="266" t="s">
        <v>113</v>
      </c>
      <c r="D14" s="221" t="s">
        <v>114</v>
      </c>
      <c r="E14" s="227">
        <v>1655.72</v>
      </c>
      <c r="F14" s="231">
        <f>H14+J14</f>
        <v>0</v>
      </c>
      <c r="G14" s="232">
        <f>ROUND(E14*F14,2)</f>
        <v>0</v>
      </c>
      <c r="H14" s="232"/>
      <c r="I14" s="232">
        <f>ROUND(E14*H14,2)</f>
        <v>0</v>
      </c>
      <c r="J14" s="232"/>
      <c r="K14" s="232">
        <f>ROUND(E14*J14,2)</f>
        <v>0</v>
      </c>
      <c r="L14" s="232">
        <v>21</v>
      </c>
      <c r="M14" s="232">
        <f>G14*(1+L14/100)</f>
        <v>0</v>
      </c>
      <c r="N14" s="221">
        <v>1</v>
      </c>
      <c r="O14" s="221">
        <f>ROUND(E14*N14,5)</f>
        <v>1655.72</v>
      </c>
      <c r="P14" s="221">
        <v>0</v>
      </c>
      <c r="Q14" s="221">
        <f>ROUND(E14*P14,5)</f>
        <v>0</v>
      </c>
      <c r="R14" s="221"/>
      <c r="S14" s="221"/>
      <c r="T14" s="222">
        <v>0</v>
      </c>
      <c r="U14" s="221">
        <f>ROUND(E14*T14,2)</f>
        <v>0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115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/>
      <c r="B15" s="219"/>
      <c r="C15" s="267" t="s">
        <v>116</v>
      </c>
      <c r="D15" s="223"/>
      <c r="E15" s="228">
        <v>1655.72</v>
      </c>
      <c r="F15" s="232"/>
      <c r="G15" s="232"/>
      <c r="H15" s="232"/>
      <c r="I15" s="232"/>
      <c r="J15" s="232"/>
      <c r="K15" s="232"/>
      <c r="L15" s="232"/>
      <c r="M15" s="232"/>
      <c r="N15" s="221"/>
      <c r="O15" s="221"/>
      <c r="P15" s="221"/>
      <c r="Q15" s="221"/>
      <c r="R15" s="221"/>
      <c r="S15" s="221"/>
      <c r="T15" s="222"/>
      <c r="U15" s="221"/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108</v>
      </c>
      <c r="AF15" s="211">
        <v>0</v>
      </c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x14ac:dyDescent="0.2">
      <c r="A16" s="213" t="s">
        <v>101</v>
      </c>
      <c r="B16" s="220" t="s">
        <v>58</v>
      </c>
      <c r="C16" s="268" t="s">
        <v>59</v>
      </c>
      <c r="D16" s="224"/>
      <c r="E16" s="229"/>
      <c r="F16" s="233"/>
      <c r="G16" s="233">
        <f>SUMIF(AE17:AE22,"&lt;&gt;NOR",G17:G22)</f>
        <v>0</v>
      </c>
      <c r="H16" s="233"/>
      <c r="I16" s="233">
        <f>SUM(I17:I22)</f>
        <v>0</v>
      </c>
      <c r="J16" s="233"/>
      <c r="K16" s="233">
        <f>SUM(K17:K22)</f>
        <v>0</v>
      </c>
      <c r="L16" s="233"/>
      <c r="M16" s="233">
        <f>SUM(M17:M22)</f>
        <v>0</v>
      </c>
      <c r="N16" s="224"/>
      <c r="O16" s="224">
        <f>SUM(O17:O22)</f>
        <v>288.05700000000002</v>
      </c>
      <c r="P16" s="224"/>
      <c r="Q16" s="224">
        <f>SUM(Q17:Q22)</f>
        <v>0</v>
      </c>
      <c r="R16" s="224"/>
      <c r="S16" s="224"/>
      <c r="T16" s="225"/>
      <c r="U16" s="224">
        <f>SUM(U17:U22)</f>
        <v>28.979999999999997</v>
      </c>
      <c r="AE16" t="s">
        <v>102</v>
      </c>
    </row>
    <row r="17" spans="1:60" outlineLevel="1" x14ac:dyDescent="0.2">
      <c r="A17" s="212">
        <v>3</v>
      </c>
      <c r="B17" s="219" t="s">
        <v>117</v>
      </c>
      <c r="C17" s="266" t="s">
        <v>118</v>
      </c>
      <c r="D17" s="221" t="s">
        <v>119</v>
      </c>
      <c r="E17" s="227">
        <v>893.2</v>
      </c>
      <c r="F17" s="231">
        <f>H17+J17</f>
        <v>0</v>
      </c>
      <c r="G17" s="232">
        <f>ROUND(E17*F17,2)</f>
        <v>0</v>
      </c>
      <c r="H17" s="232"/>
      <c r="I17" s="232">
        <f>ROUND(E17*H17,2)</f>
        <v>0</v>
      </c>
      <c r="J17" s="232"/>
      <c r="K17" s="232">
        <f>ROUND(E17*J17,2)</f>
        <v>0</v>
      </c>
      <c r="L17" s="232">
        <v>21</v>
      </c>
      <c r="M17" s="232">
        <f>G17*(1+L17/100)</f>
        <v>0</v>
      </c>
      <c r="N17" s="221">
        <v>0.32250000000000001</v>
      </c>
      <c r="O17" s="221">
        <f>ROUND(E17*N17,5)</f>
        <v>288.05700000000002</v>
      </c>
      <c r="P17" s="221">
        <v>0</v>
      </c>
      <c r="Q17" s="221">
        <f>ROUND(E17*P17,5)</f>
        <v>0</v>
      </c>
      <c r="R17" s="221"/>
      <c r="S17" s="221"/>
      <c r="T17" s="222">
        <v>2.5999999999999999E-2</v>
      </c>
      <c r="U17" s="221">
        <f>ROUND(E17*T17,2)</f>
        <v>23.22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106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/>
      <c r="B18" s="219"/>
      <c r="C18" s="267" t="s">
        <v>120</v>
      </c>
      <c r="D18" s="223"/>
      <c r="E18" s="228">
        <v>893.2</v>
      </c>
      <c r="F18" s="232"/>
      <c r="G18" s="232"/>
      <c r="H18" s="232"/>
      <c r="I18" s="232"/>
      <c r="J18" s="232"/>
      <c r="K18" s="232"/>
      <c r="L18" s="232"/>
      <c r="M18" s="232"/>
      <c r="N18" s="221"/>
      <c r="O18" s="221"/>
      <c r="P18" s="221"/>
      <c r="Q18" s="221"/>
      <c r="R18" s="221"/>
      <c r="S18" s="221"/>
      <c r="T18" s="222"/>
      <c r="U18" s="221"/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108</v>
      </c>
      <c r="AF18" s="211">
        <v>0</v>
      </c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4</v>
      </c>
      <c r="B19" s="219" t="s">
        <v>121</v>
      </c>
      <c r="C19" s="266" t="s">
        <v>122</v>
      </c>
      <c r="D19" s="221" t="s">
        <v>114</v>
      </c>
      <c r="E19" s="227">
        <v>288.10000000000002</v>
      </c>
      <c r="F19" s="231">
        <f>H19+J19</f>
        <v>0</v>
      </c>
      <c r="G19" s="232">
        <f>ROUND(E19*F19,2)</f>
        <v>0</v>
      </c>
      <c r="H19" s="232"/>
      <c r="I19" s="232">
        <f>ROUND(E19*H19,2)</f>
        <v>0</v>
      </c>
      <c r="J19" s="232"/>
      <c r="K19" s="232">
        <f>ROUND(E19*J19,2)</f>
        <v>0</v>
      </c>
      <c r="L19" s="232">
        <v>21</v>
      </c>
      <c r="M19" s="232">
        <f>G19*(1+L19/100)</f>
        <v>0</v>
      </c>
      <c r="N19" s="221">
        <v>0</v>
      </c>
      <c r="O19" s="221">
        <f>ROUND(E19*N19,5)</f>
        <v>0</v>
      </c>
      <c r="P19" s="221">
        <v>0</v>
      </c>
      <c r="Q19" s="221">
        <f>ROUND(E19*P19,5)</f>
        <v>0</v>
      </c>
      <c r="R19" s="221"/>
      <c r="S19" s="221"/>
      <c r="T19" s="222">
        <v>0.02</v>
      </c>
      <c r="U19" s="221">
        <f>ROUND(E19*T19,2)</f>
        <v>5.76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106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/>
      <c r="B20" s="219"/>
      <c r="C20" s="267" t="s">
        <v>123</v>
      </c>
      <c r="D20" s="223"/>
      <c r="E20" s="228">
        <v>288.10000000000002</v>
      </c>
      <c r="F20" s="232"/>
      <c r="G20" s="232"/>
      <c r="H20" s="232"/>
      <c r="I20" s="232"/>
      <c r="J20" s="232"/>
      <c r="K20" s="232"/>
      <c r="L20" s="232"/>
      <c r="M20" s="232"/>
      <c r="N20" s="221"/>
      <c r="O20" s="221"/>
      <c r="P20" s="221"/>
      <c r="Q20" s="221"/>
      <c r="R20" s="221"/>
      <c r="S20" s="221"/>
      <c r="T20" s="222"/>
      <c r="U20" s="221"/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108</v>
      </c>
      <c r="AF20" s="211"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>
        <v>5</v>
      </c>
      <c r="B21" s="219" t="s">
        <v>124</v>
      </c>
      <c r="C21" s="266" t="s">
        <v>125</v>
      </c>
      <c r="D21" s="221" t="s">
        <v>114</v>
      </c>
      <c r="E21" s="227">
        <v>1440.5</v>
      </c>
      <c r="F21" s="231">
        <f>H21+J21</f>
        <v>0</v>
      </c>
      <c r="G21" s="232">
        <f>ROUND(E21*F21,2)</f>
        <v>0</v>
      </c>
      <c r="H21" s="232"/>
      <c r="I21" s="232">
        <f>ROUND(E21*H21,2)</f>
        <v>0</v>
      </c>
      <c r="J21" s="232"/>
      <c r="K21" s="232">
        <f>ROUND(E21*J21,2)</f>
        <v>0</v>
      </c>
      <c r="L21" s="232">
        <v>21</v>
      </c>
      <c r="M21" s="232">
        <f>G21*(1+L21/100)</f>
        <v>0</v>
      </c>
      <c r="N21" s="221">
        <v>0</v>
      </c>
      <c r="O21" s="221">
        <f>ROUND(E21*N21,5)</f>
        <v>0</v>
      </c>
      <c r="P21" s="221">
        <v>0</v>
      </c>
      <c r="Q21" s="221">
        <f>ROUND(E21*P21,5)</f>
        <v>0</v>
      </c>
      <c r="R21" s="221"/>
      <c r="S21" s="221"/>
      <c r="T21" s="222">
        <v>0</v>
      </c>
      <c r="U21" s="221">
        <f>ROUND(E21*T21,2)</f>
        <v>0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106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/>
      <c r="B22" s="219"/>
      <c r="C22" s="267" t="s">
        <v>126</v>
      </c>
      <c r="D22" s="223"/>
      <c r="E22" s="228">
        <v>1440.5</v>
      </c>
      <c r="F22" s="232"/>
      <c r="G22" s="232"/>
      <c r="H22" s="232"/>
      <c r="I22" s="232"/>
      <c r="J22" s="232"/>
      <c r="K22" s="232"/>
      <c r="L22" s="232"/>
      <c r="M22" s="232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108</v>
      </c>
      <c r="AF22" s="211">
        <v>0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">
      <c r="A23" s="213" t="s">
        <v>101</v>
      </c>
      <c r="B23" s="220" t="s">
        <v>60</v>
      </c>
      <c r="C23" s="268" t="s">
        <v>61</v>
      </c>
      <c r="D23" s="224"/>
      <c r="E23" s="229"/>
      <c r="F23" s="233"/>
      <c r="G23" s="233">
        <f>SUMIF(AE24:AE34,"&lt;&gt;NOR",G24:G34)</f>
        <v>0</v>
      </c>
      <c r="H23" s="233"/>
      <c r="I23" s="233">
        <f>SUM(I24:I34)</f>
        <v>0</v>
      </c>
      <c r="J23" s="233"/>
      <c r="K23" s="233">
        <f>SUM(K24:K34)</f>
        <v>0</v>
      </c>
      <c r="L23" s="233"/>
      <c r="M23" s="233">
        <f>SUM(M24:M34)</f>
        <v>0</v>
      </c>
      <c r="N23" s="224"/>
      <c r="O23" s="224">
        <f>SUM(O24:O34)</f>
        <v>0.25520999999999999</v>
      </c>
      <c r="P23" s="224"/>
      <c r="Q23" s="224">
        <f>SUM(Q24:Q34)</f>
        <v>675.65519999999992</v>
      </c>
      <c r="R23" s="224"/>
      <c r="S23" s="224"/>
      <c r="T23" s="225"/>
      <c r="U23" s="224">
        <f>SUM(U24:U34)</f>
        <v>3600.71</v>
      </c>
      <c r="AE23" t="s">
        <v>102</v>
      </c>
    </row>
    <row r="24" spans="1:60" outlineLevel="1" x14ac:dyDescent="0.2">
      <c r="A24" s="212">
        <v>6</v>
      </c>
      <c r="B24" s="219" t="s">
        <v>127</v>
      </c>
      <c r="C24" s="266" t="s">
        <v>128</v>
      </c>
      <c r="D24" s="221" t="s">
        <v>105</v>
      </c>
      <c r="E24" s="227">
        <v>107.913</v>
      </c>
      <c r="F24" s="231">
        <f>H24+J24</f>
        <v>0</v>
      </c>
      <c r="G24" s="232">
        <f>ROUND(E24*F24,2)</f>
        <v>0</v>
      </c>
      <c r="H24" s="232"/>
      <c r="I24" s="232">
        <f>ROUND(E24*H24,2)</f>
        <v>0</v>
      </c>
      <c r="J24" s="232"/>
      <c r="K24" s="232">
        <f>ROUND(E24*J24,2)</f>
        <v>0</v>
      </c>
      <c r="L24" s="232">
        <v>21</v>
      </c>
      <c r="M24" s="232">
        <f>G24*(1+L24/100)</f>
        <v>0</v>
      </c>
      <c r="N24" s="221">
        <v>0</v>
      </c>
      <c r="O24" s="221">
        <f>ROUND(E24*N24,5)</f>
        <v>0</v>
      </c>
      <c r="P24" s="221">
        <v>2.4</v>
      </c>
      <c r="Q24" s="221">
        <f>ROUND(E24*P24,5)</f>
        <v>258.99119999999999</v>
      </c>
      <c r="R24" s="221"/>
      <c r="S24" s="221"/>
      <c r="T24" s="222">
        <v>13.301</v>
      </c>
      <c r="U24" s="221">
        <f>ROUND(E24*T24,2)</f>
        <v>1435.35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106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/>
      <c r="B25" s="219"/>
      <c r="C25" s="267" t="s">
        <v>129</v>
      </c>
      <c r="D25" s="223"/>
      <c r="E25" s="228">
        <v>83.01</v>
      </c>
      <c r="F25" s="232"/>
      <c r="G25" s="232"/>
      <c r="H25" s="232"/>
      <c r="I25" s="232"/>
      <c r="J25" s="232"/>
      <c r="K25" s="232"/>
      <c r="L25" s="232"/>
      <c r="M25" s="232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108</v>
      </c>
      <c r="AF25" s="211">
        <v>0</v>
      </c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12"/>
      <c r="B26" s="219"/>
      <c r="C26" s="267" t="s">
        <v>130</v>
      </c>
      <c r="D26" s="223"/>
      <c r="E26" s="228">
        <v>24.902999999999999</v>
      </c>
      <c r="F26" s="232"/>
      <c r="G26" s="232"/>
      <c r="H26" s="232"/>
      <c r="I26" s="232"/>
      <c r="J26" s="232"/>
      <c r="K26" s="232"/>
      <c r="L26" s="232"/>
      <c r="M26" s="232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108</v>
      </c>
      <c r="AF26" s="211">
        <v>0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>
        <v>7</v>
      </c>
      <c r="B27" s="219" t="s">
        <v>131</v>
      </c>
      <c r="C27" s="266" t="s">
        <v>132</v>
      </c>
      <c r="D27" s="221" t="s">
        <v>105</v>
      </c>
      <c r="E27" s="227">
        <v>173.61</v>
      </c>
      <c r="F27" s="231">
        <f>H27+J27</f>
        <v>0</v>
      </c>
      <c r="G27" s="232">
        <f>ROUND(E27*F27,2)</f>
        <v>0</v>
      </c>
      <c r="H27" s="232"/>
      <c r="I27" s="232">
        <f>ROUND(E27*H27,2)</f>
        <v>0</v>
      </c>
      <c r="J27" s="232"/>
      <c r="K27" s="232">
        <f>ROUND(E27*J27,2)</f>
        <v>0</v>
      </c>
      <c r="L27" s="232">
        <v>21</v>
      </c>
      <c r="M27" s="232">
        <f>G27*(1+L27/100)</f>
        <v>0</v>
      </c>
      <c r="N27" s="221">
        <v>1.47E-3</v>
      </c>
      <c r="O27" s="221">
        <f>ROUND(E27*N27,5)</f>
        <v>0.25520999999999999</v>
      </c>
      <c r="P27" s="221">
        <v>2.4</v>
      </c>
      <c r="Q27" s="221">
        <f>ROUND(E27*P27,5)</f>
        <v>416.66399999999999</v>
      </c>
      <c r="R27" s="221"/>
      <c r="S27" s="221"/>
      <c r="T27" s="222">
        <v>8.5</v>
      </c>
      <c r="U27" s="221">
        <f>ROUND(E27*T27,2)</f>
        <v>1475.69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106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/>
      <c r="B28" s="219"/>
      <c r="C28" s="267" t="s">
        <v>133</v>
      </c>
      <c r="D28" s="223"/>
      <c r="E28" s="228">
        <v>118.86750000000001</v>
      </c>
      <c r="F28" s="232"/>
      <c r="G28" s="232"/>
      <c r="H28" s="232"/>
      <c r="I28" s="232"/>
      <c r="J28" s="232"/>
      <c r="K28" s="232"/>
      <c r="L28" s="232"/>
      <c r="M28" s="232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108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/>
      <c r="B29" s="219"/>
      <c r="C29" s="267" t="s">
        <v>134</v>
      </c>
      <c r="D29" s="223"/>
      <c r="E29" s="228">
        <v>1.89</v>
      </c>
      <c r="F29" s="232"/>
      <c r="G29" s="232"/>
      <c r="H29" s="232"/>
      <c r="I29" s="232"/>
      <c r="J29" s="232"/>
      <c r="K29" s="232"/>
      <c r="L29" s="232"/>
      <c r="M29" s="232"/>
      <c r="N29" s="221"/>
      <c r="O29" s="221"/>
      <c r="P29" s="221"/>
      <c r="Q29" s="221"/>
      <c r="R29" s="221"/>
      <c r="S29" s="221"/>
      <c r="T29" s="222"/>
      <c r="U29" s="221"/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108</v>
      </c>
      <c r="AF29" s="211">
        <v>0</v>
      </c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/>
      <c r="B30" s="219"/>
      <c r="C30" s="267" t="s">
        <v>135</v>
      </c>
      <c r="D30" s="223"/>
      <c r="E30" s="228">
        <v>52.852499999999999</v>
      </c>
      <c r="F30" s="232"/>
      <c r="G30" s="232"/>
      <c r="H30" s="232"/>
      <c r="I30" s="232"/>
      <c r="J30" s="232"/>
      <c r="K30" s="232"/>
      <c r="L30" s="232"/>
      <c r="M30" s="232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108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">
      <c r="A31" s="212">
        <v>8</v>
      </c>
      <c r="B31" s="219" t="s">
        <v>136</v>
      </c>
      <c r="C31" s="266" t="s">
        <v>137</v>
      </c>
      <c r="D31" s="221" t="s">
        <v>114</v>
      </c>
      <c r="E31" s="227">
        <v>675.65</v>
      </c>
      <c r="F31" s="231">
        <f>H31+J31</f>
        <v>0</v>
      </c>
      <c r="G31" s="232">
        <f>ROUND(E31*F31,2)</f>
        <v>0</v>
      </c>
      <c r="H31" s="232"/>
      <c r="I31" s="232">
        <f>ROUND(E31*H31,2)</f>
        <v>0</v>
      </c>
      <c r="J31" s="232"/>
      <c r="K31" s="232">
        <f>ROUND(E31*J31,2)</f>
        <v>0</v>
      </c>
      <c r="L31" s="232">
        <v>21</v>
      </c>
      <c r="M31" s="232">
        <f>G31*(1+L31/100)</f>
        <v>0</v>
      </c>
      <c r="N31" s="221">
        <v>0</v>
      </c>
      <c r="O31" s="221">
        <f>ROUND(E31*N31,5)</f>
        <v>0</v>
      </c>
      <c r="P31" s="221">
        <v>0</v>
      </c>
      <c r="Q31" s="221">
        <f>ROUND(E31*P31,5)</f>
        <v>0</v>
      </c>
      <c r="R31" s="221"/>
      <c r="S31" s="221"/>
      <c r="T31" s="222">
        <v>0.94199999999999995</v>
      </c>
      <c r="U31" s="221">
        <f>ROUND(E31*T31,2)</f>
        <v>636.46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106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/>
      <c r="B32" s="219"/>
      <c r="C32" s="267" t="s">
        <v>138</v>
      </c>
      <c r="D32" s="223"/>
      <c r="E32" s="228">
        <v>675.65</v>
      </c>
      <c r="F32" s="232"/>
      <c r="G32" s="232"/>
      <c r="H32" s="232"/>
      <c r="I32" s="232"/>
      <c r="J32" s="232"/>
      <c r="K32" s="232"/>
      <c r="L32" s="232"/>
      <c r="M32" s="232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108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">
      <c r="A33" s="212">
        <v>9</v>
      </c>
      <c r="B33" s="219" t="s">
        <v>139</v>
      </c>
      <c r="C33" s="266" t="s">
        <v>140</v>
      </c>
      <c r="D33" s="221" t="s">
        <v>114</v>
      </c>
      <c r="E33" s="227">
        <v>506.73750000000001</v>
      </c>
      <c r="F33" s="231">
        <f>H33+J33</f>
        <v>0</v>
      </c>
      <c r="G33" s="232">
        <f>ROUND(E33*F33,2)</f>
        <v>0</v>
      </c>
      <c r="H33" s="232"/>
      <c r="I33" s="232">
        <f>ROUND(E33*H33,2)</f>
        <v>0</v>
      </c>
      <c r="J33" s="232"/>
      <c r="K33" s="232">
        <f>ROUND(E33*J33,2)</f>
        <v>0</v>
      </c>
      <c r="L33" s="232">
        <v>21</v>
      </c>
      <c r="M33" s="232">
        <f>G33*(1+L33/100)</f>
        <v>0</v>
      </c>
      <c r="N33" s="221">
        <v>0</v>
      </c>
      <c r="O33" s="221">
        <f>ROUND(E33*N33,5)</f>
        <v>0</v>
      </c>
      <c r="P33" s="221">
        <v>0</v>
      </c>
      <c r="Q33" s="221">
        <f>ROUND(E33*P33,5)</f>
        <v>0</v>
      </c>
      <c r="R33" s="221"/>
      <c r="S33" s="221"/>
      <c r="T33" s="222">
        <v>0.105</v>
      </c>
      <c r="U33" s="221">
        <f>ROUND(E33*T33,2)</f>
        <v>53.21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106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/>
      <c r="B34" s="219"/>
      <c r="C34" s="267" t="s">
        <v>141</v>
      </c>
      <c r="D34" s="223"/>
      <c r="E34" s="228">
        <v>506.73750000000001</v>
      </c>
      <c r="F34" s="232"/>
      <c r="G34" s="232"/>
      <c r="H34" s="232"/>
      <c r="I34" s="232"/>
      <c r="J34" s="232"/>
      <c r="K34" s="232"/>
      <c r="L34" s="232"/>
      <c r="M34" s="232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108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x14ac:dyDescent="0.2">
      <c r="A35" s="213" t="s">
        <v>101</v>
      </c>
      <c r="B35" s="220" t="s">
        <v>62</v>
      </c>
      <c r="C35" s="268" t="s">
        <v>63</v>
      </c>
      <c r="D35" s="224"/>
      <c r="E35" s="229"/>
      <c r="F35" s="233"/>
      <c r="G35" s="233">
        <f>SUMIF(AE36:AE56,"&lt;&gt;NOR",G36:G56)</f>
        <v>0</v>
      </c>
      <c r="H35" s="233"/>
      <c r="I35" s="233">
        <f>SUM(I36:I56)</f>
        <v>0</v>
      </c>
      <c r="J35" s="233"/>
      <c r="K35" s="233">
        <f>SUM(K36:K56)</f>
        <v>0</v>
      </c>
      <c r="L35" s="233"/>
      <c r="M35" s="233">
        <f>SUM(M36:M56)</f>
        <v>0</v>
      </c>
      <c r="N35" s="224"/>
      <c r="O35" s="224">
        <f>SUM(O36:O56)</f>
        <v>0</v>
      </c>
      <c r="P35" s="224"/>
      <c r="Q35" s="224">
        <f>SUM(Q36:Q56)</f>
        <v>3974.8943800000002</v>
      </c>
      <c r="R35" s="224"/>
      <c r="S35" s="224"/>
      <c r="T35" s="225"/>
      <c r="U35" s="224">
        <f>SUM(U36:U56)</f>
        <v>15958.41</v>
      </c>
      <c r="AE35" t="s">
        <v>102</v>
      </c>
    </row>
    <row r="36" spans="1:60" outlineLevel="1" x14ac:dyDescent="0.2">
      <c r="A36" s="212">
        <v>10</v>
      </c>
      <c r="B36" s="219" t="s">
        <v>142</v>
      </c>
      <c r="C36" s="266" t="s">
        <v>143</v>
      </c>
      <c r="D36" s="221" t="s">
        <v>105</v>
      </c>
      <c r="E36" s="227">
        <v>9464.0342400000009</v>
      </c>
      <c r="F36" s="231">
        <f>H36+J36</f>
        <v>0</v>
      </c>
      <c r="G36" s="232">
        <f>ROUND(E36*F36,2)</f>
        <v>0</v>
      </c>
      <c r="H36" s="232"/>
      <c r="I36" s="232">
        <f>ROUND(E36*H36,2)</f>
        <v>0</v>
      </c>
      <c r="J36" s="232"/>
      <c r="K36" s="232">
        <f>ROUND(E36*J36,2)</f>
        <v>0</v>
      </c>
      <c r="L36" s="232">
        <v>21</v>
      </c>
      <c r="M36" s="232">
        <f>G36*(1+L36/100)</f>
        <v>0</v>
      </c>
      <c r="N36" s="221">
        <v>0</v>
      </c>
      <c r="O36" s="221">
        <f>ROUND(E36*N36,5)</f>
        <v>0</v>
      </c>
      <c r="P36" s="221">
        <v>0.42</v>
      </c>
      <c r="Q36" s="221">
        <f>ROUND(E36*P36,5)</f>
        <v>3974.8943800000002</v>
      </c>
      <c r="R36" s="221"/>
      <c r="S36" s="221"/>
      <c r="T36" s="222">
        <v>0.50895000000000001</v>
      </c>
      <c r="U36" s="221">
        <f>ROUND(E36*T36,2)</f>
        <v>4816.72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106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/>
      <c r="B37" s="219"/>
      <c r="C37" s="267" t="s">
        <v>144</v>
      </c>
      <c r="D37" s="223"/>
      <c r="E37" s="228">
        <v>7294.6980000000003</v>
      </c>
      <c r="F37" s="232"/>
      <c r="G37" s="232"/>
      <c r="H37" s="232"/>
      <c r="I37" s="232"/>
      <c r="J37" s="232"/>
      <c r="K37" s="232"/>
      <c r="L37" s="232"/>
      <c r="M37" s="232"/>
      <c r="N37" s="221"/>
      <c r="O37" s="221"/>
      <c r="P37" s="221"/>
      <c r="Q37" s="221"/>
      <c r="R37" s="221"/>
      <c r="S37" s="221"/>
      <c r="T37" s="222"/>
      <c r="U37" s="221"/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108</v>
      </c>
      <c r="AF37" s="211">
        <v>0</v>
      </c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/>
      <c r="B38" s="219"/>
      <c r="C38" s="267" t="s">
        <v>145</v>
      </c>
      <c r="D38" s="223"/>
      <c r="E38" s="228">
        <v>467.61624</v>
      </c>
      <c r="F38" s="232"/>
      <c r="G38" s="232"/>
      <c r="H38" s="232"/>
      <c r="I38" s="232"/>
      <c r="J38" s="232"/>
      <c r="K38" s="232"/>
      <c r="L38" s="232"/>
      <c r="M38" s="232"/>
      <c r="N38" s="221"/>
      <c r="O38" s="221"/>
      <c r="P38" s="221"/>
      <c r="Q38" s="221"/>
      <c r="R38" s="221"/>
      <c r="S38" s="221"/>
      <c r="T38" s="222"/>
      <c r="U38" s="221"/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108</v>
      </c>
      <c r="AF38" s="211">
        <v>0</v>
      </c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/>
      <c r="B39" s="219"/>
      <c r="C39" s="267" t="s">
        <v>146</v>
      </c>
      <c r="D39" s="223"/>
      <c r="E39" s="228">
        <v>1701.72</v>
      </c>
      <c r="F39" s="232"/>
      <c r="G39" s="232"/>
      <c r="H39" s="232"/>
      <c r="I39" s="232"/>
      <c r="J39" s="232"/>
      <c r="K39" s="232"/>
      <c r="L39" s="232"/>
      <c r="M39" s="232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108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>
        <v>11</v>
      </c>
      <c r="B40" s="219" t="s">
        <v>147</v>
      </c>
      <c r="C40" s="266" t="s">
        <v>148</v>
      </c>
      <c r="D40" s="221" t="s">
        <v>149</v>
      </c>
      <c r="E40" s="227">
        <v>1</v>
      </c>
      <c r="F40" s="231">
        <f>H40+J40</f>
        <v>0</v>
      </c>
      <c r="G40" s="232">
        <f>ROUND(E40*F40,2)</f>
        <v>0</v>
      </c>
      <c r="H40" s="232"/>
      <c r="I40" s="232">
        <f>ROUND(E40*H40,2)</f>
        <v>0</v>
      </c>
      <c r="J40" s="232"/>
      <c r="K40" s="232">
        <f>ROUND(E40*J40,2)</f>
        <v>0</v>
      </c>
      <c r="L40" s="232">
        <v>21</v>
      </c>
      <c r="M40" s="232">
        <f>G40*(1+L40/100)</f>
        <v>0</v>
      </c>
      <c r="N40" s="221">
        <v>0</v>
      </c>
      <c r="O40" s="221">
        <f>ROUND(E40*N40,5)</f>
        <v>0</v>
      </c>
      <c r="P40" s="221">
        <v>0</v>
      </c>
      <c r="Q40" s="221">
        <f>ROUND(E40*P40,5)</f>
        <v>0</v>
      </c>
      <c r="R40" s="221"/>
      <c r="S40" s="221"/>
      <c r="T40" s="222">
        <v>0</v>
      </c>
      <c r="U40" s="221">
        <f>ROUND(E40*T40,2)</f>
        <v>0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106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>
        <v>12</v>
      </c>
      <c r="B41" s="219" t="s">
        <v>150</v>
      </c>
      <c r="C41" s="266" t="s">
        <v>151</v>
      </c>
      <c r="D41" s="221" t="s">
        <v>114</v>
      </c>
      <c r="E41" s="227">
        <v>4650.6000000000004</v>
      </c>
      <c r="F41" s="231">
        <f>H41+J41</f>
        <v>0</v>
      </c>
      <c r="G41" s="232">
        <f>ROUND(E41*F41,2)</f>
        <v>0</v>
      </c>
      <c r="H41" s="232"/>
      <c r="I41" s="232">
        <f>ROUND(E41*H41,2)</f>
        <v>0</v>
      </c>
      <c r="J41" s="232"/>
      <c r="K41" s="232">
        <f>ROUND(E41*J41,2)</f>
        <v>0</v>
      </c>
      <c r="L41" s="232">
        <v>21</v>
      </c>
      <c r="M41" s="232">
        <f>G41*(1+L41/100)</f>
        <v>0</v>
      </c>
      <c r="N41" s="221">
        <v>0</v>
      </c>
      <c r="O41" s="221">
        <f>ROUND(E41*N41,5)</f>
        <v>0</v>
      </c>
      <c r="P41" s="221">
        <v>0</v>
      </c>
      <c r="Q41" s="221">
        <f>ROUND(E41*P41,5)</f>
        <v>0</v>
      </c>
      <c r="R41" s="221"/>
      <c r="S41" s="221"/>
      <c r="T41" s="222">
        <v>4.2000000000000003E-2</v>
      </c>
      <c r="U41" s="221">
        <f>ROUND(E41*T41,2)</f>
        <v>195.33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106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/>
      <c r="B42" s="219"/>
      <c r="C42" s="267" t="s">
        <v>152</v>
      </c>
      <c r="D42" s="223"/>
      <c r="E42" s="228">
        <v>4650.6000000000004</v>
      </c>
      <c r="F42" s="232"/>
      <c r="G42" s="232"/>
      <c r="H42" s="232"/>
      <c r="I42" s="232"/>
      <c r="J42" s="232"/>
      <c r="K42" s="232"/>
      <c r="L42" s="232"/>
      <c r="M42" s="232"/>
      <c r="N42" s="221"/>
      <c r="O42" s="221"/>
      <c r="P42" s="221"/>
      <c r="Q42" s="221"/>
      <c r="R42" s="221"/>
      <c r="S42" s="221"/>
      <c r="T42" s="222"/>
      <c r="U42" s="221"/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108</v>
      </c>
      <c r="AF42" s="211">
        <v>0</v>
      </c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>
        <v>13</v>
      </c>
      <c r="B43" s="219" t="s">
        <v>153</v>
      </c>
      <c r="C43" s="266" t="s">
        <v>154</v>
      </c>
      <c r="D43" s="221" t="s">
        <v>114</v>
      </c>
      <c r="E43" s="227">
        <v>4650.6000000000004</v>
      </c>
      <c r="F43" s="231">
        <f>H43+J43</f>
        <v>0</v>
      </c>
      <c r="G43" s="232">
        <f>ROUND(E43*F43,2)</f>
        <v>0</v>
      </c>
      <c r="H43" s="232"/>
      <c r="I43" s="232">
        <f>ROUND(E43*H43,2)</f>
        <v>0</v>
      </c>
      <c r="J43" s="232"/>
      <c r="K43" s="232">
        <f>ROUND(E43*J43,2)</f>
        <v>0</v>
      </c>
      <c r="L43" s="232">
        <v>21</v>
      </c>
      <c r="M43" s="232">
        <f>G43*(1+L43/100)</f>
        <v>0</v>
      </c>
      <c r="N43" s="221">
        <v>0</v>
      </c>
      <c r="O43" s="221">
        <f>ROUND(E43*N43,5)</f>
        <v>0</v>
      </c>
      <c r="P43" s="221">
        <v>0</v>
      </c>
      <c r="Q43" s="221">
        <f>ROUND(E43*P43,5)</f>
        <v>0</v>
      </c>
      <c r="R43" s="221"/>
      <c r="S43" s="221"/>
      <c r="T43" s="222">
        <v>0</v>
      </c>
      <c r="U43" s="221">
        <f>ROUND(E43*T43,2)</f>
        <v>0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106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/>
      <c r="B44" s="219"/>
      <c r="C44" s="267" t="s">
        <v>155</v>
      </c>
      <c r="D44" s="223"/>
      <c r="E44" s="228">
        <v>4650.6000000000004</v>
      </c>
      <c r="F44" s="232"/>
      <c r="G44" s="232"/>
      <c r="H44" s="232"/>
      <c r="I44" s="232"/>
      <c r="J44" s="232"/>
      <c r="K44" s="232"/>
      <c r="L44" s="232"/>
      <c r="M44" s="232"/>
      <c r="N44" s="221"/>
      <c r="O44" s="221"/>
      <c r="P44" s="221"/>
      <c r="Q44" s="221"/>
      <c r="R44" s="221"/>
      <c r="S44" s="221"/>
      <c r="T44" s="222"/>
      <c r="U44" s="221"/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108</v>
      </c>
      <c r="AF44" s="211">
        <v>0</v>
      </c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12">
        <v>14</v>
      </c>
      <c r="B45" s="219" t="s">
        <v>156</v>
      </c>
      <c r="C45" s="266" t="s">
        <v>157</v>
      </c>
      <c r="D45" s="221" t="s">
        <v>114</v>
      </c>
      <c r="E45" s="227">
        <v>4650.6000000000004</v>
      </c>
      <c r="F45" s="231">
        <f>H45+J45</f>
        <v>0</v>
      </c>
      <c r="G45" s="232">
        <f>ROUND(E45*F45,2)</f>
        <v>0</v>
      </c>
      <c r="H45" s="232"/>
      <c r="I45" s="232">
        <f>ROUND(E45*H45,2)</f>
        <v>0</v>
      </c>
      <c r="J45" s="232"/>
      <c r="K45" s="232">
        <f>ROUND(E45*J45,2)</f>
        <v>0</v>
      </c>
      <c r="L45" s="232">
        <v>21</v>
      </c>
      <c r="M45" s="232">
        <f>G45*(1+L45/100)</f>
        <v>0</v>
      </c>
      <c r="N45" s="221">
        <v>0</v>
      </c>
      <c r="O45" s="221">
        <f>ROUND(E45*N45,5)</f>
        <v>0</v>
      </c>
      <c r="P45" s="221">
        <v>0</v>
      </c>
      <c r="Q45" s="221">
        <f>ROUND(E45*P45,5)</f>
        <v>0</v>
      </c>
      <c r="R45" s="221"/>
      <c r="S45" s="221"/>
      <c r="T45" s="222">
        <v>4.5999999999999999E-2</v>
      </c>
      <c r="U45" s="221">
        <f>ROUND(E45*T45,2)</f>
        <v>213.93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106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/>
      <c r="B46" s="219"/>
      <c r="C46" s="267" t="s">
        <v>155</v>
      </c>
      <c r="D46" s="223"/>
      <c r="E46" s="228">
        <v>4650.6000000000004</v>
      </c>
      <c r="F46" s="232"/>
      <c r="G46" s="232"/>
      <c r="H46" s="232"/>
      <c r="I46" s="232"/>
      <c r="J46" s="232"/>
      <c r="K46" s="232"/>
      <c r="L46" s="232"/>
      <c r="M46" s="232"/>
      <c r="N46" s="221"/>
      <c r="O46" s="221"/>
      <c r="P46" s="221"/>
      <c r="Q46" s="221"/>
      <c r="R46" s="221"/>
      <c r="S46" s="221"/>
      <c r="T46" s="222"/>
      <c r="U46" s="221"/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108</v>
      </c>
      <c r="AF46" s="211">
        <v>0</v>
      </c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">
      <c r="A47" s="212">
        <v>15</v>
      </c>
      <c r="B47" s="219" t="s">
        <v>158</v>
      </c>
      <c r="C47" s="266" t="s">
        <v>159</v>
      </c>
      <c r="D47" s="221" t="s">
        <v>114</v>
      </c>
      <c r="E47" s="227">
        <v>4650.6000000000004</v>
      </c>
      <c r="F47" s="231">
        <f>H47+J47</f>
        <v>0</v>
      </c>
      <c r="G47" s="232">
        <f>ROUND(E47*F47,2)</f>
        <v>0</v>
      </c>
      <c r="H47" s="232"/>
      <c r="I47" s="232">
        <f>ROUND(E47*H47,2)</f>
        <v>0</v>
      </c>
      <c r="J47" s="232"/>
      <c r="K47" s="232">
        <f>ROUND(E47*J47,2)</f>
        <v>0</v>
      </c>
      <c r="L47" s="232">
        <v>21</v>
      </c>
      <c r="M47" s="232">
        <f>G47*(1+L47/100)</f>
        <v>0</v>
      </c>
      <c r="N47" s="221">
        <v>0</v>
      </c>
      <c r="O47" s="221">
        <f>ROUND(E47*N47,5)</f>
        <v>0</v>
      </c>
      <c r="P47" s="221">
        <v>0</v>
      </c>
      <c r="Q47" s="221">
        <f>ROUND(E47*P47,5)</f>
        <v>0</v>
      </c>
      <c r="R47" s="221"/>
      <c r="S47" s="221"/>
      <c r="T47" s="222">
        <v>0</v>
      </c>
      <c r="U47" s="221">
        <f>ROUND(E47*T47,2)</f>
        <v>0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106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>
        <v>16</v>
      </c>
      <c r="B48" s="219" t="s">
        <v>136</v>
      </c>
      <c r="C48" s="266" t="s">
        <v>160</v>
      </c>
      <c r="D48" s="221" t="s">
        <v>114</v>
      </c>
      <c r="E48" s="227">
        <v>4650.6000000000004</v>
      </c>
      <c r="F48" s="231">
        <f>H48+J48</f>
        <v>0</v>
      </c>
      <c r="G48" s="232">
        <f>ROUND(E48*F48,2)</f>
        <v>0</v>
      </c>
      <c r="H48" s="232"/>
      <c r="I48" s="232">
        <f>ROUND(E48*H48,2)</f>
        <v>0</v>
      </c>
      <c r="J48" s="232"/>
      <c r="K48" s="232">
        <f>ROUND(E48*J48,2)</f>
        <v>0</v>
      </c>
      <c r="L48" s="232">
        <v>21</v>
      </c>
      <c r="M48" s="232">
        <f>G48*(1+L48/100)</f>
        <v>0</v>
      </c>
      <c r="N48" s="221">
        <v>0</v>
      </c>
      <c r="O48" s="221">
        <f>ROUND(E48*N48,5)</f>
        <v>0</v>
      </c>
      <c r="P48" s="221">
        <v>0</v>
      </c>
      <c r="Q48" s="221">
        <f>ROUND(E48*P48,5)</f>
        <v>0</v>
      </c>
      <c r="R48" s="221"/>
      <c r="S48" s="221"/>
      <c r="T48" s="222">
        <v>0.94199999999999995</v>
      </c>
      <c r="U48" s="221">
        <f>ROUND(E48*T48,2)</f>
        <v>4380.87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106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ht="22.5" outlineLevel="1" x14ac:dyDescent="0.2">
      <c r="A49" s="212">
        <v>17</v>
      </c>
      <c r="B49" s="219" t="s">
        <v>139</v>
      </c>
      <c r="C49" s="266" t="s">
        <v>161</v>
      </c>
      <c r="D49" s="221" t="s">
        <v>114</v>
      </c>
      <c r="E49" s="227">
        <v>18602.400000000001</v>
      </c>
      <c r="F49" s="231">
        <f>H49+J49</f>
        <v>0</v>
      </c>
      <c r="G49" s="232">
        <f>ROUND(E49*F49,2)</f>
        <v>0</v>
      </c>
      <c r="H49" s="232"/>
      <c r="I49" s="232">
        <f>ROUND(E49*H49,2)</f>
        <v>0</v>
      </c>
      <c r="J49" s="232"/>
      <c r="K49" s="232">
        <f>ROUND(E49*J49,2)</f>
        <v>0</v>
      </c>
      <c r="L49" s="232">
        <v>21</v>
      </c>
      <c r="M49" s="232">
        <f>G49*(1+L49/100)</f>
        <v>0</v>
      </c>
      <c r="N49" s="221">
        <v>0</v>
      </c>
      <c r="O49" s="221">
        <f>ROUND(E49*N49,5)</f>
        <v>0</v>
      </c>
      <c r="P49" s="221">
        <v>0</v>
      </c>
      <c r="Q49" s="221">
        <f>ROUND(E49*P49,5)</f>
        <v>0</v>
      </c>
      <c r="R49" s="221"/>
      <c r="S49" s="221"/>
      <c r="T49" s="222">
        <v>0.105</v>
      </c>
      <c r="U49" s="221">
        <f>ROUND(E49*T49,2)</f>
        <v>1953.25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106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/>
      <c r="B50" s="219"/>
      <c r="C50" s="267" t="s">
        <v>162</v>
      </c>
      <c r="D50" s="223"/>
      <c r="E50" s="228">
        <v>18602.400000000001</v>
      </c>
      <c r="F50" s="232"/>
      <c r="G50" s="232"/>
      <c r="H50" s="232"/>
      <c r="I50" s="232"/>
      <c r="J50" s="232"/>
      <c r="K50" s="232"/>
      <c r="L50" s="232"/>
      <c r="M50" s="232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108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>
        <v>18</v>
      </c>
      <c r="B51" s="219" t="s">
        <v>163</v>
      </c>
      <c r="C51" s="266" t="s">
        <v>164</v>
      </c>
      <c r="D51" s="221" t="s">
        <v>114</v>
      </c>
      <c r="E51" s="227">
        <v>4650.6000000000004</v>
      </c>
      <c r="F51" s="231">
        <f>H51+J51</f>
        <v>0</v>
      </c>
      <c r="G51" s="232">
        <f>ROUND(E51*F51,2)</f>
        <v>0</v>
      </c>
      <c r="H51" s="232"/>
      <c r="I51" s="232">
        <f>ROUND(E51*H51,2)</f>
        <v>0</v>
      </c>
      <c r="J51" s="232"/>
      <c r="K51" s="232">
        <f>ROUND(E51*J51,2)</f>
        <v>0</v>
      </c>
      <c r="L51" s="232">
        <v>21</v>
      </c>
      <c r="M51" s="232">
        <f>G51*(1+L51/100)</f>
        <v>0</v>
      </c>
      <c r="N51" s="221">
        <v>0</v>
      </c>
      <c r="O51" s="221">
        <f>ROUND(E51*N51,5)</f>
        <v>0</v>
      </c>
      <c r="P51" s="221">
        <v>0</v>
      </c>
      <c r="Q51" s="221">
        <f>ROUND(E51*P51,5)</f>
        <v>0</v>
      </c>
      <c r="R51" s="221"/>
      <c r="S51" s="221"/>
      <c r="T51" s="222">
        <v>6.0000000000000001E-3</v>
      </c>
      <c r="U51" s="221">
        <f>ROUND(E51*T51,2)</f>
        <v>27.9</v>
      </c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106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">
      <c r="A52" s="212"/>
      <c r="B52" s="219"/>
      <c r="C52" s="267" t="s">
        <v>155</v>
      </c>
      <c r="D52" s="223"/>
      <c r="E52" s="228">
        <v>4650.6000000000004</v>
      </c>
      <c r="F52" s="232"/>
      <c r="G52" s="232"/>
      <c r="H52" s="232"/>
      <c r="I52" s="232"/>
      <c r="J52" s="232"/>
      <c r="K52" s="232"/>
      <c r="L52" s="232"/>
      <c r="M52" s="232"/>
      <c r="N52" s="221"/>
      <c r="O52" s="221"/>
      <c r="P52" s="221"/>
      <c r="Q52" s="221"/>
      <c r="R52" s="221"/>
      <c r="S52" s="221"/>
      <c r="T52" s="222"/>
      <c r="U52" s="221"/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108</v>
      </c>
      <c r="AF52" s="211">
        <v>0</v>
      </c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>
        <v>19</v>
      </c>
      <c r="B53" s="219" t="s">
        <v>136</v>
      </c>
      <c r="C53" s="266" t="s">
        <v>165</v>
      </c>
      <c r="D53" s="221" t="s">
        <v>114</v>
      </c>
      <c r="E53" s="227">
        <v>3974.9</v>
      </c>
      <c r="F53" s="231">
        <f>H53+J53</f>
        <v>0</v>
      </c>
      <c r="G53" s="232">
        <f>ROUND(E53*F53,2)</f>
        <v>0</v>
      </c>
      <c r="H53" s="232"/>
      <c r="I53" s="232">
        <f>ROUND(E53*H53,2)</f>
        <v>0</v>
      </c>
      <c r="J53" s="232"/>
      <c r="K53" s="232">
        <f>ROUND(E53*J53,2)</f>
        <v>0</v>
      </c>
      <c r="L53" s="232">
        <v>21</v>
      </c>
      <c r="M53" s="232">
        <f>G53*(1+L53/100)</f>
        <v>0</v>
      </c>
      <c r="N53" s="221">
        <v>0</v>
      </c>
      <c r="O53" s="221">
        <f>ROUND(E53*N53,5)</f>
        <v>0</v>
      </c>
      <c r="P53" s="221">
        <v>0</v>
      </c>
      <c r="Q53" s="221">
        <f>ROUND(E53*P53,5)</f>
        <v>0</v>
      </c>
      <c r="R53" s="221"/>
      <c r="S53" s="221"/>
      <c r="T53" s="222">
        <v>0.94199999999999995</v>
      </c>
      <c r="U53" s="221">
        <f>ROUND(E53*T53,2)</f>
        <v>3744.36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106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">
      <c r="A54" s="212"/>
      <c r="B54" s="219"/>
      <c r="C54" s="267" t="s">
        <v>166</v>
      </c>
      <c r="D54" s="223"/>
      <c r="E54" s="228">
        <v>3974.9</v>
      </c>
      <c r="F54" s="232"/>
      <c r="G54" s="232"/>
      <c r="H54" s="232"/>
      <c r="I54" s="232"/>
      <c r="J54" s="232"/>
      <c r="K54" s="232"/>
      <c r="L54" s="232"/>
      <c r="M54" s="232"/>
      <c r="N54" s="221"/>
      <c r="O54" s="221"/>
      <c r="P54" s="221"/>
      <c r="Q54" s="221"/>
      <c r="R54" s="221"/>
      <c r="S54" s="221"/>
      <c r="T54" s="222"/>
      <c r="U54" s="221"/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108</v>
      </c>
      <c r="AF54" s="211">
        <v>0</v>
      </c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ht="22.5" outlineLevel="1" x14ac:dyDescent="0.2">
      <c r="A55" s="212">
        <v>20</v>
      </c>
      <c r="B55" s="219" t="s">
        <v>139</v>
      </c>
      <c r="C55" s="266" t="s">
        <v>167</v>
      </c>
      <c r="D55" s="221" t="s">
        <v>114</v>
      </c>
      <c r="E55" s="227">
        <v>5962.35</v>
      </c>
      <c r="F55" s="231">
        <f>H55+J55</f>
        <v>0</v>
      </c>
      <c r="G55" s="232">
        <f>ROUND(E55*F55,2)</f>
        <v>0</v>
      </c>
      <c r="H55" s="232"/>
      <c r="I55" s="232">
        <f>ROUND(E55*H55,2)</f>
        <v>0</v>
      </c>
      <c r="J55" s="232"/>
      <c r="K55" s="232">
        <f>ROUND(E55*J55,2)</f>
        <v>0</v>
      </c>
      <c r="L55" s="232">
        <v>21</v>
      </c>
      <c r="M55" s="232">
        <f>G55*(1+L55/100)</f>
        <v>0</v>
      </c>
      <c r="N55" s="221">
        <v>0</v>
      </c>
      <c r="O55" s="221">
        <f>ROUND(E55*N55,5)</f>
        <v>0</v>
      </c>
      <c r="P55" s="221">
        <v>0</v>
      </c>
      <c r="Q55" s="221">
        <f>ROUND(E55*P55,5)</f>
        <v>0</v>
      </c>
      <c r="R55" s="221"/>
      <c r="S55" s="221"/>
      <c r="T55" s="222">
        <v>0.105</v>
      </c>
      <c r="U55" s="221">
        <f>ROUND(E55*T55,2)</f>
        <v>626.04999999999995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106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">
      <c r="A56" s="212"/>
      <c r="B56" s="219"/>
      <c r="C56" s="267" t="s">
        <v>168</v>
      </c>
      <c r="D56" s="223"/>
      <c r="E56" s="228">
        <v>5962.35</v>
      </c>
      <c r="F56" s="232"/>
      <c r="G56" s="232"/>
      <c r="H56" s="232"/>
      <c r="I56" s="232"/>
      <c r="J56" s="232"/>
      <c r="K56" s="232"/>
      <c r="L56" s="232"/>
      <c r="M56" s="232"/>
      <c r="N56" s="221"/>
      <c r="O56" s="221"/>
      <c r="P56" s="221"/>
      <c r="Q56" s="221"/>
      <c r="R56" s="221"/>
      <c r="S56" s="221"/>
      <c r="T56" s="222"/>
      <c r="U56" s="221"/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108</v>
      </c>
      <c r="AF56" s="211">
        <v>0</v>
      </c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x14ac:dyDescent="0.2">
      <c r="A57" s="213" t="s">
        <v>101</v>
      </c>
      <c r="B57" s="220" t="s">
        <v>64</v>
      </c>
      <c r="C57" s="268" t="s">
        <v>65</v>
      </c>
      <c r="D57" s="224"/>
      <c r="E57" s="229"/>
      <c r="F57" s="233"/>
      <c r="G57" s="233">
        <f>SUMIF(AE58:AE69,"&lt;&gt;NOR",G58:G69)</f>
        <v>0</v>
      </c>
      <c r="H57" s="233"/>
      <c r="I57" s="233">
        <f>SUM(I58:I69)</f>
        <v>0</v>
      </c>
      <c r="J57" s="233"/>
      <c r="K57" s="233">
        <f>SUM(K58:K69)</f>
        <v>0</v>
      </c>
      <c r="L57" s="233"/>
      <c r="M57" s="233">
        <f>SUM(M58:M69)</f>
        <v>0</v>
      </c>
      <c r="N57" s="224"/>
      <c r="O57" s="224">
        <f>SUM(O58:O69)</f>
        <v>0</v>
      </c>
      <c r="P57" s="224"/>
      <c r="Q57" s="224">
        <f>SUM(Q58:Q69)</f>
        <v>4.4795999999999996</v>
      </c>
      <c r="R57" s="224"/>
      <c r="S57" s="224"/>
      <c r="T57" s="225"/>
      <c r="U57" s="224">
        <f>SUM(U58:U69)</f>
        <v>55.500000000000007</v>
      </c>
      <c r="AE57" t="s">
        <v>102</v>
      </c>
    </row>
    <row r="58" spans="1:60" outlineLevel="1" x14ac:dyDescent="0.2">
      <c r="A58" s="212">
        <v>21</v>
      </c>
      <c r="B58" s="219" t="s">
        <v>169</v>
      </c>
      <c r="C58" s="266" t="s">
        <v>170</v>
      </c>
      <c r="D58" s="221" t="s">
        <v>119</v>
      </c>
      <c r="E58" s="227">
        <v>746.6</v>
      </c>
      <c r="F58" s="231">
        <f>H58+J58</f>
        <v>0</v>
      </c>
      <c r="G58" s="232">
        <f>ROUND(E58*F58,2)</f>
        <v>0</v>
      </c>
      <c r="H58" s="232"/>
      <c r="I58" s="232">
        <f>ROUND(E58*H58,2)</f>
        <v>0</v>
      </c>
      <c r="J58" s="232"/>
      <c r="K58" s="232">
        <f>ROUND(E58*J58,2)</f>
        <v>0</v>
      </c>
      <c r="L58" s="232">
        <v>21</v>
      </c>
      <c r="M58" s="232">
        <f>G58*(1+L58/100)</f>
        <v>0</v>
      </c>
      <c r="N58" s="221">
        <v>0</v>
      </c>
      <c r="O58" s="221">
        <f>ROUND(E58*N58,5)</f>
        <v>0</v>
      </c>
      <c r="P58" s="221">
        <v>6.0000000000000001E-3</v>
      </c>
      <c r="Q58" s="221">
        <f>ROUND(E58*P58,5)</f>
        <v>4.4795999999999996</v>
      </c>
      <c r="R58" s="221"/>
      <c r="S58" s="221"/>
      <c r="T58" s="222">
        <v>5.1999999999999998E-2</v>
      </c>
      <c r="U58" s="221">
        <f>ROUND(E58*T58,2)</f>
        <v>38.82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106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">
      <c r="A59" s="212"/>
      <c r="B59" s="219"/>
      <c r="C59" s="267" t="s">
        <v>171</v>
      </c>
      <c r="D59" s="223"/>
      <c r="E59" s="228">
        <v>596.20000000000005</v>
      </c>
      <c r="F59" s="232"/>
      <c r="G59" s="232"/>
      <c r="H59" s="232"/>
      <c r="I59" s="232"/>
      <c r="J59" s="232"/>
      <c r="K59" s="232"/>
      <c r="L59" s="232"/>
      <c r="M59" s="232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108</v>
      </c>
      <c r="AF59" s="211">
        <v>0</v>
      </c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12"/>
      <c r="B60" s="219"/>
      <c r="C60" s="267" t="s">
        <v>172</v>
      </c>
      <c r="D60" s="223"/>
      <c r="E60" s="228">
        <v>-54.8</v>
      </c>
      <c r="F60" s="232"/>
      <c r="G60" s="232"/>
      <c r="H60" s="232"/>
      <c r="I60" s="232"/>
      <c r="J60" s="232"/>
      <c r="K60" s="232"/>
      <c r="L60" s="232"/>
      <c r="M60" s="232"/>
      <c r="N60" s="221"/>
      <c r="O60" s="221"/>
      <c r="P60" s="221"/>
      <c r="Q60" s="221"/>
      <c r="R60" s="221"/>
      <c r="S60" s="221"/>
      <c r="T60" s="222"/>
      <c r="U60" s="221"/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108</v>
      </c>
      <c r="AF60" s="211">
        <v>0</v>
      </c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">
      <c r="A61" s="212"/>
      <c r="B61" s="219"/>
      <c r="C61" s="267" t="s">
        <v>173</v>
      </c>
      <c r="D61" s="223"/>
      <c r="E61" s="228">
        <v>205.2</v>
      </c>
      <c r="F61" s="232"/>
      <c r="G61" s="232"/>
      <c r="H61" s="232"/>
      <c r="I61" s="232"/>
      <c r="J61" s="232"/>
      <c r="K61" s="232"/>
      <c r="L61" s="232"/>
      <c r="M61" s="232"/>
      <c r="N61" s="221"/>
      <c r="O61" s="221"/>
      <c r="P61" s="221"/>
      <c r="Q61" s="221"/>
      <c r="R61" s="221"/>
      <c r="S61" s="221"/>
      <c r="T61" s="222"/>
      <c r="U61" s="221"/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108</v>
      </c>
      <c r="AF61" s="211">
        <v>0</v>
      </c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>
        <v>22</v>
      </c>
      <c r="B62" s="219" t="s">
        <v>174</v>
      </c>
      <c r="C62" s="266" t="s">
        <v>175</v>
      </c>
      <c r="D62" s="221" t="s">
        <v>114</v>
      </c>
      <c r="E62" s="227">
        <v>4.4800000000000004</v>
      </c>
      <c r="F62" s="231">
        <f>H62+J62</f>
        <v>0</v>
      </c>
      <c r="G62" s="232">
        <f>ROUND(E62*F62,2)</f>
        <v>0</v>
      </c>
      <c r="H62" s="232"/>
      <c r="I62" s="232">
        <f>ROUND(E62*H62,2)</f>
        <v>0</v>
      </c>
      <c r="J62" s="232"/>
      <c r="K62" s="232">
        <f>ROUND(E62*J62,2)</f>
        <v>0</v>
      </c>
      <c r="L62" s="232">
        <v>21</v>
      </c>
      <c r="M62" s="232">
        <f>G62*(1+L62/100)</f>
        <v>0</v>
      </c>
      <c r="N62" s="221">
        <v>0</v>
      </c>
      <c r="O62" s="221">
        <f>ROUND(E62*N62,5)</f>
        <v>0</v>
      </c>
      <c r="P62" s="221">
        <v>0</v>
      </c>
      <c r="Q62" s="221">
        <f>ROUND(E62*P62,5)</f>
        <v>0</v>
      </c>
      <c r="R62" s="221"/>
      <c r="S62" s="221"/>
      <c r="T62" s="222">
        <v>0.49</v>
      </c>
      <c r="U62" s="221">
        <f>ROUND(E62*T62,2)</f>
        <v>2.2000000000000002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106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">
      <c r="A63" s="212">
        <v>23</v>
      </c>
      <c r="B63" s="219" t="s">
        <v>176</v>
      </c>
      <c r="C63" s="266" t="s">
        <v>177</v>
      </c>
      <c r="D63" s="221" t="s">
        <v>114</v>
      </c>
      <c r="E63" s="227">
        <v>71.680000000000007</v>
      </c>
      <c r="F63" s="231">
        <f>H63+J63</f>
        <v>0</v>
      </c>
      <c r="G63" s="232">
        <f>ROUND(E63*F63,2)</f>
        <v>0</v>
      </c>
      <c r="H63" s="232"/>
      <c r="I63" s="232">
        <f>ROUND(E63*H63,2)</f>
        <v>0</v>
      </c>
      <c r="J63" s="232"/>
      <c r="K63" s="232">
        <f>ROUND(E63*J63,2)</f>
        <v>0</v>
      </c>
      <c r="L63" s="232">
        <v>21</v>
      </c>
      <c r="M63" s="232">
        <f>G63*(1+L63/100)</f>
        <v>0</v>
      </c>
      <c r="N63" s="221">
        <v>0</v>
      </c>
      <c r="O63" s="221">
        <f>ROUND(E63*N63,5)</f>
        <v>0</v>
      </c>
      <c r="P63" s="221">
        <v>0</v>
      </c>
      <c r="Q63" s="221">
        <f>ROUND(E63*P63,5)</f>
        <v>0</v>
      </c>
      <c r="R63" s="221"/>
      <c r="S63" s="221"/>
      <c r="T63" s="222">
        <v>0</v>
      </c>
      <c r="U63" s="221">
        <f>ROUND(E63*T63,2)</f>
        <v>0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106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">
      <c r="A64" s="212"/>
      <c r="B64" s="219"/>
      <c r="C64" s="267" t="s">
        <v>178</v>
      </c>
      <c r="D64" s="223"/>
      <c r="E64" s="228">
        <v>71.680000000000007</v>
      </c>
      <c r="F64" s="232"/>
      <c r="G64" s="232"/>
      <c r="H64" s="232"/>
      <c r="I64" s="232"/>
      <c r="J64" s="232"/>
      <c r="K64" s="232"/>
      <c r="L64" s="232"/>
      <c r="M64" s="232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108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">
      <c r="A65" s="212">
        <v>24</v>
      </c>
      <c r="B65" s="219" t="s">
        <v>179</v>
      </c>
      <c r="C65" s="266" t="s">
        <v>180</v>
      </c>
      <c r="D65" s="221" t="s">
        <v>114</v>
      </c>
      <c r="E65" s="227">
        <v>4.8800000000000008</v>
      </c>
      <c r="F65" s="231">
        <f>H65+J65</f>
        <v>0</v>
      </c>
      <c r="G65" s="232">
        <f>ROUND(E65*F65,2)</f>
        <v>0</v>
      </c>
      <c r="H65" s="232"/>
      <c r="I65" s="232">
        <f>ROUND(E65*H65,2)</f>
        <v>0</v>
      </c>
      <c r="J65" s="232"/>
      <c r="K65" s="232">
        <f>ROUND(E65*J65,2)</f>
        <v>0</v>
      </c>
      <c r="L65" s="232">
        <v>21</v>
      </c>
      <c r="M65" s="232">
        <f>G65*(1+L65/100)</f>
        <v>0</v>
      </c>
      <c r="N65" s="221">
        <v>0</v>
      </c>
      <c r="O65" s="221">
        <f>ROUND(E65*N65,5)</f>
        <v>0</v>
      </c>
      <c r="P65" s="221">
        <v>0</v>
      </c>
      <c r="Q65" s="221">
        <f>ROUND(E65*P65,5)</f>
        <v>0</v>
      </c>
      <c r="R65" s="221"/>
      <c r="S65" s="221"/>
      <c r="T65" s="222">
        <v>2.0089999999999999</v>
      </c>
      <c r="U65" s="221">
        <f>ROUND(E65*T65,2)</f>
        <v>9.8000000000000007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106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">
      <c r="A66" s="212"/>
      <c r="B66" s="219"/>
      <c r="C66" s="267" t="s">
        <v>181</v>
      </c>
      <c r="D66" s="223"/>
      <c r="E66" s="228">
        <v>4.4800000000000004</v>
      </c>
      <c r="F66" s="232"/>
      <c r="G66" s="232"/>
      <c r="H66" s="232"/>
      <c r="I66" s="232"/>
      <c r="J66" s="232"/>
      <c r="K66" s="232"/>
      <c r="L66" s="232"/>
      <c r="M66" s="232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108</v>
      </c>
      <c r="AF66" s="211">
        <v>0</v>
      </c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12"/>
      <c r="B67" s="219"/>
      <c r="C67" s="267" t="s">
        <v>182</v>
      </c>
      <c r="D67" s="223"/>
      <c r="E67" s="228">
        <v>0.4</v>
      </c>
      <c r="F67" s="232"/>
      <c r="G67" s="232"/>
      <c r="H67" s="232"/>
      <c r="I67" s="232"/>
      <c r="J67" s="232"/>
      <c r="K67" s="232"/>
      <c r="L67" s="232"/>
      <c r="M67" s="232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108</v>
      </c>
      <c r="AF67" s="211">
        <v>0</v>
      </c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 x14ac:dyDescent="0.2">
      <c r="A68" s="212">
        <v>25</v>
      </c>
      <c r="B68" s="219" t="s">
        <v>183</v>
      </c>
      <c r="C68" s="266" t="s">
        <v>184</v>
      </c>
      <c r="D68" s="221" t="s">
        <v>114</v>
      </c>
      <c r="E68" s="227">
        <v>4.88</v>
      </c>
      <c r="F68" s="231">
        <f>H68+J68</f>
        <v>0</v>
      </c>
      <c r="G68" s="232">
        <f>ROUND(E68*F68,2)</f>
        <v>0</v>
      </c>
      <c r="H68" s="232"/>
      <c r="I68" s="232">
        <f>ROUND(E68*H68,2)</f>
        <v>0</v>
      </c>
      <c r="J68" s="232"/>
      <c r="K68" s="232">
        <f>ROUND(E68*J68,2)</f>
        <v>0</v>
      </c>
      <c r="L68" s="232">
        <v>21</v>
      </c>
      <c r="M68" s="232">
        <f>G68*(1+L68/100)</f>
        <v>0</v>
      </c>
      <c r="N68" s="221">
        <v>0</v>
      </c>
      <c r="O68" s="221">
        <f>ROUND(E68*N68,5)</f>
        <v>0</v>
      </c>
      <c r="P68" s="221">
        <v>0</v>
      </c>
      <c r="Q68" s="221">
        <f>ROUND(E68*P68,5)</f>
        <v>0</v>
      </c>
      <c r="R68" s="221"/>
      <c r="S68" s="221"/>
      <c r="T68" s="222">
        <v>0.95899999999999996</v>
      </c>
      <c r="U68" s="221">
        <f>ROUND(E68*T68,2)</f>
        <v>4.68</v>
      </c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106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ht="22.5" outlineLevel="1" x14ac:dyDescent="0.2">
      <c r="A69" s="212">
        <v>26</v>
      </c>
      <c r="B69" s="219" t="s">
        <v>185</v>
      </c>
      <c r="C69" s="266" t="s">
        <v>186</v>
      </c>
      <c r="D69" s="221" t="s">
        <v>114</v>
      </c>
      <c r="E69" s="227">
        <v>4.4800000000000004</v>
      </c>
      <c r="F69" s="231">
        <f>H69+J69</f>
        <v>0</v>
      </c>
      <c r="G69" s="232">
        <f>ROUND(E69*F69,2)</f>
        <v>0</v>
      </c>
      <c r="H69" s="232"/>
      <c r="I69" s="232">
        <f>ROUND(E69*H69,2)</f>
        <v>0</v>
      </c>
      <c r="J69" s="232"/>
      <c r="K69" s="232">
        <f>ROUND(E69*J69,2)</f>
        <v>0</v>
      </c>
      <c r="L69" s="232">
        <v>21</v>
      </c>
      <c r="M69" s="232">
        <f>G69*(1+L69/100)</f>
        <v>0</v>
      </c>
      <c r="N69" s="221">
        <v>0</v>
      </c>
      <c r="O69" s="221">
        <f>ROUND(E69*N69,5)</f>
        <v>0</v>
      </c>
      <c r="P69" s="221">
        <v>0</v>
      </c>
      <c r="Q69" s="221">
        <f>ROUND(E69*P69,5)</f>
        <v>0</v>
      </c>
      <c r="R69" s="221"/>
      <c r="S69" s="221"/>
      <c r="T69" s="222">
        <v>0</v>
      </c>
      <c r="U69" s="221">
        <f>ROUND(E69*T69,2)</f>
        <v>0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106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x14ac:dyDescent="0.2">
      <c r="A70" s="213" t="s">
        <v>101</v>
      </c>
      <c r="B70" s="220" t="s">
        <v>66</v>
      </c>
      <c r="C70" s="268" t="s">
        <v>67</v>
      </c>
      <c r="D70" s="224"/>
      <c r="E70" s="229"/>
      <c r="F70" s="233"/>
      <c r="G70" s="233">
        <f>SUMIF(AE71:AE79,"&lt;&gt;NOR",G71:G79)</f>
        <v>0</v>
      </c>
      <c r="H70" s="233"/>
      <c r="I70" s="233">
        <f>SUM(I71:I79)</f>
        <v>0</v>
      </c>
      <c r="J70" s="233"/>
      <c r="K70" s="233">
        <f>SUM(K71:K79)</f>
        <v>0</v>
      </c>
      <c r="L70" s="233"/>
      <c r="M70" s="233">
        <f>SUM(M71:M79)</f>
        <v>0</v>
      </c>
      <c r="N70" s="224"/>
      <c r="O70" s="224">
        <f>SUM(O71:O79)</f>
        <v>0</v>
      </c>
      <c r="P70" s="224"/>
      <c r="Q70" s="224">
        <f>SUM(Q71:Q79)</f>
        <v>5.9383999999999997</v>
      </c>
      <c r="R70" s="224"/>
      <c r="S70" s="224"/>
      <c r="T70" s="225"/>
      <c r="U70" s="224">
        <f>SUM(U71:U79)</f>
        <v>57.66</v>
      </c>
      <c r="AE70" t="s">
        <v>102</v>
      </c>
    </row>
    <row r="71" spans="1:60" outlineLevel="1" x14ac:dyDescent="0.2">
      <c r="A71" s="212">
        <v>27</v>
      </c>
      <c r="B71" s="219" t="s">
        <v>187</v>
      </c>
      <c r="C71" s="266" t="s">
        <v>188</v>
      </c>
      <c r="D71" s="221" t="s">
        <v>119</v>
      </c>
      <c r="E71" s="227">
        <v>742.3</v>
      </c>
      <c r="F71" s="231">
        <f>H71+J71</f>
        <v>0</v>
      </c>
      <c r="G71" s="232">
        <f>ROUND(E71*F71,2)</f>
        <v>0</v>
      </c>
      <c r="H71" s="232"/>
      <c r="I71" s="232">
        <f>ROUND(E71*H71,2)</f>
        <v>0</v>
      </c>
      <c r="J71" s="232"/>
      <c r="K71" s="232">
        <f>ROUND(E71*J71,2)</f>
        <v>0</v>
      </c>
      <c r="L71" s="232">
        <v>21</v>
      </c>
      <c r="M71" s="232">
        <f>G71*(1+L71/100)</f>
        <v>0</v>
      </c>
      <c r="N71" s="221">
        <v>0</v>
      </c>
      <c r="O71" s="221">
        <f>ROUND(E71*N71,5)</f>
        <v>0</v>
      </c>
      <c r="P71" s="221">
        <v>8.0000000000000002E-3</v>
      </c>
      <c r="Q71" s="221">
        <f>ROUND(E71*P71,5)</f>
        <v>5.9383999999999997</v>
      </c>
      <c r="R71" s="221"/>
      <c r="S71" s="221"/>
      <c r="T71" s="222">
        <v>0.05</v>
      </c>
      <c r="U71" s="221">
        <f>ROUND(E71*T71,2)</f>
        <v>37.119999999999997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106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ht="22.5" outlineLevel="1" x14ac:dyDescent="0.2">
      <c r="A72" s="212"/>
      <c r="B72" s="219"/>
      <c r="C72" s="267" t="s">
        <v>189</v>
      </c>
      <c r="D72" s="223"/>
      <c r="E72" s="228">
        <v>555.20000000000005</v>
      </c>
      <c r="F72" s="232"/>
      <c r="G72" s="232"/>
      <c r="H72" s="232"/>
      <c r="I72" s="232"/>
      <c r="J72" s="232"/>
      <c r="K72" s="232"/>
      <c r="L72" s="232"/>
      <c r="M72" s="232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108</v>
      </c>
      <c r="AF72" s="211">
        <v>0</v>
      </c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12"/>
      <c r="B73" s="219"/>
      <c r="C73" s="267" t="s">
        <v>190</v>
      </c>
      <c r="D73" s="223"/>
      <c r="E73" s="228">
        <v>187.1</v>
      </c>
      <c r="F73" s="232"/>
      <c r="G73" s="232"/>
      <c r="H73" s="232"/>
      <c r="I73" s="232"/>
      <c r="J73" s="232"/>
      <c r="K73" s="232"/>
      <c r="L73" s="232"/>
      <c r="M73" s="232"/>
      <c r="N73" s="221"/>
      <c r="O73" s="221"/>
      <c r="P73" s="221"/>
      <c r="Q73" s="221"/>
      <c r="R73" s="221"/>
      <c r="S73" s="221"/>
      <c r="T73" s="222"/>
      <c r="U73" s="221"/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108</v>
      </c>
      <c r="AF73" s="211">
        <v>0</v>
      </c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1" x14ac:dyDescent="0.2">
      <c r="A74" s="212">
        <v>28</v>
      </c>
      <c r="B74" s="219" t="s">
        <v>179</v>
      </c>
      <c r="C74" s="266" t="s">
        <v>180</v>
      </c>
      <c r="D74" s="221" t="s">
        <v>114</v>
      </c>
      <c r="E74" s="227">
        <v>5.94</v>
      </c>
      <c r="F74" s="231">
        <f>H74+J74</f>
        <v>0</v>
      </c>
      <c r="G74" s="232">
        <f>ROUND(E74*F74,2)</f>
        <v>0</v>
      </c>
      <c r="H74" s="232"/>
      <c r="I74" s="232">
        <f>ROUND(E74*H74,2)</f>
        <v>0</v>
      </c>
      <c r="J74" s="232"/>
      <c r="K74" s="232">
        <f>ROUND(E74*J74,2)</f>
        <v>0</v>
      </c>
      <c r="L74" s="232">
        <v>21</v>
      </c>
      <c r="M74" s="232">
        <f>G74*(1+L74/100)</f>
        <v>0</v>
      </c>
      <c r="N74" s="221">
        <v>0</v>
      </c>
      <c r="O74" s="221">
        <f>ROUND(E74*N74,5)</f>
        <v>0</v>
      </c>
      <c r="P74" s="221">
        <v>0</v>
      </c>
      <c r="Q74" s="221">
        <f>ROUND(E74*P74,5)</f>
        <v>0</v>
      </c>
      <c r="R74" s="221"/>
      <c r="S74" s="221"/>
      <c r="T74" s="222">
        <v>2.0089999999999999</v>
      </c>
      <c r="U74" s="221">
        <f>ROUND(E74*T74,2)</f>
        <v>11.93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106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">
      <c r="A75" s="212">
        <v>29</v>
      </c>
      <c r="B75" s="219" t="s">
        <v>183</v>
      </c>
      <c r="C75" s="266" t="s">
        <v>184</v>
      </c>
      <c r="D75" s="221" t="s">
        <v>114</v>
      </c>
      <c r="E75" s="227">
        <v>5.94</v>
      </c>
      <c r="F75" s="231">
        <f>H75+J75</f>
        <v>0</v>
      </c>
      <c r="G75" s="232">
        <f>ROUND(E75*F75,2)</f>
        <v>0</v>
      </c>
      <c r="H75" s="232"/>
      <c r="I75" s="232">
        <f>ROUND(E75*H75,2)</f>
        <v>0</v>
      </c>
      <c r="J75" s="232"/>
      <c r="K75" s="232">
        <f>ROUND(E75*J75,2)</f>
        <v>0</v>
      </c>
      <c r="L75" s="232">
        <v>21</v>
      </c>
      <c r="M75" s="232">
        <f>G75*(1+L75/100)</f>
        <v>0</v>
      </c>
      <c r="N75" s="221">
        <v>0</v>
      </c>
      <c r="O75" s="221">
        <f>ROUND(E75*N75,5)</f>
        <v>0</v>
      </c>
      <c r="P75" s="221">
        <v>0</v>
      </c>
      <c r="Q75" s="221">
        <f>ROUND(E75*P75,5)</f>
        <v>0</v>
      </c>
      <c r="R75" s="221"/>
      <c r="S75" s="221"/>
      <c r="T75" s="222">
        <v>0.95899999999999996</v>
      </c>
      <c r="U75" s="221">
        <f>ROUND(E75*T75,2)</f>
        <v>5.7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106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>
        <v>30</v>
      </c>
      <c r="B76" s="219" t="s">
        <v>174</v>
      </c>
      <c r="C76" s="266" t="s">
        <v>175</v>
      </c>
      <c r="D76" s="221" t="s">
        <v>114</v>
      </c>
      <c r="E76" s="227">
        <v>5.94</v>
      </c>
      <c r="F76" s="231">
        <f>H76+J76</f>
        <v>0</v>
      </c>
      <c r="G76" s="232">
        <f>ROUND(E76*F76,2)</f>
        <v>0</v>
      </c>
      <c r="H76" s="232"/>
      <c r="I76" s="232">
        <f>ROUND(E76*H76,2)</f>
        <v>0</v>
      </c>
      <c r="J76" s="232"/>
      <c r="K76" s="232">
        <f>ROUND(E76*J76,2)</f>
        <v>0</v>
      </c>
      <c r="L76" s="232">
        <v>21</v>
      </c>
      <c r="M76" s="232">
        <f>G76*(1+L76/100)</f>
        <v>0</v>
      </c>
      <c r="N76" s="221">
        <v>0</v>
      </c>
      <c r="O76" s="221">
        <f>ROUND(E76*N76,5)</f>
        <v>0</v>
      </c>
      <c r="P76" s="221">
        <v>0</v>
      </c>
      <c r="Q76" s="221">
        <f>ROUND(E76*P76,5)</f>
        <v>0</v>
      </c>
      <c r="R76" s="221"/>
      <c r="S76" s="221"/>
      <c r="T76" s="222">
        <v>0.49</v>
      </c>
      <c r="U76" s="221">
        <f>ROUND(E76*T76,2)</f>
        <v>2.91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106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12">
        <v>31</v>
      </c>
      <c r="B77" s="219" t="s">
        <v>176</v>
      </c>
      <c r="C77" s="266" t="s">
        <v>177</v>
      </c>
      <c r="D77" s="221" t="s">
        <v>114</v>
      </c>
      <c r="E77" s="227">
        <v>95.04</v>
      </c>
      <c r="F77" s="231">
        <f>H77+J77</f>
        <v>0</v>
      </c>
      <c r="G77" s="232">
        <f>ROUND(E77*F77,2)</f>
        <v>0</v>
      </c>
      <c r="H77" s="232"/>
      <c r="I77" s="232">
        <f>ROUND(E77*H77,2)</f>
        <v>0</v>
      </c>
      <c r="J77" s="232"/>
      <c r="K77" s="232">
        <f>ROUND(E77*J77,2)</f>
        <v>0</v>
      </c>
      <c r="L77" s="232">
        <v>21</v>
      </c>
      <c r="M77" s="232">
        <f>G77*(1+L77/100)</f>
        <v>0</v>
      </c>
      <c r="N77" s="221">
        <v>0</v>
      </c>
      <c r="O77" s="221">
        <f>ROUND(E77*N77,5)</f>
        <v>0</v>
      </c>
      <c r="P77" s="221">
        <v>0</v>
      </c>
      <c r="Q77" s="221">
        <f>ROUND(E77*P77,5)</f>
        <v>0</v>
      </c>
      <c r="R77" s="221"/>
      <c r="S77" s="221"/>
      <c r="T77" s="222">
        <v>0</v>
      </c>
      <c r="U77" s="221">
        <f>ROUND(E77*T77,2)</f>
        <v>0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106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/>
      <c r="B78" s="219"/>
      <c r="C78" s="267" t="s">
        <v>191</v>
      </c>
      <c r="D78" s="223"/>
      <c r="E78" s="228">
        <v>95.04</v>
      </c>
      <c r="F78" s="232"/>
      <c r="G78" s="232"/>
      <c r="H78" s="232"/>
      <c r="I78" s="232"/>
      <c r="J78" s="232"/>
      <c r="K78" s="232"/>
      <c r="L78" s="232"/>
      <c r="M78" s="232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108</v>
      </c>
      <c r="AF78" s="211">
        <v>0</v>
      </c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ht="22.5" outlineLevel="1" x14ac:dyDescent="0.2">
      <c r="A79" s="212">
        <v>32</v>
      </c>
      <c r="B79" s="219" t="s">
        <v>192</v>
      </c>
      <c r="C79" s="266" t="s">
        <v>193</v>
      </c>
      <c r="D79" s="221" t="s">
        <v>114</v>
      </c>
      <c r="E79" s="227">
        <v>5.94</v>
      </c>
      <c r="F79" s="231">
        <f>H79+J79</f>
        <v>0</v>
      </c>
      <c r="G79" s="232">
        <f>ROUND(E79*F79,2)</f>
        <v>0</v>
      </c>
      <c r="H79" s="232"/>
      <c r="I79" s="232">
        <f>ROUND(E79*H79,2)</f>
        <v>0</v>
      </c>
      <c r="J79" s="232"/>
      <c r="K79" s="232">
        <f>ROUND(E79*J79,2)</f>
        <v>0</v>
      </c>
      <c r="L79" s="232">
        <v>21</v>
      </c>
      <c r="M79" s="232">
        <f>G79*(1+L79/100)</f>
        <v>0</v>
      </c>
      <c r="N79" s="221">
        <v>0</v>
      </c>
      <c r="O79" s="221">
        <f>ROUND(E79*N79,5)</f>
        <v>0</v>
      </c>
      <c r="P79" s="221">
        <v>0</v>
      </c>
      <c r="Q79" s="221">
        <f>ROUND(E79*P79,5)</f>
        <v>0</v>
      </c>
      <c r="R79" s="221"/>
      <c r="S79" s="221"/>
      <c r="T79" s="222">
        <v>0</v>
      </c>
      <c r="U79" s="221">
        <f>ROUND(E79*T79,2)</f>
        <v>0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106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x14ac:dyDescent="0.2">
      <c r="A80" s="213" t="s">
        <v>101</v>
      </c>
      <c r="B80" s="220" t="s">
        <v>68</v>
      </c>
      <c r="C80" s="268" t="s">
        <v>69</v>
      </c>
      <c r="D80" s="224"/>
      <c r="E80" s="229"/>
      <c r="F80" s="233"/>
      <c r="G80" s="233">
        <f>SUMIF(AE81:AE96,"&lt;&gt;NOR",G81:G96)</f>
        <v>0</v>
      </c>
      <c r="H80" s="233"/>
      <c r="I80" s="233">
        <f>SUM(I81:I96)</f>
        <v>0</v>
      </c>
      <c r="J80" s="233"/>
      <c r="K80" s="233">
        <f>SUM(K81:K96)</f>
        <v>0</v>
      </c>
      <c r="L80" s="233"/>
      <c r="M80" s="233">
        <f>SUM(M81:M96)</f>
        <v>0</v>
      </c>
      <c r="N80" s="224"/>
      <c r="O80" s="224">
        <f>SUM(O81:O96)</f>
        <v>2.232E-2</v>
      </c>
      <c r="P80" s="224"/>
      <c r="Q80" s="224">
        <f>SUM(Q81:Q96)</f>
        <v>0.57996000000000003</v>
      </c>
      <c r="R80" s="224"/>
      <c r="S80" s="224"/>
      <c r="T80" s="225"/>
      <c r="U80" s="224">
        <f>SUM(U81:U96)</f>
        <v>15.639999999999999</v>
      </c>
      <c r="AE80" t="s">
        <v>102</v>
      </c>
    </row>
    <row r="81" spans="1:60" outlineLevel="1" x14ac:dyDescent="0.2">
      <c r="A81" s="212">
        <v>33</v>
      </c>
      <c r="B81" s="219" t="s">
        <v>194</v>
      </c>
      <c r="C81" s="266" t="s">
        <v>195</v>
      </c>
      <c r="D81" s="221" t="s">
        <v>196</v>
      </c>
      <c r="E81" s="227">
        <v>35.799999999999997</v>
      </c>
      <c r="F81" s="231">
        <f>H81+J81</f>
        <v>0</v>
      </c>
      <c r="G81" s="232">
        <f>ROUND(E81*F81,2)</f>
        <v>0</v>
      </c>
      <c r="H81" s="232"/>
      <c r="I81" s="232">
        <f>ROUND(E81*H81,2)</f>
        <v>0</v>
      </c>
      <c r="J81" s="232"/>
      <c r="K81" s="232">
        <f>ROUND(E81*J81,2)</f>
        <v>0</v>
      </c>
      <c r="L81" s="232">
        <v>21</v>
      </c>
      <c r="M81" s="232">
        <f>G81*(1+L81/100)</f>
        <v>0</v>
      </c>
      <c r="N81" s="221">
        <v>0</v>
      </c>
      <c r="O81" s="221">
        <f>ROUND(E81*N81,5)</f>
        <v>0</v>
      </c>
      <c r="P81" s="221">
        <v>1.6199999999999999E-2</v>
      </c>
      <c r="Q81" s="221">
        <f>ROUND(E81*P81,5)</f>
        <v>0.57996000000000003</v>
      </c>
      <c r="R81" s="221"/>
      <c r="S81" s="221"/>
      <c r="T81" s="222">
        <v>0.26800000000000002</v>
      </c>
      <c r="U81" s="221">
        <f>ROUND(E81*T81,2)</f>
        <v>9.59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106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12"/>
      <c r="B82" s="219"/>
      <c r="C82" s="267" t="s">
        <v>197</v>
      </c>
      <c r="D82" s="223"/>
      <c r="E82" s="228">
        <v>21.4</v>
      </c>
      <c r="F82" s="232"/>
      <c r="G82" s="232"/>
      <c r="H82" s="232"/>
      <c r="I82" s="232"/>
      <c r="J82" s="232"/>
      <c r="K82" s="232"/>
      <c r="L82" s="232"/>
      <c r="M82" s="232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108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">
      <c r="A83" s="212"/>
      <c r="B83" s="219"/>
      <c r="C83" s="267" t="s">
        <v>198</v>
      </c>
      <c r="D83" s="223"/>
      <c r="E83" s="228">
        <v>14.4</v>
      </c>
      <c r="F83" s="232"/>
      <c r="G83" s="232"/>
      <c r="H83" s="232"/>
      <c r="I83" s="232"/>
      <c r="J83" s="232"/>
      <c r="K83" s="232"/>
      <c r="L83" s="232"/>
      <c r="M83" s="232"/>
      <c r="N83" s="221"/>
      <c r="O83" s="221"/>
      <c r="P83" s="221"/>
      <c r="Q83" s="221"/>
      <c r="R83" s="221"/>
      <c r="S83" s="221"/>
      <c r="T83" s="222"/>
      <c r="U83" s="221"/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108</v>
      </c>
      <c r="AF83" s="211">
        <v>0</v>
      </c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">
      <c r="A84" s="212">
        <v>34</v>
      </c>
      <c r="B84" s="219" t="s">
        <v>199</v>
      </c>
      <c r="C84" s="266" t="s">
        <v>200</v>
      </c>
      <c r="D84" s="221" t="s">
        <v>196</v>
      </c>
      <c r="E84" s="227">
        <v>35.799999999999997</v>
      </c>
      <c r="F84" s="231">
        <f>H84+J84</f>
        <v>0</v>
      </c>
      <c r="G84" s="232">
        <f>ROUND(E84*F84,2)</f>
        <v>0</v>
      </c>
      <c r="H84" s="232"/>
      <c r="I84" s="232">
        <f>ROUND(E84*H84,2)</f>
        <v>0</v>
      </c>
      <c r="J84" s="232"/>
      <c r="K84" s="232">
        <f>ROUND(E84*J84,2)</f>
        <v>0</v>
      </c>
      <c r="L84" s="232">
        <v>21</v>
      </c>
      <c r="M84" s="232">
        <f>G84*(1+L84/100)</f>
        <v>0</v>
      </c>
      <c r="N84" s="221">
        <v>0</v>
      </c>
      <c r="O84" s="221">
        <f>ROUND(E84*N84,5)</f>
        <v>0</v>
      </c>
      <c r="P84" s="221">
        <v>0</v>
      </c>
      <c r="Q84" s="221">
        <f>ROUND(E84*P84,5)</f>
        <v>0</v>
      </c>
      <c r="R84" s="221"/>
      <c r="S84" s="221"/>
      <c r="T84" s="222">
        <v>0</v>
      </c>
      <c r="U84" s="221">
        <f>ROUND(E84*T84,2)</f>
        <v>0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106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/>
      <c r="B85" s="219"/>
      <c r="C85" s="269" t="s">
        <v>201</v>
      </c>
      <c r="D85" s="226"/>
      <c r="E85" s="230"/>
      <c r="F85" s="234"/>
      <c r="G85" s="235"/>
      <c r="H85" s="232"/>
      <c r="I85" s="232"/>
      <c r="J85" s="232"/>
      <c r="K85" s="232"/>
      <c r="L85" s="232"/>
      <c r="M85" s="232"/>
      <c r="N85" s="221"/>
      <c r="O85" s="221"/>
      <c r="P85" s="221"/>
      <c r="Q85" s="221"/>
      <c r="R85" s="221"/>
      <c r="S85" s="221"/>
      <c r="T85" s="222"/>
      <c r="U85" s="221"/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202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4" t="str">
        <f>C85</f>
        <v>použití ručního nářadí</v>
      </c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/>
      <c r="B86" s="219"/>
      <c r="C86" s="269" t="s">
        <v>203</v>
      </c>
      <c r="D86" s="226"/>
      <c r="E86" s="230"/>
      <c r="F86" s="234"/>
      <c r="G86" s="235"/>
      <c r="H86" s="232"/>
      <c r="I86" s="232"/>
      <c r="J86" s="232"/>
      <c r="K86" s="232"/>
      <c r="L86" s="232"/>
      <c r="M86" s="232"/>
      <c r="N86" s="221"/>
      <c r="O86" s="221"/>
      <c r="P86" s="221"/>
      <c r="Q86" s="221"/>
      <c r="R86" s="221"/>
      <c r="S86" s="221"/>
      <c r="T86" s="222"/>
      <c r="U86" s="221"/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202</v>
      </c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4" t="str">
        <f>C86</f>
        <v>obalení folií</v>
      </c>
      <c r="BB86" s="211"/>
      <c r="BC86" s="211"/>
      <c r="BD86" s="211"/>
      <c r="BE86" s="211"/>
      <c r="BF86" s="211"/>
      <c r="BG86" s="211"/>
      <c r="BH86" s="211"/>
    </row>
    <row r="87" spans="1:60" outlineLevel="1" x14ac:dyDescent="0.2">
      <c r="A87" s="212"/>
      <c r="B87" s="219"/>
      <c r="C87" s="269" t="s">
        <v>204</v>
      </c>
      <c r="D87" s="226"/>
      <c r="E87" s="230"/>
      <c r="F87" s="234"/>
      <c r="G87" s="235"/>
      <c r="H87" s="232"/>
      <c r="I87" s="232"/>
      <c r="J87" s="232"/>
      <c r="K87" s="232"/>
      <c r="L87" s="232"/>
      <c r="M87" s="232"/>
      <c r="N87" s="221"/>
      <c r="O87" s="221"/>
      <c r="P87" s="221"/>
      <c r="Q87" s="221"/>
      <c r="R87" s="221"/>
      <c r="S87" s="221"/>
      <c r="T87" s="222"/>
      <c r="U87" s="221"/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202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4" t="str">
        <f>C87</f>
        <v>zvlhčování saponátem</v>
      </c>
      <c r="BB87" s="211"/>
      <c r="BC87" s="211"/>
      <c r="BD87" s="211"/>
      <c r="BE87" s="211"/>
      <c r="BF87" s="211"/>
      <c r="BG87" s="211"/>
      <c r="BH87" s="211"/>
    </row>
    <row r="88" spans="1:60" outlineLevel="1" x14ac:dyDescent="0.2">
      <c r="A88" s="212"/>
      <c r="B88" s="219"/>
      <c r="C88" s="269" t="s">
        <v>205</v>
      </c>
      <c r="D88" s="226"/>
      <c r="E88" s="230"/>
      <c r="F88" s="234"/>
      <c r="G88" s="235"/>
      <c r="H88" s="232"/>
      <c r="I88" s="232"/>
      <c r="J88" s="232"/>
      <c r="K88" s="232"/>
      <c r="L88" s="232"/>
      <c r="M88" s="232"/>
      <c r="N88" s="221"/>
      <c r="O88" s="221"/>
      <c r="P88" s="221"/>
      <c r="Q88" s="221"/>
      <c r="R88" s="221"/>
      <c r="S88" s="221"/>
      <c r="T88" s="222"/>
      <c r="U88" s="221"/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202</v>
      </c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4" t="str">
        <f>C88</f>
        <v>ochranné pomůcky - filtrační polomaska, kombinéza</v>
      </c>
      <c r="BB88" s="211"/>
      <c r="BC88" s="211"/>
      <c r="BD88" s="211"/>
      <c r="BE88" s="211"/>
      <c r="BF88" s="211"/>
      <c r="BG88" s="211"/>
      <c r="BH88" s="211"/>
    </row>
    <row r="89" spans="1:60" outlineLevel="1" x14ac:dyDescent="0.2">
      <c r="A89" s="212"/>
      <c r="B89" s="219"/>
      <c r="C89" s="269" t="s">
        <v>206</v>
      </c>
      <c r="D89" s="226"/>
      <c r="E89" s="230"/>
      <c r="F89" s="234"/>
      <c r="G89" s="235"/>
      <c r="H89" s="232"/>
      <c r="I89" s="232"/>
      <c r="J89" s="232"/>
      <c r="K89" s="232"/>
      <c r="L89" s="232"/>
      <c r="M89" s="232"/>
      <c r="N89" s="221"/>
      <c r="O89" s="221"/>
      <c r="P89" s="221"/>
      <c r="Q89" s="221"/>
      <c r="R89" s="221"/>
      <c r="S89" s="221"/>
      <c r="T89" s="222"/>
      <c r="U89" s="221"/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202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4" t="str">
        <f>C89</f>
        <v>vysátí pracovního prostoru</v>
      </c>
      <c r="BB89" s="211"/>
      <c r="BC89" s="211"/>
      <c r="BD89" s="211"/>
      <c r="BE89" s="211"/>
      <c r="BF89" s="211"/>
      <c r="BG89" s="211"/>
      <c r="BH89" s="211"/>
    </row>
    <row r="90" spans="1:60" outlineLevel="1" x14ac:dyDescent="0.2">
      <c r="A90" s="212"/>
      <c r="B90" s="219"/>
      <c r="C90" s="269" t="s">
        <v>207</v>
      </c>
      <c r="D90" s="226"/>
      <c r="E90" s="230"/>
      <c r="F90" s="234"/>
      <c r="G90" s="235"/>
      <c r="H90" s="232"/>
      <c r="I90" s="232"/>
      <c r="J90" s="232"/>
      <c r="K90" s="232"/>
      <c r="L90" s="232"/>
      <c r="M90" s="232"/>
      <c r="N90" s="221"/>
      <c r="O90" s="221"/>
      <c r="P90" s="221"/>
      <c r="Q90" s="221"/>
      <c r="R90" s="221"/>
      <c r="S90" s="221"/>
      <c r="T90" s="222"/>
      <c r="U90" s="221"/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202</v>
      </c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4" t="str">
        <f>C90</f>
        <v>očista těla</v>
      </c>
      <c r="BB90" s="211"/>
      <c r="BC90" s="211"/>
      <c r="BD90" s="211"/>
      <c r="BE90" s="211"/>
      <c r="BF90" s="211"/>
      <c r="BG90" s="211"/>
      <c r="BH90" s="211"/>
    </row>
    <row r="91" spans="1:60" ht="22.5" outlineLevel="1" x14ac:dyDescent="0.2">
      <c r="A91" s="212">
        <v>35</v>
      </c>
      <c r="B91" s="219" t="s">
        <v>208</v>
      </c>
      <c r="C91" s="266" t="s">
        <v>209</v>
      </c>
      <c r="D91" s="221" t="s">
        <v>119</v>
      </c>
      <c r="E91" s="227">
        <v>40.883000000000003</v>
      </c>
      <c r="F91" s="231">
        <f>H91+J91</f>
        <v>0</v>
      </c>
      <c r="G91" s="232">
        <f>ROUND(E91*F91,2)</f>
        <v>0</v>
      </c>
      <c r="H91" s="232"/>
      <c r="I91" s="232">
        <f>ROUND(E91*H91,2)</f>
        <v>0</v>
      </c>
      <c r="J91" s="232"/>
      <c r="K91" s="232">
        <f>ROUND(E91*J91,2)</f>
        <v>0</v>
      </c>
      <c r="L91" s="232">
        <v>21</v>
      </c>
      <c r="M91" s="232">
        <f>G91*(1+L91/100)</f>
        <v>0</v>
      </c>
      <c r="N91" s="221">
        <v>3.0000000000000001E-5</v>
      </c>
      <c r="O91" s="221">
        <f>ROUND(E91*N91,5)</f>
        <v>1.23E-3</v>
      </c>
      <c r="P91" s="221">
        <v>0</v>
      </c>
      <c r="Q91" s="221">
        <f>ROUND(E91*P91,5)</f>
        <v>0</v>
      </c>
      <c r="R91" s="221"/>
      <c r="S91" s="221"/>
      <c r="T91" s="222">
        <v>7.8E-2</v>
      </c>
      <c r="U91" s="221">
        <f>ROUND(E91*T91,2)</f>
        <v>3.19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106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ht="22.5" outlineLevel="1" x14ac:dyDescent="0.2">
      <c r="A92" s="212"/>
      <c r="B92" s="219"/>
      <c r="C92" s="267" t="s">
        <v>210</v>
      </c>
      <c r="D92" s="223"/>
      <c r="E92" s="228">
        <v>24.95</v>
      </c>
      <c r="F92" s="232"/>
      <c r="G92" s="232"/>
      <c r="H92" s="232"/>
      <c r="I92" s="232"/>
      <c r="J92" s="232"/>
      <c r="K92" s="232"/>
      <c r="L92" s="232"/>
      <c r="M92" s="232"/>
      <c r="N92" s="221"/>
      <c r="O92" s="221"/>
      <c r="P92" s="221"/>
      <c r="Q92" s="221"/>
      <c r="R92" s="221"/>
      <c r="S92" s="221"/>
      <c r="T92" s="222"/>
      <c r="U92" s="221"/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108</v>
      </c>
      <c r="AF92" s="211">
        <v>0</v>
      </c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">
      <c r="A93" s="212"/>
      <c r="B93" s="219"/>
      <c r="C93" s="267" t="s">
        <v>211</v>
      </c>
      <c r="D93" s="223"/>
      <c r="E93" s="228">
        <v>15.933</v>
      </c>
      <c r="F93" s="232"/>
      <c r="G93" s="232"/>
      <c r="H93" s="232"/>
      <c r="I93" s="232"/>
      <c r="J93" s="232"/>
      <c r="K93" s="232"/>
      <c r="L93" s="232"/>
      <c r="M93" s="232"/>
      <c r="N93" s="221"/>
      <c r="O93" s="221"/>
      <c r="P93" s="221"/>
      <c r="Q93" s="221"/>
      <c r="R93" s="221"/>
      <c r="S93" s="221"/>
      <c r="T93" s="222"/>
      <c r="U93" s="221"/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108</v>
      </c>
      <c r="AF93" s="211">
        <v>0</v>
      </c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">
      <c r="A94" s="212">
        <v>36</v>
      </c>
      <c r="B94" s="219" t="s">
        <v>212</v>
      </c>
      <c r="C94" s="266" t="s">
        <v>213</v>
      </c>
      <c r="D94" s="221" t="s">
        <v>119</v>
      </c>
      <c r="E94" s="227">
        <v>13.35</v>
      </c>
      <c r="F94" s="231">
        <f>H94+J94</f>
        <v>0</v>
      </c>
      <c r="G94" s="232">
        <f>ROUND(E94*F94,2)</f>
        <v>0</v>
      </c>
      <c r="H94" s="232"/>
      <c r="I94" s="232">
        <f>ROUND(E94*H94,2)</f>
        <v>0</v>
      </c>
      <c r="J94" s="232"/>
      <c r="K94" s="232">
        <f>ROUND(E94*J94,2)</f>
        <v>0</v>
      </c>
      <c r="L94" s="232">
        <v>21</v>
      </c>
      <c r="M94" s="232">
        <f>G94*(1+L94/100)</f>
        <v>0</v>
      </c>
      <c r="N94" s="221">
        <v>1.58E-3</v>
      </c>
      <c r="O94" s="221">
        <f>ROUND(E94*N94,5)</f>
        <v>2.1090000000000001E-2</v>
      </c>
      <c r="P94" s="221">
        <v>0</v>
      </c>
      <c r="Q94" s="221">
        <f>ROUND(E94*P94,5)</f>
        <v>0</v>
      </c>
      <c r="R94" s="221"/>
      <c r="S94" s="221"/>
      <c r="T94" s="222">
        <v>0.214</v>
      </c>
      <c r="U94" s="221">
        <f>ROUND(E94*T94,2)</f>
        <v>2.86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106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">
      <c r="A95" s="212"/>
      <c r="B95" s="219"/>
      <c r="C95" s="267" t="s">
        <v>214</v>
      </c>
      <c r="D95" s="223"/>
      <c r="E95" s="228">
        <v>7.65</v>
      </c>
      <c r="F95" s="232"/>
      <c r="G95" s="232"/>
      <c r="H95" s="232"/>
      <c r="I95" s="232"/>
      <c r="J95" s="232"/>
      <c r="K95" s="232"/>
      <c r="L95" s="232"/>
      <c r="M95" s="232"/>
      <c r="N95" s="221"/>
      <c r="O95" s="221"/>
      <c r="P95" s="221"/>
      <c r="Q95" s="221"/>
      <c r="R95" s="221"/>
      <c r="S95" s="221"/>
      <c r="T95" s="222"/>
      <c r="U95" s="221"/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108</v>
      </c>
      <c r="AF95" s="211">
        <v>0</v>
      </c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">
      <c r="A96" s="212"/>
      <c r="B96" s="219"/>
      <c r="C96" s="267" t="s">
        <v>215</v>
      </c>
      <c r="D96" s="223"/>
      <c r="E96" s="228">
        <v>5.7</v>
      </c>
      <c r="F96" s="232"/>
      <c r="G96" s="232"/>
      <c r="H96" s="232"/>
      <c r="I96" s="232"/>
      <c r="J96" s="232"/>
      <c r="K96" s="232"/>
      <c r="L96" s="232"/>
      <c r="M96" s="232"/>
      <c r="N96" s="221"/>
      <c r="O96" s="221"/>
      <c r="P96" s="221"/>
      <c r="Q96" s="221"/>
      <c r="R96" s="221"/>
      <c r="S96" s="221"/>
      <c r="T96" s="222"/>
      <c r="U96" s="221"/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108</v>
      </c>
      <c r="AF96" s="211">
        <v>0</v>
      </c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x14ac:dyDescent="0.2">
      <c r="A97" s="213" t="s">
        <v>101</v>
      </c>
      <c r="B97" s="220" t="s">
        <v>70</v>
      </c>
      <c r="C97" s="268" t="s">
        <v>71</v>
      </c>
      <c r="D97" s="224"/>
      <c r="E97" s="229"/>
      <c r="F97" s="233"/>
      <c r="G97" s="233">
        <f>SUMIF(AE98:AE114,"&lt;&gt;NOR",G98:G114)</f>
        <v>0</v>
      </c>
      <c r="H97" s="233"/>
      <c r="I97" s="233">
        <f>SUM(I98:I114)</f>
        <v>0</v>
      </c>
      <c r="J97" s="233"/>
      <c r="K97" s="233">
        <f>SUM(K98:K114)</f>
        <v>0</v>
      </c>
      <c r="L97" s="233"/>
      <c r="M97" s="233">
        <f>SUM(M98:M114)</f>
        <v>0</v>
      </c>
      <c r="N97" s="224"/>
      <c r="O97" s="224">
        <f>SUM(O98:O114)</f>
        <v>0</v>
      </c>
      <c r="P97" s="224"/>
      <c r="Q97" s="224">
        <f>SUM(Q98:Q114)</f>
        <v>25.980499999999999</v>
      </c>
      <c r="R97" s="224"/>
      <c r="S97" s="224"/>
      <c r="T97" s="225"/>
      <c r="U97" s="224">
        <f>SUM(U98:U114)</f>
        <v>242.53</v>
      </c>
      <c r="AE97" t="s">
        <v>102</v>
      </c>
    </row>
    <row r="98" spans="1:60" outlineLevel="1" x14ac:dyDescent="0.2">
      <c r="A98" s="212">
        <v>37</v>
      </c>
      <c r="B98" s="219" t="s">
        <v>216</v>
      </c>
      <c r="C98" s="266" t="s">
        <v>217</v>
      </c>
      <c r="D98" s="221" t="s">
        <v>119</v>
      </c>
      <c r="E98" s="227">
        <v>742.3</v>
      </c>
      <c r="F98" s="231">
        <f>H98+J98</f>
        <v>0</v>
      </c>
      <c r="G98" s="232">
        <f>ROUND(E98*F98,2)</f>
        <v>0</v>
      </c>
      <c r="H98" s="232"/>
      <c r="I98" s="232">
        <f>ROUND(E98*H98,2)</f>
        <v>0</v>
      </c>
      <c r="J98" s="232"/>
      <c r="K98" s="232">
        <f>ROUND(E98*J98,2)</f>
        <v>0</v>
      </c>
      <c r="L98" s="232">
        <v>21</v>
      </c>
      <c r="M98" s="232">
        <f>G98*(1+L98/100)</f>
        <v>0</v>
      </c>
      <c r="N98" s="221">
        <v>0</v>
      </c>
      <c r="O98" s="221">
        <f>ROUND(E98*N98,5)</f>
        <v>0</v>
      </c>
      <c r="P98" s="221">
        <v>3.5000000000000003E-2</v>
      </c>
      <c r="Q98" s="221">
        <f>ROUND(E98*P98,5)</f>
        <v>25.980499999999999</v>
      </c>
      <c r="R98" s="221"/>
      <c r="S98" s="221"/>
      <c r="T98" s="222">
        <v>0.25</v>
      </c>
      <c r="U98" s="221">
        <f>ROUND(E98*T98,2)</f>
        <v>185.58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106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">
      <c r="A99" s="212"/>
      <c r="B99" s="219"/>
      <c r="C99" s="267" t="s">
        <v>218</v>
      </c>
      <c r="D99" s="223"/>
      <c r="E99" s="228">
        <v>742.3</v>
      </c>
      <c r="F99" s="232"/>
      <c r="G99" s="232"/>
      <c r="H99" s="232"/>
      <c r="I99" s="232"/>
      <c r="J99" s="232"/>
      <c r="K99" s="232"/>
      <c r="L99" s="232"/>
      <c r="M99" s="232"/>
      <c r="N99" s="221"/>
      <c r="O99" s="221"/>
      <c r="P99" s="221"/>
      <c r="Q99" s="221"/>
      <c r="R99" s="221"/>
      <c r="S99" s="221"/>
      <c r="T99" s="222"/>
      <c r="U99" s="221"/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108</v>
      </c>
      <c r="AF99" s="211">
        <v>0</v>
      </c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 x14ac:dyDescent="0.2">
      <c r="A100" s="212">
        <v>38</v>
      </c>
      <c r="B100" s="219" t="s">
        <v>219</v>
      </c>
      <c r="C100" s="266" t="s">
        <v>200</v>
      </c>
      <c r="D100" s="221" t="s">
        <v>119</v>
      </c>
      <c r="E100" s="227">
        <v>742.3</v>
      </c>
      <c r="F100" s="231">
        <f>H100+J100</f>
        <v>0</v>
      </c>
      <c r="G100" s="232">
        <f>ROUND(E100*F100,2)</f>
        <v>0</v>
      </c>
      <c r="H100" s="232"/>
      <c r="I100" s="232">
        <f>ROUND(E100*H100,2)</f>
        <v>0</v>
      </c>
      <c r="J100" s="232"/>
      <c r="K100" s="232">
        <f>ROUND(E100*J100,2)</f>
        <v>0</v>
      </c>
      <c r="L100" s="232">
        <v>21</v>
      </c>
      <c r="M100" s="232">
        <f>G100*(1+L100/100)</f>
        <v>0</v>
      </c>
      <c r="N100" s="221">
        <v>0</v>
      </c>
      <c r="O100" s="221">
        <f>ROUND(E100*N100,5)</f>
        <v>0</v>
      </c>
      <c r="P100" s="221">
        <v>0</v>
      </c>
      <c r="Q100" s="221">
        <f>ROUND(E100*P100,5)</f>
        <v>0</v>
      </c>
      <c r="R100" s="221"/>
      <c r="S100" s="221"/>
      <c r="T100" s="222">
        <v>0</v>
      </c>
      <c r="U100" s="221">
        <f>ROUND(E100*T100,2)</f>
        <v>0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106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">
      <c r="A101" s="212"/>
      <c r="B101" s="219"/>
      <c r="C101" s="269" t="s">
        <v>201</v>
      </c>
      <c r="D101" s="226"/>
      <c r="E101" s="230"/>
      <c r="F101" s="234"/>
      <c r="G101" s="235"/>
      <c r="H101" s="232"/>
      <c r="I101" s="232"/>
      <c r="J101" s="232"/>
      <c r="K101" s="232"/>
      <c r="L101" s="232"/>
      <c r="M101" s="232"/>
      <c r="N101" s="221"/>
      <c r="O101" s="221"/>
      <c r="P101" s="221"/>
      <c r="Q101" s="221"/>
      <c r="R101" s="221"/>
      <c r="S101" s="221"/>
      <c r="T101" s="222"/>
      <c r="U101" s="22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202</v>
      </c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4" t="str">
        <f>C101</f>
        <v>použití ručního nářadí</v>
      </c>
      <c r="BB101" s="211"/>
      <c r="BC101" s="211"/>
      <c r="BD101" s="211"/>
      <c r="BE101" s="211"/>
      <c r="BF101" s="211"/>
      <c r="BG101" s="211"/>
      <c r="BH101" s="211"/>
    </row>
    <row r="102" spans="1:60" outlineLevel="1" x14ac:dyDescent="0.2">
      <c r="A102" s="212"/>
      <c r="B102" s="219"/>
      <c r="C102" s="269" t="s">
        <v>203</v>
      </c>
      <c r="D102" s="226"/>
      <c r="E102" s="230"/>
      <c r="F102" s="234"/>
      <c r="G102" s="235"/>
      <c r="H102" s="232"/>
      <c r="I102" s="232"/>
      <c r="J102" s="232"/>
      <c r="K102" s="232"/>
      <c r="L102" s="232"/>
      <c r="M102" s="232"/>
      <c r="N102" s="221"/>
      <c r="O102" s="221"/>
      <c r="P102" s="221"/>
      <c r="Q102" s="221"/>
      <c r="R102" s="221"/>
      <c r="S102" s="221"/>
      <c r="T102" s="222"/>
      <c r="U102" s="22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202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4" t="str">
        <f>C102</f>
        <v>obalení folií</v>
      </c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">
      <c r="A103" s="212"/>
      <c r="B103" s="219"/>
      <c r="C103" s="269" t="s">
        <v>204</v>
      </c>
      <c r="D103" s="226"/>
      <c r="E103" s="230"/>
      <c r="F103" s="234"/>
      <c r="G103" s="235"/>
      <c r="H103" s="232"/>
      <c r="I103" s="232"/>
      <c r="J103" s="232"/>
      <c r="K103" s="232"/>
      <c r="L103" s="232"/>
      <c r="M103" s="232"/>
      <c r="N103" s="221"/>
      <c r="O103" s="221"/>
      <c r="P103" s="221"/>
      <c r="Q103" s="221"/>
      <c r="R103" s="221"/>
      <c r="S103" s="221"/>
      <c r="T103" s="222"/>
      <c r="U103" s="22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202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4" t="str">
        <f>C103</f>
        <v>zvlhčování saponátem</v>
      </c>
      <c r="BB103" s="211"/>
      <c r="BC103" s="211"/>
      <c r="BD103" s="211"/>
      <c r="BE103" s="211"/>
      <c r="BF103" s="211"/>
      <c r="BG103" s="211"/>
      <c r="BH103" s="211"/>
    </row>
    <row r="104" spans="1:60" outlineLevel="1" x14ac:dyDescent="0.2">
      <c r="A104" s="212"/>
      <c r="B104" s="219"/>
      <c r="C104" s="269" t="s">
        <v>205</v>
      </c>
      <c r="D104" s="226"/>
      <c r="E104" s="230"/>
      <c r="F104" s="234"/>
      <c r="G104" s="235"/>
      <c r="H104" s="232"/>
      <c r="I104" s="232"/>
      <c r="J104" s="232"/>
      <c r="K104" s="232"/>
      <c r="L104" s="232"/>
      <c r="M104" s="232"/>
      <c r="N104" s="221"/>
      <c r="O104" s="221"/>
      <c r="P104" s="221"/>
      <c r="Q104" s="221"/>
      <c r="R104" s="221"/>
      <c r="S104" s="221"/>
      <c r="T104" s="222"/>
      <c r="U104" s="22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202</v>
      </c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4" t="str">
        <f>C104</f>
        <v>ochranné pomůcky - filtrační polomaska, kombinéza</v>
      </c>
      <c r="BB104" s="211"/>
      <c r="BC104" s="211"/>
      <c r="BD104" s="211"/>
      <c r="BE104" s="211"/>
      <c r="BF104" s="211"/>
      <c r="BG104" s="211"/>
      <c r="BH104" s="211"/>
    </row>
    <row r="105" spans="1:60" outlineLevel="1" x14ac:dyDescent="0.2">
      <c r="A105" s="212"/>
      <c r="B105" s="219"/>
      <c r="C105" s="269" t="s">
        <v>206</v>
      </c>
      <c r="D105" s="226"/>
      <c r="E105" s="230"/>
      <c r="F105" s="234"/>
      <c r="G105" s="235"/>
      <c r="H105" s="232"/>
      <c r="I105" s="232"/>
      <c r="J105" s="232"/>
      <c r="K105" s="232"/>
      <c r="L105" s="232"/>
      <c r="M105" s="232"/>
      <c r="N105" s="221"/>
      <c r="O105" s="221"/>
      <c r="P105" s="221"/>
      <c r="Q105" s="221"/>
      <c r="R105" s="221"/>
      <c r="S105" s="221"/>
      <c r="T105" s="222"/>
      <c r="U105" s="22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202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4" t="str">
        <f>C105</f>
        <v>vysátí pracovního prostoru</v>
      </c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12"/>
      <c r="B106" s="219"/>
      <c r="C106" s="269" t="s">
        <v>207</v>
      </c>
      <c r="D106" s="226"/>
      <c r="E106" s="230"/>
      <c r="F106" s="234"/>
      <c r="G106" s="235"/>
      <c r="H106" s="232"/>
      <c r="I106" s="232"/>
      <c r="J106" s="232"/>
      <c r="K106" s="232"/>
      <c r="L106" s="232"/>
      <c r="M106" s="232"/>
      <c r="N106" s="221"/>
      <c r="O106" s="221"/>
      <c r="P106" s="221"/>
      <c r="Q106" s="221"/>
      <c r="R106" s="221"/>
      <c r="S106" s="221"/>
      <c r="T106" s="222"/>
      <c r="U106" s="22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202</v>
      </c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4" t="str">
        <f>C106</f>
        <v>očista těla</v>
      </c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">
      <c r="A107" s="212">
        <v>39</v>
      </c>
      <c r="B107" s="219" t="s">
        <v>136</v>
      </c>
      <c r="C107" s="266" t="s">
        <v>137</v>
      </c>
      <c r="D107" s="221" t="s">
        <v>114</v>
      </c>
      <c r="E107" s="227">
        <v>25.98</v>
      </c>
      <c r="F107" s="231">
        <f>H107+J107</f>
        <v>0</v>
      </c>
      <c r="G107" s="232">
        <f>ROUND(E107*F107,2)</f>
        <v>0</v>
      </c>
      <c r="H107" s="232"/>
      <c r="I107" s="232">
        <f>ROUND(E107*H107,2)</f>
        <v>0</v>
      </c>
      <c r="J107" s="232"/>
      <c r="K107" s="232">
        <f>ROUND(E107*J107,2)</f>
        <v>0</v>
      </c>
      <c r="L107" s="232">
        <v>21</v>
      </c>
      <c r="M107" s="232">
        <f>G107*(1+L107/100)</f>
        <v>0</v>
      </c>
      <c r="N107" s="221">
        <v>0</v>
      </c>
      <c r="O107" s="221">
        <f>ROUND(E107*N107,5)</f>
        <v>0</v>
      </c>
      <c r="P107" s="221">
        <v>0</v>
      </c>
      <c r="Q107" s="221">
        <f>ROUND(E107*P107,5)</f>
        <v>0</v>
      </c>
      <c r="R107" s="221"/>
      <c r="S107" s="221"/>
      <c r="T107" s="222">
        <v>0.94199999999999995</v>
      </c>
      <c r="U107" s="221">
        <f>ROUND(E107*T107,2)</f>
        <v>24.47</v>
      </c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106</v>
      </c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">
      <c r="A108" s="212">
        <v>40</v>
      </c>
      <c r="B108" s="219" t="s">
        <v>139</v>
      </c>
      <c r="C108" s="266" t="s">
        <v>140</v>
      </c>
      <c r="D108" s="221" t="s">
        <v>114</v>
      </c>
      <c r="E108" s="227">
        <v>51.96</v>
      </c>
      <c r="F108" s="231">
        <f>H108+J108</f>
        <v>0</v>
      </c>
      <c r="G108" s="232">
        <f>ROUND(E108*F108,2)</f>
        <v>0</v>
      </c>
      <c r="H108" s="232"/>
      <c r="I108" s="232">
        <f>ROUND(E108*H108,2)</f>
        <v>0</v>
      </c>
      <c r="J108" s="232"/>
      <c r="K108" s="232">
        <f>ROUND(E108*J108,2)</f>
        <v>0</v>
      </c>
      <c r="L108" s="232">
        <v>21</v>
      </c>
      <c r="M108" s="232">
        <f>G108*(1+L108/100)</f>
        <v>0</v>
      </c>
      <c r="N108" s="221">
        <v>0</v>
      </c>
      <c r="O108" s="221">
        <f>ROUND(E108*N108,5)</f>
        <v>0</v>
      </c>
      <c r="P108" s="221">
        <v>0</v>
      </c>
      <c r="Q108" s="221">
        <f>ROUND(E108*P108,5)</f>
        <v>0</v>
      </c>
      <c r="R108" s="221"/>
      <c r="S108" s="221"/>
      <c r="T108" s="222">
        <v>0.105</v>
      </c>
      <c r="U108" s="221">
        <f>ROUND(E108*T108,2)</f>
        <v>5.46</v>
      </c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106</v>
      </c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">
      <c r="A109" s="212"/>
      <c r="B109" s="219"/>
      <c r="C109" s="267" t="s">
        <v>220</v>
      </c>
      <c r="D109" s="223"/>
      <c r="E109" s="228">
        <v>51.96</v>
      </c>
      <c r="F109" s="232"/>
      <c r="G109" s="232"/>
      <c r="H109" s="232"/>
      <c r="I109" s="232"/>
      <c r="J109" s="232"/>
      <c r="K109" s="232"/>
      <c r="L109" s="232"/>
      <c r="M109" s="232"/>
      <c r="N109" s="221"/>
      <c r="O109" s="221"/>
      <c r="P109" s="221"/>
      <c r="Q109" s="221"/>
      <c r="R109" s="221"/>
      <c r="S109" s="221"/>
      <c r="T109" s="222"/>
      <c r="U109" s="22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108</v>
      </c>
      <c r="AF109" s="211">
        <v>0</v>
      </c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">
      <c r="A110" s="212">
        <v>41</v>
      </c>
      <c r="B110" s="219" t="s">
        <v>221</v>
      </c>
      <c r="C110" s="266" t="s">
        <v>222</v>
      </c>
      <c r="D110" s="221" t="s">
        <v>114</v>
      </c>
      <c r="E110" s="227">
        <v>25.98</v>
      </c>
      <c r="F110" s="231">
        <f>H110+J110</f>
        <v>0</v>
      </c>
      <c r="G110" s="232">
        <f>ROUND(E110*F110,2)</f>
        <v>0</v>
      </c>
      <c r="H110" s="232"/>
      <c r="I110" s="232">
        <f>ROUND(E110*H110,2)</f>
        <v>0</v>
      </c>
      <c r="J110" s="232"/>
      <c r="K110" s="232">
        <f>ROUND(E110*J110,2)</f>
        <v>0</v>
      </c>
      <c r="L110" s="232">
        <v>21</v>
      </c>
      <c r="M110" s="232">
        <f>G110*(1+L110/100)</f>
        <v>0</v>
      </c>
      <c r="N110" s="221">
        <v>0</v>
      </c>
      <c r="O110" s="221">
        <f>ROUND(E110*N110,5)</f>
        <v>0</v>
      </c>
      <c r="P110" s="221">
        <v>0</v>
      </c>
      <c r="Q110" s="221">
        <f>ROUND(E110*P110,5)</f>
        <v>0</v>
      </c>
      <c r="R110" s="221"/>
      <c r="S110" s="221"/>
      <c r="T110" s="222">
        <v>0.55000000000000004</v>
      </c>
      <c r="U110" s="221">
        <f>ROUND(E110*T110,2)</f>
        <v>14.29</v>
      </c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106</v>
      </c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ht="22.5" outlineLevel="1" x14ac:dyDescent="0.2">
      <c r="A111" s="212">
        <v>42</v>
      </c>
      <c r="B111" s="219" t="s">
        <v>223</v>
      </c>
      <c r="C111" s="266" t="s">
        <v>224</v>
      </c>
      <c r="D111" s="221" t="s">
        <v>114</v>
      </c>
      <c r="E111" s="227">
        <v>25.98</v>
      </c>
      <c r="F111" s="231">
        <f>H111+J111</f>
        <v>0</v>
      </c>
      <c r="G111" s="232">
        <f>ROUND(E111*F111,2)</f>
        <v>0</v>
      </c>
      <c r="H111" s="232"/>
      <c r="I111" s="232">
        <f>ROUND(E111*H111,2)</f>
        <v>0</v>
      </c>
      <c r="J111" s="232"/>
      <c r="K111" s="232">
        <f>ROUND(E111*J111,2)</f>
        <v>0</v>
      </c>
      <c r="L111" s="232">
        <v>21</v>
      </c>
      <c r="M111" s="232">
        <f>G111*(1+L111/100)</f>
        <v>0</v>
      </c>
      <c r="N111" s="221">
        <v>0</v>
      </c>
      <c r="O111" s="221">
        <f>ROUND(E111*N111,5)</f>
        <v>0</v>
      </c>
      <c r="P111" s="221">
        <v>0</v>
      </c>
      <c r="Q111" s="221">
        <f>ROUND(E111*P111,5)</f>
        <v>0</v>
      </c>
      <c r="R111" s="221"/>
      <c r="S111" s="221"/>
      <c r="T111" s="222">
        <v>0</v>
      </c>
      <c r="U111" s="221">
        <f>ROUND(E111*T111,2)</f>
        <v>0</v>
      </c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106</v>
      </c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12">
        <v>43</v>
      </c>
      <c r="B112" s="219" t="s">
        <v>174</v>
      </c>
      <c r="C112" s="266" t="s">
        <v>175</v>
      </c>
      <c r="D112" s="221" t="s">
        <v>114</v>
      </c>
      <c r="E112" s="227">
        <v>25.98</v>
      </c>
      <c r="F112" s="231">
        <f>H112+J112</f>
        <v>0</v>
      </c>
      <c r="G112" s="232">
        <f>ROUND(E112*F112,2)</f>
        <v>0</v>
      </c>
      <c r="H112" s="232"/>
      <c r="I112" s="232">
        <f>ROUND(E112*H112,2)</f>
        <v>0</v>
      </c>
      <c r="J112" s="232"/>
      <c r="K112" s="232">
        <f>ROUND(E112*J112,2)</f>
        <v>0</v>
      </c>
      <c r="L112" s="232">
        <v>21</v>
      </c>
      <c r="M112" s="232">
        <f>G112*(1+L112/100)</f>
        <v>0</v>
      </c>
      <c r="N112" s="221">
        <v>0</v>
      </c>
      <c r="O112" s="221">
        <f>ROUND(E112*N112,5)</f>
        <v>0</v>
      </c>
      <c r="P112" s="221">
        <v>0</v>
      </c>
      <c r="Q112" s="221">
        <f>ROUND(E112*P112,5)</f>
        <v>0</v>
      </c>
      <c r="R112" s="221"/>
      <c r="S112" s="221"/>
      <c r="T112" s="222">
        <v>0.49</v>
      </c>
      <c r="U112" s="221">
        <f>ROUND(E112*T112,2)</f>
        <v>12.73</v>
      </c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106</v>
      </c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">
      <c r="A113" s="212">
        <v>44</v>
      </c>
      <c r="B113" s="219" t="s">
        <v>176</v>
      </c>
      <c r="C113" s="266" t="s">
        <v>177</v>
      </c>
      <c r="D113" s="221" t="s">
        <v>114</v>
      </c>
      <c r="E113" s="227">
        <v>415.68</v>
      </c>
      <c r="F113" s="231">
        <f>H113+J113</f>
        <v>0</v>
      </c>
      <c r="G113" s="232">
        <f>ROUND(E113*F113,2)</f>
        <v>0</v>
      </c>
      <c r="H113" s="232"/>
      <c r="I113" s="232">
        <f>ROUND(E113*H113,2)</f>
        <v>0</v>
      </c>
      <c r="J113" s="232"/>
      <c r="K113" s="232">
        <f>ROUND(E113*J113,2)</f>
        <v>0</v>
      </c>
      <c r="L113" s="232">
        <v>21</v>
      </c>
      <c r="M113" s="232">
        <f>G113*(1+L113/100)</f>
        <v>0</v>
      </c>
      <c r="N113" s="221">
        <v>0</v>
      </c>
      <c r="O113" s="221">
        <f>ROUND(E113*N113,5)</f>
        <v>0</v>
      </c>
      <c r="P113" s="221">
        <v>0</v>
      </c>
      <c r="Q113" s="221">
        <f>ROUND(E113*P113,5)</f>
        <v>0</v>
      </c>
      <c r="R113" s="221"/>
      <c r="S113" s="221"/>
      <c r="T113" s="222">
        <v>0</v>
      </c>
      <c r="U113" s="221">
        <f>ROUND(E113*T113,2)</f>
        <v>0</v>
      </c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106</v>
      </c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">
      <c r="A114" s="212"/>
      <c r="B114" s="219"/>
      <c r="C114" s="267" t="s">
        <v>225</v>
      </c>
      <c r="D114" s="223"/>
      <c r="E114" s="228">
        <v>415.68</v>
      </c>
      <c r="F114" s="232"/>
      <c r="G114" s="232"/>
      <c r="H114" s="232"/>
      <c r="I114" s="232"/>
      <c r="J114" s="232"/>
      <c r="K114" s="232"/>
      <c r="L114" s="232"/>
      <c r="M114" s="232"/>
      <c r="N114" s="221"/>
      <c r="O114" s="221"/>
      <c r="P114" s="221"/>
      <c r="Q114" s="221"/>
      <c r="R114" s="221"/>
      <c r="S114" s="221"/>
      <c r="T114" s="222"/>
      <c r="U114" s="22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108</v>
      </c>
      <c r="AF114" s="211">
        <v>0</v>
      </c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x14ac:dyDescent="0.2">
      <c r="A115" s="213" t="s">
        <v>101</v>
      </c>
      <c r="B115" s="220" t="s">
        <v>72</v>
      </c>
      <c r="C115" s="268" t="s">
        <v>73</v>
      </c>
      <c r="D115" s="224"/>
      <c r="E115" s="229"/>
      <c r="F115" s="233"/>
      <c r="G115" s="233">
        <f>SUMIF(AE116:AE117,"&lt;&gt;NOR",G116:G117)</f>
        <v>0</v>
      </c>
      <c r="H115" s="233"/>
      <c r="I115" s="233">
        <f>SUM(I116:I117)</f>
        <v>0</v>
      </c>
      <c r="J115" s="233"/>
      <c r="K115" s="233">
        <f>SUM(K116:K117)</f>
        <v>0</v>
      </c>
      <c r="L115" s="233"/>
      <c r="M115" s="233">
        <f>SUM(M116:M117)</f>
        <v>0</v>
      </c>
      <c r="N115" s="224"/>
      <c r="O115" s="224">
        <f>SUM(O116:O117)</f>
        <v>0</v>
      </c>
      <c r="P115" s="224"/>
      <c r="Q115" s="224">
        <f>SUM(Q116:Q117)</f>
        <v>0.40114</v>
      </c>
      <c r="R115" s="224"/>
      <c r="S115" s="224"/>
      <c r="T115" s="225"/>
      <c r="U115" s="224">
        <f>SUM(U116:U117)</f>
        <v>5.04</v>
      </c>
      <c r="AE115" t="s">
        <v>102</v>
      </c>
    </row>
    <row r="116" spans="1:60" outlineLevel="1" x14ac:dyDescent="0.2">
      <c r="A116" s="212">
        <v>45</v>
      </c>
      <c r="B116" s="219" t="s">
        <v>226</v>
      </c>
      <c r="C116" s="266" t="s">
        <v>227</v>
      </c>
      <c r="D116" s="221" t="s">
        <v>119</v>
      </c>
      <c r="E116" s="227">
        <v>54.8</v>
      </c>
      <c r="F116" s="231">
        <f>H116+J116</f>
        <v>0</v>
      </c>
      <c r="G116" s="232">
        <f>ROUND(E116*F116,2)</f>
        <v>0</v>
      </c>
      <c r="H116" s="232"/>
      <c r="I116" s="232">
        <f>ROUND(E116*H116,2)</f>
        <v>0</v>
      </c>
      <c r="J116" s="232"/>
      <c r="K116" s="232">
        <f>ROUND(E116*J116,2)</f>
        <v>0</v>
      </c>
      <c r="L116" s="232">
        <v>21</v>
      </c>
      <c r="M116" s="232">
        <f>G116*(1+L116/100)</f>
        <v>0</v>
      </c>
      <c r="N116" s="221">
        <v>0</v>
      </c>
      <c r="O116" s="221">
        <f>ROUND(E116*N116,5)</f>
        <v>0</v>
      </c>
      <c r="P116" s="221">
        <v>7.3200000000000001E-3</v>
      </c>
      <c r="Q116" s="221">
        <f>ROUND(E116*P116,5)</f>
        <v>0.40114</v>
      </c>
      <c r="R116" s="221"/>
      <c r="S116" s="221"/>
      <c r="T116" s="222">
        <v>9.1999999999999998E-2</v>
      </c>
      <c r="U116" s="221">
        <f>ROUND(E116*T116,2)</f>
        <v>5.04</v>
      </c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106</v>
      </c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">
      <c r="A117" s="212"/>
      <c r="B117" s="219"/>
      <c r="C117" s="267" t="s">
        <v>228</v>
      </c>
      <c r="D117" s="223"/>
      <c r="E117" s="228">
        <v>54.8</v>
      </c>
      <c r="F117" s="232"/>
      <c r="G117" s="232"/>
      <c r="H117" s="232"/>
      <c r="I117" s="232"/>
      <c r="J117" s="232"/>
      <c r="K117" s="232"/>
      <c r="L117" s="232"/>
      <c r="M117" s="232"/>
      <c r="N117" s="221"/>
      <c r="O117" s="221"/>
      <c r="P117" s="221"/>
      <c r="Q117" s="221"/>
      <c r="R117" s="221"/>
      <c r="S117" s="221"/>
      <c r="T117" s="222"/>
      <c r="U117" s="22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108</v>
      </c>
      <c r="AF117" s="211">
        <v>0</v>
      </c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x14ac:dyDescent="0.2">
      <c r="A118" s="213" t="s">
        <v>101</v>
      </c>
      <c r="B118" s="220" t="s">
        <v>74</v>
      </c>
      <c r="C118" s="268" t="s">
        <v>26</v>
      </c>
      <c r="D118" s="224"/>
      <c r="E118" s="229"/>
      <c r="F118" s="233"/>
      <c r="G118" s="233">
        <f>SUMIF(AE119:AE127,"&lt;&gt;NOR",G119:G127)</f>
        <v>0</v>
      </c>
      <c r="H118" s="233"/>
      <c r="I118" s="233">
        <f>SUM(I119:I127)</f>
        <v>0</v>
      </c>
      <c r="J118" s="233"/>
      <c r="K118" s="233">
        <f>SUM(K119:K127)</f>
        <v>0</v>
      </c>
      <c r="L118" s="233"/>
      <c r="M118" s="233">
        <f>SUM(M119:M127)</f>
        <v>0</v>
      </c>
      <c r="N118" s="224"/>
      <c r="O118" s="224">
        <f>SUM(O119:O127)</f>
        <v>0</v>
      </c>
      <c r="P118" s="224"/>
      <c r="Q118" s="224">
        <f>SUM(Q119:Q127)</f>
        <v>0</v>
      </c>
      <c r="R118" s="224"/>
      <c r="S118" s="224"/>
      <c r="T118" s="225"/>
      <c r="U118" s="224">
        <f>SUM(U119:U127)</f>
        <v>0</v>
      </c>
      <c r="AE118" t="s">
        <v>102</v>
      </c>
    </row>
    <row r="119" spans="1:60" outlineLevel="1" x14ac:dyDescent="0.2">
      <c r="A119" s="212">
        <v>46</v>
      </c>
      <c r="B119" s="219" t="s">
        <v>229</v>
      </c>
      <c r="C119" s="266" t="s">
        <v>230</v>
      </c>
      <c r="D119" s="221" t="s">
        <v>231</v>
      </c>
      <c r="E119" s="227">
        <v>1</v>
      </c>
      <c r="F119" s="231">
        <f>H119+J119</f>
        <v>0</v>
      </c>
      <c r="G119" s="232">
        <f>ROUND(E119*F119,2)</f>
        <v>0</v>
      </c>
      <c r="H119" s="232"/>
      <c r="I119" s="232">
        <f>ROUND(E119*H119,2)</f>
        <v>0</v>
      </c>
      <c r="J119" s="232"/>
      <c r="K119" s="232">
        <f>ROUND(E119*J119,2)</f>
        <v>0</v>
      </c>
      <c r="L119" s="232">
        <v>21</v>
      </c>
      <c r="M119" s="232">
        <f>G119*(1+L119/100)</f>
        <v>0</v>
      </c>
      <c r="N119" s="221">
        <v>0</v>
      </c>
      <c r="O119" s="221">
        <f>ROUND(E119*N119,5)</f>
        <v>0</v>
      </c>
      <c r="P119" s="221">
        <v>0</v>
      </c>
      <c r="Q119" s="221">
        <f>ROUND(E119*P119,5)</f>
        <v>0</v>
      </c>
      <c r="R119" s="221"/>
      <c r="S119" s="221"/>
      <c r="T119" s="222">
        <v>0</v>
      </c>
      <c r="U119" s="221">
        <f>ROUND(E119*T119,2)</f>
        <v>0</v>
      </c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106</v>
      </c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">
      <c r="A120" s="212"/>
      <c r="B120" s="219"/>
      <c r="C120" s="269" t="s">
        <v>232</v>
      </c>
      <c r="D120" s="226"/>
      <c r="E120" s="230"/>
      <c r="F120" s="234"/>
      <c r="G120" s="235"/>
      <c r="H120" s="232"/>
      <c r="I120" s="232"/>
      <c r="J120" s="232"/>
      <c r="K120" s="232"/>
      <c r="L120" s="232"/>
      <c r="M120" s="232"/>
      <c r="N120" s="221"/>
      <c r="O120" s="221"/>
      <c r="P120" s="221"/>
      <c r="Q120" s="221"/>
      <c r="R120" s="221"/>
      <c r="S120" s="221"/>
      <c r="T120" s="222"/>
      <c r="U120" s="22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202</v>
      </c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4" t="str">
        <f>C120</f>
        <v>CETIN</v>
      </c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">
      <c r="A121" s="212"/>
      <c r="B121" s="219"/>
      <c r="C121" s="269" t="s">
        <v>233</v>
      </c>
      <c r="D121" s="226"/>
      <c r="E121" s="230"/>
      <c r="F121" s="234"/>
      <c r="G121" s="235"/>
      <c r="H121" s="232"/>
      <c r="I121" s="232"/>
      <c r="J121" s="232"/>
      <c r="K121" s="232"/>
      <c r="L121" s="232"/>
      <c r="M121" s="232"/>
      <c r="N121" s="221"/>
      <c r="O121" s="221"/>
      <c r="P121" s="221"/>
      <c r="Q121" s="221"/>
      <c r="R121" s="221"/>
      <c r="S121" s="221"/>
      <c r="T121" s="222"/>
      <c r="U121" s="22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 t="s">
        <v>202</v>
      </c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4" t="str">
        <f>C121</f>
        <v>ČEZ</v>
      </c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">
      <c r="A122" s="212">
        <v>47</v>
      </c>
      <c r="B122" s="219" t="s">
        <v>234</v>
      </c>
      <c r="C122" s="266" t="s">
        <v>235</v>
      </c>
      <c r="D122" s="221" t="s">
        <v>231</v>
      </c>
      <c r="E122" s="227">
        <v>1</v>
      </c>
      <c r="F122" s="231">
        <f>H122+J122</f>
        <v>0</v>
      </c>
      <c r="G122" s="232">
        <f>ROUND(E122*F122,2)</f>
        <v>0</v>
      </c>
      <c r="H122" s="232"/>
      <c r="I122" s="232">
        <f>ROUND(E122*H122,2)</f>
        <v>0</v>
      </c>
      <c r="J122" s="232"/>
      <c r="K122" s="232">
        <f>ROUND(E122*J122,2)</f>
        <v>0</v>
      </c>
      <c r="L122" s="232">
        <v>21</v>
      </c>
      <c r="M122" s="232">
        <f>G122*(1+L122/100)</f>
        <v>0</v>
      </c>
      <c r="N122" s="221">
        <v>0</v>
      </c>
      <c r="O122" s="221">
        <f>ROUND(E122*N122,5)</f>
        <v>0</v>
      </c>
      <c r="P122" s="221">
        <v>0</v>
      </c>
      <c r="Q122" s="221">
        <f>ROUND(E122*P122,5)</f>
        <v>0</v>
      </c>
      <c r="R122" s="221"/>
      <c r="S122" s="221"/>
      <c r="T122" s="222">
        <v>0</v>
      </c>
      <c r="U122" s="221">
        <f>ROUND(E122*T122,2)</f>
        <v>0</v>
      </c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106</v>
      </c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1" x14ac:dyDescent="0.2">
      <c r="A123" s="212"/>
      <c r="B123" s="219"/>
      <c r="C123" s="269" t="s">
        <v>236</v>
      </c>
      <c r="D123" s="226"/>
      <c r="E123" s="230"/>
      <c r="F123" s="234"/>
      <c r="G123" s="235"/>
      <c r="H123" s="232"/>
      <c r="I123" s="232"/>
      <c r="J123" s="232"/>
      <c r="K123" s="232"/>
      <c r="L123" s="232"/>
      <c r="M123" s="232"/>
      <c r="N123" s="221"/>
      <c r="O123" s="221"/>
      <c r="P123" s="221"/>
      <c r="Q123" s="221"/>
      <c r="R123" s="221"/>
      <c r="S123" s="221"/>
      <c r="T123" s="222"/>
      <c r="U123" s="22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 t="s">
        <v>202</v>
      </c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4" t="str">
        <f>C123</f>
        <v>Oplocení staveniště včetně zakryvací plachty</v>
      </c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">
      <c r="A124" s="212"/>
      <c r="B124" s="219"/>
      <c r="C124" s="269" t="s">
        <v>237</v>
      </c>
      <c r="D124" s="226"/>
      <c r="E124" s="230"/>
      <c r="F124" s="234"/>
      <c r="G124" s="235"/>
      <c r="H124" s="232"/>
      <c r="I124" s="232"/>
      <c r="J124" s="232"/>
      <c r="K124" s="232"/>
      <c r="L124" s="232"/>
      <c r="M124" s="232"/>
      <c r="N124" s="221"/>
      <c r="O124" s="221"/>
      <c r="P124" s="221"/>
      <c r="Q124" s="221"/>
      <c r="R124" s="221"/>
      <c r="S124" s="221"/>
      <c r="T124" s="222"/>
      <c r="U124" s="22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202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4" t="str">
        <f>C124</f>
        <v>Mobilní plastové bariéry</v>
      </c>
      <c r="BB124" s="211"/>
      <c r="BC124" s="211"/>
      <c r="BD124" s="211"/>
      <c r="BE124" s="211"/>
      <c r="BF124" s="211"/>
      <c r="BG124" s="211"/>
      <c r="BH124" s="211"/>
    </row>
    <row r="125" spans="1:60" outlineLevel="1" x14ac:dyDescent="0.2">
      <c r="A125" s="212"/>
      <c r="B125" s="219"/>
      <c r="C125" s="269" t="s">
        <v>238</v>
      </c>
      <c r="D125" s="226"/>
      <c r="E125" s="230"/>
      <c r="F125" s="234"/>
      <c r="G125" s="235"/>
      <c r="H125" s="232"/>
      <c r="I125" s="232"/>
      <c r="J125" s="232"/>
      <c r="K125" s="232"/>
      <c r="L125" s="232"/>
      <c r="M125" s="232"/>
      <c r="N125" s="221"/>
      <c r="O125" s="221"/>
      <c r="P125" s="221"/>
      <c r="Q125" s="221"/>
      <c r="R125" s="221"/>
      <c r="S125" s="221"/>
      <c r="T125" s="222"/>
      <c r="U125" s="22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 t="s">
        <v>202</v>
      </c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4" t="str">
        <f>C125</f>
        <v>Mobilní buňky a sociální zařízení</v>
      </c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">
      <c r="A126" s="212"/>
      <c r="B126" s="219"/>
      <c r="C126" s="269" t="s">
        <v>239</v>
      </c>
      <c r="D126" s="226"/>
      <c r="E126" s="230"/>
      <c r="F126" s="234"/>
      <c r="G126" s="235"/>
      <c r="H126" s="232"/>
      <c r="I126" s="232"/>
      <c r="J126" s="232"/>
      <c r="K126" s="232"/>
      <c r="L126" s="232"/>
      <c r="M126" s="232"/>
      <c r="N126" s="221"/>
      <c r="O126" s="221"/>
      <c r="P126" s="221"/>
      <c r="Q126" s="221"/>
      <c r="R126" s="221"/>
      <c r="S126" s="221"/>
      <c r="T126" s="222"/>
      <c r="U126" s="22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202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4" t="str">
        <f>C126</f>
        <v>Dopravně inženýrské opatření</v>
      </c>
      <c r="BB126" s="211"/>
      <c r="BC126" s="211"/>
      <c r="BD126" s="211"/>
      <c r="BE126" s="211"/>
      <c r="BF126" s="211"/>
      <c r="BG126" s="211"/>
      <c r="BH126" s="211"/>
    </row>
    <row r="127" spans="1:60" outlineLevel="1" x14ac:dyDescent="0.2">
      <c r="A127" s="243"/>
      <c r="B127" s="244"/>
      <c r="C127" s="270" t="s">
        <v>240</v>
      </c>
      <c r="D127" s="245"/>
      <c r="E127" s="246"/>
      <c r="F127" s="247"/>
      <c r="G127" s="248"/>
      <c r="H127" s="249"/>
      <c r="I127" s="249"/>
      <c r="J127" s="249"/>
      <c r="K127" s="249"/>
      <c r="L127" s="249"/>
      <c r="M127" s="249"/>
      <c r="N127" s="250"/>
      <c r="O127" s="250"/>
      <c r="P127" s="250"/>
      <c r="Q127" s="250"/>
      <c r="R127" s="250"/>
      <c r="S127" s="250"/>
      <c r="T127" s="251"/>
      <c r="U127" s="250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202</v>
      </c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4" t="str">
        <f>C127</f>
        <v>Ochranné opláštění připojovací skříně ČEZ</v>
      </c>
      <c r="BB127" s="211"/>
      <c r="BC127" s="211"/>
      <c r="BD127" s="211"/>
      <c r="BE127" s="211"/>
      <c r="BF127" s="211"/>
      <c r="BG127" s="211"/>
      <c r="BH127" s="211"/>
    </row>
    <row r="128" spans="1:60" x14ac:dyDescent="0.2">
      <c r="A128" s="6"/>
      <c r="B128" s="7" t="s">
        <v>241</v>
      </c>
      <c r="C128" s="271" t="s">
        <v>241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AC128">
        <v>12</v>
      </c>
      <c r="AD128">
        <v>21</v>
      </c>
    </row>
    <row r="129" spans="1:31" x14ac:dyDescent="0.2">
      <c r="A129" s="252"/>
      <c r="B129" s="253" t="s">
        <v>28</v>
      </c>
      <c r="C129" s="272" t="s">
        <v>241</v>
      </c>
      <c r="D129" s="254"/>
      <c r="E129" s="254"/>
      <c r="F129" s="254"/>
      <c r="G129" s="265">
        <f>G8+G16+G23+G35+G57+G70+G80+G97+G115+G118</f>
        <v>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AC129">
        <f>SUMIF(L7:L127,AC128,G7:G127)</f>
        <v>0</v>
      </c>
      <c r="AD129">
        <f>SUMIF(L7:L127,AD128,G7:G127)</f>
        <v>0</v>
      </c>
      <c r="AE129" t="s">
        <v>242</v>
      </c>
    </row>
    <row r="130" spans="1:31" x14ac:dyDescent="0.2">
      <c r="A130" s="6"/>
      <c r="B130" s="7" t="s">
        <v>241</v>
      </c>
      <c r="C130" s="271" t="s">
        <v>241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">
      <c r="A131" s="6"/>
      <c r="B131" s="7" t="s">
        <v>241</v>
      </c>
      <c r="C131" s="271" t="s">
        <v>241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">
      <c r="A132" s="255" t="s">
        <v>243</v>
      </c>
      <c r="B132" s="255"/>
      <c r="C132" s="27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31" x14ac:dyDescent="0.2">
      <c r="A133" s="256"/>
      <c r="B133" s="257"/>
      <c r="C133" s="274"/>
      <c r="D133" s="257"/>
      <c r="E133" s="257"/>
      <c r="F133" s="257"/>
      <c r="G133" s="25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AE133" t="s">
        <v>244</v>
      </c>
    </row>
    <row r="134" spans="1:31" x14ac:dyDescent="0.2">
      <c r="A134" s="259"/>
      <c r="B134" s="260"/>
      <c r="C134" s="275"/>
      <c r="D134" s="260"/>
      <c r="E134" s="260"/>
      <c r="F134" s="260"/>
      <c r="G134" s="26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31" x14ac:dyDescent="0.2">
      <c r="A135" s="259"/>
      <c r="B135" s="260"/>
      <c r="C135" s="275"/>
      <c r="D135" s="260"/>
      <c r="E135" s="260"/>
      <c r="F135" s="260"/>
      <c r="G135" s="26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31" x14ac:dyDescent="0.2">
      <c r="A136" s="259"/>
      <c r="B136" s="260"/>
      <c r="C136" s="275"/>
      <c r="D136" s="260"/>
      <c r="E136" s="260"/>
      <c r="F136" s="260"/>
      <c r="G136" s="26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31" x14ac:dyDescent="0.2">
      <c r="A137" s="262"/>
      <c r="B137" s="263"/>
      <c r="C137" s="276"/>
      <c r="D137" s="263"/>
      <c r="E137" s="263"/>
      <c r="F137" s="263"/>
      <c r="G137" s="26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31" x14ac:dyDescent="0.2">
      <c r="A138" s="6"/>
      <c r="B138" s="7" t="s">
        <v>241</v>
      </c>
      <c r="C138" s="271" t="s">
        <v>241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31" x14ac:dyDescent="0.2">
      <c r="C139" s="277"/>
      <c r="AE139" t="s">
        <v>245</v>
      </c>
    </row>
  </sheetData>
  <mergeCells count="25">
    <mergeCell ref="A133:G137"/>
    <mergeCell ref="C123:G123"/>
    <mergeCell ref="C124:G124"/>
    <mergeCell ref="C125:G125"/>
    <mergeCell ref="C126:G126"/>
    <mergeCell ref="C127:G127"/>
    <mergeCell ref="A132:C132"/>
    <mergeCell ref="C103:G103"/>
    <mergeCell ref="C104:G104"/>
    <mergeCell ref="C105:G105"/>
    <mergeCell ref="C106:G106"/>
    <mergeCell ref="C120:G120"/>
    <mergeCell ref="C121:G121"/>
    <mergeCell ref="C87:G87"/>
    <mergeCell ref="C88:G88"/>
    <mergeCell ref="C89:G89"/>
    <mergeCell ref="C90:G90"/>
    <mergeCell ref="C101:G101"/>
    <mergeCell ref="C102:G102"/>
    <mergeCell ref="A1:G1"/>
    <mergeCell ref="C2:G2"/>
    <mergeCell ref="C3:G3"/>
    <mergeCell ref="C4:G4"/>
    <mergeCell ref="C85:G85"/>
    <mergeCell ref="C86:G86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Škorpík</dc:creator>
  <cp:lastModifiedBy>Martin Škorpík</cp:lastModifiedBy>
  <cp:lastPrinted>2014-02-28T09:52:57Z</cp:lastPrinted>
  <dcterms:created xsi:type="dcterms:W3CDTF">2009-04-08T07:15:50Z</dcterms:created>
  <dcterms:modified xsi:type="dcterms:W3CDTF">2024-12-12T07:26:47Z</dcterms:modified>
</cp:coreProperties>
</file>